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9120" tabRatio="734" firstSheet="8" activeTab="11"/>
  </bookViews>
  <sheets>
    <sheet name="April workforce information" sheetId="1" r:id="rId1"/>
    <sheet name="May Workforce Information" sheetId="2" r:id="rId2"/>
    <sheet name="June Workforce information" sheetId="3" r:id="rId3"/>
    <sheet name="July Workforce information" sheetId="4" r:id="rId4"/>
    <sheet name="August Workforce Information" sheetId="5" r:id="rId5"/>
    <sheet name="September Workforce Information" sheetId="6" r:id="rId6"/>
    <sheet name="October Workforce Information" sheetId="7" r:id="rId7"/>
    <sheet name="November Workforce Information" sheetId="8" r:id="rId8"/>
    <sheet name="December Workforce Information" sheetId="9" r:id="rId9"/>
    <sheet name="January Workforce Information" sheetId="10" r:id="rId10"/>
    <sheet name="February Workforce Information" sheetId="11" r:id="rId11"/>
    <sheet name="March Workforce Information" sheetId="12" r:id="rId12"/>
  </sheets>
  <definedNames>
    <definedName name="List_of_organisations">#REF!</definedName>
    <definedName name="Main_Department">#REF!</definedName>
    <definedName name="Month">#REF!</definedName>
    <definedName name="Organisation_Type">#REF!</definedName>
    <definedName name="_xlnm.Print_Area" localSheetId="0">'April workforce information'!$A$1:$AO$20</definedName>
    <definedName name="_xlnm.Print_Area" localSheetId="4">'August Workforce Information'!$A$1:$AO$17</definedName>
    <definedName name="_xlnm.Print_Area" localSheetId="8">'December Workforce Information'!$A$1:$AO$17</definedName>
    <definedName name="_xlnm.Print_Area" localSheetId="9">'January Workforce Information'!$A$1:$AO$17</definedName>
    <definedName name="_xlnm.Print_Area" localSheetId="2">'June Workforce information'!$A$1:$AO$20</definedName>
    <definedName name="_xlnm.Print_Area" localSheetId="1">'May Workforce Information'!$A$1:$AO$20</definedName>
    <definedName name="_xlnm.Print_Area" localSheetId="6">'October Workforce Information'!$A$1:$AO$17</definedName>
    <definedName name="_xlnm.Print_Area" localSheetId="5">'September Workforce Information'!$A$1:$AO$17</definedName>
    <definedName name="Yes_No">#REF!</definedName>
  </definedNames>
  <calcPr fullCalcOnLoad="1"/>
</workbook>
</file>

<file path=xl/comments10.xml><?xml version="1.0" encoding="utf-8"?>
<comments xmlns="http://schemas.openxmlformats.org/spreadsheetml/2006/main">
  <authors>
    <author>brichar</author>
  </authors>
  <commentList>
    <comment ref="S31" authorId="0">
      <text>
        <r>
          <rPr>
            <b/>
            <sz val="8"/>
            <rFont val="Tahoma"/>
            <family val="0"/>
          </rPr>
          <t>brichar:</t>
        </r>
        <r>
          <rPr>
            <sz val="8"/>
            <rFont val="Tahoma"/>
            <family val="0"/>
          </rPr>
          <t xml:space="preserve">
Awaiting recharge from Agencies for these staff costs</t>
        </r>
      </text>
    </comment>
  </commentList>
</comments>
</file>

<file path=xl/sharedStrings.xml><?xml version="1.0" encoding="utf-8"?>
<sst xmlns="http://schemas.openxmlformats.org/spreadsheetml/2006/main" count="3126" uniqueCount="108">
  <si>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</si>
  <si>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</si>
  <si>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</si>
  <si>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</si>
  <si>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</si>
  <si>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</si>
  <si>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</si>
  <si>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</si>
  <si>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</si>
  <si>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</si>
  <si>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</si>
  <si>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Organisation name</t>
  </si>
  <si>
    <t>Agency staff 
(clerical/admin)</t>
  </si>
  <si>
    <t>Consultants/consultancy</t>
  </si>
  <si>
    <t>Number of non-payroll staff (contingent labour and consultants/consultancy)</t>
  </si>
  <si>
    <t>Grand Total 
(workforce numbers)</t>
  </si>
  <si>
    <t>Admin officers/admin assistants</t>
  </si>
  <si>
    <t>Executive Officers</t>
  </si>
  <si>
    <t>Higher Executive Officers/Senior Executive Officers</t>
  </si>
  <si>
    <t>Senior Civil Service</t>
  </si>
  <si>
    <t>Comments and notes</t>
  </si>
  <si>
    <t>Advantage West Midlands</t>
  </si>
  <si>
    <t>Advisory Concilliation &amp; Arbitration Service</t>
  </si>
  <si>
    <t>Arts &amp; Humanities Research Council</t>
  </si>
  <si>
    <t>Biotechnology &amp; Biological Sciences Research Council</t>
  </si>
  <si>
    <t>British Hallmarking Council</t>
  </si>
  <si>
    <t>Business, Innovation &amp; Skills (inc UKTI)</t>
  </si>
  <si>
    <t>Capital for Enterprise Limited</t>
  </si>
  <si>
    <t>Companies House</t>
  </si>
  <si>
    <t>Competition Commission</t>
  </si>
  <si>
    <t>Competition Service</t>
  </si>
  <si>
    <t>Construction Industry Training Board</t>
  </si>
  <si>
    <t>Consumer Focus</t>
  </si>
  <si>
    <t>East Midlands Development Agency</t>
  </si>
  <si>
    <t>East of England Development Agency</t>
  </si>
  <si>
    <t>Economic &amp; Social Reseach Council</t>
  </si>
  <si>
    <t>Engineering &amp; Physical Sciences Research Council</t>
  </si>
  <si>
    <t>Engineering Construction Industry Training  Board</t>
  </si>
  <si>
    <t>Film Industry Training Board</t>
  </si>
  <si>
    <t>Higher Education Funding Council for England</t>
  </si>
  <si>
    <t>Insolvency Service</t>
  </si>
  <si>
    <t>Medical Research Council</t>
  </si>
  <si>
    <t>National Endowment for Science, Technology and the Arts</t>
  </si>
  <si>
    <t>National Measurement Office</t>
  </si>
  <si>
    <t>Natural Environment Research Council</t>
  </si>
  <si>
    <t>North West Development Agency</t>
  </si>
  <si>
    <t>Office for Fair Access</t>
  </si>
  <si>
    <t>One North East</t>
  </si>
  <si>
    <t>Science &amp; Technology Facilities Council</t>
  </si>
  <si>
    <t>Skills Funding Agency</t>
  </si>
  <si>
    <t>South East England Development Agency</t>
  </si>
  <si>
    <t>South West of England Regional Development Agency</t>
  </si>
  <si>
    <t>Student Loans Company Ltd</t>
  </si>
  <si>
    <r>
      <t>Technology Strate</t>
    </r>
    <r>
      <rPr>
        <sz val="12"/>
        <color indexed="8"/>
        <rFont val="Arial"/>
        <family val="2"/>
      </rPr>
      <t>gy Board</t>
    </r>
  </si>
  <si>
    <t>UK Commission for Employment &amp; Skills</t>
  </si>
  <si>
    <t>UK Intellectual Property Office</t>
  </si>
  <si>
    <t>UK Space Agency</t>
  </si>
  <si>
    <t>United Kingdom Atomic Energy Authority</t>
  </si>
  <si>
    <t>Yorkshire Forward</t>
  </si>
  <si>
    <t>Ordance Survey</t>
  </si>
  <si>
    <t>Met Office</t>
  </si>
  <si>
    <t>Executive Non-Departmental Public Body</t>
  </si>
  <si>
    <t>Department for Business, Innovation &amp; Skills</t>
  </si>
  <si>
    <t>Crown Non Departmental Public Body</t>
  </si>
  <si>
    <t>Ministerial Department</t>
  </si>
  <si>
    <t>Executive Agency</t>
  </si>
  <si>
    <t>Non-Ministerial Department</t>
  </si>
  <si>
    <t>..</t>
  </si>
  <si>
    <t>.</t>
  </si>
  <si>
    <t>3.5FTE (HC=4) additional staff are seconded from HEFCE; The director for Fair Access (0.6FTE) is on the BIS payroll</t>
  </si>
  <si>
    <t>Allowances are included within Salary Costs. Performance Payments are accrued through the year for payment once a year.</t>
  </si>
  <si>
    <t>We do not produce a set of accounts for April due to the fact that we are still working on year end accounts for audit. Therefore these figures are subject to change when we complete the April and May accounts at the beginning of June.</t>
  </si>
  <si>
    <t>Payroll staff costs (£)</t>
  </si>
  <si>
    <t>Salary (£)</t>
  </si>
  <si>
    <t>Allowances (£)</t>
  </si>
  <si>
    <t>Non-consolidated performance payments (£)</t>
  </si>
  <si>
    <t>Overtime (£)</t>
  </si>
  <si>
    <t>Employer pension contributions (£)</t>
  </si>
  <si>
    <t>Employer national insurance contributions (£)</t>
  </si>
  <si>
    <t>Total paybill for payroll staff (£)</t>
  </si>
  <si>
    <t>Total cost of contingent labour: agency (clerical and admin) staff, interim managers and specialist contractors (£)</t>
  </si>
  <si>
    <t>Total cost of consultants/
consultancy (£)</t>
  </si>
  <si>
    <t>Total non-payroll (CCL) staff costs (£)</t>
  </si>
  <si>
    <t>Non-Payroll staff (contingent labour/consultancy - CCL) costs (£)</t>
  </si>
  <si>
    <t>Grand Total paybill/staffing (payroll and non-payroll) costs (£)</t>
  </si>
  <si>
    <t>The Director of Fair Access is on the payroll of the Department for Business innovation and skills</t>
  </si>
  <si>
    <t>Payroll staff costs</t>
  </si>
  <si>
    <t>Non-Payroll staff (contingent labour/consultancy - CCL) costs</t>
  </si>
  <si>
    <t>Grand Total paybill/staffing (payroll and non-payroll) costs</t>
  </si>
  <si>
    <t>Salary</t>
  </si>
  <si>
    <t>Allowances</t>
  </si>
  <si>
    <t>Non-consolidated performance payments</t>
  </si>
  <si>
    <t>Overtime</t>
  </si>
  <si>
    <t>Employer pension contributions</t>
  </si>
  <si>
    <t>Employer national insurance contributions</t>
  </si>
  <si>
    <t>Total paybill for payroll staff</t>
  </si>
  <si>
    <t>Total cost of contingent labour: agency (clerical and admin) staff, interim managers and specialist contractors</t>
  </si>
  <si>
    <t>Total cost of consultants/
consultancy</t>
  </si>
  <si>
    <t>Total non-payroll (CCL) staff costs</t>
  </si>
  <si>
    <t>pay costs not available</t>
  </si>
  <si>
    <t>salary costs not available</t>
  </si>
  <si>
    <t>We cannot convert consultancy provision into headcount or FTE</t>
  </si>
  <si>
    <t>Allowances are included within salary costs. Performance payments are accrued through the year for payment once a year</t>
  </si>
  <si>
    <t>No returns for consultancy fees for October.  Additional headcount and salary cost due to Antarctic Employment Pool recruitment activity.</t>
  </si>
  <si>
    <t>The November figure for consultancy should be (£4,963,369) to reflect the YTD adjustment. Acutal YTD cost for consultancy is £783,395.</t>
  </si>
  <si>
    <t>Total paybill for payroll staff(£)</t>
  </si>
  <si>
    <t>Charges from Natural England for secondee yet to be received and charges for BIS resource from SSC yet to be charged</t>
  </si>
  <si>
    <t>Non- payroll staff costs include invoices for earlier months not received from supplier until March 13</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</si>
</sst>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_-* #,##0_-;\-* #,##0_-;_-* &quot;-&quot;??_-;_-@_-"/>
    <numFmt numFmtId="188" formatCode="#,###;\(#,###\)"/>
  </numFmts>
  <fonts count="33">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
      <b/>
      <sz val="11"/>
      <color indexed="8"/>
      <name val="Calibri"/>
      <family val="2"/>
    </font>
    <font>
      <sz val="10"/>
      <color indexed="8"/>
      <name val="Arial"/>
      <family val="2"/>
    </font>
    <font>
      <b/>
      <sz val="8"/>
      <name val="Tahoma"/>
      <family val="0"/>
    </font>
    <font>
      <sz val="8"/>
      <name val="Tahoma"/>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right/>
      <top style="thin"/>
      <bottom style="double"/>
    </border>
    <border>
      <left style="medium"/>
      <right style="medium"/>
      <top>
        <color indexed="63"/>
      </top>
      <bottom>
        <color indexed="63"/>
      </bottom>
    </border>
    <border>
      <left style="thin"/>
      <right style="thin"/>
      <top/>
      <bottom style="thin"/>
    </border>
    <border>
      <left style="thin"/>
      <right style="thin"/>
      <top/>
      <bottom/>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2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125">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0" fontId="0" fillId="0" borderId="0" xfId="0" applyFont="1" applyFill="1" applyAlignment="1" applyProtection="1">
      <alignment/>
      <protection locked="0"/>
    </xf>
    <xf numFmtId="0" fontId="0" fillId="0" borderId="10" xfId="0" applyFill="1" applyBorder="1" applyAlignment="1" applyProtection="1">
      <alignment vertical="center" wrapText="1"/>
      <protection locked="0"/>
    </xf>
    <xf numFmtId="0" fontId="0" fillId="0" borderId="10" xfId="0" applyFill="1" applyBorder="1" applyAlignment="1" applyProtection="1">
      <alignment/>
      <protection locked="0"/>
    </xf>
    <xf numFmtId="0" fontId="0" fillId="0" borderId="0" xfId="0" applyFill="1" applyAlignment="1" applyProtection="1">
      <alignment vertical="center"/>
      <protection locked="0"/>
    </xf>
    <xf numFmtId="0" fontId="0" fillId="0" borderId="10" xfId="0" applyFill="1" applyBorder="1" applyAlignment="1" applyProtection="1">
      <alignment horizontal="right" wrapText="1"/>
      <protection locked="0"/>
    </xf>
    <xf numFmtId="0" fontId="27" fillId="0" borderId="12" xfId="0" applyFont="1" applyFill="1" applyBorder="1" applyAlignment="1" applyProtection="1">
      <alignment horizontal="center"/>
      <protection/>
    </xf>
    <xf numFmtId="0" fontId="27" fillId="0" borderId="12" xfId="0" applyFont="1" applyFill="1" applyBorder="1" applyAlignment="1" applyProtection="1">
      <alignment horizontal="center" wrapText="1"/>
      <protection/>
    </xf>
    <xf numFmtId="0" fontId="0" fillId="0" borderId="10" xfId="98" applyFont="1" applyFill="1" applyBorder="1" applyAlignment="1" applyProtection="1">
      <alignment horizontal="right" vertical="center" wrapText="1"/>
      <protection locked="0"/>
    </xf>
    <xf numFmtId="3" fontId="0" fillId="0" borderId="10" xfId="0" applyNumberFormat="1" applyFill="1" applyBorder="1" applyAlignment="1" applyProtection="1">
      <alignment horizontal="right"/>
      <protection/>
    </xf>
    <xf numFmtId="0" fontId="0" fillId="0" borderId="10" xfId="0" applyFill="1" applyBorder="1" applyAlignment="1" applyProtection="1">
      <alignment horizontal="right"/>
      <protection/>
    </xf>
    <xf numFmtId="3" fontId="0" fillId="0" borderId="10" xfId="0" applyNumberFormat="1" applyFont="1" applyFill="1" applyBorder="1" applyAlignment="1" applyProtection="1">
      <alignment horizontal="right" vertical="center"/>
      <protection/>
    </xf>
    <xf numFmtId="0" fontId="0" fillId="0" borderId="10" xfId="98" applyFill="1" applyBorder="1" applyAlignment="1" applyProtection="1">
      <alignment vertical="center"/>
      <protection locked="0"/>
    </xf>
    <xf numFmtId="0" fontId="0" fillId="0" borderId="10" xfId="98" applyFont="1" applyFill="1" applyBorder="1" applyAlignment="1" applyProtection="1">
      <alignment vertical="center"/>
      <protection locked="0"/>
    </xf>
    <xf numFmtId="3" fontId="0" fillId="0" borderId="10" xfId="0" applyNumberFormat="1" applyFill="1" applyBorder="1" applyAlignment="1" applyProtection="1">
      <alignment horizontal="right" vertical="center"/>
      <protection/>
    </xf>
    <xf numFmtId="0" fontId="25" fillId="0" borderId="10" xfId="98" applyFont="1" applyFill="1" applyBorder="1" applyAlignment="1" applyProtection="1">
      <alignment vertical="center"/>
      <protection locked="0"/>
    </xf>
    <xf numFmtId="0" fontId="0" fillId="0" borderId="10" xfId="0" applyFill="1" applyBorder="1" applyAlignment="1" applyProtection="1">
      <alignment horizontal="right" vertical="center" wrapText="1"/>
      <protection locked="0"/>
    </xf>
    <xf numFmtId="0" fontId="0" fillId="0" borderId="10" xfId="0" applyFont="1" applyFill="1" applyBorder="1" applyAlignment="1" applyProtection="1">
      <alignment horizontal="right" vertical="center" wrapText="1"/>
      <protection locked="0"/>
    </xf>
    <xf numFmtId="0" fontId="0" fillId="0" borderId="10" xfId="0" applyFill="1" applyBorder="1" applyAlignment="1" applyProtection="1">
      <alignment vertical="center"/>
      <protection locked="0"/>
    </xf>
    <xf numFmtId="3" fontId="0" fillId="0" borderId="10" xfId="0" applyNumberFormat="1" applyFont="1" applyFill="1" applyBorder="1" applyAlignment="1" applyProtection="1">
      <alignment horizontal="right"/>
      <protection/>
    </xf>
    <xf numFmtId="4" fontId="0" fillId="0" borderId="10" xfId="98" applyNumberFormat="1" applyFill="1" applyBorder="1" applyAlignment="1" applyProtection="1">
      <alignment horizontal="right" vertical="center"/>
      <protection locked="0"/>
    </xf>
    <xf numFmtId="4" fontId="0" fillId="0" borderId="10" xfId="98" applyNumberFormat="1" applyFont="1" applyFill="1" applyBorder="1" applyAlignment="1" applyProtection="1">
      <alignment horizontal="right" vertical="center"/>
      <protection locked="0"/>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pplyProtection="1">
      <alignment horizontal="right" vertical="center"/>
      <protection/>
    </xf>
    <xf numFmtId="4" fontId="0" fillId="0" borderId="10" xfId="0" applyNumberFormat="1" applyFill="1" applyBorder="1" applyAlignment="1" applyProtection="1">
      <alignment horizontal="right" vertical="center"/>
      <protection locked="0"/>
    </xf>
    <xf numFmtId="4" fontId="0" fillId="0" borderId="10" xfId="0" applyNumberFormat="1" applyFont="1" applyFill="1" applyBorder="1" applyAlignment="1" applyProtection="1">
      <alignment horizontal="right" vertical="center"/>
      <protection locked="0"/>
    </xf>
    <xf numFmtId="4" fontId="1" fillId="0" borderId="10" xfId="52" applyNumberFormat="1" applyFont="1" applyFill="1" applyBorder="1" applyAlignment="1" applyProtection="1">
      <alignment/>
      <protection locked="0"/>
    </xf>
    <xf numFmtId="4" fontId="0" fillId="0" borderId="0" xfId="0" applyNumberFormat="1" applyFont="1" applyFill="1" applyAlignment="1" applyProtection="1">
      <alignment vertical="center"/>
      <protection locked="0"/>
    </xf>
    <xf numFmtId="0" fontId="0" fillId="0" borderId="10" xfId="0"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98" applyFont="1" applyBorder="1" applyAlignment="1" applyProtection="1">
      <alignment horizontal="right" vertical="center" wrapText="1"/>
      <protection locked="0"/>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4" fontId="0" fillId="0" borderId="10" xfId="50" applyNumberFormat="1" applyFont="1" applyFill="1" applyBorder="1" applyAlignment="1" applyProtection="1">
      <alignment/>
      <protection locked="0"/>
    </xf>
    <xf numFmtId="4" fontId="0" fillId="0" borderId="0" xfId="0" applyNumberFormat="1" applyFill="1" applyAlignment="1" applyProtection="1">
      <alignment/>
      <protection locked="0"/>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3" fontId="28" fillId="0" borderId="13" xfId="0" applyNumberFormat="1" applyFont="1" applyFill="1" applyBorder="1" applyAlignment="1" applyProtection="1">
      <alignment horizontal="center"/>
      <protection locked="0"/>
    </xf>
    <xf numFmtId="186" fontId="0" fillId="0" borderId="10" xfId="98" applyNumberFormat="1" applyFill="1" applyBorder="1" applyAlignment="1" applyProtection="1">
      <alignment horizontal="right" vertical="center"/>
      <protection locked="0"/>
    </xf>
    <xf numFmtId="186" fontId="0" fillId="0" borderId="10" xfId="98"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3" xfId="0" applyBorder="1" applyAlignment="1" applyProtection="1">
      <alignment/>
      <protection locked="0"/>
    </xf>
    <xf numFmtId="8" fontId="0" fillId="0" borderId="10" xfId="0" applyNumberFormat="1" applyFill="1" applyBorder="1" applyAlignment="1" applyProtection="1">
      <alignment horizontal="right" vertical="center"/>
      <protection locked="0"/>
    </xf>
    <xf numFmtId="3" fontId="29" fillId="0" borderId="14" xfId="0" applyNumberFormat="1" applyFont="1" applyFill="1" applyBorder="1" applyAlignment="1" applyProtection="1">
      <alignment/>
      <protection locked="0"/>
    </xf>
    <xf numFmtId="188" fontId="29" fillId="0" borderId="14" xfId="0" applyNumberFormat="1" applyFont="1" applyFill="1" applyBorder="1" applyAlignment="1" applyProtection="1">
      <alignment/>
      <protection locked="0"/>
    </xf>
    <xf numFmtId="0" fontId="0" fillId="0" borderId="10" xfId="0" applyNumberFormat="1" applyFill="1" applyBorder="1" applyAlignment="1" applyProtection="1">
      <alignment horizontal="right" vertical="center"/>
      <protection locked="0"/>
    </xf>
    <xf numFmtId="0" fontId="0" fillId="0" borderId="10" xfId="0" applyNumberFormat="1" applyFont="1" applyFill="1" applyBorder="1" applyAlignment="1" applyProtection="1">
      <alignment horizontal="right" vertical="center"/>
      <protection locked="0"/>
    </xf>
    <xf numFmtId="0" fontId="0" fillId="0" borderId="10" xfId="98" applyNumberFormat="1" applyFont="1" applyFill="1" applyBorder="1" applyAlignment="1" applyProtection="1">
      <alignment horizontal="right" vertical="center" wrapText="1"/>
      <protection locked="0"/>
    </xf>
    <xf numFmtId="0" fontId="0" fillId="0" borderId="10" xfId="0" applyFill="1" applyBorder="1" applyAlignment="1">
      <alignment/>
    </xf>
    <xf numFmtId="4" fontId="0" fillId="0" borderId="10" xfId="98" applyNumberFormat="1" applyFont="1" applyFill="1" applyBorder="1" applyAlignment="1" applyProtection="1">
      <alignment horizontal="right" vertical="center" wrapText="1"/>
      <protection locked="0"/>
    </xf>
    <xf numFmtId="0" fontId="0" fillId="25" borderId="10" xfId="98" applyFont="1" applyFill="1" applyBorder="1" applyAlignment="1" applyProtection="1">
      <alignment vertical="center"/>
      <protection locked="0"/>
    </xf>
    <xf numFmtId="0" fontId="0" fillId="25" borderId="10" xfId="98" applyFill="1" applyBorder="1" applyAlignment="1" applyProtection="1">
      <alignment vertical="center"/>
      <protection locked="0"/>
    </xf>
    <xf numFmtId="4" fontId="0" fillId="0" borderId="10" xfId="98" applyNumberFormat="1" applyFont="1" applyBorder="1" applyAlignment="1" applyProtection="1">
      <alignment horizontal="right" vertical="center"/>
      <protection locked="0"/>
    </xf>
    <xf numFmtId="4" fontId="0" fillId="25" borderId="10" xfId="98" applyNumberFormat="1" applyFill="1" applyBorder="1" applyAlignment="1" applyProtection="1">
      <alignment horizontal="right" vertical="center"/>
      <protection locked="0"/>
    </xf>
    <xf numFmtId="4" fontId="0" fillId="0" borderId="10" xfId="0" applyNumberFormat="1" applyBorder="1" applyAlignment="1" applyProtection="1">
      <alignment horizontal="right" vertical="center"/>
      <protection locked="0"/>
    </xf>
    <xf numFmtId="4" fontId="0" fillId="0" borderId="10" xfId="0" applyNumberFormat="1" applyFont="1" applyBorder="1" applyAlignment="1" applyProtection="1">
      <alignment horizontal="right" vertical="center"/>
      <protection locked="0"/>
    </xf>
    <xf numFmtId="4" fontId="0" fillId="25" borderId="10" xfId="0" applyNumberFormat="1" applyFill="1" applyBorder="1" applyAlignment="1" applyProtection="1">
      <alignment horizontal="right" vertical="center"/>
      <protection locked="0"/>
    </xf>
    <xf numFmtId="2" fontId="0" fillId="0" borderId="10" xfId="98" applyNumberFormat="1" applyFont="1" applyFill="1" applyBorder="1" applyAlignment="1" applyProtection="1">
      <alignment horizontal="right" vertical="center"/>
      <protection locked="0"/>
    </xf>
    <xf numFmtId="2" fontId="0" fillId="0" borderId="10" xfId="0" applyNumberFormat="1" applyFont="1" applyFill="1" applyBorder="1" applyAlignment="1" applyProtection="1">
      <alignment horizontal="right" vertical="center"/>
      <protection/>
    </xf>
    <xf numFmtId="2" fontId="0" fillId="0" borderId="10" xfId="98" applyNumberFormat="1" applyFill="1" applyBorder="1" applyAlignment="1" applyProtection="1">
      <alignment horizontal="right" vertical="center"/>
      <protection locked="0"/>
    </xf>
    <xf numFmtId="2" fontId="0" fillId="0" borderId="10" xfId="0" applyNumberFormat="1" applyFill="1" applyBorder="1" applyAlignment="1" applyProtection="1">
      <alignment horizontal="right" vertical="center"/>
      <protection/>
    </xf>
    <xf numFmtId="2" fontId="0" fillId="0" borderId="10" xfId="0" applyNumberFormat="1" applyFill="1" applyBorder="1" applyAlignment="1" applyProtection="1">
      <alignment horizontal="right" vertical="center"/>
      <protection locked="0"/>
    </xf>
    <xf numFmtId="2" fontId="0" fillId="0" borderId="10" xfId="0" applyNumberFormat="1" applyFont="1" applyFill="1" applyBorder="1" applyAlignment="1" applyProtection="1">
      <alignment horizontal="right" vertical="center"/>
      <protection locked="0"/>
    </xf>
    <xf numFmtId="2" fontId="0" fillId="0" borderId="0" xfId="0" applyNumberFormat="1" applyFont="1" applyFill="1" applyAlignment="1" applyProtection="1">
      <alignment vertical="center"/>
      <protection locked="0"/>
    </xf>
    <xf numFmtId="0" fontId="0" fillId="0" borderId="10" xfId="0" applyFill="1" applyBorder="1" applyAlignment="1" applyProtection="1">
      <alignment horizontal="right" vertical="center" wrapText="1"/>
      <protection locked="0"/>
    </xf>
    <xf numFmtId="0" fontId="0" fillId="0" borderId="10" xfId="0" applyFont="1" applyFill="1" applyBorder="1" applyAlignment="1" applyProtection="1">
      <alignment horizontal="right" vertical="center" wrapText="1"/>
      <protection locked="0"/>
    </xf>
    <xf numFmtId="4" fontId="0" fillId="0" borderId="10" xfId="0" applyNumberFormat="1" applyFill="1" applyBorder="1" applyAlignment="1" applyProtection="1">
      <alignment horizontal="right" vertical="center"/>
      <protection locked="0"/>
    </xf>
    <xf numFmtId="4" fontId="0" fillId="0" borderId="10" xfId="0" applyNumberFormat="1" applyFont="1" applyFill="1" applyBorder="1" applyAlignment="1" applyProtection="1">
      <alignment horizontal="right" vertical="center"/>
      <protection locked="0"/>
    </xf>
    <xf numFmtId="4" fontId="25" fillId="0" borderId="12" xfId="0" applyNumberFormat="1" applyFont="1" applyFill="1" applyBorder="1" applyAlignment="1" applyProtection="1">
      <alignment horizontal="center" wrapText="1"/>
      <protection/>
    </xf>
    <xf numFmtId="4" fontId="25" fillId="0" borderId="15" xfId="0" applyNumberFormat="1" applyFont="1" applyFill="1" applyBorder="1" applyAlignment="1" applyProtection="1">
      <alignment horizontal="center" wrapText="1"/>
      <protection/>
    </xf>
    <xf numFmtId="186" fontId="0" fillId="25" borderId="10" xfId="0" applyNumberFormat="1" applyFill="1" applyBorder="1" applyAlignment="1" applyProtection="1">
      <alignment horizontal="right" vertical="center"/>
      <protection locked="0"/>
    </xf>
    <xf numFmtId="0" fontId="25" fillId="0" borderId="12"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5"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5" fillId="0" borderId="19" xfId="0" applyFont="1" applyFill="1" applyBorder="1" applyAlignment="1" applyProtection="1">
      <alignment horizontal="center" wrapText="1"/>
      <protection/>
    </xf>
    <xf numFmtId="0" fontId="25" fillId="0" borderId="20" xfId="0" applyFont="1" applyFill="1" applyBorder="1" applyAlignment="1" applyProtection="1">
      <alignment horizontal="center" wrapText="1"/>
      <protection/>
    </xf>
    <xf numFmtId="4" fontId="27" fillId="0" borderId="12" xfId="0" applyNumberFormat="1" applyFont="1" applyFill="1" applyBorder="1" applyAlignment="1" applyProtection="1">
      <alignment horizontal="center" wrapText="1"/>
      <protection/>
    </xf>
    <xf numFmtId="4" fontId="27" fillId="0" borderId="16" xfId="0" applyNumberFormat="1" applyFont="1" applyFill="1" applyBorder="1" applyAlignment="1" applyProtection="1">
      <alignment horizontal="center" wrapText="1"/>
      <protection/>
    </xf>
    <xf numFmtId="4" fontId="27" fillId="0" borderId="15" xfId="0" applyNumberFormat="1" applyFont="1" applyFill="1" applyBorder="1" applyAlignment="1" applyProtection="1">
      <alignment horizontal="center" wrapText="1"/>
      <protection/>
    </xf>
    <xf numFmtId="4" fontId="25" fillId="0" borderId="10" xfId="0" applyNumberFormat="1"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8" xfId="0" applyFont="1" applyFill="1" applyBorder="1" applyAlignment="1" applyProtection="1">
      <alignment horizontal="center"/>
      <protection/>
    </xf>
    <xf numFmtId="0" fontId="25" fillId="0" borderId="16" xfId="0" applyFont="1" applyFill="1" applyBorder="1" applyAlignment="1" applyProtection="1">
      <alignment/>
      <protection/>
    </xf>
    <xf numFmtId="0" fontId="25" fillId="0" borderId="15" xfId="0" applyFont="1" applyFill="1" applyBorder="1" applyAlignment="1" applyProtection="1">
      <alignment/>
      <protection/>
    </xf>
    <xf numFmtId="4" fontId="25" fillId="0" borderId="21" xfId="0" applyNumberFormat="1" applyFont="1" applyFill="1" applyBorder="1" applyAlignment="1" applyProtection="1">
      <alignment horizontal="center"/>
      <protection/>
    </xf>
    <xf numFmtId="4" fontId="25" fillId="0" borderId="22" xfId="0" applyNumberFormat="1" applyFont="1" applyFill="1" applyBorder="1" applyAlignment="1" applyProtection="1">
      <alignment horizontal="center"/>
      <protection/>
    </xf>
    <xf numFmtId="4" fontId="25" fillId="0" borderId="23" xfId="0" applyNumberFormat="1" applyFont="1" applyFill="1" applyBorder="1" applyAlignment="1" applyProtection="1">
      <alignment horizontal="center"/>
      <protection/>
    </xf>
    <xf numFmtId="0" fontId="27" fillId="0" borderId="21" xfId="0" applyFont="1" applyFill="1" applyBorder="1" applyAlignment="1" applyProtection="1">
      <alignment horizontal="center" wrapText="1"/>
      <protection/>
    </xf>
    <xf numFmtId="0" fontId="27" fillId="0" borderId="23" xfId="0" applyFont="1" applyFill="1" applyBorder="1" applyAlignment="1" applyProtection="1">
      <alignment horizontal="center" wrapText="1"/>
      <protection/>
    </xf>
    <xf numFmtId="0" fontId="27" fillId="0" borderId="19" xfId="0" applyFont="1" applyFill="1" applyBorder="1" applyAlignment="1" applyProtection="1">
      <alignment horizontal="center" wrapText="1"/>
      <protection/>
    </xf>
    <xf numFmtId="0" fontId="27" fillId="0" borderId="20" xfId="0" applyFont="1" applyFill="1" applyBorder="1" applyAlignment="1" applyProtection="1">
      <alignment horizontal="center" wrapText="1"/>
      <protection/>
    </xf>
    <xf numFmtId="0" fontId="25" fillId="0" borderId="17" xfId="0" applyFont="1" applyFill="1" applyBorder="1" applyAlignment="1" applyProtection="1">
      <alignment horizontal="center"/>
      <protection/>
    </xf>
    <xf numFmtId="4" fontId="25" fillId="0" borderId="10" xfId="0" applyNumberFormat="1" applyFont="1" applyFill="1" applyBorder="1" applyAlignment="1" applyProtection="1">
      <alignment horizontal="center" wrapText="1"/>
      <protection/>
    </xf>
    <xf numFmtId="0" fontId="25" fillId="0" borderId="21" xfId="0" applyFont="1" applyFill="1" applyBorder="1" applyAlignment="1" applyProtection="1">
      <alignment horizontal="center"/>
      <protection/>
    </xf>
    <xf numFmtId="0" fontId="25" fillId="0" borderId="22" xfId="0" applyFont="1" applyFill="1" applyBorder="1" applyAlignment="1" applyProtection="1">
      <alignment horizontal="center"/>
      <protection/>
    </xf>
    <xf numFmtId="0" fontId="25" fillId="0" borderId="23"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6" xfId="0" applyFont="1" applyFill="1" applyBorder="1" applyAlignment="1" applyProtection="1">
      <alignment horizontal="center" wrapText="1"/>
      <protection/>
    </xf>
    <xf numFmtId="0" fontId="27" fillId="0" borderId="15"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xf numFmtId="0" fontId="25" fillId="0" borderId="24" xfId="0" applyFont="1" applyFill="1" applyBorder="1" applyAlignment="1" applyProtection="1">
      <alignment horizontal="center" wrapText="1"/>
      <protection/>
    </xf>
    <xf numFmtId="0" fontId="25" fillId="0" borderId="25" xfId="0" applyFont="1" applyFill="1" applyBorder="1" applyAlignment="1" applyProtection="1">
      <alignment horizontal="center" wrapText="1"/>
      <protection/>
    </xf>
    <xf numFmtId="0" fontId="25" fillId="0" borderId="26" xfId="0" applyFont="1" applyFill="1" applyBorder="1" applyAlignment="1" applyProtection="1">
      <alignment horizontal="center" wrapText="1"/>
      <protection/>
    </xf>
    <xf numFmtId="2" fontId="27" fillId="0" borderId="12" xfId="0" applyNumberFormat="1" applyFont="1" applyFill="1" applyBorder="1" applyAlignment="1" applyProtection="1">
      <alignment horizontal="center" wrapText="1"/>
      <protection/>
    </xf>
    <xf numFmtId="2" fontId="27" fillId="0" borderId="16" xfId="0" applyNumberFormat="1" applyFont="1" applyFill="1" applyBorder="1" applyAlignment="1" applyProtection="1">
      <alignment horizontal="center" wrapText="1"/>
      <protection/>
    </xf>
    <xf numFmtId="2" fontId="27" fillId="0" borderId="15" xfId="0" applyNumberFormat="1" applyFont="1" applyFill="1" applyBorder="1" applyAlignment="1" applyProtection="1">
      <alignment horizontal="center" wrapText="1"/>
      <protection/>
    </xf>
    <xf numFmtId="2" fontId="25" fillId="0" borderId="10" xfId="0" applyNumberFormat="1" applyFont="1" applyFill="1" applyBorder="1" applyAlignment="1" applyProtection="1">
      <alignment horizontal="center"/>
      <protection/>
    </xf>
    <xf numFmtId="2" fontId="25" fillId="0" borderId="12" xfId="0" applyNumberFormat="1" applyFont="1" applyFill="1" applyBorder="1" applyAlignment="1" applyProtection="1">
      <alignment horizontal="center" wrapText="1"/>
      <protection/>
    </xf>
    <xf numFmtId="2" fontId="25" fillId="0" borderId="15" xfId="0" applyNumberFormat="1" applyFont="1" applyFill="1" applyBorder="1" applyAlignment="1" applyProtection="1">
      <alignment horizontal="center" wrapText="1"/>
      <protection/>
    </xf>
    <xf numFmtId="2" fontId="25" fillId="0" borderId="21" xfId="0" applyNumberFormat="1" applyFont="1" applyFill="1" applyBorder="1" applyAlignment="1" applyProtection="1">
      <alignment horizontal="center"/>
      <protection/>
    </xf>
    <xf numFmtId="2" fontId="25" fillId="0" borderId="22" xfId="0" applyNumberFormat="1" applyFont="1" applyFill="1" applyBorder="1" applyAlignment="1" applyProtection="1">
      <alignment horizontal="center"/>
      <protection/>
    </xf>
    <xf numFmtId="2" fontId="25" fillId="0" borderId="23" xfId="0" applyNumberFormat="1" applyFont="1" applyFill="1" applyBorder="1" applyAlignment="1" applyProtection="1">
      <alignment horizontal="center"/>
      <protection/>
    </xf>
    <xf numFmtId="2" fontId="25" fillId="0" borderId="10" xfId="0" applyNumberFormat="1" applyFont="1" applyFill="1" applyBorder="1" applyAlignment="1" applyProtection="1">
      <alignment horizontal="center" wrapText="1"/>
      <protection/>
    </xf>
  </cellXfs>
  <cellStyles count="106">
    <cellStyle name="Normal" xfId="0"/>
    <cellStyle name=" 1" xfId="15"/>
    <cellStyle name="&#13;&#10;JournalTemplate=C:\COMFO\CTALK\JOURSTD.TPL&#13;&#10;LbStateAddress=3 3 0 251 1 89 2 311&#13;&#10;LbStateJou" xfId="16"/>
    <cellStyle name="%" xfId="17"/>
    <cellStyle name="%_D12 291585  Formulated blank template for WMI" xfId="18"/>
    <cellStyle name="%_D12 291585  Formulated blank template for WMI(2)" xfId="19"/>
    <cellStyle name="%_Formulated blank template for WMI"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ÅrMndDag" xfId="45"/>
    <cellStyle name="Bad" xfId="46"/>
    <cellStyle name="Calculation" xfId="47"/>
    <cellStyle name="Caption" xfId="48"/>
    <cellStyle name="Check Cell" xfId="49"/>
    <cellStyle name="Comma" xfId="50"/>
    <cellStyle name="Comma [0]" xfId="51"/>
    <cellStyle name="Comma 2" xfId="52"/>
    <cellStyle name="Comma 3" xfId="53"/>
    <cellStyle name="Comma 4" xfId="54"/>
    <cellStyle name="Comma 5" xfId="55"/>
    <cellStyle name="Comma 5 2" xfId="56"/>
    <cellStyle name="Comma 6" xfId="57"/>
    <cellStyle name="Comma 7" xfId="58"/>
    <cellStyle name="Currency" xfId="59"/>
    <cellStyle name="Currency [0]" xfId="60"/>
    <cellStyle name="Currency 2" xfId="61"/>
    <cellStyle name="DagerOgTimer" xfId="62"/>
    <cellStyle name="DagOgDato" xfId="63"/>
    <cellStyle name="DagOgDatoLang" xfId="64"/>
    <cellStyle name="Dato"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Hyperlink 2" xfId="74"/>
    <cellStyle name="Hyperlink 3" xfId="75"/>
    <cellStyle name="Hyperlink 4" xfId="76"/>
    <cellStyle name="Input" xfId="77"/>
    <cellStyle name="JusterBunn" xfId="78"/>
    <cellStyle name="JusterMidtstill" xfId="79"/>
    <cellStyle name="JusterTopp" xfId="80"/>
    <cellStyle name="Klokkeslett" xfId="81"/>
    <cellStyle name="Konto" xfId="82"/>
    <cellStyle name="Linked Cell" xfId="83"/>
    <cellStyle name="Neutral" xfId="84"/>
    <cellStyle name="Normal 2" xfId="85"/>
    <cellStyle name="Normal 3" xfId="86"/>
    <cellStyle name="Normal 3 2" xfId="87"/>
    <cellStyle name="Normal 3 3" xfId="88"/>
    <cellStyle name="Normal 3_D12 291585  Formulated blank template for WMI" xfId="89"/>
    <cellStyle name="Normal 4" xfId="90"/>
    <cellStyle name="Normal 5" xfId="91"/>
    <cellStyle name="Normal 5 2" xfId="92"/>
    <cellStyle name="Normal 5_D12 291585  Formulated blank template for WMI" xfId="93"/>
    <cellStyle name="Normal 6" xfId="94"/>
    <cellStyle name="Normal 7" xfId="95"/>
    <cellStyle name="Normal 8" xfId="96"/>
    <cellStyle name="Normal 9" xfId="97"/>
    <cellStyle name="Normal_CO spreadshett - unprotected (2)" xfId="98"/>
    <cellStyle name="Note" xfId="99"/>
    <cellStyle name="Output" xfId="100"/>
    <cellStyle name="Output Amounts" xfId="101"/>
    <cellStyle name="Percent" xfId="102"/>
    <cellStyle name="PersonNr" xfId="103"/>
    <cellStyle name="PostNr" xfId="104"/>
    <cellStyle name="PostNrNorge" xfId="105"/>
    <cellStyle name="SkjulAlt" xfId="106"/>
    <cellStyle name="SkjulTall" xfId="107"/>
    <cellStyle name="Telefon" xfId="108"/>
    <cellStyle name="Timer1" xfId="109"/>
    <cellStyle name="Timer2" xfId="110"/>
    <cellStyle name="Title" xfId="111"/>
    <cellStyle name="ToSiffer" xfId="112"/>
    <cellStyle name="Total" xfId="113"/>
    <cellStyle name="TreSiffer" xfId="114"/>
    <cellStyle name="Tusenskille1000" xfId="115"/>
    <cellStyle name="TusenskilleFarger" xfId="116"/>
    <cellStyle name="Valuta1000" xfId="117"/>
    <cellStyle name="ValutaFarger" xfId="118"/>
    <cellStyle name="Warning Text" xfId="119"/>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97"/>
  <sheetViews>
    <sheetView zoomScale="75" zoomScaleNormal="75" zoomScalePageLayoutView="0" workbookViewId="0" topLeftCell="A1">
      <pane xSplit="3" ySplit="3" topLeftCell="AE4" activePane="bottomRight" state="frozen"/>
      <selection pane="topLeft" activeCell="A1" sqref="A1"/>
      <selection pane="topRight" activeCell="D1" sqref="D1"/>
      <selection pane="bottomLeft" activeCell="A4" sqref="A4"/>
      <selection pane="bottomRight" activeCell="P35" sqref="P35"/>
    </sheetView>
  </sheetViews>
  <sheetFormatPr defaultColWidth="8.88671875" defaultRowHeight="15"/>
  <cols>
    <col min="1" max="1" width="23.5546875" style="2" customWidth="1"/>
    <col min="2" max="3" width="14.99609375" style="2" customWidth="1"/>
    <col min="4" max="17" width="10.4453125" style="8" customWidth="1"/>
    <col min="18" max="27" width="12.77734375" style="8" customWidth="1"/>
    <col min="28" max="29" width="11.10546875" style="2" customWidth="1"/>
    <col min="30" max="36" width="15.5546875" style="34" customWidth="1"/>
    <col min="37" max="39" width="19.10546875" style="34" customWidth="1"/>
    <col min="40" max="40" width="20.77734375" style="34" customWidth="1"/>
    <col min="41" max="41" width="17.99609375" style="2" customWidth="1"/>
    <col min="42" max="16384" width="8.88671875" style="2" customWidth="1"/>
  </cols>
  <sheetData>
    <row r="1" spans="1:41" s="1" customFormat="1" ht="15" customHeight="1">
      <c r="A1" s="79" t="s">
        <v>11</v>
      </c>
      <c r="B1" s="79" t="s">
        <v>1</v>
      </c>
      <c r="C1" s="79" t="s">
        <v>0</v>
      </c>
      <c r="D1" s="82" t="s">
        <v>8</v>
      </c>
      <c r="E1" s="83"/>
      <c r="F1" s="83"/>
      <c r="G1" s="83"/>
      <c r="H1" s="83"/>
      <c r="I1" s="83"/>
      <c r="J1" s="83"/>
      <c r="K1" s="83"/>
      <c r="L1" s="83"/>
      <c r="M1" s="83"/>
      <c r="N1" s="83"/>
      <c r="O1" s="83"/>
      <c r="P1" s="83"/>
      <c r="Q1" s="84"/>
      <c r="R1" s="91" t="s">
        <v>14</v>
      </c>
      <c r="S1" s="102"/>
      <c r="T1" s="102"/>
      <c r="U1" s="102"/>
      <c r="V1" s="102"/>
      <c r="W1" s="102"/>
      <c r="X1" s="102"/>
      <c r="Y1" s="102"/>
      <c r="Z1" s="102"/>
      <c r="AA1" s="92"/>
      <c r="AB1" s="98" t="s">
        <v>15</v>
      </c>
      <c r="AC1" s="99"/>
      <c r="AD1" s="95" t="s">
        <v>72</v>
      </c>
      <c r="AE1" s="96"/>
      <c r="AF1" s="96"/>
      <c r="AG1" s="96"/>
      <c r="AH1" s="96"/>
      <c r="AI1" s="96"/>
      <c r="AJ1" s="97"/>
      <c r="AK1" s="90" t="s">
        <v>83</v>
      </c>
      <c r="AL1" s="90"/>
      <c r="AM1" s="90"/>
      <c r="AN1" s="87" t="s">
        <v>84</v>
      </c>
      <c r="AO1" s="79" t="s">
        <v>20</v>
      </c>
    </row>
    <row r="2" spans="1:41" s="1" customFormat="1" ht="53.25" customHeight="1">
      <c r="A2" s="93"/>
      <c r="B2" s="93"/>
      <c r="C2" s="93"/>
      <c r="D2" s="85" t="s">
        <v>16</v>
      </c>
      <c r="E2" s="86"/>
      <c r="F2" s="85" t="s">
        <v>17</v>
      </c>
      <c r="G2" s="86"/>
      <c r="H2" s="85" t="s">
        <v>18</v>
      </c>
      <c r="I2" s="86"/>
      <c r="J2" s="85" t="s">
        <v>6</v>
      </c>
      <c r="K2" s="86"/>
      <c r="L2" s="85" t="s">
        <v>19</v>
      </c>
      <c r="M2" s="86"/>
      <c r="N2" s="85" t="s">
        <v>5</v>
      </c>
      <c r="O2" s="86"/>
      <c r="P2" s="82" t="s">
        <v>9</v>
      </c>
      <c r="Q2" s="84"/>
      <c r="R2" s="82" t="s">
        <v>12</v>
      </c>
      <c r="S2" s="92"/>
      <c r="T2" s="91" t="s">
        <v>3</v>
      </c>
      <c r="U2" s="92"/>
      <c r="V2" s="91" t="s">
        <v>4</v>
      </c>
      <c r="W2" s="92"/>
      <c r="X2" s="91" t="s">
        <v>13</v>
      </c>
      <c r="Y2" s="92"/>
      <c r="Z2" s="82" t="s">
        <v>10</v>
      </c>
      <c r="AA2" s="84"/>
      <c r="AB2" s="100"/>
      <c r="AC2" s="101"/>
      <c r="AD2" s="76" t="s">
        <v>73</v>
      </c>
      <c r="AE2" s="76" t="s">
        <v>74</v>
      </c>
      <c r="AF2" s="76" t="s">
        <v>75</v>
      </c>
      <c r="AG2" s="76" t="s">
        <v>76</v>
      </c>
      <c r="AH2" s="76" t="s">
        <v>77</v>
      </c>
      <c r="AI2" s="76" t="s">
        <v>78</v>
      </c>
      <c r="AJ2" s="103" t="s">
        <v>79</v>
      </c>
      <c r="AK2" s="76" t="s">
        <v>80</v>
      </c>
      <c r="AL2" s="76" t="s">
        <v>81</v>
      </c>
      <c r="AM2" s="76" t="s">
        <v>82</v>
      </c>
      <c r="AN2" s="88"/>
      <c r="AO2" s="80"/>
    </row>
    <row r="3" spans="1:41" ht="57.75" customHeight="1">
      <c r="A3" s="94"/>
      <c r="B3" s="94"/>
      <c r="C3" s="94"/>
      <c r="D3" s="5" t="s">
        <v>2</v>
      </c>
      <c r="E3" s="5" t="s">
        <v>7</v>
      </c>
      <c r="F3" s="5" t="s">
        <v>2</v>
      </c>
      <c r="G3" s="5" t="s">
        <v>7</v>
      </c>
      <c r="H3" s="5" t="s">
        <v>2</v>
      </c>
      <c r="I3" s="5" t="s">
        <v>7</v>
      </c>
      <c r="J3" s="5" t="s">
        <v>2</v>
      </c>
      <c r="K3" s="5" t="s">
        <v>7</v>
      </c>
      <c r="L3" s="5" t="s">
        <v>2</v>
      </c>
      <c r="M3" s="5" t="s">
        <v>7</v>
      </c>
      <c r="N3" s="5" t="s">
        <v>2</v>
      </c>
      <c r="O3" s="5" t="s">
        <v>7</v>
      </c>
      <c r="P3" s="5" t="s">
        <v>2</v>
      </c>
      <c r="Q3" s="5" t="s">
        <v>7</v>
      </c>
      <c r="R3" s="6" t="s">
        <v>2</v>
      </c>
      <c r="S3" s="6" t="s">
        <v>7</v>
      </c>
      <c r="T3" s="6" t="s">
        <v>2</v>
      </c>
      <c r="U3" s="6" t="s">
        <v>7</v>
      </c>
      <c r="V3" s="6" t="s">
        <v>2</v>
      </c>
      <c r="W3" s="6" t="s">
        <v>7</v>
      </c>
      <c r="X3" s="6" t="s">
        <v>2</v>
      </c>
      <c r="Y3" s="6" t="s">
        <v>7</v>
      </c>
      <c r="Z3" s="6" t="s">
        <v>2</v>
      </c>
      <c r="AA3" s="6" t="s">
        <v>7</v>
      </c>
      <c r="AB3" s="13" t="s">
        <v>2</v>
      </c>
      <c r="AC3" s="14" t="s">
        <v>7</v>
      </c>
      <c r="AD3" s="77"/>
      <c r="AE3" s="77"/>
      <c r="AF3" s="77"/>
      <c r="AG3" s="77"/>
      <c r="AH3" s="77"/>
      <c r="AI3" s="77"/>
      <c r="AJ3" s="103"/>
      <c r="AK3" s="77"/>
      <c r="AL3" s="77"/>
      <c r="AM3" s="77"/>
      <c r="AN3" s="89"/>
      <c r="AO3" s="81"/>
    </row>
    <row r="4" spans="1:41" ht="45">
      <c r="A4" s="9" t="s">
        <v>21</v>
      </c>
      <c r="B4" s="9" t="s">
        <v>61</v>
      </c>
      <c r="C4" s="9" t="s">
        <v>62</v>
      </c>
      <c r="D4" s="15" t="s">
        <v>67</v>
      </c>
      <c r="E4" s="15" t="s">
        <v>67</v>
      </c>
      <c r="F4" s="15" t="s">
        <v>67</v>
      </c>
      <c r="G4" s="15" t="s">
        <v>67</v>
      </c>
      <c r="H4" s="15" t="s">
        <v>67</v>
      </c>
      <c r="I4" s="15" t="s">
        <v>67</v>
      </c>
      <c r="J4" s="15" t="s">
        <v>67</v>
      </c>
      <c r="K4" s="15" t="s">
        <v>67</v>
      </c>
      <c r="L4" s="15" t="s">
        <v>67</v>
      </c>
      <c r="M4" s="15" t="s">
        <v>67</v>
      </c>
      <c r="N4" s="15" t="s">
        <v>67</v>
      </c>
      <c r="O4" s="15">
        <v>10.8</v>
      </c>
      <c r="P4" s="16">
        <f>SUM(D4,F4,H4,J4,L4,N4)</f>
        <v>0</v>
      </c>
      <c r="Q4" s="16">
        <f>SUM(E4,G4,I4,K4,M4,O4)</f>
        <v>10.8</v>
      </c>
      <c r="R4" s="15">
        <v>0</v>
      </c>
      <c r="S4" s="15">
        <v>0</v>
      </c>
      <c r="T4" s="15">
        <v>0</v>
      </c>
      <c r="U4" s="15">
        <v>0</v>
      </c>
      <c r="V4" s="15">
        <v>0</v>
      </c>
      <c r="W4" s="15">
        <v>0</v>
      </c>
      <c r="X4" s="15">
        <v>0</v>
      </c>
      <c r="Y4" s="15">
        <v>0</v>
      </c>
      <c r="Z4" s="17">
        <f>SUM(R4,T4,V4,X4)</f>
        <v>0</v>
      </c>
      <c r="AA4" s="17">
        <f>SUM(S4,U4,W4,Y4)</f>
        <v>0</v>
      </c>
      <c r="AB4" s="18">
        <f>SUM(P4+Z4)</f>
        <v>0</v>
      </c>
      <c r="AC4" s="18">
        <f>SUM(Q4+AA4)</f>
        <v>10.8</v>
      </c>
      <c r="AD4" s="27"/>
      <c r="AE4" s="28"/>
      <c r="AF4" s="28"/>
      <c r="AG4" s="28"/>
      <c r="AH4" s="28"/>
      <c r="AI4" s="28"/>
      <c r="AJ4" s="29">
        <f>SUM(AD4:AI4)</f>
        <v>0</v>
      </c>
      <c r="AK4" s="27"/>
      <c r="AL4" s="27"/>
      <c r="AM4" s="30">
        <f>SUM(AK4:AL4)</f>
        <v>0</v>
      </c>
      <c r="AN4" s="30">
        <f>SUM(AJ4+AM4)</f>
        <v>0</v>
      </c>
      <c r="AO4" s="19"/>
    </row>
    <row r="5" spans="1:41" ht="45">
      <c r="A5" s="9" t="s">
        <v>22</v>
      </c>
      <c r="B5" s="9" t="s">
        <v>63</v>
      </c>
      <c r="C5" s="9" t="s">
        <v>62</v>
      </c>
      <c r="D5" s="15">
        <v>68</v>
      </c>
      <c r="E5" s="15">
        <v>63</v>
      </c>
      <c r="F5" s="15">
        <v>271</v>
      </c>
      <c r="G5" s="15">
        <v>250.9</v>
      </c>
      <c r="H5" s="15">
        <v>472</v>
      </c>
      <c r="I5" s="15">
        <v>440.1</v>
      </c>
      <c r="J5" s="15">
        <v>43</v>
      </c>
      <c r="K5" s="15">
        <v>40.9</v>
      </c>
      <c r="L5" s="15">
        <v>3</v>
      </c>
      <c r="M5" s="15">
        <v>2.9</v>
      </c>
      <c r="N5" s="15">
        <v>2</v>
      </c>
      <c r="O5" s="15">
        <v>1.3</v>
      </c>
      <c r="P5" s="16">
        <f>SUM(D5,F5,H5,J5,L5,N5)</f>
        <v>859</v>
      </c>
      <c r="Q5" s="16">
        <f aca="true" t="shared" si="0" ref="Q5:Q68">SUM(E5,G5,I5,K5,M5,O5)</f>
        <v>799.0999999999999</v>
      </c>
      <c r="R5" s="15">
        <v>17</v>
      </c>
      <c r="S5" s="15">
        <v>17</v>
      </c>
      <c r="T5" s="15">
        <v>0</v>
      </c>
      <c r="U5" s="15">
        <v>0</v>
      </c>
      <c r="V5" s="15">
        <v>1</v>
      </c>
      <c r="W5" s="15">
        <v>0.2</v>
      </c>
      <c r="X5" s="15">
        <v>0</v>
      </c>
      <c r="Y5" s="15">
        <v>0</v>
      </c>
      <c r="Z5" s="17">
        <f aca="true" t="shared" si="1" ref="Z5:Z43">SUM(R5,T5,V5,X5)</f>
        <v>18</v>
      </c>
      <c r="AA5" s="17">
        <f aca="true" t="shared" si="2" ref="AA5:AA43">SUM(S5,U5,W5,Y5)</f>
        <v>17.2</v>
      </c>
      <c r="AB5" s="18">
        <f aca="true" t="shared" si="3" ref="AB5:AB43">SUM(P5+Z5)</f>
        <v>877</v>
      </c>
      <c r="AC5" s="18">
        <f aca="true" t="shared" si="4" ref="AC5:AC43">SUM(Q5+AA5)</f>
        <v>816.3</v>
      </c>
      <c r="AD5" s="28">
        <v>2023377.79</v>
      </c>
      <c r="AE5" s="28">
        <v>17135.04</v>
      </c>
      <c r="AF5" s="28"/>
      <c r="AG5" s="28">
        <v>10138.81</v>
      </c>
      <c r="AH5" s="28">
        <v>402702.57</v>
      </c>
      <c r="AI5" s="28">
        <v>164493.15</v>
      </c>
      <c r="AJ5" s="29">
        <f>SUM(AD5:AI5)</f>
        <v>2617847.36</v>
      </c>
      <c r="AK5" s="27">
        <v>13922.01</v>
      </c>
      <c r="AL5" s="27">
        <v>4350</v>
      </c>
      <c r="AM5" s="30">
        <f aca="true" t="shared" si="5" ref="AM5:AM43">SUM(AK5:AL5)</f>
        <v>18272.010000000002</v>
      </c>
      <c r="AN5" s="30">
        <f aca="true" t="shared" si="6" ref="AN5:AN43">SUM(AJ5+AM5)</f>
        <v>2636119.3699999996</v>
      </c>
      <c r="AO5" s="20"/>
    </row>
    <row r="6" spans="1:41" ht="45">
      <c r="A6" s="9" t="s">
        <v>23</v>
      </c>
      <c r="B6" s="9" t="s">
        <v>61</v>
      </c>
      <c r="C6" s="9" t="s">
        <v>62</v>
      </c>
      <c r="D6" s="15">
        <v>3</v>
      </c>
      <c r="E6" s="15">
        <v>2.419</v>
      </c>
      <c r="F6" s="15">
        <v>24</v>
      </c>
      <c r="G6" s="15">
        <v>21.418</v>
      </c>
      <c r="H6" s="15">
        <v>34</v>
      </c>
      <c r="I6" s="15">
        <v>32.329</v>
      </c>
      <c r="J6" s="15">
        <v>12</v>
      </c>
      <c r="K6" s="15">
        <v>11.7</v>
      </c>
      <c r="L6" s="15">
        <v>3</v>
      </c>
      <c r="M6" s="15">
        <v>3</v>
      </c>
      <c r="N6" s="15">
        <v>0</v>
      </c>
      <c r="O6" s="15">
        <v>0</v>
      </c>
      <c r="P6" s="16">
        <f aca="true" t="shared" si="7" ref="P6:P42">SUM(D6,F6,H6,J6,L6,N6)</f>
        <v>76</v>
      </c>
      <c r="Q6" s="16">
        <f t="shared" si="0"/>
        <v>70.866</v>
      </c>
      <c r="R6" s="15">
        <v>3</v>
      </c>
      <c r="S6" s="15">
        <v>3</v>
      </c>
      <c r="T6" s="15">
        <v>0</v>
      </c>
      <c r="U6" s="15">
        <v>0</v>
      </c>
      <c r="V6" s="15">
        <v>0</v>
      </c>
      <c r="W6" s="15">
        <v>0</v>
      </c>
      <c r="X6" s="15">
        <v>0</v>
      </c>
      <c r="Y6" s="15">
        <v>0</v>
      </c>
      <c r="Z6" s="17">
        <f t="shared" si="1"/>
        <v>3</v>
      </c>
      <c r="AA6" s="17">
        <f t="shared" si="2"/>
        <v>3</v>
      </c>
      <c r="AB6" s="18">
        <f t="shared" si="3"/>
        <v>79</v>
      </c>
      <c r="AC6" s="18">
        <f t="shared" si="4"/>
        <v>73.866</v>
      </c>
      <c r="AD6" s="28">
        <v>195808.54</v>
      </c>
      <c r="AE6" s="28">
        <v>2859.54</v>
      </c>
      <c r="AF6" s="28">
        <v>594.1</v>
      </c>
      <c r="AG6" s="28"/>
      <c r="AH6" s="28">
        <v>47509.8</v>
      </c>
      <c r="AI6" s="28">
        <v>16604.54</v>
      </c>
      <c r="AJ6" s="29">
        <f>SUM(AD6:AI6)</f>
        <v>263376.52</v>
      </c>
      <c r="AK6" s="27">
        <v>3845</v>
      </c>
      <c r="AL6" s="27"/>
      <c r="AM6" s="30">
        <f t="shared" si="5"/>
        <v>3845</v>
      </c>
      <c r="AN6" s="30">
        <f t="shared" si="6"/>
        <v>267221.52</v>
      </c>
      <c r="AO6" s="20"/>
    </row>
    <row r="7" spans="1:41" ht="45">
      <c r="A7" s="9" t="s">
        <v>24</v>
      </c>
      <c r="B7" s="9" t="s">
        <v>61</v>
      </c>
      <c r="C7" s="9" t="s">
        <v>62</v>
      </c>
      <c r="D7" s="15">
        <v>262</v>
      </c>
      <c r="E7" s="15">
        <v>240.79</v>
      </c>
      <c r="F7" s="15">
        <v>405</v>
      </c>
      <c r="G7" s="15">
        <v>379.17</v>
      </c>
      <c r="H7" s="15">
        <v>831</v>
      </c>
      <c r="I7" s="15">
        <v>801.25</v>
      </c>
      <c r="J7" s="15">
        <v>203</v>
      </c>
      <c r="K7" s="15">
        <v>199.33</v>
      </c>
      <c r="L7" s="15">
        <v>47</v>
      </c>
      <c r="M7" s="15">
        <v>43.98</v>
      </c>
      <c r="N7" s="15">
        <v>12</v>
      </c>
      <c r="O7" s="15">
        <v>12</v>
      </c>
      <c r="P7" s="16">
        <f t="shared" si="7"/>
        <v>1760</v>
      </c>
      <c r="Q7" s="16">
        <f t="shared" si="0"/>
        <v>1676.52</v>
      </c>
      <c r="R7" s="15">
        <v>10</v>
      </c>
      <c r="S7" s="15">
        <v>9.59</v>
      </c>
      <c r="T7" s="15">
        <v>1</v>
      </c>
      <c r="U7" s="15">
        <v>0.8</v>
      </c>
      <c r="V7" s="15">
        <v>4</v>
      </c>
      <c r="W7" s="15">
        <v>4</v>
      </c>
      <c r="X7" s="15">
        <v>3</v>
      </c>
      <c r="Y7" s="15">
        <v>2</v>
      </c>
      <c r="Z7" s="17">
        <f t="shared" si="1"/>
        <v>18</v>
      </c>
      <c r="AA7" s="17">
        <f t="shared" si="2"/>
        <v>16.39</v>
      </c>
      <c r="AB7" s="18">
        <f t="shared" si="3"/>
        <v>1778</v>
      </c>
      <c r="AC7" s="18">
        <f t="shared" si="4"/>
        <v>1692.91</v>
      </c>
      <c r="AD7" s="28">
        <v>4626047.97</v>
      </c>
      <c r="AE7" s="28">
        <v>175182.55</v>
      </c>
      <c r="AF7" s="28">
        <v>31844.6</v>
      </c>
      <c r="AG7" s="28">
        <v>49818.01</v>
      </c>
      <c r="AH7" s="28">
        <v>1160532.64</v>
      </c>
      <c r="AI7" s="28">
        <v>404931.03</v>
      </c>
      <c r="AJ7" s="29">
        <f>SUM(AD7:AI7)</f>
        <v>6448356.799999999</v>
      </c>
      <c r="AK7" s="27">
        <v>65750.17</v>
      </c>
      <c r="AL7" s="27">
        <v>6000</v>
      </c>
      <c r="AM7" s="30">
        <f t="shared" si="5"/>
        <v>71750.17</v>
      </c>
      <c r="AN7" s="30">
        <f t="shared" si="6"/>
        <v>6520106.969999999</v>
      </c>
      <c r="AO7" s="20"/>
    </row>
    <row r="8" spans="1:41" ht="45">
      <c r="A8" s="9" t="s">
        <v>25</v>
      </c>
      <c r="B8" s="9" t="s">
        <v>61</v>
      </c>
      <c r="C8" s="9" t="s">
        <v>62</v>
      </c>
      <c r="D8" s="15" t="s">
        <v>68</v>
      </c>
      <c r="E8" s="15" t="s">
        <v>68</v>
      </c>
      <c r="F8" s="15" t="s">
        <v>68</v>
      </c>
      <c r="G8" s="15" t="s">
        <v>68</v>
      </c>
      <c r="H8" s="15" t="s">
        <v>68</v>
      </c>
      <c r="I8" s="15" t="s">
        <v>68</v>
      </c>
      <c r="J8" s="15" t="s">
        <v>68</v>
      </c>
      <c r="K8" s="15" t="s">
        <v>68</v>
      </c>
      <c r="L8" s="15" t="s">
        <v>68</v>
      </c>
      <c r="M8" s="15" t="s">
        <v>68</v>
      </c>
      <c r="N8" s="15" t="s">
        <v>68</v>
      </c>
      <c r="O8" s="15" t="s">
        <v>68</v>
      </c>
      <c r="P8" s="16" t="s">
        <v>68</v>
      </c>
      <c r="Q8" s="16" t="s">
        <v>68</v>
      </c>
      <c r="R8" s="15" t="s">
        <v>68</v>
      </c>
      <c r="S8" s="15" t="s">
        <v>68</v>
      </c>
      <c r="T8" s="15" t="s">
        <v>68</v>
      </c>
      <c r="U8" s="15" t="s">
        <v>68</v>
      </c>
      <c r="V8" s="15" t="s">
        <v>68</v>
      </c>
      <c r="W8" s="15" t="s">
        <v>68</v>
      </c>
      <c r="X8" s="15" t="s">
        <v>68</v>
      </c>
      <c r="Y8" s="15" t="s">
        <v>68</v>
      </c>
      <c r="Z8" s="17" t="s">
        <v>68</v>
      </c>
      <c r="AA8" s="17" t="s">
        <v>68</v>
      </c>
      <c r="AB8" s="21" t="s">
        <v>68</v>
      </c>
      <c r="AC8" s="21" t="s">
        <v>68</v>
      </c>
      <c r="AD8" s="28"/>
      <c r="AE8" s="28"/>
      <c r="AF8" s="28"/>
      <c r="AG8" s="28"/>
      <c r="AH8" s="28"/>
      <c r="AI8" s="28"/>
      <c r="AJ8" s="30" t="s">
        <v>68</v>
      </c>
      <c r="AK8" s="27"/>
      <c r="AL8" s="27"/>
      <c r="AM8" s="30" t="s">
        <v>68</v>
      </c>
      <c r="AN8" s="30" t="s">
        <v>68</v>
      </c>
      <c r="AO8" s="20" t="s">
        <v>68</v>
      </c>
    </row>
    <row r="9" spans="1:41" ht="45">
      <c r="A9" s="9" t="s">
        <v>26</v>
      </c>
      <c r="B9" s="9" t="s">
        <v>64</v>
      </c>
      <c r="C9" s="9" t="s">
        <v>62</v>
      </c>
      <c r="D9" s="15">
        <v>264</v>
      </c>
      <c r="E9" s="15">
        <v>251.55</v>
      </c>
      <c r="F9" s="15">
        <v>468</v>
      </c>
      <c r="G9" s="15">
        <v>451.88</v>
      </c>
      <c r="H9" s="15">
        <v>1146</v>
      </c>
      <c r="I9" s="15">
        <v>1118.06</v>
      </c>
      <c r="J9" s="15">
        <v>986</v>
      </c>
      <c r="K9" s="15">
        <v>951.56</v>
      </c>
      <c r="L9" s="15">
        <v>219</v>
      </c>
      <c r="M9" s="15">
        <v>209.88</v>
      </c>
      <c r="N9" s="15">
        <v>0</v>
      </c>
      <c r="O9" s="15">
        <v>0</v>
      </c>
      <c r="P9" s="16">
        <f t="shared" si="7"/>
        <v>3083</v>
      </c>
      <c r="Q9" s="16">
        <f t="shared" si="0"/>
        <v>2982.9300000000003</v>
      </c>
      <c r="R9" s="15">
        <v>110</v>
      </c>
      <c r="S9" s="15">
        <v>110</v>
      </c>
      <c r="T9" s="15">
        <v>27</v>
      </c>
      <c r="U9" s="15">
        <v>27</v>
      </c>
      <c r="V9" s="15">
        <v>107</v>
      </c>
      <c r="W9" s="15">
        <v>107</v>
      </c>
      <c r="X9" s="15">
        <v>91</v>
      </c>
      <c r="Y9" s="15">
        <v>91</v>
      </c>
      <c r="Z9" s="17">
        <f t="shared" si="1"/>
        <v>335</v>
      </c>
      <c r="AA9" s="17">
        <f t="shared" si="2"/>
        <v>335</v>
      </c>
      <c r="AB9" s="18">
        <f t="shared" si="3"/>
        <v>3418</v>
      </c>
      <c r="AC9" s="18">
        <f t="shared" si="4"/>
        <v>3317.9300000000003</v>
      </c>
      <c r="AD9" s="28">
        <v>9740058.69</v>
      </c>
      <c r="AE9" s="28">
        <v>243289.99</v>
      </c>
      <c r="AF9" s="28">
        <v>16739.64</v>
      </c>
      <c r="AG9" s="28">
        <v>63008</v>
      </c>
      <c r="AH9" s="28">
        <v>2036867</v>
      </c>
      <c r="AI9" s="28">
        <v>905727.82</v>
      </c>
      <c r="AJ9" s="29">
        <f aca="true" t="shared" si="8" ref="AJ9:AJ18">SUM(AD9:AI9)</f>
        <v>13005691.14</v>
      </c>
      <c r="AK9" s="27">
        <v>213210</v>
      </c>
      <c r="AL9" s="27">
        <v>41252</v>
      </c>
      <c r="AM9" s="30">
        <f t="shared" si="5"/>
        <v>254462</v>
      </c>
      <c r="AN9" s="30">
        <f t="shared" si="6"/>
        <v>13260153.14</v>
      </c>
      <c r="AO9" s="22"/>
    </row>
    <row r="10" spans="1:41" ht="45">
      <c r="A10" s="9" t="s">
        <v>27</v>
      </c>
      <c r="B10" s="9" t="s">
        <v>61</v>
      </c>
      <c r="C10" s="9" t="s">
        <v>62</v>
      </c>
      <c r="D10" s="15">
        <v>0</v>
      </c>
      <c r="E10" s="15">
        <v>0</v>
      </c>
      <c r="F10" s="15">
        <v>4</v>
      </c>
      <c r="G10" s="15">
        <v>4</v>
      </c>
      <c r="H10" s="15">
        <v>9</v>
      </c>
      <c r="I10" s="15">
        <v>9</v>
      </c>
      <c r="J10" s="15">
        <v>8</v>
      </c>
      <c r="K10" s="15">
        <v>7.81</v>
      </c>
      <c r="L10" s="15">
        <v>7</v>
      </c>
      <c r="M10" s="15">
        <v>3.55</v>
      </c>
      <c r="N10" s="15">
        <v>0</v>
      </c>
      <c r="O10" s="15">
        <v>0</v>
      </c>
      <c r="P10" s="16">
        <f t="shared" si="7"/>
        <v>28</v>
      </c>
      <c r="Q10" s="16">
        <f t="shared" si="0"/>
        <v>24.36</v>
      </c>
      <c r="R10" s="15">
        <v>1</v>
      </c>
      <c r="S10" s="15">
        <v>0.19</v>
      </c>
      <c r="T10" s="15">
        <v>0</v>
      </c>
      <c r="U10" s="15">
        <v>0</v>
      </c>
      <c r="V10" s="15">
        <v>3</v>
      </c>
      <c r="W10" s="15">
        <v>1.6</v>
      </c>
      <c r="X10" s="15">
        <v>0</v>
      </c>
      <c r="Y10" s="15">
        <v>0</v>
      </c>
      <c r="Z10" s="17">
        <f t="shared" si="1"/>
        <v>4</v>
      </c>
      <c r="AA10" s="17">
        <f t="shared" si="2"/>
        <v>1.79</v>
      </c>
      <c r="AB10" s="18">
        <f t="shared" si="3"/>
        <v>32</v>
      </c>
      <c r="AC10" s="18">
        <f t="shared" si="4"/>
        <v>26.15</v>
      </c>
      <c r="AD10" s="28">
        <v>116952.22</v>
      </c>
      <c r="AE10" s="28">
        <v>500</v>
      </c>
      <c r="AF10" s="28"/>
      <c r="AG10" s="28"/>
      <c r="AH10" s="28">
        <v>23315.94</v>
      </c>
      <c r="AI10" s="28">
        <v>11707.65</v>
      </c>
      <c r="AJ10" s="29">
        <f t="shared" si="8"/>
        <v>152475.81</v>
      </c>
      <c r="AK10" s="27">
        <v>11769.23</v>
      </c>
      <c r="AL10" s="27"/>
      <c r="AM10" s="30">
        <f t="shared" si="5"/>
        <v>11769.23</v>
      </c>
      <c r="AN10" s="30">
        <f t="shared" si="6"/>
        <v>164245.04</v>
      </c>
      <c r="AO10" s="20"/>
    </row>
    <row r="11" spans="1:41" ht="45">
      <c r="A11" s="9" t="s">
        <v>28</v>
      </c>
      <c r="B11" s="9" t="s">
        <v>65</v>
      </c>
      <c r="C11" s="9" t="s">
        <v>62</v>
      </c>
      <c r="D11" s="23">
        <v>569</v>
      </c>
      <c r="E11" s="24">
        <v>500.04</v>
      </c>
      <c r="F11" s="24">
        <v>260</v>
      </c>
      <c r="G11" s="24">
        <v>245.13</v>
      </c>
      <c r="H11" s="24">
        <v>130</v>
      </c>
      <c r="I11" s="24">
        <v>126.71</v>
      </c>
      <c r="J11" s="24">
        <v>23</v>
      </c>
      <c r="K11" s="24">
        <v>22.26</v>
      </c>
      <c r="L11" s="24">
        <v>3</v>
      </c>
      <c r="M11" s="24">
        <v>3</v>
      </c>
      <c r="N11" s="24">
        <v>3</v>
      </c>
      <c r="O11" s="24">
        <v>2.4</v>
      </c>
      <c r="P11" s="16">
        <f t="shared" si="7"/>
        <v>988</v>
      </c>
      <c r="Q11" s="16">
        <f t="shared" si="0"/>
        <v>899.5400000000001</v>
      </c>
      <c r="R11" s="15">
        <v>0</v>
      </c>
      <c r="S11" s="15">
        <v>0</v>
      </c>
      <c r="T11" s="15">
        <v>0</v>
      </c>
      <c r="U11" s="15">
        <v>0</v>
      </c>
      <c r="V11" s="15">
        <v>0</v>
      </c>
      <c r="W11" s="15">
        <v>0</v>
      </c>
      <c r="X11" s="15">
        <v>0</v>
      </c>
      <c r="Y11" s="15">
        <v>0</v>
      </c>
      <c r="Z11" s="17">
        <f t="shared" si="1"/>
        <v>0</v>
      </c>
      <c r="AA11" s="17">
        <f t="shared" si="2"/>
        <v>0</v>
      </c>
      <c r="AB11" s="18">
        <f t="shared" si="3"/>
        <v>988</v>
      </c>
      <c r="AC11" s="18">
        <f t="shared" si="4"/>
        <v>899.5400000000001</v>
      </c>
      <c r="AD11" s="31">
        <v>1782825.39</v>
      </c>
      <c r="AE11" s="32">
        <v>37459.43</v>
      </c>
      <c r="AF11" s="32"/>
      <c r="AG11" s="32">
        <v>16590.07</v>
      </c>
      <c r="AH11" s="32">
        <v>329331.26</v>
      </c>
      <c r="AI11" s="32">
        <v>125106.24</v>
      </c>
      <c r="AJ11" s="29">
        <f t="shared" si="8"/>
        <v>2291312.39</v>
      </c>
      <c r="AK11" s="27"/>
      <c r="AL11" s="31">
        <v>7801.13</v>
      </c>
      <c r="AM11" s="30">
        <f t="shared" si="5"/>
        <v>7801.13</v>
      </c>
      <c r="AN11" s="30">
        <f t="shared" si="6"/>
        <v>2299113.52</v>
      </c>
      <c r="AO11" s="20"/>
    </row>
    <row r="12" spans="1:41" ht="45">
      <c r="A12" s="9" t="s">
        <v>29</v>
      </c>
      <c r="B12" s="9" t="s">
        <v>61</v>
      </c>
      <c r="C12" s="9" t="s">
        <v>62</v>
      </c>
      <c r="D12" s="15">
        <v>5</v>
      </c>
      <c r="E12" s="15">
        <v>5</v>
      </c>
      <c r="F12" s="15">
        <v>17</v>
      </c>
      <c r="G12" s="15">
        <v>16.44</v>
      </c>
      <c r="H12" s="15">
        <v>32</v>
      </c>
      <c r="I12" s="15">
        <v>31</v>
      </c>
      <c r="J12" s="15">
        <v>60</v>
      </c>
      <c r="K12" s="15">
        <v>58.16</v>
      </c>
      <c r="L12" s="15">
        <v>17</v>
      </c>
      <c r="M12" s="15">
        <v>16.73</v>
      </c>
      <c r="N12" s="15">
        <v>0</v>
      </c>
      <c r="O12" s="15">
        <v>0</v>
      </c>
      <c r="P12" s="16">
        <f t="shared" si="7"/>
        <v>131</v>
      </c>
      <c r="Q12" s="16">
        <f t="shared" si="0"/>
        <v>127.33</v>
      </c>
      <c r="R12" s="15">
        <v>9</v>
      </c>
      <c r="S12" s="15">
        <v>9</v>
      </c>
      <c r="T12" s="15">
        <v>4</v>
      </c>
      <c r="U12" s="15">
        <v>4</v>
      </c>
      <c r="V12" s="15">
        <v>3</v>
      </c>
      <c r="W12" s="15">
        <v>3</v>
      </c>
      <c r="X12" s="15">
        <v>0</v>
      </c>
      <c r="Y12" s="15">
        <v>0</v>
      </c>
      <c r="Z12" s="17">
        <f t="shared" si="1"/>
        <v>16</v>
      </c>
      <c r="AA12" s="17">
        <f t="shared" si="2"/>
        <v>16</v>
      </c>
      <c r="AB12" s="18">
        <f t="shared" si="3"/>
        <v>147</v>
      </c>
      <c r="AC12" s="18">
        <f t="shared" si="4"/>
        <v>143.32999999999998</v>
      </c>
      <c r="AD12" s="28">
        <v>549501</v>
      </c>
      <c r="AE12" s="28"/>
      <c r="AF12" s="28">
        <v>1000</v>
      </c>
      <c r="AG12" s="28"/>
      <c r="AH12" s="28">
        <v>98265</v>
      </c>
      <c r="AI12" s="28">
        <v>57079</v>
      </c>
      <c r="AJ12" s="29">
        <f t="shared" si="8"/>
        <v>705845</v>
      </c>
      <c r="AK12" s="27">
        <v>30048</v>
      </c>
      <c r="AL12" s="27"/>
      <c r="AM12" s="30">
        <f t="shared" si="5"/>
        <v>30048</v>
      </c>
      <c r="AN12" s="30">
        <f t="shared" si="6"/>
        <v>735893</v>
      </c>
      <c r="AO12" s="20"/>
    </row>
    <row r="13" spans="1:41" ht="45">
      <c r="A13" s="9" t="s">
        <v>30</v>
      </c>
      <c r="B13" s="9" t="s">
        <v>61</v>
      </c>
      <c r="C13" s="9" t="s">
        <v>62</v>
      </c>
      <c r="D13" s="15">
        <v>1</v>
      </c>
      <c r="E13" s="15">
        <v>1</v>
      </c>
      <c r="F13" s="15">
        <v>3</v>
      </c>
      <c r="G13" s="15">
        <v>3</v>
      </c>
      <c r="H13" s="15">
        <v>7</v>
      </c>
      <c r="I13" s="15">
        <v>6.4</v>
      </c>
      <c r="J13" s="15">
        <v>4</v>
      </c>
      <c r="K13" s="15">
        <v>4</v>
      </c>
      <c r="L13" s="15">
        <v>1</v>
      </c>
      <c r="M13" s="15">
        <v>1</v>
      </c>
      <c r="N13" s="15">
        <v>0</v>
      </c>
      <c r="O13" s="15">
        <v>0</v>
      </c>
      <c r="P13" s="16">
        <f t="shared" si="7"/>
        <v>16</v>
      </c>
      <c r="Q13" s="16">
        <f t="shared" si="0"/>
        <v>15.4</v>
      </c>
      <c r="R13" s="15">
        <v>0</v>
      </c>
      <c r="S13" s="15">
        <v>0</v>
      </c>
      <c r="T13" s="15">
        <v>0</v>
      </c>
      <c r="U13" s="15">
        <v>0</v>
      </c>
      <c r="V13" s="15">
        <v>0</v>
      </c>
      <c r="W13" s="15">
        <v>0</v>
      </c>
      <c r="X13" s="15">
        <v>0</v>
      </c>
      <c r="Y13" s="15">
        <v>0</v>
      </c>
      <c r="Z13" s="17">
        <f t="shared" si="1"/>
        <v>0</v>
      </c>
      <c r="AA13" s="17">
        <f t="shared" si="2"/>
        <v>0</v>
      </c>
      <c r="AB13" s="18">
        <f t="shared" si="3"/>
        <v>16</v>
      </c>
      <c r="AC13" s="18">
        <f t="shared" si="4"/>
        <v>15.4</v>
      </c>
      <c r="AD13" s="28">
        <v>55014.21</v>
      </c>
      <c r="AE13" s="28"/>
      <c r="AF13" s="28"/>
      <c r="AG13" s="28">
        <v>2730.55</v>
      </c>
      <c r="AH13" s="28">
        <v>12134.829999999998</v>
      </c>
      <c r="AI13" s="28">
        <v>5449.95</v>
      </c>
      <c r="AJ13" s="29">
        <f t="shared" si="8"/>
        <v>75329.54</v>
      </c>
      <c r="AK13" s="27"/>
      <c r="AL13" s="27"/>
      <c r="AM13" s="30">
        <f t="shared" si="5"/>
        <v>0</v>
      </c>
      <c r="AN13" s="30">
        <f t="shared" si="6"/>
        <v>75329.54</v>
      </c>
      <c r="AO13" s="20"/>
    </row>
    <row r="14" spans="1:41" ht="45">
      <c r="A14" s="9" t="s">
        <v>31</v>
      </c>
      <c r="B14" s="9" t="s">
        <v>61</v>
      </c>
      <c r="C14" s="9" t="s">
        <v>62</v>
      </c>
      <c r="D14" s="15">
        <v>425</v>
      </c>
      <c r="E14" s="15">
        <v>391.93</v>
      </c>
      <c r="F14" s="15">
        <v>695</v>
      </c>
      <c r="G14" s="15">
        <v>677.5</v>
      </c>
      <c r="H14" s="15">
        <v>251</v>
      </c>
      <c r="I14" s="15">
        <v>247.75</v>
      </c>
      <c r="J14" s="15">
        <v>26</v>
      </c>
      <c r="K14" s="15">
        <v>26</v>
      </c>
      <c r="L14" s="15">
        <v>7</v>
      </c>
      <c r="M14" s="15">
        <v>7</v>
      </c>
      <c r="N14" s="15">
        <v>0</v>
      </c>
      <c r="O14" s="15">
        <v>0</v>
      </c>
      <c r="P14" s="16">
        <f t="shared" si="7"/>
        <v>1404</v>
      </c>
      <c r="Q14" s="16">
        <f t="shared" si="0"/>
        <v>1350.18</v>
      </c>
      <c r="R14" s="15">
        <v>43</v>
      </c>
      <c r="S14" s="15">
        <v>33.8</v>
      </c>
      <c r="T14" s="15">
        <v>1</v>
      </c>
      <c r="U14" s="15">
        <v>0.2</v>
      </c>
      <c r="V14" s="15">
        <v>76</v>
      </c>
      <c r="W14" s="15">
        <v>46.6</v>
      </c>
      <c r="X14" s="15">
        <v>2</v>
      </c>
      <c r="Y14" s="15">
        <v>1.3</v>
      </c>
      <c r="Z14" s="17">
        <f t="shared" si="1"/>
        <v>122</v>
      </c>
      <c r="AA14" s="17">
        <f t="shared" si="2"/>
        <v>81.89999999999999</v>
      </c>
      <c r="AB14" s="18">
        <f t="shared" si="3"/>
        <v>1526</v>
      </c>
      <c r="AC14" s="18">
        <f t="shared" si="4"/>
        <v>1432.0800000000002</v>
      </c>
      <c r="AD14" s="28">
        <v>3206145.93</v>
      </c>
      <c r="AE14" s="28">
        <v>353194.67</v>
      </c>
      <c r="AF14" s="28">
        <v>250</v>
      </c>
      <c r="AG14" s="28">
        <v>16911.9</v>
      </c>
      <c r="AH14" s="28">
        <v>202233.43</v>
      </c>
      <c r="AI14" s="28">
        <v>278769.06</v>
      </c>
      <c r="AJ14" s="29">
        <f t="shared" si="8"/>
        <v>4057504.99</v>
      </c>
      <c r="AK14" s="27">
        <v>464747</v>
      </c>
      <c r="AL14" s="27">
        <v>6016.5</v>
      </c>
      <c r="AM14" s="30">
        <f t="shared" si="5"/>
        <v>470763.5</v>
      </c>
      <c r="AN14" s="30">
        <f t="shared" si="6"/>
        <v>4528268.49</v>
      </c>
      <c r="AO14" s="20"/>
    </row>
    <row r="15" spans="1:41" ht="45">
      <c r="A15" s="9" t="s">
        <v>32</v>
      </c>
      <c r="B15" s="9" t="s">
        <v>61</v>
      </c>
      <c r="C15" s="9" t="s">
        <v>62</v>
      </c>
      <c r="D15" s="15">
        <v>45</v>
      </c>
      <c r="E15" s="15">
        <v>43.3</v>
      </c>
      <c r="F15" s="15">
        <v>15</v>
      </c>
      <c r="G15" s="15">
        <v>14.4</v>
      </c>
      <c r="H15" s="15">
        <v>76</v>
      </c>
      <c r="I15" s="15">
        <v>72.1</v>
      </c>
      <c r="J15" s="15">
        <v>23</v>
      </c>
      <c r="K15" s="15">
        <v>22.4</v>
      </c>
      <c r="L15" s="15">
        <v>3</v>
      </c>
      <c r="M15" s="15">
        <v>3</v>
      </c>
      <c r="N15" s="15">
        <v>0</v>
      </c>
      <c r="O15" s="15">
        <v>0</v>
      </c>
      <c r="P15" s="16">
        <f t="shared" si="7"/>
        <v>162</v>
      </c>
      <c r="Q15" s="16">
        <f t="shared" si="0"/>
        <v>155.2</v>
      </c>
      <c r="R15" s="15">
        <v>0</v>
      </c>
      <c r="S15" s="15">
        <v>0</v>
      </c>
      <c r="T15" s="15">
        <v>3</v>
      </c>
      <c r="U15" s="15">
        <v>3</v>
      </c>
      <c r="V15" s="15">
        <v>0</v>
      </c>
      <c r="W15" s="15">
        <v>0</v>
      </c>
      <c r="X15" s="15">
        <v>3</v>
      </c>
      <c r="Y15" s="15">
        <v>2.3</v>
      </c>
      <c r="Z15" s="17">
        <f t="shared" si="1"/>
        <v>6</v>
      </c>
      <c r="AA15" s="17">
        <f t="shared" si="2"/>
        <v>5.3</v>
      </c>
      <c r="AB15" s="18">
        <f t="shared" si="3"/>
        <v>168</v>
      </c>
      <c r="AC15" s="18">
        <f t="shared" si="4"/>
        <v>160.5</v>
      </c>
      <c r="AD15" s="28">
        <v>481184.83999999997</v>
      </c>
      <c r="AE15" s="28">
        <v>1460.72</v>
      </c>
      <c r="AF15" s="28">
        <v>0</v>
      </c>
      <c r="AG15" s="28">
        <v>1099.51</v>
      </c>
      <c r="AH15" s="28">
        <v>86474.92</v>
      </c>
      <c r="AI15" s="28">
        <v>40544.51</v>
      </c>
      <c r="AJ15" s="29">
        <f t="shared" si="8"/>
        <v>610764.5</v>
      </c>
      <c r="AK15" s="27">
        <v>10111.27</v>
      </c>
      <c r="AL15" s="27"/>
      <c r="AM15" s="30">
        <f t="shared" si="5"/>
        <v>10111.27</v>
      </c>
      <c r="AN15" s="30">
        <f t="shared" si="6"/>
        <v>620875.77</v>
      </c>
      <c r="AO15" s="20"/>
    </row>
    <row r="16" spans="1:41" ht="45">
      <c r="A16" s="9" t="s">
        <v>33</v>
      </c>
      <c r="B16" s="9" t="s">
        <v>61</v>
      </c>
      <c r="C16" s="9" t="s">
        <v>62</v>
      </c>
      <c r="D16" s="15" t="s">
        <v>67</v>
      </c>
      <c r="E16" s="15" t="s">
        <v>67</v>
      </c>
      <c r="F16" s="15" t="s">
        <v>67</v>
      </c>
      <c r="G16" s="15" t="s">
        <v>67</v>
      </c>
      <c r="H16" s="15" t="s">
        <v>67</v>
      </c>
      <c r="I16" s="15" t="s">
        <v>67</v>
      </c>
      <c r="J16" s="15" t="s">
        <v>67</v>
      </c>
      <c r="K16" s="15" t="s">
        <v>67</v>
      </c>
      <c r="L16" s="15" t="s">
        <v>67</v>
      </c>
      <c r="M16" s="15" t="s">
        <v>67</v>
      </c>
      <c r="N16" s="15" t="s">
        <v>67</v>
      </c>
      <c r="O16" s="15" t="s">
        <v>67</v>
      </c>
      <c r="P16" s="16" t="s">
        <v>67</v>
      </c>
      <c r="Q16" s="16" t="s">
        <v>67</v>
      </c>
      <c r="R16" s="15" t="s">
        <v>67</v>
      </c>
      <c r="S16" s="15" t="s">
        <v>67</v>
      </c>
      <c r="T16" s="15" t="s">
        <v>67</v>
      </c>
      <c r="U16" s="15" t="s">
        <v>67</v>
      </c>
      <c r="V16" s="15" t="s">
        <v>67</v>
      </c>
      <c r="W16" s="15" t="s">
        <v>67</v>
      </c>
      <c r="X16" s="15" t="s">
        <v>67</v>
      </c>
      <c r="Y16" s="15" t="s">
        <v>67</v>
      </c>
      <c r="Z16" s="17" t="s">
        <v>67</v>
      </c>
      <c r="AA16" s="17" t="s">
        <v>67</v>
      </c>
      <c r="AB16" s="21" t="s">
        <v>67</v>
      </c>
      <c r="AC16" s="21" t="s">
        <v>67</v>
      </c>
      <c r="AD16" s="28"/>
      <c r="AE16" s="28"/>
      <c r="AF16" s="28"/>
      <c r="AG16" s="28"/>
      <c r="AH16" s="28"/>
      <c r="AI16" s="28"/>
      <c r="AJ16" s="30" t="s">
        <v>67</v>
      </c>
      <c r="AK16" s="27"/>
      <c r="AL16" s="27"/>
      <c r="AM16" s="30" t="s">
        <v>67</v>
      </c>
      <c r="AN16" s="30" t="s">
        <v>67</v>
      </c>
      <c r="AO16" s="20" t="s">
        <v>67</v>
      </c>
    </row>
    <row r="17" spans="1:41" ht="45">
      <c r="A17" s="9" t="s">
        <v>34</v>
      </c>
      <c r="B17" s="9" t="s">
        <v>61</v>
      </c>
      <c r="C17" s="9" t="s">
        <v>62</v>
      </c>
      <c r="D17" s="15" t="s">
        <v>67</v>
      </c>
      <c r="E17" s="15" t="s">
        <v>67</v>
      </c>
      <c r="F17" s="15" t="s">
        <v>67</v>
      </c>
      <c r="G17" s="15" t="s">
        <v>67</v>
      </c>
      <c r="H17" s="15" t="s">
        <v>67</v>
      </c>
      <c r="I17" s="15" t="s">
        <v>67</v>
      </c>
      <c r="J17" s="15" t="s">
        <v>67</v>
      </c>
      <c r="K17" s="15" t="s">
        <v>67</v>
      </c>
      <c r="L17" s="15" t="s">
        <v>67</v>
      </c>
      <c r="M17" s="15" t="s">
        <v>67</v>
      </c>
      <c r="N17" s="15" t="s">
        <v>67</v>
      </c>
      <c r="O17" s="15">
        <v>5</v>
      </c>
      <c r="P17" s="16" t="s">
        <v>67</v>
      </c>
      <c r="Q17" s="16" t="s">
        <v>67</v>
      </c>
      <c r="R17" s="15" t="s">
        <v>67</v>
      </c>
      <c r="S17" s="15" t="s">
        <v>67</v>
      </c>
      <c r="T17" s="15" t="s">
        <v>67</v>
      </c>
      <c r="U17" s="15" t="s">
        <v>67</v>
      </c>
      <c r="V17" s="15" t="s">
        <v>67</v>
      </c>
      <c r="W17" s="15" t="s">
        <v>67</v>
      </c>
      <c r="X17" s="15" t="s">
        <v>67</v>
      </c>
      <c r="Y17" s="15" t="s">
        <v>67</v>
      </c>
      <c r="Z17" s="17" t="s">
        <v>67</v>
      </c>
      <c r="AA17" s="17" t="s">
        <v>67</v>
      </c>
      <c r="AB17" s="21" t="s">
        <v>67</v>
      </c>
      <c r="AC17" s="21" t="s">
        <v>67</v>
      </c>
      <c r="AD17" s="28"/>
      <c r="AE17" s="28"/>
      <c r="AF17" s="28"/>
      <c r="AG17" s="28"/>
      <c r="AH17" s="28"/>
      <c r="AI17" s="28"/>
      <c r="AJ17" s="30" t="s">
        <v>67</v>
      </c>
      <c r="AK17" s="27"/>
      <c r="AL17" s="27"/>
      <c r="AM17" s="30" t="s">
        <v>67</v>
      </c>
      <c r="AN17" s="30" t="s">
        <v>67</v>
      </c>
      <c r="AO17" s="20" t="s">
        <v>67</v>
      </c>
    </row>
    <row r="18" spans="1:41" ht="45">
      <c r="A18" s="9" t="s">
        <v>35</v>
      </c>
      <c r="B18" s="9" t="s">
        <v>61</v>
      </c>
      <c r="C18" s="9" t="s">
        <v>62</v>
      </c>
      <c r="D18" s="23">
        <v>17</v>
      </c>
      <c r="E18" s="24">
        <v>14.4</v>
      </c>
      <c r="F18" s="24">
        <v>25</v>
      </c>
      <c r="G18" s="24">
        <v>22.6</v>
      </c>
      <c r="H18" s="24">
        <v>61</v>
      </c>
      <c r="I18" s="24">
        <v>57.7</v>
      </c>
      <c r="J18" s="24">
        <v>19</v>
      </c>
      <c r="K18" s="24">
        <v>18.4</v>
      </c>
      <c r="L18" s="24">
        <v>4</v>
      </c>
      <c r="M18" s="24">
        <v>4</v>
      </c>
      <c r="N18" s="24">
        <v>0</v>
      </c>
      <c r="O18" s="24">
        <v>0</v>
      </c>
      <c r="P18" s="16">
        <f t="shared" si="7"/>
        <v>126</v>
      </c>
      <c r="Q18" s="16">
        <f t="shared" si="0"/>
        <v>117.1</v>
      </c>
      <c r="R18" s="24">
        <v>2</v>
      </c>
      <c r="S18" s="24">
        <v>2</v>
      </c>
      <c r="T18" s="24">
        <v>0</v>
      </c>
      <c r="U18" s="24">
        <v>0</v>
      </c>
      <c r="V18" s="24">
        <v>0</v>
      </c>
      <c r="W18" s="24">
        <v>0</v>
      </c>
      <c r="X18" s="24">
        <v>0</v>
      </c>
      <c r="Y18" s="24">
        <v>0</v>
      </c>
      <c r="Z18" s="17">
        <f t="shared" si="1"/>
        <v>2</v>
      </c>
      <c r="AA18" s="17">
        <f t="shared" si="2"/>
        <v>2</v>
      </c>
      <c r="AB18" s="18">
        <f t="shared" si="3"/>
        <v>128</v>
      </c>
      <c r="AC18" s="18">
        <f t="shared" si="4"/>
        <v>119.1</v>
      </c>
      <c r="AD18" s="31">
        <v>314238</v>
      </c>
      <c r="AE18" s="32">
        <v>4180</v>
      </c>
      <c r="AF18" s="32"/>
      <c r="AG18" s="32">
        <v>1030</v>
      </c>
      <c r="AH18" s="32">
        <v>81685</v>
      </c>
      <c r="AI18" s="32">
        <v>24500</v>
      </c>
      <c r="AJ18" s="29">
        <f t="shared" si="8"/>
        <v>425633</v>
      </c>
      <c r="AK18" s="31">
        <v>3371</v>
      </c>
      <c r="AL18" s="27"/>
      <c r="AM18" s="30">
        <f t="shared" si="5"/>
        <v>3371</v>
      </c>
      <c r="AN18" s="30">
        <f t="shared" si="6"/>
        <v>429004</v>
      </c>
      <c r="AO18" s="20" t="s">
        <v>67</v>
      </c>
    </row>
    <row r="19" spans="1:41" ht="45">
      <c r="A19" s="9" t="s">
        <v>36</v>
      </c>
      <c r="B19" s="9" t="s">
        <v>61</v>
      </c>
      <c r="C19" s="9" t="s">
        <v>62</v>
      </c>
      <c r="D19" s="15">
        <v>37</v>
      </c>
      <c r="E19" s="15">
        <v>35.62</v>
      </c>
      <c r="F19" s="15">
        <v>34</v>
      </c>
      <c r="G19" s="15">
        <v>31.5</v>
      </c>
      <c r="H19" s="15">
        <v>119</v>
      </c>
      <c r="I19" s="15">
        <v>113.56</v>
      </c>
      <c r="J19" s="15">
        <v>35</v>
      </c>
      <c r="K19" s="15">
        <v>31.24</v>
      </c>
      <c r="L19" s="15">
        <v>4</v>
      </c>
      <c r="M19" s="15">
        <v>4</v>
      </c>
      <c r="N19" s="15">
        <v>0</v>
      </c>
      <c r="O19" s="15">
        <v>0</v>
      </c>
      <c r="P19" s="16">
        <f t="shared" si="7"/>
        <v>229</v>
      </c>
      <c r="Q19" s="16">
        <f t="shared" si="0"/>
        <v>215.92000000000002</v>
      </c>
      <c r="R19" s="15">
        <v>2</v>
      </c>
      <c r="S19" s="15">
        <v>2</v>
      </c>
      <c r="T19" s="15">
        <v>0</v>
      </c>
      <c r="U19" s="15">
        <v>0</v>
      </c>
      <c r="V19" s="15">
        <v>10</v>
      </c>
      <c r="W19" s="15">
        <v>10</v>
      </c>
      <c r="X19" s="15">
        <v>0</v>
      </c>
      <c r="Y19" s="15">
        <v>0</v>
      </c>
      <c r="Z19" s="17">
        <f t="shared" si="1"/>
        <v>12</v>
      </c>
      <c r="AA19" s="17">
        <f t="shared" si="2"/>
        <v>12</v>
      </c>
      <c r="AB19" s="18">
        <f t="shared" si="3"/>
        <v>241</v>
      </c>
      <c r="AC19" s="18">
        <f t="shared" si="4"/>
        <v>227.92000000000002</v>
      </c>
      <c r="AD19" s="28">
        <v>605410.89</v>
      </c>
      <c r="AE19" s="28">
        <v>6888.63</v>
      </c>
      <c r="AF19" s="28">
        <v>975</v>
      </c>
      <c r="AG19" s="28">
        <v>2571.51</v>
      </c>
      <c r="AH19" s="28">
        <v>153293.7</v>
      </c>
      <c r="AI19" s="28">
        <v>50975.48</v>
      </c>
      <c r="AJ19" s="29">
        <f>SUM(AD19:AI19)</f>
        <v>820115.21</v>
      </c>
      <c r="AK19" s="27">
        <v>43683.56</v>
      </c>
      <c r="AL19" s="27"/>
      <c r="AM19" s="30">
        <f t="shared" si="5"/>
        <v>43683.56</v>
      </c>
      <c r="AN19" s="30">
        <f t="shared" si="6"/>
        <v>863798.77</v>
      </c>
      <c r="AO19" s="20"/>
    </row>
    <row r="20" spans="1:41" ht="45">
      <c r="A20" s="9" t="s">
        <v>37</v>
      </c>
      <c r="B20" s="9" t="s">
        <v>61</v>
      </c>
      <c r="C20" s="9" t="s">
        <v>62</v>
      </c>
      <c r="D20" s="15">
        <v>34</v>
      </c>
      <c r="E20" s="15">
        <v>31</v>
      </c>
      <c r="F20" s="15">
        <v>32</v>
      </c>
      <c r="G20" s="15">
        <v>30</v>
      </c>
      <c r="H20" s="15">
        <v>18</v>
      </c>
      <c r="I20" s="15">
        <v>18</v>
      </c>
      <c r="J20" s="15">
        <v>0</v>
      </c>
      <c r="K20" s="15">
        <v>0</v>
      </c>
      <c r="L20" s="15">
        <v>0</v>
      </c>
      <c r="M20" s="15">
        <v>0</v>
      </c>
      <c r="N20" s="15">
        <v>9</v>
      </c>
      <c r="O20" s="15">
        <v>4</v>
      </c>
      <c r="P20" s="16">
        <f t="shared" si="7"/>
        <v>93</v>
      </c>
      <c r="Q20" s="16">
        <f t="shared" si="0"/>
        <v>83</v>
      </c>
      <c r="R20" s="15">
        <v>1</v>
      </c>
      <c r="S20" s="15">
        <v>1</v>
      </c>
      <c r="T20" s="15">
        <v>0</v>
      </c>
      <c r="U20" s="15">
        <v>0</v>
      </c>
      <c r="V20" s="15">
        <v>0</v>
      </c>
      <c r="W20" s="15">
        <v>0</v>
      </c>
      <c r="X20" s="15">
        <v>0</v>
      </c>
      <c r="Y20" s="15">
        <v>0</v>
      </c>
      <c r="Z20" s="17">
        <f t="shared" si="1"/>
        <v>1</v>
      </c>
      <c r="AA20" s="17">
        <f t="shared" si="2"/>
        <v>1</v>
      </c>
      <c r="AB20" s="18">
        <f t="shared" si="3"/>
        <v>94</v>
      </c>
      <c r="AC20" s="18">
        <f t="shared" si="4"/>
        <v>84</v>
      </c>
      <c r="AD20" s="28">
        <v>236549</v>
      </c>
      <c r="AE20" s="28">
        <v>11218</v>
      </c>
      <c r="AF20" s="28"/>
      <c r="AG20" s="28">
        <v>573</v>
      </c>
      <c r="AH20" s="28">
        <v>45989</v>
      </c>
      <c r="AI20" s="28">
        <v>24396</v>
      </c>
      <c r="AJ20" s="29">
        <f>SUM(AD20:AI20)</f>
        <v>318725</v>
      </c>
      <c r="AK20" s="27"/>
      <c r="AL20" s="27"/>
      <c r="AM20" s="30">
        <f t="shared" si="5"/>
        <v>0</v>
      </c>
      <c r="AN20" s="30">
        <f t="shared" si="6"/>
        <v>318725</v>
      </c>
      <c r="AO20" s="20"/>
    </row>
    <row r="21" spans="1:41" ht="45">
      <c r="A21" s="9" t="s">
        <v>38</v>
      </c>
      <c r="B21" s="9" t="s">
        <v>61</v>
      </c>
      <c r="C21" s="9" t="s">
        <v>62</v>
      </c>
      <c r="D21" s="15" t="s">
        <v>68</v>
      </c>
      <c r="E21" s="15" t="s">
        <v>68</v>
      </c>
      <c r="F21" s="15" t="s">
        <v>68</v>
      </c>
      <c r="G21" s="15" t="s">
        <v>68</v>
      </c>
      <c r="H21" s="15" t="s">
        <v>68</v>
      </c>
      <c r="I21" s="15" t="s">
        <v>68</v>
      </c>
      <c r="J21" s="15" t="s">
        <v>68</v>
      </c>
      <c r="K21" s="15" t="s">
        <v>68</v>
      </c>
      <c r="L21" s="15" t="s">
        <v>68</v>
      </c>
      <c r="M21" s="15" t="s">
        <v>68</v>
      </c>
      <c r="N21" s="15" t="s">
        <v>68</v>
      </c>
      <c r="O21" s="15" t="s">
        <v>68</v>
      </c>
      <c r="P21" s="16" t="s">
        <v>68</v>
      </c>
      <c r="Q21" s="16" t="s">
        <v>68</v>
      </c>
      <c r="R21" s="15" t="s">
        <v>68</v>
      </c>
      <c r="S21" s="15" t="s">
        <v>68</v>
      </c>
      <c r="T21" s="15" t="s">
        <v>68</v>
      </c>
      <c r="U21" s="15" t="s">
        <v>68</v>
      </c>
      <c r="V21" s="15" t="s">
        <v>68</v>
      </c>
      <c r="W21" s="15" t="s">
        <v>68</v>
      </c>
      <c r="X21" s="15" t="s">
        <v>68</v>
      </c>
      <c r="Y21" s="15" t="s">
        <v>68</v>
      </c>
      <c r="Z21" s="17" t="s">
        <v>68</v>
      </c>
      <c r="AA21" s="17" t="s">
        <v>68</v>
      </c>
      <c r="AB21" s="21" t="s">
        <v>68</v>
      </c>
      <c r="AC21" s="21" t="s">
        <v>68</v>
      </c>
      <c r="AD21" s="28"/>
      <c r="AE21" s="28"/>
      <c r="AF21" s="28"/>
      <c r="AG21" s="28"/>
      <c r="AH21" s="28"/>
      <c r="AI21" s="28"/>
      <c r="AJ21" s="30" t="s">
        <v>68</v>
      </c>
      <c r="AK21" s="27"/>
      <c r="AL21" s="27"/>
      <c r="AM21" s="30" t="s">
        <v>68</v>
      </c>
      <c r="AN21" s="30" t="s">
        <v>68</v>
      </c>
      <c r="AO21" s="20" t="s">
        <v>68</v>
      </c>
    </row>
    <row r="22" spans="1:41" ht="45">
      <c r="A22" s="9" t="s">
        <v>39</v>
      </c>
      <c r="B22" s="9" t="s">
        <v>61</v>
      </c>
      <c r="C22" s="9" t="s">
        <v>62</v>
      </c>
      <c r="D22" s="15">
        <v>7</v>
      </c>
      <c r="E22" s="15">
        <v>4.83</v>
      </c>
      <c r="F22" s="15">
        <v>27</v>
      </c>
      <c r="G22" s="15">
        <v>21.83</v>
      </c>
      <c r="H22" s="15">
        <v>176</v>
      </c>
      <c r="I22" s="15">
        <v>158.27</v>
      </c>
      <c r="J22" s="15">
        <v>42</v>
      </c>
      <c r="K22" s="15">
        <v>40.82</v>
      </c>
      <c r="L22" s="15">
        <v>5</v>
      </c>
      <c r="M22" s="15">
        <v>4.4</v>
      </c>
      <c r="N22" s="15">
        <v>0</v>
      </c>
      <c r="O22" s="15">
        <v>0</v>
      </c>
      <c r="P22" s="16">
        <f t="shared" si="7"/>
        <v>257</v>
      </c>
      <c r="Q22" s="16">
        <f t="shared" si="0"/>
        <v>230.15</v>
      </c>
      <c r="R22" s="15">
        <v>9</v>
      </c>
      <c r="S22" s="15">
        <v>6</v>
      </c>
      <c r="T22" s="15">
        <v>0</v>
      </c>
      <c r="U22" s="15">
        <v>0</v>
      </c>
      <c r="V22" s="15">
        <v>0</v>
      </c>
      <c r="W22" s="15">
        <v>0</v>
      </c>
      <c r="X22" s="15">
        <v>0</v>
      </c>
      <c r="Y22" s="15">
        <v>0</v>
      </c>
      <c r="Z22" s="17">
        <f t="shared" si="1"/>
        <v>9</v>
      </c>
      <c r="AA22" s="17">
        <f t="shared" si="2"/>
        <v>6</v>
      </c>
      <c r="AB22" s="18">
        <f t="shared" si="3"/>
        <v>266</v>
      </c>
      <c r="AC22" s="18">
        <f t="shared" si="4"/>
        <v>236.15</v>
      </c>
      <c r="AD22" s="28">
        <v>744697.73</v>
      </c>
      <c r="AE22" s="28">
        <v>2455.92</v>
      </c>
      <c r="AF22" s="28"/>
      <c r="AG22" s="28">
        <v>219.76</v>
      </c>
      <c r="AH22" s="28">
        <v>143334.88</v>
      </c>
      <c r="AI22" s="28">
        <v>64954.15</v>
      </c>
      <c r="AJ22" s="29">
        <f>SUM(AD22:AI22)</f>
        <v>955662.4400000001</v>
      </c>
      <c r="AK22" s="27">
        <v>12649.28</v>
      </c>
      <c r="AL22" s="27"/>
      <c r="AM22" s="30">
        <f t="shared" si="5"/>
        <v>12649.28</v>
      </c>
      <c r="AN22" s="30">
        <f t="shared" si="6"/>
        <v>968311.7200000001</v>
      </c>
      <c r="AO22" s="20"/>
    </row>
    <row r="23" spans="1:41" ht="45">
      <c r="A23" s="9" t="s">
        <v>40</v>
      </c>
      <c r="B23" s="9" t="s">
        <v>65</v>
      </c>
      <c r="C23" s="9" t="s">
        <v>62</v>
      </c>
      <c r="D23" s="15">
        <v>767</v>
      </c>
      <c r="E23" s="15">
        <v>709.01</v>
      </c>
      <c r="F23" s="15">
        <v>411</v>
      </c>
      <c r="G23" s="15">
        <v>389.92</v>
      </c>
      <c r="H23" s="15">
        <v>815</v>
      </c>
      <c r="I23" s="15">
        <v>788.4</v>
      </c>
      <c r="J23" s="15">
        <v>95</v>
      </c>
      <c r="K23" s="15">
        <v>93.98</v>
      </c>
      <c r="L23" s="15">
        <v>6</v>
      </c>
      <c r="M23" s="15">
        <v>5.8</v>
      </c>
      <c r="N23" s="15">
        <v>0</v>
      </c>
      <c r="O23" s="15">
        <v>0</v>
      </c>
      <c r="P23" s="16">
        <f t="shared" si="7"/>
        <v>2094</v>
      </c>
      <c r="Q23" s="16">
        <f t="shared" si="0"/>
        <v>1987.11</v>
      </c>
      <c r="R23" s="15">
        <v>98</v>
      </c>
      <c r="S23" s="15">
        <v>98</v>
      </c>
      <c r="T23" s="15">
        <v>0</v>
      </c>
      <c r="U23" s="15">
        <v>0</v>
      </c>
      <c r="V23" s="15">
        <v>27</v>
      </c>
      <c r="W23" s="15">
        <v>27</v>
      </c>
      <c r="X23" s="15">
        <v>0</v>
      </c>
      <c r="Y23" s="15">
        <v>0</v>
      </c>
      <c r="Z23" s="17">
        <f t="shared" si="1"/>
        <v>125</v>
      </c>
      <c r="AA23" s="17">
        <f t="shared" si="2"/>
        <v>125</v>
      </c>
      <c r="AB23" s="18">
        <f t="shared" si="3"/>
        <v>2219</v>
      </c>
      <c r="AC23" s="18">
        <f t="shared" si="4"/>
        <v>2112.1099999999997</v>
      </c>
      <c r="AD23" s="28">
        <v>4619731.74</v>
      </c>
      <c r="AE23" s="28">
        <v>17309.419999999925</v>
      </c>
      <c r="AF23" s="28">
        <v>0</v>
      </c>
      <c r="AG23" s="28">
        <v>25684.73</v>
      </c>
      <c r="AH23" s="28">
        <v>875057.73</v>
      </c>
      <c r="AI23" s="28">
        <v>354876.26</v>
      </c>
      <c r="AJ23" s="29">
        <f>SUM(AD23:AI23)</f>
        <v>5892659.880000001</v>
      </c>
      <c r="AK23" s="27">
        <v>138754.34</v>
      </c>
      <c r="AL23" s="27">
        <v>0</v>
      </c>
      <c r="AM23" s="30">
        <f t="shared" si="5"/>
        <v>138754.34</v>
      </c>
      <c r="AN23" s="30">
        <f t="shared" si="6"/>
        <v>6031414.220000001</v>
      </c>
      <c r="AO23" s="20"/>
    </row>
    <row r="24" spans="1:41" ht="45">
      <c r="A24" s="9" t="s">
        <v>41</v>
      </c>
      <c r="B24" s="9" t="s">
        <v>61</v>
      </c>
      <c r="C24" s="9" t="s">
        <v>62</v>
      </c>
      <c r="D24" s="15">
        <v>369</v>
      </c>
      <c r="E24" s="15">
        <v>339.3</v>
      </c>
      <c r="F24" s="15">
        <v>618</v>
      </c>
      <c r="G24" s="15">
        <v>593.4</v>
      </c>
      <c r="H24" s="15">
        <v>1676</v>
      </c>
      <c r="I24" s="15">
        <v>1633.8</v>
      </c>
      <c r="J24" s="15">
        <v>257</v>
      </c>
      <c r="K24" s="15">
        <v>249.6</v>
      </c>
      <c r="L24" s="15">
        <v>82</v>
      </c>
      <c r="M24" s="15">
        <v>79.5</v>
      </c>
      <c r="N24" s="15">
        <v>62</v>
      </c>
      <c r="O24" s="15">
        <v>48.6</v>
      </c>
      <c r="P24" s="16">
        <f t="shared" si="7"/>
        <v>3064</v>
      </c>
      <c r="Q24" s="16">
        <f t="shared" si="0"/>
        <v>2944.2</v>
      </c>
      <c r="R24" s="15">
        <v>19</v>
      </c>
      <c r="S24" s="15">
        <v>19</v>
      </c>
      <c r="T24" s="15">
        <v>28</v>
      </c>
      <c r="U24" s="15">
        <v>28</v>
      </c>
      <c r="V24" s="15">
        <v>9</v>
      </c>
      <c r="W24" s="15">
        <v>9</v>
      </c>
      <c r="X24" s="15">
        <v>2</v>
      </c>
      <c r="Y24" s="15">
        <v>2</v>
      </c>
      <c r="Z24" s="17">
        <f t="shared" si="1"/>
        <v>58</v>
      </c>
      <c r="AA24" s="17">
        <f t="shared" si="2"/>
        <v>58</v>
      </c>
      <c r="AB24" s="18">
        <f>SUM(P24+Z24)</f>
        <v>3122</v>
      </c>
      <c r="AC24" s="18">
        <f t="shared" si="4"/>
        <v>3002.2</v>
      </c>
      <c r="AD24" s="28">
        <v>8768121.669999992</v>
      </c>
      <c r="AE24" s="28">
        <v>475168.89999999694</v>
      </c>
      <c r="AF24" s="28">
        <v>1305200</v>
      </c>
      <c r="AG24" s="28">
        <v>33028.5</v>
      </c>
      <c r="AH24" s="28">
        <v>1041902.56</v>
      </c>
      <c r="AI24" s="28">
        <v>966566.1300000015</v>
      </c>
      <c r="AJ24" s="29">
        <f>SUM(AD24:AI24)</f>
        <v>12589987.75999999</v>
      </c>
      <c r="AK24" s="27">
        <v>593613.52</v>
      </c>
      <c r="AL24" s="27">
        <v>1569494.2</v>
      </c>
      <c r="AM24" s="30">
        <f t="shared" si="5"/>
        <v>2163107.7199999997</v>
      </c>
      <c r="AN24" s="30">
        <f t="shared" si="6"/>
        <v>14753095.47999999</v>
      </c>
      <c r="AO24" s="20"/>
    </row>
    <row r="25" spans="1:41" ht="45">
      <c r="A25" s="9" t="s">
        <v>42</v>
      </c>
      <c r="B25" s="9" t="s">
        <v>61</v>
      </c>
      <c r="C25" s="9" t="s">
        <v>62</v>
      </c>
      <c r="D25" s="10" t="s">
        <v>67</v>
      </c>
      <c r="E25" s="10" t="s">
        <v>67</v>
      </c>
      <c r="F25" s="10" t="s">
        <v>67</v>
      </c>
      <c r="G25" s="10" t="s">
        <v>67</v>
      </c>
      <c r="H25" s="10" t="s">
        <v>67</v>
      </c>
      <c r="I25" s="10" t="s">
        <v>67</v>
      </c>
      <c r="J25" s="10" t="s">
        <v>67</v>
      </c>
      <c r="K25" s="10" t="s">
        <v>67</v>
      </c>
      <c r="L25" s="10" t="s">
        <v>67</v>
      </c>
      <c r="M25" s="10" t="s">
        <v>67</v>
      </c>
      <c r="N25" s="10" t="s">
        <v>67</v>
      </c>
      <c r="O25" s="10" t="s">
        <v>67</v>
      </c>
      <c r="P25" s="16" t="s">
        <v>67</v>
      </c>
      <c r="Q25" s="16" t="s">
        <v>67</v>
      </c>
      <c r="R25" s="10" t="s">
        <v>67</v>
      </c>
      <c r="S25" s="10" t="s">
        <v>67</v>
      </c>
      <c r="T25" s="10" t="s">
        <v>67</v>
      </c>
      <c r="U25" s="10" t="s">
        <v>67</v>
      </c>
      <c r="V25" s="10" t="s">
        <v>67</v>
      </c>
      <c r="W25" s="10" t="s">
        <v>67</v>
      </c>
      <c r="X25" s="10" t="s">
        <v>67</v>
      </c>
      <c r="Y25" s="10" t="s">
        <v>67</v>
      </c>
      <c r="Z25" s="17" t="s">
        <v>67</v>
      </c>
      <c r="AA25" s="17" t="s">
        <v>67</v>
      </c>
      <c r="AB25" s="21" t="s">
        <v>67</v>
      </c>
      <c r="AC25" s="21" t="s">
        <v>67</v>
      </c>
      <c r="AD25" s="28"/>
      <c r="AE25" s="28"/>
      <c r="AF25" s="28"/>
      <c r="AG25" s="28"/>
      <c r="AH25" s="28"/>
      <c r="AI25" s="28"/>
      <c r="AJ25" s="30" t="s">
        <v>67</v>
      </c>
      <c r="AK25" s="27"/>
      <c r="AL25" s="27"/>
      <c r="AM25" s="30" t="s">
        <v>67</v>
      </c>
      <c r="AN25" s="30" t="s">
        <v>67</v>
      </c>
      <c r="AO25" s="20" t="s">
        <v>67</v>
      </c>
    </row>
    <row r="26" spans="1:41" ht="45">
      <c r="A26" s="9" t="s">
        <v>43</v>
      </c>
      <c r="B26" s="9" t="s">
        <v>65</v>
      </c>
      <c r="C26" s="9" t="s">
        <v>62</v>
      </c>
      <c r="D26" s="15">
        <v>5</v>
      </c>
      <c r="E26" s="15">
        <v>4</v>
      </c>
      <c r="F26" s="15">
        <v>12</v>
      </c>
      <c r="G26" s="15">
        <v>11.83</v>
      </c>
      <c r="H26" s="15">
        <v>32</v>
      </c>
      <c r="I26" s="15">
        <v>31.61</v>
      </c>
      <c r="J26" s="15">
        <v>16</v>
      </c>
      <c r="K26" s="15">
        <v>15.1</v>
      </c>
      <c r="L26" s="15">
        <v>1</v>
      </c>
      <c r="M26" s="15">
        <v>1</v>
      </c>
      <c r="N26" s="15">
        <v>0</v>
      </c>
      <c r="O26" s="15">
        <v>0</v>
      </c>
      <c r="P26" s="16">
        <f t="shared" si="7"/>
        <v>66</v>
      </c>
      <c r="Q26" s="16">
        <f t="shared" si="0"/>
        <v>63.54</v>
      </c>
      <c r="R26" s="15">
        <v>1</v>
      </c>
      <c r="S26" s="15">
        <v>1</v>
      </c>
      <c r="T26" s="15">
        <v>0</v>
      </c>
      <c r="U26" s="15">
        <v>0</v>
      </c>
      <c r="V26" s="15">
        <v>0</v>
      </c>
      <c r="W26" s="15">
        <v>0</v>
      </c>
      <c r="X26" s="15">
        <v>0</v>
      </c>
      <c r="Y26" s="15">
        <v>0</v>
      </c>
      <c r="Z26" s="17">
        <f t="shared" si="1"/>
        <v>1</v>
      </c>
      <c r="AA26" s="17">
        <f t="shared" si="2"/>
        <v>1</v>
      </c>
      <c r="AB26" s="18">
        <f t="shared" si="3"/>
        <v>67</v>
      </c>
      <c r="AC26" s="18">
        <f t="shared" si="4"/>
        <v>64.53999999999999</v>
      </c>
      <c r="AD26" s="28">
        <v>201497.11</v>
      </c>
      <c r="AE26" s="28"/>
      <c r="AF26" s="28"/>
      <c r="AG26" s="28"/>
      <c r="AH26" s="28">
        <v>39935.42</v>
      </c>
      <c r="AI26" s="28">
        <v>15835.83</v>
      </c>
      <c r="AJ26" s="29">
        <f>SUM(AD26:AI26)</f>
        <v>257268.35999999996</v>
      </c>
      <c r="AK26" s="27">
        <v>3023.86</v>
      </c>
      <c r="AL26" s="27"/>
      <c r="AM26" s="30">
        <f t="shared" si="5"/>
        <v>3023.86</v>
      </c>
      <c r="AN26" s="30">
        <f t="shared" si="6"/>
        <v>260292.21999999994</v>
      </c>
      <c r="AO26" s="20"/>
    </row>
    <row r="27" spans="1:41" ht="45">
      <c r="A27" s="9" t="s">
        <v>44</v>
      </c>
      <c r="B27" s="9" t="s">
        <v>61</v>
      </c>
      <c r="C27" s="9" t="s">
        <v>62</v>
      </c>
      <c r="D27" s="15">
        <v>265</v>
      </c>
      <c r="E27" s="15">
        <v>237</v>
      </c>
      <c r="F27" s="15">
        <v>430</v>
      </c>
      <c r="G27" s="15">
        <v>396</v>
      </c>
      <c r="H27" s="15">
        <v>1077</v>
      </c>
      <c r="I27" s="15">
        <v>1010</v>
      </c>
      <c r="J27" s="15">
        <v>439</v>
      </c>
      <c r="K27" s="15">
        <v>417</v>
      </c>
      <c r="L27" s="15">
        <v>59</v>
      </c>
      <c r="M27" s="15">
        <v>57</v>
      </c>
      <c r="N27" s="15">
        <v>229</v>
      </c>
      <c r="O27" s="15">
        <v>179</v>
      </c>
      <c r="P27" s="16">
        <f t="shared" si="7"/>
        <v>2499</v>
      </c>
      <c r="Q27" s="16">
        <f t="shared" si="0"/>
        <v>2296</v>
      </c>
      <c r="R27" s="15">
        <v>13</v>
      </c>
      <c r="S27" s="15">
        <v>13</v>
      </c>
      <c r="T27" s="15">
        <v>0</v>
      </c>
      <c r="U27" s="15">
        <v>0</v>
      </c>
      <c r="V27" s="15">
        <v>5</v>
      </c>
      <c r="W27" s="15">
        <v>5</v>
      </c>
      <c r="X27" s="15">
        <v>2</v>
      </c>
      <c r="Y27" s="15">
        <v>2</v>
      </c>
      <c r="Z27" s="17">
        <f t="shared" si="1"/>
        <v>20</v>
      </c>
      <c r="AA27" s="17">
        <f t="shared" si="2"/>
        <v>20</v>
      </c>
      <c r="AB27" s="18">
        <f t="shared" si="3"/>
        <v>2519</v>
      </c>
      <c r="AC27" s="18">
        <f t="shared" si="4"/>
        <v>2316</v>
      </c>
      <c r="AD27" s="28">
        <v>6567519</v>
      </c>
      <c r="AE27" s="28">
        <v>246544.3</v>
      </c>
      <c r="AF27" s="28">
        <v>107007</v>
      </c>
      <c r="AG27" s="28">
        <v>36336.84</v>
      </c>
      <c r="AH27" s="28">
        <v>1883138.88</v>
      </c>
      <c r="AI27" s="28">
        <v>587675.2</v>
      </c>
      <c r="AJ27" s="29">
        <f>SUM(AD27:AI27)</f>
        <v>9428221.219999999</v>
      </c>
      <c r="AK27" s="27">
        <v>4361.21</v>
      </c>
      <c r="AL27" s="27">
        <v>94578.76</v>
      </c>
      <c r="AM27" s="30">
        <f t="shared" si="5"/>
        <v>98939.97</v>
      </c>
      <c r="AN27" s="30">
        <f t="shared" si="6"/>
        <v>9527161.19</v>
      </c>
      <c r="AO27" s="20"/>
    </row>
    <row r="28" spans="1:41" ht="45">
      <c r="A28" s="9" t="s">
        <v>45</v>
      </c>
      <c r="B28" s="9" t="s">
        <v>61</v>
      </c>
      <c r="C28" s="9" t="s">
        <v>62</v>
      </c>
      <c r="D28" s="15" t="s">
        <v>67</v>
      </c>
      <c r="E28" s="15" t="s">
        <v>67</v>
      </c>
      <c r="F28" s="15" t="s">
        <v>67</v>
      </c>
      <c r="G28" s="15" t="s">
        <v>67</v>
      </c>
      <c r="H28" s="15" t="s">
        <v>67</v>
      </c>
      <c r="I28" s="15" t="s">
        <v>67</v>
      </c>
      <c r="J28" s="15" t="s">
        <v>67</v>
      </c>
      <c r="K28" s="15" t="s">
        <v>67</v>
      </c>
      <c r="L28" s="15" t="s">
        <v>67</v>
      </c>
      <c r="M28" s="15" t="s">
        <v>67</v>
      </c>
      <c r="N28" s="15" t="s">
        <v>67</v>
      </c>
      <c r="O28" s="15">
        <v>13.2</v>
      </c>
      <c r="P28" s="16">
        <f t="shared" si="7"/>
        <v>0</v>
      </c>
      <c r="Q28" s="16">
        <f t="shared" si="0"/>
        <v>13.2</v>
      </c>
      <c r="R28" s="15" t="s">
        <v>67</v>
      </c>
      <c r="S28" s="15" t="s">
        <v>67</v>
      </c>
      <c r="T28" s="15" t="s">
        <v>67</v>
      </c>
      <c r="U28" s="15" t="s">
        <v>67</v>
      </c>
      <c r="V28" s="15" t="s">
        <v>67</v>
      </c>
      <c r="W28" s="15" t="s">
        <v>67</v>
      </c>
      <c r="X28" s="15" t="s">
        <v>67</v>
      </c>
      <c r="Y28" s="15" t="s">
        <v>67</v>
      </c>
      <c r="Z28" s="17">
        <f t="shared" si="1"/>
        <v>0</v>
      </c>
      <c r="AA28" s="17">
        <f t="shared" si="2"/>
        <v>0</v>
      </c>
      <c r="AB28" s="18">
        <f t="shared" si="3"/>
        <v>0</v>
      </c>
      <c r="AC28" s="18">
        <f t="shared" si="4"/>
        <v>13.2</v>
      </c>
      <c r="AD28" s="28"/>
      <c r="AE28" s="28"/>
      <c r="AF28" s="28"/>
      <c r="AG28" s="28"/>
      <c r="AH28" s="28"/>
      <c r="AI28" s="28"/>
      <c r="AJ28" s="30" t="s">
        <v>67</v>
      </c>
      <c r="AK28" s="27"/>
      <c r="AL28" s="27"/>
      <c r="AM28" s="30" t="s">
        <v>67</v>
      </c>
      <c r="AN28" s="30" t="s">
        <v>67</v>
      </c>
      <c r="AO28" s="20"/>
    </row>
    <row r="29" spans="1:41" ht="45">
      <c r="A29" s="9" t="s">
        <v>46</v>
      </c>
      <c r="B29" s="9" t="s">
        <v>61</v>
      </c>
      <c r="C29" s="9" t="s">
        <v>62</v>
      </c>
      <c r="D29" s="23">
        <v>7</v>
      </c>
      <c r="E29" s="24">
        <v>6.6</v>
      </c>
      <c r="F29" s="24">
        <v>0</v>
      </c>
      <c r="G29" s="24">
        <v>0</v>
      </c>
      <c r="H29" s="24">
        <v>0</v>
      </c>
      <c r="I29" s="24">
        <v>0</v>
      </c>
      <c r="J29" s="24">
        <v>0</v>
      </c>
      <c r="K29" s="24">
        <v>0</v>
      </c>
      <c r="L29" s="24">
        <v>0</v>
      </c>
      <c r="M29" s="24">
        <v>0</v>
      </c>
      <c r="N29" s="24">
        <v>1</v>
      </c>
      <c r="O29" s="24">
        <v>0.4</v>
      </c>
      <c r="P29" s="16">
        <f t="shared" si="7"/>
        <v>8</v>
      </c>
      <c r="Q29" s="16">
        <f t="shared" si="0"/>
        <v>7</v>
      </c>
      <c r="R29" s="24">
        <v>1</v>
      </c>
      <c r="S29" s="24">
        <v>1</v>
      </c>
      <c r="T29" s="24">
        <v>0</v>
      </c>
      <c r="U29" s="24">
        <v>0</v>
      </c>
      <c r="V29" s="24">
        <v>0</v>
      </c>
      <c r="W29" s="24">
        <v>0</v>
      </c>
      <c r="X29" s="24">
        <v>0</v>
      </c>
      <c r="Y29" s="24">
        <v>0</v>
      </c>
      <c r="Z29" s="17">
        <f t="shared" si="1"/>
        <v>1</v>
      </c>
      <c r="AA29" s="17">
        <f t="shared" si="2"/>
        <v>1</v>
      </c>
      <c r="AB29" s="18">
        <f t="shared" si="3"/>
        <v>9</v>
      </c>
      <c r="AC29" s="18">
        <f t="shared" si="4"/>
        <v>8</v>
      </c>
      <c r="AD29" s="31">
        <v>17247.48</v>
      </c>
      <c r="AE29" s="32">
        <v>216.8</v>
      </c>
      <c r="AF29" s="32">
        <v>0</v>
      </c>
      <c r="AG29" s="32">
        <v>0</v>
      </c>
      <c r="AH29" s="32">
        <v>3283.28</v>
      </c>
      <c r="AI29" s="32">
        <v>1263.79</v>
      </c>
      <c r="AJ29" s="29">
        <f>SUM(AD29:AI29)</f>
        <v>22011.35</v>
      </c>
      <c r="AK29" s="27"/>
      <c r="AL29" s="27"/>
      <c r="AM29" s="30">
        <f t="shared" si="5"/>
        <v>0</v>
      </c>
      <c r="AN29" s="30">
        <f t="shared" si="6"/>
        <v>22011.35</v>
      </c>
      <c r="AO29" s="25" t="s">
        <v>69</v>
      </c>
    </row>
    <row r="30" spans="1:41" ht="45">
      <c r="A30" s="9" t="s">
        <v>47</v>
      </c>
      <c r="B30" s="9" t="s">
        <v>61</v>
      </c>
      <c r="C30" s="9" t="s">
        <v>62</v>
      </c>
      <c r="D30" s="15" t="s">
        <v>67</v>
      </c>
      <c r="E30" s="15" t="s">
        <v>67</v>
      </c>
      <c r="F30" s="15" t="s">
        <v>67</v>
      </c>
      <c r="G30" s="15" t="s">
        <v>67</v>
      </c>
      <c r="H30" s="15" t="s">
        <v>67</v>
      </c>
      <c r="I30" s="15" t="s">
        <v>67</v>
      </c>
      <c r="J30" s="15" t="s">
        <v>67</v>
      </c>
      <c r="K30" s="15" t="s">
        <v>67</v>
      </c>
      <c r="L30" s="15" t="s">
        <v>67</v>
      </c>
      <c r="M30" s="15" t="s">
        <v>67</v>
      </c>
      <c r="N30" s="15" t="s">
        <v>67</v>
      </c>
      <c r="O30" s="15">
        <v>11.6</v>
      </c>
      <c r="P30" s="16">
        <f t="shared" si="7"/>
        <v>0</v>
      </c>
      <c r="Q30" s="16">
        <f t="shared" si="0"/>
        <v>11.6</v>
      </c>
      <c r="R30" s="15" t="s">
        <v>67</v>
      </c>
      <c r="S30" s="15" t="s">
        <v>67</v>
      </c>
      <c r="T30" s="15" t="s">
        <v>67</v>
      </c>
      <c r="U30" s="15" t="s">
        <v>67</v>
      </c>
      <c r="V30" s="15" t="s">
        <v>67</v>
      </c>
      <c r="W30" s="15" t="s">
        <v>67</v>
      </c>
      <c r="X30" s="15" t="s">
        <v>67</v>
      </c>
      <c r="Y30" s="15" t="s">
        <v>67</v>
      </c>
      <c r="Z30" s="17">
        <f t="shared" si="1"/>
        <v>0</v>
      </c>
      <c r="AA30" s="17">
        <f t="shared" si="2"/>
        <v>0</v>
      </c>
      <c r="AB30" s="18">
        <f t="shared" si="3"/>
        <v>0</v>
      </c>
      <c r="AC30" s="18">
        <f t="shared" si="4"/>
        <v>11.6</v>
      </c>
      <c r="AD30" s="28"/>
      <c r="AE30" s="28"/>
      <c r="AF30" s="28"/>
      <c r="AG30" s="28"/>
      <c r="AH30" s="28"/>
      <c r="AI30" s="28"/>
      <c r="AJ30" s="30" t="s">
        <v>67</v>
      </c>
      <c r="AK30" s="27"/>
      <c r="AL30" s="27"/>
      <c r="AM30" s="30" t="s">
        <v>67</v>
      </c>
      <c r="AN30" s="30" t="s">
        <v>67</v>
      </c>
      <c r="AO30" s="20" t="s">
        <v>67</v>
      </c>
    </row>
    <row r="31" spans="1:41" ht="45">
      <c r="A31" s="9" t="s">
        <v>48</v>
      </c>
      <c r="B31" s="9" t="s">
        <v>61</v>
      </c>
      <c r="C31" s="9" t="s">
        <v>62</v>
      </c>
      <c r="D31" s="23">
        <v>135</v>
      </c>
      <c r="E31" s="24">
        <v>128.9</v>
      </c>
      <c r="F31" s="24">
        <v>247</v>
      </c>
      <c r="G31" s="24">
        <v>237.4</v>
      </c>
      <c r="H31" s="24">
        <v>919</v>
      </c>
      <c r="I31" s="24">
        <v>903.5</v>
      </c>
      <c r="J31" s="24">
        <v>319</v>
      </c>
      <c r="K31" s="24">
        <v>303.6</v>
      </c>
      <c r="L31" s="24">
        <v>34</v>
      </c>
      <c r="M31" s="24">
        <v>32</v>
      </c>
      <c r="N31" s="24">
        <v>27</v>
      </c>
      <c r="O31" s="24">
        <v>27</v>
      </c>
      <c r="P31" s="16">
        <f t="shared" si="7"/>
        <v>1681</v>
      </c>
      <c r="Q31" s="16">
        <f t="shared" si="0"/>
        <v>1632.4</v>
      </c>
      <c r="R31" s="24">
        <v>6</v>
      </c>
      <c r="S31" s="24">
        <v>6</v>
      </c>
      <c r="T31" s="24">
        <v>0</v>
      </c>
      <c r="U31" s="24">
        <v>0</v>
      </c>
      <c r="V31" s="24">
        <v>3</v>
      </c>
      <c r="W31" s="24">
        <v>3</v>
      </c>
      <c r="X31" s="24">
        <v>0</v>
      </c>
      <c r="Y31" s="24">
        <v>0</v>
      </c>
      <c r="Z31" s="17">
        <f t="shared" si="1"/>
        <v>9</v>
      </c>
      <c r="AA31" s="17">
        <f t="shared" si="2"/>
        <v>9</v>
      </c>
      <c r="AB31" s="18">
        <f t="shared" si="3"/>
        <v>1690</v>
      </c>
      <c r="AC31" s="18">
        <f t="shared" si="4"/>
        <v>1641.4</v>
      </c>
      <c r="AD31" s="31">
        <v>4763036</v>
      </c>
      <c r="AE31" s="32">
        <v>164956</v>
      </c>
      <c r="AF31" s="32">
        <v>300</v>
      </c>
      <c r="AG31" s="32">
        <v>156312</v>
      </c>
      <c r="AH31" s="32">
        <v>1233323</v>
      </c>
      <c r="AI31" s="32">
        <v>416113</v>
      </c>
      <c r="AJ31" s="29">
        <f>SUM(AD31:AI31)</f>
        <v>6734040</v>
      </c>
      <c r="AK31" s="31">
        <v>48254</v>
      </c>
      <c r="AL31" s="27"/>
      <c r="AM31" s="30">
        <f t="shared" si="5"/>
        <v>48254</v>
      </c>
      <c r="AN31" s="30">
        <f t="shared" si="6"/>
        <v>6782294</v>
      </c>
      <c r="AO31" s="20"/>
    </row>
    <row r="32" spans="1:41" ht="45">
      <c r="A32" s="9" t="s">
        <v>49</v>
      </c>
      <c r="B32" s="9" t="s">
        <v>65</v>
      </c>
      <c r="C32" s="9" t="s">
        <v>62</v>
      </c>
      <c r="D32" s="15">
        <v>103</v>
      </c>
      <c r="E32" s="15">
        <v>100.1891891891892</v>
      </c>
      <c r="F32" s="15">
        <v>393</v>
      </c>
      <c r="G32" s="15">
        <v>381.3</v>
      </c>
      <c r="H32" s="15">
        <v>530</v>
      </c>
      <c r="I32" s="15">
        <v>517.6621621621624</v>
      </c>
      <c r="J32" s="15">
        <v>161</v>
      </c>
      <c r="K32" s="15">
        <v>160.16486486486488</v>
      </c>
      <c r="L32" s="15">
        <v>44</v>
      </c>
      <c r="M32" s="15">
        <v>43.445945945945944</v>
      </c>
      <c r="N32" s="15">
        <v>2</v>
      </c>
      <c r="O32" s="15">
        <v>1.945945945945946</v>
      </c>
      <c r="P32" s="16">
        <f t="shared" si="7"/>
        <v>1233</v>
      </c>
      <c r="Q32" s="16">
        <f t="shared" si="0"/>
        <v>1204.7081081081087</v>
      </c>
      <c r="R32" s="15">
        <v>9</v>
      </c>
      <c r="S32" s="15">
        <v>9</v>
      </c>
      <c r="T32" s="15">
        <v>0</v>
      </c>
      <c r="U32" s="15">
        <v>0</v>
      </c>
      <c r="V32" s="15">
        <v>125</v>
      </c>
      <c r="W32" s="15">
        <v>125</v>
      </c>
      <c r="X32" s="15">
        <v>3</v>
      </c>
      <c r="Y32" s="15">
        <v>3</v>
      </c>
      <c r="Z32" s="17">
        <f t="shared" si="1"/>
        <v>137</v>
      </c>
      <c r="AA32" s="17">
        <f t="shared" si="2"/>
        <v>137</v>
      </c>
      <c r="AB32" s="18">
        <f t="shared" si="3"/>
        <v>1370</v>
      </c>
      <c r="AC32" s="18">
        <f t="shared" si="4"/>
        <v>1341.7081081081087</v>
      </c>
      <c r="AD32" s="28">
        <v>4172762.37</v>
      </c>
      <c r="AE32" s="28">
        <v>121089.95</v>
      </c>
      <c r="AF32" s="28">
        <v>0</v>
      </c>
      <c r="AG32" s="28">
        <v>2052.95</v>
      </c>
      <c r="AH32" s="28">
        <v>844646.0499999983</v>
      </c>
      <c r="AI32" s="28">
        <v>391679.61</v>
      </c>
      <c r="AJ32" s="29">
        <f>SUM(AD32:AI32)</f>
        <v>5532230.929999999</v>
      </c>
      <c r="AK32" s="27">
        <v>1111204.0699999998</v>
      </c>
      <c r="AL32" s="27"/>
      <c r="AM32" s="30">
        <f t="shared" si="5"/>
        <v>1111204.0699999998</v>
      </c>
      <c r="AN32" s="30">
        <f t="shared" si="6"/>
        <v>6643434.999999998</v>
      </c>
      <c r="AO32" s="20"/>
    </row>
    <row r="33" spans="1:41" ht="45">
      <c r="A33" s="9" t="s">
        <v>50</v>
      </c>
      <c r="B33" s="9" t="s">
        <v>61</v>
      </c>
      <c r="C33" s="9" t="s">
        <v>62</v>
      </c>
      <c r="D33" s="15" t="s">
        <v>67</v>
      </c>
      <c r="E33" s="15" t="s">
        <v>67</v>
      </c>
      <c r="F33" s="15" t="s">
        <v>67</v>
      </c>
      <c r="G33" s="15" t="s">
        <v>67</v>
      </c>
      <c r="H33" s="15" t="s">
        <v>67</v>
      </c>
      <c r="I33" s="15" t="s">
        <v>67</v>
      </c>
      <c r="J33" s="15" t="s">
        <v>67</v>
      </c>
      <c r="K33" s="15" t="s">
        <v>67</v>
      </c>
      <c r="L33" s="15" t="s">
        <v>67</v>
      </c>
      <c r="M33" s="15" t="s">
        <v>67</v>
      </c>
      <c r="N33" s="15" t="s">
        <v>67</v>
      </c>
      <c r="O33" s="15">
        <v>6</v>
      </c>
      <c r="P33" s="16">
        <f t="shared" si="7"/>
        <v>0</v>
      </c>
      <c r="Q33" s="16">
        <f t="shared" si="0"/>
        <v>6</v>
      </c>
      <c r="R33" s="15" t="s">
        <v>67</v>
      </c>
      <c r="S33" s="15" t="s">
        <v>67</v>
      </c>
      <c r="T33" s="15" t="s">
        <v>67</v>
      </c>
      <c r="U33" s="15" t="s">
        <v>67</v>
      </c>
      <c r="V33" s="15" t="s">
        <v>67</v>
      </c>
      <c r="W33" s="15" t="s">
        <v>67</v>
      </c>
      <c r="X33" s="15" t="s">
        <v>67</v>
      </c>
      <c r="Y33" s="15" t="s">
        <v>67</v>
      </c>
      <c r="Z33" s="17">
        <f t="shared" si="1"/>
        <v>0</v>
      </c>
      <c r="AA33" s="17">
        <f t="shared" si="2"/>
        <v>0</v>
      </c>
      <c r="AB33" s="18">
        <f t="shared" si="3"/>
        <v>0</v>
      </c>
      <c r="AC33" s="18">
        <f t="shared" si="4"/>
        <v>6</v>
      </c>
      <c r="AD33" s="28"/>
      <c r="AE33" s="28"/>
      <c r="AF33" s="28"/>
      <c r="AG33" s="28"/>
      <c r="AH33" s="28"/>
      <c r="AI33" s="28"/>
      <c r="AJ33" s="30" t="s">
        <v>67</v>
      </c>
      <c r="AK33" s="27"/>
      <c r="AL33" s="27"/>
      <c r="AM33" s="30" t="s">
        <v>67</v>
      </c>
      <c r="AN33" s="30" t="s">
        <v>67</v>
      </c>
      <c r="AO33" s="20" t="s">
        <v>67</v>
      </c>
    </row>
    <row r="34" spans="1:41" ht="45">
      <c r="A34" s="9" t="s">
        <v>51</v>
      </c>
      <c r="B34" s="9" t="s">
        <v>61</v>
      </c>
      <c r="C34" s="9" t="s">
        <v>62</v>
      </c>
      <c r="D34" s="15" t="s">
        <v>67</v>
      </c>
      <c r="E34" s="15" t="s">
        <v>67</v>
      </c>
      <c r="F34" s="15" t="s">
        <v>67</v>
      </c>
      <c r="G34" s="15" t="s">
        <v>67</v>
      </c>
      <c r="H34" s="15" t="s">
        <v>67</v>
      </c>
      <c r="I34" s="15" t="s">
        <v>67</v>
      </c>
      <c r="J34" s="15" t="s">
        <v>67</v>
      </c>
      <c r="K34" s="15" t="s">
        <v>67</v>
      </c>
      <c r="L34" s="15" t="s">
        <v>67</v>
      </c>
      <c r="M34" s="15" t="s">
        <v>67</v>
      </c>
      <c r="N34" s="15" t="s">
        <v>67</v>
      </c>
      <c r="O34" s="15">
        <v>14</v>
      </c>
      <c r="P34" s="16">
        <f t="shared" si="7"/>
        <v>0</v>
      </c>
      <c r="Q34" s="16">
        <f t="shared" si="0"/>
        <v>14</v>
      </c>
      <c r="R34" s="15" t="s">
        <v>67</v>
      </c>
      <c r="S34" s="15" t="s">
        <v>67</v>
      </c>
      <c r="T34" s="15" t="s">
        <v>67</v>
      </c>
      <c r="U34" s="15" t="s">
        <v>67</v>
      </c>
      <c r="V34" s="15" t="s">
        <v>67</v>
      </c>
      <c r="W34" s="15" t="s">
        <v>67</v>
      </c>
      <c r="X34" s="15" t="s">
        <v>67</v>
      </c>
      <c r="Y34" s="15" t="s">
        <v>67</v>
      </c>
      <c r="Z34" s="17">
        <f t="shared" si="1"/>
        <v>0</v>
      </c>
      <c r="AA34" s="17">
        <f t="shared" si="2"/>
        <v>0</v>
      </c>
      <c r="AB34" s="18">
        <f t="shared" si="3"/>
        <v>0</v>
      </c>
      <c r="AC34" s="18">
        <f t="shared" si="4"/>
        <v>14</v>
      </c>
      <c r="AD34" s="28"/>
      <c r="AE34" s="28"/>
      <c r="AF34" s="28"/>
      <c r="AG34" s="28"/>
      <c r="AH34" s="28"/>
      <c r="AI34" s="28"/>
      <c r="AJ34" s="30" t="s">
        <v>67</v>
      </c>
      <c r="AK34" s="27"/>
      <c r="AL34" s="27"/>
      <c r="AM34" s="30" t="s">
        <v>67</v>
      </c>
      <c r="AN34" s="30" t="s">
        <v>67</v>
      </c>
      <c r="AO34" s="11" t="s">
        <v>67</v>
      </c>
    </row>
    <row r="35" spans="1:41" ht="45">
      <c r="A35" s="9" t="s">
        <v>52</v>
      </c>
      <c r="B35" s="9" t="s">
        <v>61</v>
      </c>
      <c r="C35" s="9" t="s">
        <v>62</v>
      </c>
      <c r="D35" s="35">
        <v>1305</v>
      </c>
      <c r="E35" s="36">
        <v>1199</v>
      </c>
      <c r="F35" s="36">
        <v>613</v>
      </c>
      <c r="G35" s="36">
        <v>586</v>
      </c>
      <c r="H35" s="36">
        <v>88</v>
      </c>
      <c r="I35" s="36">
        <v>85.56</v>
      </c>
      <c r="J35" s="36">
        <v>10</v>
      </c>
      <c r="K35" s="36">
        <v>10</v>
      </c>
      <c r="L35" s="36">
        <v>8</v>
      </c>
      <c r="M35" s="36">
        <v>8</v>
      </c>
      <c r="N35" s="36">
        <v>7</v>
      </c>
      <c r="O35" s="36">
        <v>0.96</v>
      </c>
      <c r="P35" s="16">
        <f t="shared" si="7"/>
        <v>2031</v>
      </c>
      <c r="Q35" s="16">
        <f t="shared" si="0"/>
        <v>1889.52</v>
      </c>
      <c r="R35" s="24">
        <v>143</v>
      </c>
      <c r="S35" s="24">
        <v>143</v>
      </c>
      <c r="T35" s="24">
        <v>0</v>
      </c>
      <c r="U35" s="24">
        <v>0</v>
      </c>
      <c r="V35" s="24">
        <v>82</v>
      </c>
      <c r="W35" s="24">
        <v>82</v>
      </c>
      <c r="X35" s="24">
        <v>0</v>
      </c>
      <c r="Y35" s="24">
        <v>0</v>
      </c>
      <c r="Z35" s="17">
        <f t="shared" si="1"/>
        <v>225</v>
      </c>
      <c r="AA35" s="17">
        <f t="shared" si="2"/>
        <v>225</v>
      </c>
      <c r="AB35" s="18">
        <f t="shared" si="3"/>
        <v>2256</v>
      </c>
      <c r="AC35" s="18">
        <f t="shared" si="4"/>
        <v>2114.52</v>
      </c>
      <c r="AD35" s="33">
        <v>3657263.4600000004</v>
      </c>
      <c r="AE35" s="33">
        <v>88650.78000000001</v>
      </c>
      <c r="AF35" s="33">
        <v>19189.09</v>
      </c>
      <c r="AG35" s="33">
        <v>178820.8</v>
      </c>
      <c r="AH35" s="33">
        <v>293953.81</v>
      </c>
      <c r="AI35" s="33">
        <v>298145.97</v>
      </c>
      <c r="AJ35" s="29">
        <f aca="true" t="shared" si="9" ref="AJ35:AJ40">SUM(AD35:AI35)</f>
        <v>4536023.909999999</v>
      </c>
      <c r="AK35" s="31">
        <v>695704</v>
      </c>
      <c r="AL35" s="31">
        <v>102765</v>
      </c>
      <c r="AM35" s="30">
        <f t="shared" si="5"/>
        <v>798469</v>
      </c>
      <c r="AN35" s="30">
        <f t="shared" si="6"/>
        <v>5334492.909999999</v>
      </c>
      <c r="AO35" s="25"/>
    </row>
    <row r="36" spans="1:41" ht="45">
      <c r="A36" s="9" t="s">
        <v>53</v>
      </c>
      <c r="B36" s="9" t="s">
        <v>61</v>
      </c>
      <c r="C36" s="9" t="s">
        <v>62</v>
      </c>
      <c r="D36" s="15">
        <v>0</v>
      </c>
      <c r="E36" s="15">
        <v>0</v>
      </c>
      <c r="F36" s="15">
        <v>38</v>
      </c>
      <c r="G36" s="15">
        <v>38</v>
      </c>
      <c r="H36" s="15">
        <v>12</v>
      </c>
      <c r="I36" s="15">
        <v>12</v>
      </c>
      <c r="J36" s="15">
        <v>67</v>
      </c>
      <c r="K36" s="15">
        <v>67</v>
      </c>
      <c r="L36" s="15">
        <v>6</v>
      </c>
      <c r="M36" s="15">
        <v>6</v>
      </c>
      <c r="N36" s="15">
        <v>0</v>
      </c>
      <c r="O36" s="15">
        <v>0</v>
      </c>
      <c r="P36" s="16">
        <f t="shared" si="7"/>
        <v>123</v>
      </c>
      <c r="Q36" s="16">
        <f t="shared" si="0"/>
        <v>123</v>
      </c>
      <c r="R36" s="15">
        <v>20</v>
      </c>
      <c r="S36" s="15">
        <v>20</v>
      </c>
      <c r="T36" s="15">
        <v>46</v>
      </c>
      <c r="U36" s="15">
        <v>46</v>
      </c>
      <c r="V36" s="15">
        <v>0</v>
      </c>
      <c r="W36" s="15">
        <v>0</v>
      </c>
      <c r="X36" s="15">
        <v>0</v>
      </c>
      <c r="Y36" s="15">
        <v>0</v>
      </c>
      <c r="Z36" s="17">
        <f t="shared" si="1"/>
        <v>66</v>
      </c>
      <c r="AA36" s="17">
        <f t="shared" si="2"/>
        <v>66</v>
      </c>
      <c r="AB36" s="18">
        <f t="shared" si="3"/>
        <v>189</v>
      </c>
      <c r="AC36" s="18">
        <f t="shared" si="4"/>
        <v>189</v>
      </c>
      <c r="AD36" s="28">
        <v>485464</v>
      </c>
      <c r="AE36" s="28">
        <v>88927</v>
      </c>
      <c r="AF36" s="28"/>
      <c r="AG36" s="28"/>
      <c r="AH36" s="28">
        <v>102611</v>
      </c>
      <c r="AI36" s="28">
        <v>58596</v>
      </c>
      <c r="AJ36" s="29">
        <f t="shared" si="9"/>
        <v>735598</v>
      </c>
      <c r="AK36" s="27">
        <v>545762</v>
      </c>
      <c r="AL36" s="27"/>
      <c r="AM36" s="30">
        <f t="shared" si="5"/>
        <v>545762</v>
      </c>
      <c r="AN36" s="30">
        <f t="shared" si="6"/>
        <v>1281360</v>
      </c>
      <c r="AO36" s="20"/>
    </row>
    <row r="37" spans="1:41" ht="45">
      <c r="A37" s="9" t="s">
        <v>54</v>
      </c>
      <c r="B37" s="9" t="s">
        <v>61</v>
      </c>
      <c r="C37" s="9" t="s">
        <v>62</v>
      </c>
      <c r="D37" s="35">
        <v>14</v>
      </c>
      <c r="E37" s="36">
        <v>13</v>
      </c>
      <c r="F37" s="36">
        <v>13</v>
      </c>
      <c r="G37" s="36">
        <v>12</v>
      </c>
      <c r="H37" s="36">
        <v>49</v>
      </c>
      <c r="I37" s="36">
        <v>48</v>
      </c>
      <c r="J37" s="36">
        <v>14</v>
      </c>
      <c r="K37" s="36">
        <v>14</v>
      </c>
      <c r="L37" s="36">
        <v>6</v>
      </c>
      <c r="M37" s="36">
        <v>6</v>
      </c>
      <c r="N37" s="36">
        <v>0</v>
      </c>
      <c r="O37" s="36">
        <v>0</v>
      </c>
      <c r="P37" s="16">
        <f t="shared" si="7"/>
        <v>96</v>
      </c>
      <c r="Q37" s="16">
        <f t="shared" si="0"/>
        <v>93</v>
      </c>
      <c r="R37" s="37">
        <v>0</v>
      </c>
      <c r="S37" s="37">
        <v>0</v>
      </c>
      <c r="T37" s="37">
        <v>0</v>
      </c>
      <c r="U37" s="37">
        <v>0</v>
      </c>
      <c r="V37" s="37">
        <v>0</v>
      </c>
      <c r="W37" s="37">
        <v>0</v>
      </c>
      <c r="X37" s="37">
        <v>0</v>
      </c>
      <c r="Y37" s="37">
        <v>0</v>
      </c>
      <c r="Z37" s="17">
        <f t="shared" si="1"/>
        <v>0</v>
      </c>
      <c r="AA37" s="17">
        <f t="shared" si="2"/>
        <v>0</v>
      </c>
      <c r="AB37" s="18">
        <f t="shared" si="3"/>
        <v>96</v>
      </c>
      <c r="AC37" s="18">
        <f t="shared" si="4"/>
        <v>93</v>
      </c>
      <c r="AD37" s="38">
        <v>316162</v>
      </c>
      <c r="AE37" s="39"/>
      <c r="AF37" s="39"/>
      <c r="AG37" s="39"/>
      <c r="AH37" s="39">
        <v>63065</v>
      </c>
      <c r="AI37" s="39">
        <v>27812</v>
      </c>
      <c r="AJ37" s="29">
        <f t="shared" si="9"/>
        <v>407039</v>
      </c>
      <c r="AK37" s="27"/>
      <c r="AL37" s="27"/>
      <c r="AM37" s="30"/>
      <c r="AN37" s="30">
        <f t="shared" si="6"/>
        <v>407039</v>
      </c>
      <c r="AO37" s="20"/>
    </row>
    <row r="38" spans="1:41" ht="45">
      <c r="A38" s="9" t="s">
        <v>55</v>
      </c>
      <c r="B38" s="9" t="s">
        <v>65</v>
      </c>
      <c r="C38" s="9" t="s">
        <v>62</v>
      </c>
      <c r="D38" s="15">
        <v>235</v>
      </c>
      <c r="E38" s="15">
        <v>205.3</v>
      </c>
      <c r="F38" s="15">
        <v>227</v>
      </c>
      <c r="G38" s="15">
        <v>217.11</v>
      </c>
      <c r="H38" s="15">
        <v>238</v>
      </c>
      <c r="I38" s="15">
        <v>231.77</v>
      </c>
      <c r="J38" s="15">
        <v>224</v>
      </c>
      <c r="K38" s="15">
        <v>210.88</v>
      </c>
      <c r="L38" s="15">
        <v>27</v>
      </c>
      <c r="M38" s="15">
        <v>27</v>
      </c>
      <c r="N38" s="15">
        <v>0</v>
      </c>
      <c r="O38" s="15">
        <v>0</v>
      </c>
      <c r="P38" s="16">
        <f t="shared" si="7"/>
        <v>951</v>
      </c>
      <c r="Q38" s="16">
        <f t="shared" si="0"/>
        <v>892.0600000000001</v>
      </c>
      <c r="R38" s="15">
        <v>18</v>
      </c>
      <c r="S38" s="15">
        <v>18</v>
      </c>
      <c r="T38" s="15">
        <v>0</v>
      </c>
      <c r="U38" s="15">
        <v>0</v>
      </c>
      <c r="V38" s="15">
        <v>25</v>
      </c>
      <c r="W38" s="15">
        <v>25</v>
      </c>
      <c r="X38" s="15">
        <v>0</v>
      </c>
      <c r="Y38" s="15">
        <v>0</v>
      </c>
      <c r="Z38" s="17">
        <f t="shared" si="1"/>
        <v>43</v>
      </c>
      <c r="AA38" s="17">
        <f t="shared" si="2"/>
        <v>43</v>
      </c>
      <c r="AB38" s="18">
        <f t="shared" si="3"/>
        <v>994</v>
      </c>
      <c r="AC38" s="18">
        <f t="shared" si="4"/>
        <v>935.0600000000001</v>
      </c>
      <c r="AD38" s="28">
        <v>2120646</v>
      </c>
      <c r="AE38" s="28">
        <v>81613</v>
      </c>
      <c r="AF38" s="28">
        <v>7423</v>
      </c>
      <c r="AG38" s="28">
        <v>7254</v>
      </c>
      <c r="AH38" s="28">
        <v>437419</v>
      </c>
      <c r="AI38" s="28">
        <v>181507</v>
      </c>
      <c r="AJ38" s="29">
        <f t="shared" si="9"/>
        <v>2835862</v>
      </c>
      <c r="AK38" s="27">
        <v>107222</v>
      </c>
      <c r="AL38" s="27">
        <v>2207</v>
      </c>
      <c r="AM38" s="30">
        <f t="shared" si="5"/>
        <v>109429</v>
      </c>
      <c r="AN38" s="30">
        <f t="shared" si="6"/>
        <v>2945291</v>
      </c>
      <c r="AO38" s="20" t="s">
        <v>71</v>
      </c>
    </row>
    <row r="39" spans="1:41" ht="45">
      <c r="A39" s="9" t="s">
        <v>56</v>
      </c>
      <c r="B39" s="9" t="s">
        <v>65</v>
      </c>
      <c r="C39" s="9" t="s">
        <v>62</v>
      </c>
      <c r="D39" s="15">
        <v>1</v>
      </c>
      <c r="E39" s="15">
        <v>1</v>
      </c>
      <c r="F39" s="15">
        <v>5</v>
      </c>
      <c r="G39" s="15">
        <v>5</v>
      </c>
      <c r="H39" s="15">
        <v>9</v>
      </c>
      <c r="I39" s="15">
        <v>9</v>
      </c>
      <c r="J39" s="15">
        <v>16</v>
      </c>
      <c r="K39" s="15">
        <v>15.8</v>
      </c>
      <c r="L39" s="15">
        <v>4</v>
      </c>
      <c r="M39" s="15">
        <v>4</v>
      </c>
      <c r="N39" s="15">
        <v>1</v>
      </c>
      <c r="O39" s="15">
        <v>1</v>
      </c>
      <c r="P39" s="16">
        <f t="shared" si="7"/>
        <v>36</v>
      </c>
      <c r="Q39" s="16">
        <f t="shared" si="0"/>
        <v>35.8</v>
      </c>
      <c r="R39" s="15">
        <v>0</v>
      </c>
      <c r="S39" s="15">
        <v>0</v>
      </c>
      <c r="T39" s="15">
        <v>0</v>
      </c>
      <c r="U39" s="15">
        <v>0</v>
      </c>
      <c r="V39" s="15">
        <v>1</v>
      </c>
      <c r="W39" s="15">
        <v>1</v>
      </c>
      <c r="X39" s="15">
        <v>0</v>
      </c>
      <c r="Y39" s="15">
        <v>0</v>
      </c>
      <c r="Z39" s="17">
        <f t="shared" si="1"/>
        <v>1</v>
      </c>
      <c r="AA39" s="17">
        <f t="shared" si="2"/>
        <v>1</v>
      </c>
      <c r="AB39" s="18">
        <f t="shared" si="3"/>
        <v>37</v>
      </c>
      <c r="AC39" s="18">
        <f t="shared" si="4"/>
        <v>36.8</v>
      </c>
      <c r="AD39" s="28">
        <v>124005</v>
      </c>
      <c r="AE39" s="28">
        <v>0</v>
      </c>
      <c r="AF39" s="28">
        <v>0</v>
      </c>
      <c r="AG39" s="28">
        <v>5341</v>
      </c>
      <c r="AH39" s="28">
        <v>24175</v>
      </c>
      <c r="AI39" s="28">
        <v>12650</v>
      </c>
      <c r="AJ39" s="29">
        <f t="shared" si="9"/>
        <v>166171</v>
      </c>
      <c r="AK39" s="27">
        <v>7000</v>
      </c>
      <c r="AL39" s="27"/>
      <c r="AM39" s="30">
        <f t="shared" si="5"/>
        <v>7000</v>
      </c>
      <c r="AN39" s="30">
        <f t="shared" si="6"/>
        <v>173171</v>
      </c>
      <c r="AO39" s="20"/>
    </row>
    <row r="40" spans="1:41" ht="45">
      <c r="A40" s="9" t="s">
        <v>57</v>
      </c>
      <c r="B40" s="9" t="s">
        <v>61</v>
      </c>
      <c r="C40" s="9" t="s">
        <v>62</v>
      </c>
      <c r="D40" s="15">
        <v>62</v>
      </c>
      <c r="E40" s="15">
        <v>57.48</v>
      </c>
      <c r="F40" s="15">
        <v>62</v>
      </c>
      <c r="G40" s="15">
        <v>59.81</v>
      </c>
      <c r="H40" s="15">
        <v>282</v>
      </c>
      <c r="I40" s="15">
        <v>278.38</v>
      </c>
      <c r="J40" s="15">
        <v>101</v>
      </c>
      <c r="K40" s="15">
        <v>99.6</v>
      </c>
      <c r="L40" s="15">
        <v>10</v>
      </c>
      <c r="M40" s="15">
        <v>9.6</v>
      </c>
      <c r="N40" s="15">
        <v>14</v>
      </c>
      <c r="O40" s="15">
        <v>14</v>
      </c>
      <c r="P40" s="16">
        <f t="shared" si="7"/>
        <v>531</v>
      </c>
      <c r="Q40" s="16">
        <f t="shared" si="0"/>
        <v>518.87</v>
      </c>
      <c r="R40" s="15">
        <v>4</v>
      </c>
      <c r="S40" s="15">
        <v>4</v>
      </c>
      <c r="T40" s="15">
        <v>0</v>
      </c>
      <c r="U40" s="15">
        <v>0</v>
      </c>
      <c r="V40" s="15">
        <v>336</v>
      </c>
      <c r="W40" s="15">
        <v>336</v>
      </c>
      <c r="X40" s="15">
        <v>0</v>
      </c>
      <c r="Y40" s="15">
        <v>0</v>
      </c>
      <c r="Z40" s="17">
        <f t="shared" si="1"/>
        <v>340</v>
      </c>
      <c r="AA40" s="17">
        <f t="shared" si="2"/>
        <v>340</v>
      </c>
      <c r="AB40" s="18">
        <f t="shared" si="3"/>
        <v>871</v>
      </c>
      <c r="AC40" s="18">
        <f t="shared" si="4"/>
        <v>858.87</v>
      </c>
      <c r="AD40" s="28">
        <v>1702804</v>
      </c>
      <c r="AE40" s="28"/>
      <c r="AF40" s="28">
        <v>60586</v>
      </c>
      <c r="AG40" s="28">
        <v>28225</v>
      </c>
      <c r="AH40" s="28">
        <v>253732</v>
      </c>
      <c r="AI40" s="28">
        <v>157958</v>
      </c>
      <c r="AJ40" s="29">
        <f t="shared" si="9"/>
        <v>2203305</v>
      </c>
      <c r="AK40" s="27">
        <v>1134552</v>
      </c>
      <c r="AL40" s="27">
        <v>0</v>
      </c>
      <c r="AM40" s="30">
        <f t="shared" si="5"/>
        <v>1134552</v>
      </c>
      <c r="AN40" s="30">
        <f t="shared" si="6"/>
        <v>3337857</v>
      </c>
      <c r="AO40" s="20" t="s">
        <v>70</v>
      </c>
    </row>
    <row r="41" spans="1:41" ht="45">
      <c r="A41" s="9" t="s">
        <v>58</v>
      </c>
      <c r="B41" s="9" t="s">
        <v>61</v>
      </c>
      <c r="C41" s="9" t="s">
        <v>62</v>
      </c>
      <c r="D41" s="15" t="s">
        <v>67</v>
      </c>
      <c r="E41" s="15" t="s">
        <v>67</v>
      </c>
      <c r="F41" s="15" t="s">
        <v>67</v>
      </c>
      <c r="G41" s="15" t="s">
        <v>67</v>
      </c>
      <c r="H41" s="15" t="s">
        <v>67</v>
      </c>
      <c r="I41" s="15" t="s">
        <v>67</v>
      </c>
      <c r="J41" s="15" t="s">
        <v>67</v>
      </c>
      <c r="K41" s="15" t="s">
        <v>67</v>
      </c>
      <c r="L41" s="15" t="s">
        <v>67</v>
      </c>
      <c r="M41" s="15" t="s">
        <v>67</v>
      </c>
      <c r="N41" s="15" t="s">
        <v>67</v>
      </c>
      <c r="O41" s="15">
        <v>15.7</v>
      </c>
      <c r="P41" s="16">
        <f t="shared" si="7"/>
        <v>0</v>
      </c>
      <c r="Q41" s="16">
        <f t="shared" si="0"/>
        <v>15.7</v>
      </c>
      <c r="R41" s="15" t="s">
        <v>67</v>
      </c>
      <c r="S41" s="15" t="s">
        <v>67</v>
      </c>
      <c r="T41" s="15" t="s">
        <v>67</v>
      </c>
      <c r="U41" s="15" t="s">
        <v>67</v>
      </c>
      <c r="V41" s="15" t="s">
        <v>67</v>
      </c>
      <c r="W41" s="15" t="s">
        <v>67</v>
      </c>
      <c r="X41" s="15" t="s">
        <v>67</v>
      </c>
      <c r="Y41" s="15" t="s">
        <v>67</v>
      </c>
      <c r="Z41" s="17">
        <f t="shared" si="1"/>
        <v>0</v>
      </c>
      <c r="AA41" s="17">
        <f t="shared" si="2"/>
        <v>0</v>
      </c>
      <c r="AB41" s="18">
        <f t="shared" si="3"/>
        <v>0</v>
      </c>
      <c r="AC41" s="18">
        <f t="shared" si="4"/>
        <v>15.7</v>
      </c>
      <c r="AD41" s="28"/>
      <c r="AE41" s="28"/>
      <c r="AF41" s="28"/>
      <c r="AG41" s="28"/>
      <c r="AH41" s="28"/>
      <c r="AI41" s="28"/>
      <c r="AJ41" s="30" t="s">
        <v>67</v>
      </c>
      <c r="AK41" s="27"/>
      <c r="AL41" s="27"/>
      <c r="AM41" s="30" t="s">
        <v>67</v>
      </c>
      <c r="AN41" s="30" t="s">
        <v>67</v>
      </c>
      <c r="AO41" s="20" t="s">
        <v>67</v>
      </c>
    </row>
    <row r="42" spans="1:41" ht="45">
      <c r="A42" s="9" t="s">
        <v>59</v>
      </c>
      <c r="B42" s="9" t="s">
        <v>66</v>
      </c>
      <c r="C42" s="9" t="s">
        <v>62</v>
      </c>
      <c r="D42" s="15">
        <v>40</v>
      </c>
      <c r="E42" s="15">
        <v>33.92</v>
      </c>
      <c r="F42" s="15">
        <v>506</v>
      </c>
      <c r="G42" s="15">
        <v>492.71</v>
      </c>
      <c r="H42" s="15">
        <v>417</v>
      </c>
      <c r="I42" s="15">
        <v>405.72</v>
      </c>
      <c r="J42" s="15">
        <v>109</v>
      </c>
      <c r="K42" s="15">
        <v>106.56</v>
      </c>
      <c r="L42" s="15">
        <v>6</v>
      </c>
      <c r="M42" s="15">
        <v>6</v>
      </c>
      <c r="N42" s="15">
        <v>3</v>
      </c>
      <c r="O42" s="15">
        <v>0.73</v>
      </c>
      <c r="P42" s="16">
        <f t="shared" si="7"/>
        <v>1081</v>
      </c>
      <c r="Q42" s="16">
        <f t="shared" si="0"/>
        <v>1045.64</v>
      </c>
      <c r="R42" s="15">
        <v>45</v>
      </c>
      <c r="S42" s="15">
        <v>45</v>
      </c>
      <c r="T42" s="15">
        <v>2</v>
      </c>
      <c r="U42" s="15">
        <v>2</v>
      </c>
      <c r="V42" s="15">
        <v>84</v>
      </c>
      <c r="W42" s="15">
        <v>84</v>
      </c>
      <c r="X42" s="15">
        <v>0</v>
      </c>
      <c r="Y42" s="15">
        <v>0</v>
      </c>
      <c r="Z42" s="17">
        <f t="shared" si="1"/>
        <v>131</v>
      </c>
      <c r="AA42" s="17">
        <f t="shared" si="2"/>
        <v>131</v>
      </c>
      <c r="AB42" s="18">
        <f t="shared" si="3"/>
        <v>1212</v>
      </c>
      <c r="AC42" s="18">
        <f t="shared" si="4"/>
        <v>1176.64</v>
      </c>
      <c r="AD42" s="28">
        <v>2786334</v>
      </c>
      <c r="AE42" s="28">
        <v>67273</v>
      </c>
      <c r="AF42" s="28">
        <v>8416</v>
      </c>
      <c r="AG42" s="28">
        <v>45853</v>
      </c>
      <c r="AH42" s="28">
        <v>546353</v>
      </c>
      <c r="AI42" s="28">
        <v>232169</v>
      </c>
      <c r="AJ42" s="29">
        <f>SUM(AD42:AI42)</f>
        <v>3686398</v>
      </c>
      <c r="AK42" s="27">
        <v>780641.29</v>
      </c>
      <c r="AL42" s="27"/>
      <c r="AM42" s="30">
        <f t="shared" si="5"/>
        <v>780641.29</v>
      </c>
      <c r="AN42" s="30">
        <f t="shared" si="6"/>
        <v>4467039.29</v>
      </c>
      <c r="AO42" s="20"/>
    </row>
    <row r="43" spans="1:41" ht="45">
      <c r="A43" s="9" t="s">
        <v>60</v>
      </c>
      <c r="B43" s="9" t="s">
        <v>66</v>
      </c>
      <c r="C43" s="9" t="s">
        <v>62</v>
      </c>
      <c r="D43" s="12" t="s">
        <v>68</v>
      </c>
      <c r="E43" s="12" t="s">
        <v>68</v>
      </c>
      <c r="F43" s="12" t="s">
        <v>68</v>
      </c>
      <c r="G43" s="12" t="s">
        <v>68</v>
      </c>
      <c r="H43" s="12" t="s">
        <v>68</v>
      </c>
      <c r="I43" s="12" t="s">
        <v>68</v>
      </c>
      <c r="J43" s="12" t="s">
        <v>68</v>
      </c>
      <c r="K43" s="12" t="s">
        <v>68</v>
      </c>
      <c r="L43" s="24">
        <v>4</v>
      </c>
      <c r="M43" s="24">
        <v>3.1</v>
      </c>
      <c r="N43" s="24">
        <v>1935</v>
      </c>
      <c r="O43" s="24">
        <v>1859.3</v>
      </c>
      <c r="P43" s="16">
        <f>SUM(D44,F44,H44,J44,L43,N43)</f>
        <v>1939</v>
      </c>
      <c r="Q43" s="16">
        <f>SUM(E44,G44,I44,K44,M43,O43)</f>
        <v>1862.3999999999999</v>
      </c>
      <c r="R43" s="15">
        <v>12</v>
      </c>
      <c r="S43" s="15">
        <v>12</v>
      </c>
      <c r="T43" s="15">
        <v>18</v>
      </c>
      <c r="U43" s="15">
        <v>18</v>
      </c>
      <c r="V43" s="15">
        <v>34</v>
      </c>
      <c r="W43" s="15">
        <v>34</v>
      </c>
      <c r="X43" s="15">
        <v>0</v>
      </c>
      <c r="Y43" s="15">
        <v>0</v>
      </c>
      <c r="Z43" s="17">
        <f t="shared" si="1"/>
        <v>64</v>
      </c>
      <c r="AA43" s="17">
        <f t="shared" si="2"/>
        <v>64</v>
      </c>
      <c r="AB43" s="18">
        <f t="shared" si="3"/>
        <v>2003</v>
      </c>
      <c r="AC43" s="18">
        <f t="shared" si="4"/>
        <v>1926.3999999999999</v>
      </c>
      <c r="AD43" s="31">
        <v>4832869</v>
      </c>
      <c r="AE43" s="32">
        <v>363878</v>
      </c>
      <c r="AF43" s="32">
        <v>1647</v>
      </c>
      <c r="AG43" s="32">
        <v>172048</v>
      </c>
      <c r="AH43" s="32">
        <v>989638</v>
      </c>
      <c r="AI43" s="32">
        <v>424482</v>
      </c>
      <c r="AJ43" s="29">
        <f>SUM(AD43:AI43)</f>
        <v>6784562</v>
      </c>
      <c r="AK43" s="31">
        <v>396590</v>
      </c>
      <c r="AL43" s="31">
        <v>5629</v>
      </c>
      <c r="AM43" s="30">
        <f t="shared" si="5"/>
        <v>402219</v>
      </c>
      <c r="AN43" s="30">
        <f t="shared" si="6"/>
        <v>7186781</v>
      </c>
      <c r="AO43" s="20"/>
    </row>
    <row r="44" spans="1:41" ht="15">
      <c r="A44" s="3"/>
      <c r="B44" s="3"/>
      <c r="C44" s="3"/>
      <c r="D44" s="15"/>
      <c r="E44" s="15"/>
      <c r="F44" s="15"/>
      <c r="G44" s="15"/>
      <c r="H44" s="15"/>
      <c r="I44" s="15"/>
      <c r="J44" s="15"/>
      <c r="K44" s="15"/>
      <c r="R44" s="15"/>
      <c r="S44" s="15"/>
      <c r="T44" s="15"/>
      <c r="U44" s="15"/>
      <c r="V44" s="15"/>
      <c r="W44" s="15"/>
      <c r="X44" s="15"/>
      <c r="Y44" s="15"/>
      <c r="Z44" s="17"/>
      <c r="AA44" s="17"/>
      <c r="AB44" s="18"/>
      <c r="AC44" s="18"/>
      <c r="AD44" s="32"/>
      <c r="AE44" s="32"/>
      <c r="AF44" s="32"/>
      <c r="AG44" s="32"/>
      <c r="AH44" s="32"/>
      <c r="AI44" s="32"/>
      <c r="AJ44" s="29"/>
      <c r="AK44" s="31"/>
      <c r="AL44" s="31"/>
      <c r="AM44" s="30"/>
      <c r="AN44" s="30"/>
      <c r="AO44" s="4"/>
    </row>
    <row r="45" spans="1:41" ht="15">
      <c r="A45" s="3"/>
      <c r="B45" s="3"/>
      <c r="C45" s="3"/>
      <c r="D45" s="7"/>
      <c r="E45" s="7"/>
      <c r="F45" s="7"/>
      <c r="G45" s="7"/>
      <c r="H45" s="7"/>
      <c r="I45" s="7"/>
      <c r="J45" s="7"/>
      <c r="K45" s="7"/>
      <c r="L45" s="7"/>
      <c r="M45" s="7"/>
      <c r="N45" s="7"/>
      <c r="O45" s="7"/>
      <c r="P45" s="26"/>
      <c r="Q45" s="16">
        <f t="shared" si="0"/>
        <v>0</v>
      </c>
      <c r="R45" s="7"/>
      <c r="S45" s="7"/>
      <c r="T45" s="7"/>
      <c r="U45" s="7"/>
      <c r="V45" s="7"/>
      <c r="W45" s="7"/>
      <c r="X45" s="7"/>
      <c r="Y45" s="7"/>
      <c r="Z45" s="17"/>
      <c r="AA45" s="17"/>
      <c r="AB45" s="18"/>
      <c r="AC45" s="18"/>
      <c r="AD45" s="32"/>
      <c r="AE45" s="32"/>
      <c r="AF45" s="32"/>
      <c r="AG45" s="32"/>
      <c r="AH45" s="32"/>
      <c r="AI45" s="32"/>
      <c r="AJ45" s="29"/>
      <c r="AK45" s="31"/>
      <c r="AL45" s="31"/>
      <c r="AM45" s="30"/>
      <c r="AN45" s="30"/>
      <c r="AO45" s="4"/>
    </row>
    <row r="46" spans="1:41" ht="15">
      <c r="A46" s="3"/>
      <c r="B46" s="3"/>
      <c r="C46" s="3"/>
      <c r="D46" s="7"/>
      <c r="E46" s="7"/>
      <c r="F46" s="7"/>
      <c r="G46" s="7"/>
      <c r="H46" s="7"/>
      <c r="I46" s="7"/>
      <c r="J46" s="7"/>
      <c r="K46" s="7"/>
      <c r="L46" s="7"/>
      <c r="M46" s="7"/>
      <c r="N46" s="7"/>
      <c r="O46" s="7"/>
      <c r="P46" s="26"/>
      <c r="Q46" s="16">
        <f t="shared" si="0"/>
        <v>0</v>
      </c>
      <c r="R46" s="7"/>
      <c r="S46" s="7"/>
      <c r="T46" s="7"/>
      <c r="U46" s="7"/>
      <c r="V46" s="7"/>
      <c r="W46" s="7"/>
      <c r="X46" s="7"/>
      <c r="Y46" s="7"/>
      <c r="Z46" s="17"/>
      <c r="AA46" s="17"/>
      <c r="AB46" s="18"/>
      <c r="AC46" s="18"/>
      <c r="AD46" s="32"/>
      <c r="AE46" s="32"/>
      <c r="AF46" s="32"/>
      <c r="AG46" s="32"/>
      <c r="AH46" s="32"/>
      <c r="AI46" s="32"/>
      <c r="AJ46" s="29"/>
      <c r="AK46" s="31"/>
      <c r="AL46" s="31"/>
      <c r="AM46" s="30"/>
      <c r="AN46" s="30"/>
      <c r="AO46" s="4"/>
    </row>
    <row r="47" spans="1:41" ht="15">
      <c r="A47" s="3"/>
      <c r="B47" s="3"/>
      <c r="C47" s="3"/>
      <c r="D47" s="7"/>
      <c r="E47" s="7"/>
      <c r="F47" s="7"/>
      <c r="G47" s="7"/>
      <c r="H47" s="7"/>
      <c r="I47" s="7"/>
      <c r="J47" s="7"/>
      <c r="K47" s="7"/>
      <c r="L47" s="7"/>
      <c r="M47" s="7"/>
      <c r="N47" s="7"/>
      <c r="O47" s="7"/>
      <c r="P47" s="26"/>
      <c r="Q47" s="16">
        <f t="shared" si="0"/>
        <v>0</v>
      </c>
      <c r="R47" s="7"/>
      <c r="S47" s="7"/>
      <c r="T47" s="7"/>
      <c r="U47" s="7"/>
      <c r="V47" s="7"/>
      <c r="W47" s="7"/>
      <c r="X47" s="7"/>
      <c r="Y47" s="7"/>
      <c r="Z47" s="17"/>
      <c r="AA47" s="17"/>
      <c r="AB47" s="18"/>
      <c r="AC47" s="18"/>
      <c r="AD47" s="32"/>
      <c r="AE47" s="32"/>
      <c r="AF47" s="32"/>
      <c r="AG47" s="32"/>
      <c r="AH47" s="32"/>
      <c r="AI47" s="32"/>
      <c r="AJ47" s="29"/>
      <c r="AK47" s="31"/>
      <c r="AL47" s="31"/>
      <c r="AM47" s="30"/>
      <c r="AN47" s="30"/>
      <c r="AO47" s="4"/>
    </row>
    <row r="48" spans="1:41" ht="15">
      <c r="A48" s="3"/>
      <c r="B48" s="3"/>
      <c r="C48" s="3"/>
      <c r="D48" s="7"/>
      <c r="E48" s="7"/>
      <c r="F48" s="7"/>
      <c r="G48" s="7"/>
      <c r="H48" s="7"/>
      <c r="I48" s="7"/>
      <c r="J48" s="7"/>
      <c r="K48" s="7"/>
      <c r="L48" s="7"/>
      <c r="M48" s="7"/>
      <c r="N48" s="7"/>
      <c r="O48" s="7"/>
      <c r="P48" s="26"/>
      <c r="Q48" s="16">
        <f t="shared" si="0"/>
        <v>0</v>
      </c>
      <c r="R48" s="7"/>
      <c r="S48" s="7"/>
      <c r="T48" s="7"/>
      <c r="U48" s="7"/>
      <c r="V48" s="7"/>
      <c r="W48" s="7"/>
      <c r="X48" s="7"/>
      <c r="Y48" s="7"/>
      <c r="Z48" s="17"/>
      <c r="AA48" s="17"/>
      <c r="AB48" s="18"/>
      <c r="AC48" s="18"/>
      <c r="AD48" s="32"/>
      <c r="AE48" s="32"/>
      <c r="AF48" s="32"/>
      <c r="AG48" s="32"/>
      <c r="AH48" s="32"/>
      <c r="AI48" s="32"/>
      <c r="AJ48" s="29"/>
      <c r="AK48" s="31"/>
      <c r="AL48" s="31"/>
      <c r="AM48" s="30"/>
      <c r="AN48" s="30"/>
      <c r="AO48" s="4"/>
    </row>
    <row r="49" spans="1:41" ht="15">
      <c r="A49" s="3"/>
      <c r="B49" s="3"/>
      <c r="C49" s="3"/>
      <c r="D49" s="7"/>
      <c r="E49" s="7"/>
      <c r="F49" s="7"/>
      <c r="G49" s="7"/>
      <c r="H49" s="7"/>
      <c r="I49" s="7"/>
      <c r="J49" s="7"/>
      <c r="K49" s="7"/>
      <c r="L49" s="7"/>
      <c r="M49" s="7"/>
      <c r="N49" s="7"/>
      <c r="O49" s="7"/>
      <c r="P49" s="26"/>
      <c r="Q49" s="16">
        <f t="shared" si="0"/>
        <v>0</v>
      </c>
      <c r="R49" s="7"/>
      <c r="S49" s="7"/>
      <c r="T49" s="7"/>
      <c r="U49" s="7"/>
      <c r="V49" s="7"/>
      <c r="W49" s="7"/>
      <c r="X49" s="7"/>
      <c r="Y49" s="7"/>
      <c r="Z49" s="17"/>
      <c r="AA49" s="17"/>
      <c r="AB49" s="18"/>
      <c r="AC49" s="18"/>
      <c r="AD49" s="32"/>
      <c r="AE49" s="32"/>
      <c r="AF49" s="32"/>
      <c r="AG49" s="32"/>
      <c r="AH49" s="32"/>
      <c r="AI49" s="32"/>
      <c r="AJ49" s="29"/>
      <c r="AK49" s="31"/>
      <c r="AL49" s="31"/>
      <c r="AM49" s="30"/>
      <c r="AN49" s="30"/>
      <c r="AO49" s="4"/>
    </row>
    <row r="50" spans="1:41" ht="15">
      <c r="A50" s="3"/>
      <c r="B50" s="3"/>
      <c r="C50" s="3"/>
      <c r="D50" s="7"/>
      <c r="E50" s="7"/>
      <c r="F50" s="7"/>
      <c r="G50" s="7"/>
      <c r="H50" s="7"/>
      <c r="I50" s="7"/>
      <c r="J50" s="7"/>
      <c r="K50" s="7"/>
      <c r="L50" s="7"/>
      <c r="M50" s="7"/>
      <c r="N50" s="7"/>
      <c r="O50" s="7"/>
      <c r="P50" s="26"/>
      <c r="Q50" s="16">
        <f t="shared" si="0"/>
        <v>0</v>
      </c>
      <c r="R50" s="7"/>
      <c r="S50" s="7"/>
      <c r="T50" s="7"/>
      <c r="U50" s="7"/>
      <c r="V50" s="7"/>
      <c r="W50" s="7"/>
      <c r="X50" s="7"/>
      <c r="Y50" s="7"/>
      <c r="Z50" s="17"/>
      <c r="AA50" s="17"/>
      <c r="AB50" s="18"/>
      <c r="AC50" s="18"/>
      <c r="AD50" s="32"/>
      <c r="AE50" s="32"/>
      <c r="AF50" s="32"/>
      <c r="AG50" s="32"/>
      <c r="AH50" s="32"/>
      <c r="AI50" s="32"/>
      <c r="AJ50" s="29"/>
      <c r="AK50" s="31"/>
      <c r="AL50" s="31"/>
      <c r="AM50" s="30"/>
      <c r="AN50" s="30"/>
      <c r="AO50" s="4"/>
    </row>
    <row r="51" spans="1:41" ht="15">
      <c r="A51" s="3"/>
      <c r="B51" s="3"/>
      <c r="C51" s="3"/>
      <c r="D51" s="7"/>
      <c r="E51" s="7"/>
      <c r="F51" s="7"/>
      <c r="G51" s="7"/>
      <c r="H51" s="7"/>
      <c r="I51" s="7"/>
      <c r="J51" s="7"/>
      <c r="K51" s="7"/>
      <c r="L51" s="7"/>
      <c r="M51" s="7"/>
      <c r="N51" s="7"/>
      <c r="O51" s="7"/>
      <c r="P51" s="26"/>
      <c r="Q51" s="16">
        <f t="shared" si="0"/>
        <v>0</v>
      </c>
      <c r="R51" s="7"/>
      <c r="S51" s="7"/>
      <c r="T51" s="7"/>
      <c r="U51" s="7"/>
      <c r="V51" s="7"/>
      <c r="W51" s="7"/>
      <c r="X51" s="7"/>
      <c r="Y51" s="7"/>
      <c r="Z51" s="17"/>
      <c r="AA51" s="17"/>
      <c r="AB51" s="18"/>
      <c r="AC51" s="18"/>
      <c r="AD51" s="32"/>
      <c r="AE51" s="32"/>
      <c r="AF51" s="32"/>
      <c r="AG51" s="32"/>
      <c r="AH51" s="32"/>
      <c r="AI51" s="32"/>
      <c r="AJ51" s="29"/>
      <c r="AK51" s="31"/>
      <c r="AL51" s="31"/>
      <c r="AM51" s="30"/>
      <c r="AN51" s="30"/>
      <c r="AO51" s="4"/>
    </row>
    <row r="52" spans="1:41" ht="15">
      <c r="A52" s="3"/>
      <c r="B52" s="3"/>
      <c r="C52" s="3"/>
      <c r="D52" s="7"/>
      <c r="E52" s="7"/>
      <c r="F52" s="7"/>
      <c r="G52" s="7"/>
      <c r="H52" s="7"/>
      <c r="I52" s="7"/>
      <c r="J52" s="7"/>
      <c r="K52" s="7"/>
      <c r="L52" s="7"/>
      <c r="M52" s="7"/>
      <c r="N52" s="7"/>
      <c r="O52" s="7"/>
      <c r="P52" s="26"/>
      <c r="Q52" s="16">
        <f t="shared" si="0"/>
        <v>0</v>
      </c>
      <c r="R52" s="7"/>
      <c r="S52" s="7"/>
      <c r="T52" s="7"/>
      <c r="U52" s="7"/>
      <c r="V52" s="7"/>
      <c r="W52" s="7"/>
      <c r="X52" s="7"/>
      <c r="Y52" s="7"/>
      <c r="Z52" s="17"/>
      <c r="AA52" s="17"/>
      <c r="AB52" s="18"/>
      <c r="AC52" s="18"/>
      <c r="AD52" s="32"/>
      <c r="AE52" s="32"/>
      <c r="AF52" s="32"/>
      <c r="AG52" s="32"/>
      <c r="AH52" s="32"/>
      <c r="AI52" s="32"/>
      <c r="AJ52" s="29"/>
      <c r="AK52" s="31"/>
      <c r="AL52" s="31"/>
      <c r="AM52" s="30"/>
      <c r="AN52" s="30"/>
      <c r="AO52" s="4"/>
    </row>
    <row r="53" spans="1:41" ht="15">
      <c r="A53" s="3"/>
      <c r="B53" s="3"/>
      <c r="C53" s="3"/>
      <c r="D53" s="7"/>
      <c r="E53" s="7"/>
      <c r="F53" s="7"/>
      <c r="G53" s="7"/>
      <c r="H53" s="7"/>
      <c r="I53" s="7"/>
      <c r="J53" s="7"/>
      <c r="K53" s="7"/>
      <c r="L53" s="7"/>
      <c r="M53" s="7"/>
      <c r="N53" s="7"/>
      <c r="O53" s="7"/>
      <c r="P53" s="26"/>
      <c r="Q53" s="16">
        <f t="shared" si="0"/>
        <v>0</v>
      </c>
      <c r="R53" s="7"/>
      <c r="S53" s="7"/>
      <c r="T53" s="7"/>
      <c r="U53" s="7"/>
      <c r="V53" s="7"/>
      <c r="W53" s="7"/>
      <c r="X53" s="7"/>
      <c r="Y53" s="7"/>
      <c r="Z53" s="17"/>
      <c r="AA53" s="17"/>
      <c r="AB53" s="18"/>
      <c r="AC53" s="18"/>
      <c r="AD53" s="32"/>
      <c r="AE53" s="32"/>
      <c r="AF53" s="32"/>
      <c r="AG53" s="32"/>
      <c r="AH53" s="32"/>
      <c r="AI53" s="32"/>
      <c r="AJ53" s="29"/>
      <c r="AK53" s="31"/>
      <c r="AL53" s="31"/>
      <c r="AM53" s="30"/>
      <c r="AN53" s="30"/>
      <c r="AO53" s="4"/>
    </row>
    <row r="54" spans="1:41" ht="15">
      <c r="A54" s="3"/>
      <c r="B54" s="3"/>
      <c r="C54" s="3"/>
      <c r="D54" s="7"/>
      <c r="E54" s="7"/>
      <c r="F54" s="7"/>
      <c r="G54" s="7"/>
      <c r="H54" s="7"/>
      <c r="I54" s="7"/>
      <c r="J54" s="7"/>
      <c r="K54" s="7"/>
      <c r="L54" s="7"/>
      <c r="M54" s="7"/>
      <c r="N54" s="7"/>
      <c r="O54" s="7"/>
      <c r="P54" s="26"/>
      <c r="Q54" s="16">
        <f t="shared" si="0"/>
        <v>0</v>
      </c>
      <c r="R54" s="7"/>
      <c r="S54" s="7"/>
      <c r="T54" s="7"/>
      <c r="U54" s="7"/>
      <c r="V54" s="7"/>
      <c r="W54" s="7"/>
      <c r="X54" s="7"/>
      <c r="Y54" s="7"/>
      <c r="Z54" s="17"/>
      <c r="AA54" s="17"/>
      <c r="AB54" s="18"/>
      <c r="AC54" s="18"/>
      <c r="AD54" s="32"/>
      <c r="AE54" s="32"/>
      <c r="AF54" s="32"/>
      <c r="AG54" s="32"/>
      <c r="AH54" s="32"/>
      <c r="AI54" s="32"/>
      <c r="AJ54" s="29"/>
      <c r="AK54" s="31"/>
      <c r="AL54" s="31"/>
      <c r="AM54" s="30"/>
      <c r="AN54" s="30"/>
      <c r="AO54" s="4"/>
    </row>
    <row r="55" spans="1:41" ht="15">
      <c r="A55" s="3"/>
      <c r="B55" s="3"/>
      <c r="C55" s="3"/>
      <c r="D55" s="7"/>
      <c r="E55" s="7"/>
      <c r="F55" s="7"/>
      <c r="G55" s="7"/>
      <c r="H55" s="7"/>
      <c r="I55" s="7"/>
      <c r="J55" s="7"/>
      <c r="K55" s="7"/>
      <c r="L55" s="7"/>
      <c r="M55" s="7"/>
      <c r="N55" s="7"/>
      <c r="O55" s="7"/>
      <c r="P55" s="26"/>
      <c r="Q55" s="16">
        <f t="shared" si="0"/>
        <v>0</v>
      </c>
      <c r="R55" s="7"/>
      <c r="S55" s="7"/>
      <c r="T55" s="7"/>
      <c r="U55" s="7"/>
      <c r="V55" s="7"/>
      <c r="W55" s="7"/>
      <c r="X55" s="7"/>
      <c r="Y55" s="7"/>
      <c r="Z55" s="17"/>
      <c r="AA55" s="17"/>
      <c r="AB55" s="18"/>
      <c r="AC55" s="18"/>
      <c r="AD55" s="32"/>
      <c r="AE55" s="32"/>
      <c r="AF55" s="32"/>
      <c r="AG55" s="32"/>
      <c r="AH55" s="32"/>
      <c r="AI55" s="32"/>
      <c r="AJ55" s="29"/>
      <c r="AK55" s="31"/>
      <c r="AL55" s="31"/>
      <c r="AM55" s="30"/>
      <c r="AN55" s="30"/>
      <c r="AO55" s="4"/>
    </row>
    <row r="56" spans="1:41" ht="15">
      <c r="A56" s="3"/>
      <c r="B56" s="3"/>
      <c r="C56" s="3"/>
      <c r="D56" s="7"/>
      <c r="E56" s="7"/>
      <c r="F56" s="7"/>
      <c r="G56" s="7"/>
      <c r="H56" s="7"/>
      <c r="I56" s="7"/>
      <c r="J56" s="7"/>
      <c r="K56" s="7"/>
      <c r="L56" s="7"/>
      <c r="M56" s="7"/>
      <c r="N56" s="7"/>
      <c r="O56" s="7"/>
      <c r="P56" s="26"/>
      <c r="Q56" s="16">
        <f t="shared" si="0"/>
        <v>0</v>
      </c>
      <c r="R56" s="7"/>
      <c r="S56" s="7"/>
      <c r="T56" s="7"/>
      <c r="U56" s="7"/>
      <c r="V56" s="7"/>
      <c r="W56" s="7"/>
      <c r="X56" s="7"/>
      <c r="Y56" s="7"/>
      <c r="Z56" s="17"/>
      <c r="AA56" s="17"/>
      <c r="AB56" s="18"/>
      <c r="AC56" s="18"/>
      <c r="AD56" s="32"/>
      <c r="AE56" s="32"/>
      <c r="AF56" s="32"/>
      <c r="AG56" s="32"/>
      <c r="AH56" s="32"/>
      <c r="AI56" s="32"/>
      <c r="AJ56" s="29"/>
      <c r="AK56" s="31"/>
      <c r="AL56" s="31"/>
      <c r="AM56" s="30"/>
      <c r="AN56" s="30"/>
      <c r="AO56" s="4"/>
    </row>
    <row r="57" spans="1:41" ht="15">
      <c r="A57" s="3"/>
      <c r="B57" s="3"/>
      <c r="C57" s="3"/>
      <c r="D57" s="7"/>
      <c r="E57" s="7"/>
      <c r="F57" s="7"/>
      <c r="G57" s="7"/>
      <c r="H57" s="7"/>
      <c r="I57" s="7"/>
      <c r="J57" s="7"/>
      <c r="K57" s="7"/>
      <c r="L57" s="7"/>
      <c r="M57" s="7"/>
      <c r="N57" s="7"/>
      <c r="O57" s="7"/>
      <c r="P57" s="26"/>
      <c r="Q57" s="16">
        <f t="shared" si="0"/>
        <v>0</v>
      </c>
      <c r="R57" s="7"/>
      <c r="S57" s="7"/>
      <c r="T57" s="7"/>
      <c r="U57" s="7"/>
      <c r="V57" s="7"/>
      <c r="W57" s="7"/>
      <c r="X57" s="7"/>
      <c r="Y57" s="7"/>
      <c r="Z57" s="17"/>
      <c r="AA57" s="17"/>
      <c r="AB57" s="18"/>
      <c r="AC57" s="18"/>
      <c r="AD57" s="32"/>
      <c r="AE57" s="32"/>
      <c r="AF57" s="32"/>
      <c r="AG57" s="32"/>
      <c r="AH57" s="32"/>
      <c r="AI57" s="32"/>
      <c r="AJ57" s="29"/>
      <c r="AK57" s="31"/>
      <c r="AL57" s="31"/>
      <c r="AM57" s="30"/>
      <c r="AN57" s="30"/>
      <c r="AO57" s="4"/>
    </row>
    <row r="58" spans="1:41" ht="15">
      <c r="A58" s="3"/>
      <c r="B58" s="3"/>
      <c r="C58" s="3"/>
      <c r="D58" s="7"/>
      <c r="E58" s="7"/>
      <c r="F58" s="7"/>
      <c r="G58" s="7"/>
      <c r="H58" s="7"/>
      <c r="I58" s="7"/>
      <c r="J58" s="7"/>
      <c r="K58" s="7"/>
      <c r="L58" s="7"/>
      <c r="M58" s="7"/>
      <c r="N58" s="7"/>
      <c r="O58" s="7"/>
      <c r="P58" s="26"/>
      <c r="Q58" s="16">
        <f t="shared" si="0"/>
        <v>0</v>
      </c>
      <c r="R58" s="7"/>
      <c r="S58" s="7"/>
      <c r="T58" s="7"/>
      <c r="U58" s="7"/>
      <c r="V58" s="7"/>
      <c r="W58" s="7"/>
      <c r="X58" s="7"/>
      <c r="Y58" s="7"/>
      <c r="Z58" s="17"/>
      <c r="AA58" s="17"/>
      <c r="AB58" s="18"/>
      <c r="AC58" s="18"/>
      <c r="AD58" s="32"/>
      <c r="AE58" s="32"/>
      <c r="AF58" s="32"/>
      <c r="AG58" s="32"/>
      <c r="AH58" s="32"/>
      <c r="AI58" s="32"/>
      <c r="AJ58" s="29"/>
      <c r="AK58" s="31"/>
      <c r="AL58" s="31"/>
      <c r="AM58" s="30"/>
      <c r="AN58" s="30"/>
      <c r="AO58" s="4"/>
    </row>
    <row r="59" spans="1:41" ht="15">
      <c r="A59" s="3"/>
      <c r="B59" s="3"/>
      <c r="C59" s="3"/>
      <c r="D59" s="7"/>
      <c r="E59" s="7"/>
      <c r="F59" s="7"/>
      <c r="G59" s="7"/>
      <c r="H59" s="7"/>
      <c r="I59" s="7"/>
      <c r="J59" s="7"/>
      <c r="K59" s="7"/>
      <c r="L59" s="7"/>
      <c r="M59" s="7"/>
      <c r="N59" s="7"/>
      <c r="O59" s="7"/>
      <c r="P59" s="26"/>
      <c r="Q59" s="16">
        <f t="shared" si="0"/>
        <v>0</v>
      </c>
      <c r="R59" s="7"/>
      <c r="S59" s="7"/>
      <c r="T59" s="7"/>
      <c r="U59" s="7"/>
      <c r="V59" s="7"/>
      <c r="W59" s="7"/>
      <c r="X59" s="7"/>
      <c r="Y59" s="7"/>
      <c r="Z59" s="17"/>
      <c r="AA59" s="17"/>
      <c r="AB59" s="18"/>
      <c r="AC59" s="18"/>
      <c r="AD59" s="32"/>
      <c r="AE59" s="32"/>
      <c r="AF59" s="32"/>
      <c r="AG59" s="32"/>
      <c r="AH59" s="32"/>
      <c r="AI59" s="32"/>
      <c r="AJ59" s="29"/>
      <c r="AK59" s="31"/>
      <c r="AL59" s="31"/>
      <c r="AM59" s="30"/>
      <c r="AN59" s="30"/>
      <c r="AO59" s="4"/>
    </row>
    <row r="60" spans="1:41" ht="15">
      <c r="A60" s="3"/>
      <c r="B60" s="3"/>
      <c r="C60" s="3"/>
      <c r="D60" s="7"/>
      <c r="E60" s="7"/>
      <c r="F60" s="7"/>
      <c r="G60" s="7"/>
      <c r="H60" s="7"/>
      <c r="I60" s="7"/>
      <c r="J60" s="7"/>
      <c r="K60" s="7"/>
      <c r="L60" s="7"/>
      <c r="M60" s="7"/>
      <c r="N60" s="7"/>
      <c r="O60" s="7"/>
      <c r="P60" s="26"/>
      <c r="Q60" s="16">
        <f t="shared" si="0"/>
        <v>0</v>
      </c>
      <c r="R60" s="7"/>
      <c r="S60" s="7"/>
      <c r="T60" s="7"/>
      <c r="U60" s="7"/>
      <c r="V60" s="7"/>
      <c r="W60" s="7"/>
      <c r="X60" s="7"/>
      <c r="Y60" s="7"/>
      <c r="Z60" s="17"/>
      <c r="AA60" s="17"/>
      <c r="AB60" s="18"/>
      <c r="AC60" s="18"/>
      <c r="AD60" s="32"/>
      <c r="AE60" s="32"/>
      <c r="AF60" s="32"/>
      <c r="AG60" s="32"/>
      <c r="AH60" s="32"/>
      <c r="AI60" s="32"/>
      <c r="AJ60" s="29"/>
      <c r="AK60" s="31"/>
      <c r="AL60" s="31"/>
      <c r="AM60" s="30"/>
      <c r="AN60" s="30"/>
      <c r="AO60" s="4"/>
    </row>
    <row r="61" spans="1:41" ht="15">
      <c r="A61" s="3"/>
      <c r="B61" s="3"/>
      <c r="C61" s="3"/>
      <c r="D61" s="7"/>
      <c r="E61" s="7"/>
      <c r="F61" s="7"/>
      <c r="G61" s="7"/>
      <c r="H61" s="7"/>
      <c r="I61" s="7"/>
      <c r="J61" s="7"/>
      <c r="K61" s="7"/>
      <c r="L61" s="7"/>
      <c r="M61" s="7"/>
      <c r="N61" s="7"/>
      <c r="O61" s="7"/>
      <c r="P61" s="26"/>
      <c r="Q61" s="16">
        <f t="shared" si="0"/>
        <v>0</v>
      </c>
      <c r="R61" s="7"/>
      <c r="S61" s="7"/>
      <c r="T61" s="7"/>
      <c r="U61" s="7"/>
      <c r="V61" s="7"/>
      <c r="W61" s="7"/>
      <c r="X61" s="7"/>
      <c r="Y61" s="7"/>
      <c r="Z61" s="17"/>
      <c r="AA61" s="17"/>
      <c r="AB61" s="18"/>
      <c r="AC61" s="18"/>
      <c r="AD61" s="32"/>
      <c r="AE61" s="32"/>
      <c r="AF61" s="32"/>
      <c r="AG61" s="32"/>
      <c r="AH61" s="32"/>
      <c r="AI61" s="32"/>
      <c r="AJ61" s="29"/>
      <c r="AK61" s="31"/>
      <c r="AL61" s="31"/>
      <c r="AM61" s="30"/>
      <c r="AN61" s="30"/>
      <c r="AO61" s="4"/>
    </row>
    <row r="62" spans="1:41" ht="15">
      <c r="A62" s="3"/>
      <c r="B62" s="3"/>
      <c r="C62" s="3"/>
      <c r="D62" s="7"/>
      <c r="E62" s="7"/>
      <c r="F62" s="7"/>
      <c r="G62" s="7"/>
      <c r="H62" s="7"/>
      <c r="I62" s="7"/>
      <c r="J62" s="7"/>
      <c r="K62" s="7"/>
      <c r="L62" s="7"/>
      <c r="M62" s="7"/>
      <c r="N62" s="7"/>
      <c r="O62" s="7"/>
      <c r="P62" s="26"/>
      <c r="Q62" s="16">
        <f t="shared" si="0"/>
        <v>0</v>
      </c>
      <c r="R62" s="7"/>
      <c r="S62" s="7"/>
      <c r="T62" s="7"/>
      <c r="U62" s="7"/>
      <c r="V62" s="7"/>
      <c r="W62" s="7"/>
      <c r="X62" s="7"/>
      <c r="Y62" s="7"/>
      <c r="Z62" s="17"/>
      <c r="AA62" s="17"/>
      <c r="AB62" s="18"/>
      <c r="AC62" s="18"/>
      <c r="AD62" s="32"/>
      <c r="AE62" s="32"/>
      <c r="AF62" s="32"/>
      <c r="AG62" s="32"/>
      <c r="AH62" s="32"/>
      <c r="AI62" s="32"/>
      <c r="AJ62" s="29"/>
      <c r="AK62" s="31"/>
      <c r="AL62" s="31"/>
      <c r="AM62" s="30"/>
      <c r="AN62" s="30"/>
      <c r="AO62" s="4"/>
    </row>
    <row r="63" spans="1:41" ht="15">
      <c r="A63" s="3"/>
      <c r="B63" s="3"/>
      <c r="C63" s="3"/>
      <c r="D63" s="7"/>
      <c r="E63" s="7"/>
      <c r="F63" s="7"/>
      <c r="G63" s="7"/>
      <c r="H63" s="7"/>
      <c r="I63" s="7"/>
      <c r="J63" s="7"/>
      <c r="K63" s="7"/>
      <c r="L63" s="7"/>
      <c r="M63" s="7"/>
      <c r="N63" s="7"/>
      <c r="O63" s="7"/>
      <c r="P63" s="26"/>
      <c r="Q63" s="16">
        <f t="shared" si="0"/>
        <v>0</v>
      </c>
      <c r="R63" s="7"/>
      <c r="S63" s="7"/>
      <c r="T63" s="7"/>
      <c r="U63" s="7"/>
      <c r="V63" s="7"/>
      <c r="W63" s="7"/>
      <c r="X63" s="7"/>
      <c r="Y63" s="7"/>
      <c r="Z63" s="17"/>
      <c r="AA63" s="17"/>
      <c r="AB63" s="18"/>
      <c r="AC63" s="18"/>
      <c r="AD63" s="32"/>
      <c r="AE63" s="32"/>
      <c r="AF63" s="32"/>
      <c r="AG63" s="32"/>
      <c r="AH63" s="32"/>
      <c r="AI63" s="32"/>
      <c r="AJ63" s="29"/>
      <c r="AK63" s="31"/>
      <c r="AL63" s="31"/>
      <c r="AM63" s="30"/>
      <c r="AN63" s="30"/>
      <c r="AO63" s="4"/>
    </row>
    <row r="64" spans="1:41" ht="15">
      <c r="A64" s="3"/>
      <c r="B64" s="3"/>
      <c r="C64" s="3"/>
      <c r="D64" s="7"/>
      <c r="E64" s="7"/>
      <c r="F64" s="7"/>
      <c r="G64" s="7"/>
      <c r="H64" s="7"/>
      <c r="I64" s="7"/>
      <c r="J64" s="7"/>
      <c r="K64" s="7"/>
      <c r="L64" s="7"/>
      <c r="M64" s="7"/>
      <c r="N64" s="7"/>
      <c r="O64" s="7"/>
      <c r="P64" s="26"/>
      <c r="Q64" s="16">
        <f t="shared" si="0"/>
        <v>0</v>
      </c>
      <c r="R64" s="7"/>
      <c r="S64" s="7"/>
      <c r="T64" s="7"/>
      <c r="U64" s="7"/>
      <c r="V64" s="7"/>
      <c r="W64" s="7"/>
      <c r="X64" s="7"/>
      <c r="Y64" s="7"/>
      <c r="Z64" s="17"/>
      <c r="AA64" s="17"/>
      <c r="AB64" s="18"/>
      <c r="AC64" s="18"/>
      <c r="AD64" s="32"/>
      <c r="AE64" s="32"/>
      <c r="AF64" s="32"/>
      <c r="AG64" s="32"/>
      <c r="AH64" s="32"/>
      <c r="AI64" s="32"/>
      <c r="AJ64" s="29"/>
      <c r="AK64" s="31"/>
      <c r="AL64" s="31"/>
      <c r="AM64" s="30"/>
      <c r="AN64" s="30"/>
      <c r="AO64" s="4"/>
    </row>
    <row r="65" spans="1:41" ht="15">
      <c r="A65" s="3"/>
      <c r="B65" s="3"/>
      <c r="C65" s="3"/>
      <c r="D65" s="7"/>
      <c r="E65" s="7"/>
      <c r="F65" s="7"/>
      <c r="G65" s="7"/>
      <c r="H65" s="7"/>
      <c r="I65" s="7"/>
      <c r="J65" s="7"/>
      <c r="K65" s="7"/>
      <c r="L65" s="7"/>
      <c r="M65" s="7"/>
      <c r="N65" s="7"/>
      <c r="O65" s="7"/>
      <c r="P65" s="26"/>
      <c r="Q65" s="16">
        <f t="shared" si="0"/>
        <v>0</v>
      </c>
      <c r="R65" s="7"/>
      <c r="S65" s="7"/>
      <c r="T65" s="7"/>
      <c r="U65" s="7"/>
      <c r="V65" s="7"/>
      <c r="W65" s="7"/>
      <c r="X65" s="7"/>
      <c r="Y65" s="7"/>
      <c r="Z65" s="17"/>
      <c r="AA65" s="17"/>
      <c r="AB65" s="18"/>
      <c r="AC65" s="18"/>
      <c r="AD65" s="32"/>
      <c r="AE65" s="32"/>
      <c r="AF65" s="32"/>
      <c r="AG65" s="32"/>
      <c r="AH65" s="32"/>
      <c r="AI65" s="32"/>
      <c r="AJ65" s="29"/>
      <c r="AK65" s="31"/>
      <c r="AL65" s="31"/>
      <c r="AM65" s="30"/>
      <c r="AN65" s="30"/>
      <c r="AO65" s="4"/>
    </row>
    <row r="66" spans="1:41" ht="15">
      <c r="A66" s="3"/>
      <c r="B66" s="3"/>
      <c r="C66" s="3"/>
      <c r="D66" s="7"/>
      <c r="E66" s="7"/>
      <c r="F66" s="7"/>
      <c r="G66" s="7"/>
      <c r="H66" s="7"/>
      <c r="I66" s="7"/>
      <c r="J66" s="7"/>
      <c r="K66" s="7"/>
      <c r="L66" s="7"/>
      <c r="M66" s="7"/>
      <c r="N66" s="7"/>
      <c r="O66" s="7"/>
      <c r="P66" s="26"/>
      <c r="Q66" s="16">
        <f t="shared" si="0"/>
        <v>0</v>
      </c>
      <c r="R66" s="7"/>
      <c r="S66" s="7"/>
      <c r="T66" s="7"/>
      <c r="U66" s="7"/>
      <c r="V66" s="7"/>
      <c r="W66" s="7"/>
      <c r="X66" s="7"/>
      <c r="Y66" s="7"/>
      <c r="Z66" s="17"/>
      <c r="AA66" s="17"/>
      <c r="AB66" s="18"/>
      <c r="AC66" s="18"/>
      <c r="AD66" s="32"/>
      <c r="AE66" s="32"/>
      <c r="AF66" s="32"/>
      <c r="AG66" s="32"/>
      <c r="AH66" s="32"/>
      <c r="AI66" s="32"/>
      <c r="AJ66" s="29"/>
      <c r="AK66" s="31"/>
      <c r="AL66" s="31"/>
      <c r="AM66" s="30"/>
      <c r="AN66" s="30"/>
      <c r="AO66" s="4"/>
    </row>
    <row r="67" spans="1:41" ht="15">
      <c r="A67" s="3"/>
      <c r="B67" s="3"/>
      <c r="C67" s="3"/>
      <c r="D67" s="7"/>
      <c r="E67" s="7"/>
      <c r="F67" s="7"/>
      <c r="G67" s="7"/>
      <c r="H67" s="7"/>
      <c r="I67" s="7"/>
      <c r="J67" s="7"/>
      <c r="K67" s="7"/>
      <c r="L67" s="7"/>
      <c r="M67" s="7"/>
      <c r="N67" s="7"/>
      <c r="O67" s="7"/>
      <c r="P67" s="26"/>
      <c r="Q67" s="16">
        <f t="shared" si="0"/>
        <v>0</v>
      </c>
      <c r="R67" s="7"/>
      <c r="S67" s="7"/>
      <c r="T67" s="7"/>
      <c r="U67" s="7"/>
      <c r="V67" s="7"/>
      <c r="W67" s="7"/>
      <c r="X67" s="7"/>
      <c r="Y67" s="7"/>
      <c r="Z67" s="17"/>
      <c r="AA67" s="17"/>
      <c r="AB67" s="18"/>
      <c r="AC67" s="18"/>
      <c r="AD67" s="32"/>
      <c r="AE67" s="32"/>
      <c r="AF67" s="32"/>
      <c r="AG67" s="32"/>
      <c r="AH67" s="32"/>
      <c r="AI67" s="32"/>
      <c r="AJ67" s="29"/>
      <c r="AK67" s="31"/>
      <c r="AL67" s="31"/>
      <c r="AM67" s="30"/>
      <c r="AN67" s="30"/>
      <c r="AO67" s="4"/>
    </row>
    <row r="68" spans="1:41" ht="15">
      <c r="A68" s="3"/>
      <c r="B68" s="3"/>
      <c r="C68" s="3"/>
      <c r="D68" s="7"/>
      <c r="E68" s="7"/>
      <c r="F68" s="7"/>
      <c r="G68" s="7"/>
      <c r="H68" s="7"/>
      <c r="I68" s="7"/>
      <c r="J68" s="7"/>
      <c r="K68" s="7"/>
      <c r="L68" s="7"/>
      <c r="M68" s="7"/>
      <c r="N68" s="7"/>
      <c r="O68" s="7"/>
      <c r="P68" s="26"/>
      <c r="Q68" s="16">
        <f t="shared" si="0"/>
        <v>0</v>
      </c>
      <c r="R68" s="7"/>
      <c r="S68" s="7"/>
      <c r="T68" s="7"/>
      <c r="U68" s="7"/>
      <c r="V68" s="7"/>
      <c r="W68" s="7"/>
      <c r="X68" s="7"/>
      <c r="Y68" s="7"/>
      <c r="Z68" s="17"/>
      <c r="AA68" s="17"/>
      <c r="AB68" s="18"/>
      <c r="AC68" s="18"/>
      <c r="AD68" s="32"/>
      <c r="AE68" s="32"/>
      <c r="AF68" s="32"/>
      <c r="AG68" s="32"/>
      <c r="AH68" s="32"/>
      <c r="AI68" s="32"/>
      <c r="AJ68" s="29"/>
      <c r="AK68" s="31"/>
      <c r="AL68" s="31"/>
      <c r="AM68" s="30"/>
      <c r="AN68" s="30"/>
      <c r="AO68" s="4"/>
    </row>
    <row r="69" spans="1:41" ht="15">
      <c r="A69" s="3"/>
      <c r="B69" s="3"/>
      <c r="C69" s="3"/>
      <c r="D69" s="7"/>
      <c r="E69" s="7"/>
      <c r="F69" s="7"/>
      <c r="G69" s="7"/>
      <c r="H69" s="7"/>
      <c r="I69" s="7"/>
      <c r="J69" s="7"/>
      <c r="K69" s="7"/>
      <c r="L69" s="7"/>
      <c r="M69" s="7"/>
      <c r="N69" s="7"/>
      <c r="O69" s="7"/>
      <c r="P69" s="26"/>
      <c r="Q69" s="16">
        <f>SUM(E69,G69,I69,K69,M69,O69)</f>
        <v>0</v>
      </c>
      <c r="R69" s="7"/>
      <c r="S69" s="7"/>
      <c r="T69" s="7"/>
      <c r="U69" s="7"/>
      <c r="V69" s="7"/>
      <c r="W69" s="7"/>
      <c r="X69" s="7"/>
      <c r="Y69" s="7"/>
      <c r="Z69" s="17"/>
      <c r="AA69" s="17"/>
      <c r="AB69" s="18"/>
      <c r="AC69" s="18"/>
      <c r="AD69" s="32"/>
      <c r="AE69" s="32"/>
      <c r="AF69" s="32"/>
      <c r="AG69" s="32"/>
      <c r="AH69" s="32"/>
      <c r="AI69" s="32"/>
      <c r="AJ69" s="29"/>
      <c r="AK69" s="31"/>
      <c r="AL69" s="31"/>
      <c r="AM69" s="30"/>
      <c r="AN69" s="30"/>
      <c r="AO69" s="4"/>
    </row>
    <row r="70" spans="1:41" ht="15">
      <c r="A70" s="3"/>
      <c r="B70" s="3"/>
      <c r="C70" s="3"/>
      <c r="D70" s="7"/>
      <c r="E70" s="7"/>
      <c r="F70" s="7"/>
      <c r="G70" s="7"/>
      <c r="H70" s="7"/>
      <c r="I70" s="7"/>
      <c r="J70" s="7"/>
      <c r="K70" s="7"/>
      <c r="L70" s="7"/>
      <c r="M70" s="7"/>
      <c r="N70" s="7"/>
      <c r="O70" s="7"/>
      <c r="P70" s="26"/>
      <c r="Q70" s="26"/>
      <c r="R70" s="7"/>
      <c r="S70" s="7"/>
      <c r="T70" s="7"/>
      <c r="U70" s="7"/>
      <c r="V70" s="7"/>
      <c r="W70" s="7"/>
      <c r="X70" s="7"/>
      <c r="Y70" s="7"/>
      <c r="Z70" s="17"/>
      <c r="AA70" s="17"/>
      <c r="AB70" s="18"/>
      <c r="AC70" s="18"/>
      <c r="AD70" s="32"/>
      <c r="AE70" s="32"/>
      <c r="AF70" s="32"/>
      <c r="AG70" s="32"/>
      <c r="AH70" s="32"/>
      <c r="AI70" s="32"/>
      <c r="AJ70" s="29"/>
      <c r="AK70" s="31"/>
      <c r="AL70" s="31"/>
      <c r="AM70" s="30"/>
      <c r="AN70" s="30"/>
      <c r="AO70" s="4"/>
    </row>
    <row r="71" spans="1:41" ht="15">
      <c r="A71" s="3"/>
      <c r="B71" s="3"/>
      <c r="C71" s="3"/>
      <c r="D71" s="7"/>
      <c r="E71" s="7"/>
      <c r="F71" s="7"/>
      <c r="G71" s="7"/>
      <c r="H71" s="7"/>
      <c r="I71" s="7"/>
      <c r="J71" s="7"/>
      <c r="K71" s="7"/>
      <c r="L71" s="7"/>
      <c r="M71" s="7"/>
      <c r="N71" s="7"/>
      <c r="O71" s="7"/>
      <c r="P71" s="26"/>
      <c r="Q71" s="26"/>
      <c r="R71" s="7"/>
      <c r="S71" s="7"/>
      <c r="T71" s="7"/>
      <c r="U71" s="7"/>
      <c r="V71" s="7"/>
      <c r="W71" s="7"/>
      <c r="X71" s="7"/>
      <c r="Y71" s="7"/>
      <c r="Z71" s="17"/>
      <c r="AA71" s="17"/>
      <c r="AB71" s="18"/>
      <c r="AC71" s="18"/>
      <c r="AD71" s="32"/>
      <c r="AE71" s="32"/>
      <c r="AF71" s="32"/>
      <c r="AG71" s="32"/>
      <c r="AH71" s="32"/>
      <c r="AI71" s="32"/>
      <c r="AJ71" s="29"/>
      <c r="AK71" s="31"/>
      <c r="AL71" s="31"/>
      <c r="AM71" s="30"/>
      <c r="AN71" s="30"/>
      <c r="AO71" s="4"/>
    </row>
    <row r="72" spans="1:41" ht="15">
      <c r="A72" s="3"/>
      <c r="B72" s="3"/>
      <c r="C72" s="3"/>
      <c r="D72" s="7"/>
      <c r="E72" s="7"/>
      <c r="F72" s="7"/>
      <c r="G72" s="7"/>
      <c r="H72" s="7"/>
      <c r="I72" s="7"/>
      <c r="J72" s="7"/>
      <c r="K72" s="7"/>
      <c r="L72" s="7"/>
      <c r="M72" s="7"/>
      <c r="N72" s="7"/>
      <c r="O72" s="7"/>
      <c r="P72" s="26"/>
      <c r="Q72" s="26"/>
      <c r="R72" s="7"/>
      <c r="S72" s="7"/>
      <c r="T72" s="7"/>
      <c r="U72" s="7"/>
      <c r="V72" s="7"/>
      <c r="W72" s="7"/>
      <c r="X72" s="7"/>
      <c r="Y72" s="7"/>
      <c r="Z72" s="17"/>
      <c r="AA72" s="17"/>
      <c r="AB72" s="18"/>
      <c r="AC72" s="18"/>
      <c r="AD72" s="32"/>
      <c r="AE72" s="32"/>
      <c r="AF72" s="32"/>
      <c r="AG72" s="32"/>
      <c r="AH72" s="32"/>
      <c r="AI72" s="32"/>
      <c r="AJ72" s="29"/>
      <c r="AK72" s="31"/>
      <c r="AL72" s="31"/>
      <c r="AM72" s="30"/>
      <c r="AN72" s="30"/>
      <c r="AO72" s="4"/>
    </row>
    <row r="73" spans="1:41" ht="15">
      <c r="A73" s="3"/>
      <c r="B73" s="3"/>
      <c r="C73" s="3"/>
      <c r="D73" s="7"/>
      <c r="E73" s="7"/>
      <c r="F73" s="7"/>
      <c r="G73" s="7"/>
      <c r="H73" s="7"/>
      <c r="I73" s="7"/>
      <c r="J73" s="7"/>
      <c r="K73" s="7"/>
      <c r="L73" s="7"/>
      <c r="M73" s="7"/>
      <c r="N73" s="7"/>
      <c r="O73" s="7"/>
      <c r="P73" s="26"/>
      <c r="Q73" s="26"/>
      <c r="R73" s="7"/>
      <c r="S73" s="7"/>
      <c r="T73" s="7"/>
      <c r="U73" s="7"/>
      <c r="V73" s="7"/>
      <c r="W73" s="7"/>
      <c r="X73" s="7"/>
      <c r="Y73" s="7"/>
      <c r="Z73" s="17"/>
      <c r="AA73" s="17"/>
      <c r="AB73" s="18"/>
      <c r="AC73" s="18"/>
      <c r="AD73" s="32"/>
      <c r="AE73" s="32"/>
      <c r="AF73" s="32"/>
      <c r="AG73" s="32"/>
      <c r="AH73" s="32"/>
      <c r="AI73" s="32"/>
      <c r="AJ73" s="29"/>
      <c r="AK73" s="31"/>
      <c r="AL73" s="31"/>
      <c r="AM73" s="30"/>
      <c r="AN73" s="30"/>
      <c r="AO73" s="4"/>
    </row>
    <row r="74" spans="1:41" ht="15">
      <c r="A74" s="3"/>
      <c r="B74" s="3"/>
      <c r="C74" s="3"/>
      <c r="D74" s="7"/>
      <c r="E74" s="7"/>
      <c r="F74" s="7"/>
      <c r="G74" s="7"/>
      <c r="H74" s="7"/>
      <c r="I74" s="7"/>
      <c r="J74" s="7"/>
      <c r="K74" s="7"/>
      <c r="L74" s="7"/>
      <c r="M74" s="7"/>
      <c r="N74" s="7"/>
      <c r="O74" s="7"/>
      <c r="P74" s="26"/>
      <c r="Q74" s="26"/>
      <c r="R74" s="7"/>
      <c r="S74" s="7"/>
      <c r="T74" s="7"/>
      <c r="U74" s="7"/>
      <c r="V74" s="7"/>
      <c r="W74" s="7"/>
      <c r="X74" s="7"/>
      <c r="Y74" s="7"/>
      <c r="Z74" s="17"/>
      <c r="AA74" s="17"/>
      <c r="AB74" s="18"/>
      <c r="AC74" s="18"/>
      <c r="AD74" s="32"/>
      <c r="AE74" s="32"/>
      <c r="AF74" s="32"/>
      <c r="AG74" s="32"/>
      <c r="AH74" s="32"/>
      <c r="AI74" s="32"/>
      <c r="AJ74" s="29"/>
      <c r="AK74" s="31"/>
      <c r="AL74" s="31"/>
      <c r="AM74" s="30"/>
      <c r="AN74" s="30"/>
      <c r="AO74" s="4"/>
    </row>
    <row r="75" spans="1:41" ht="15">
      <c r="A75" s="3"/>
      <c r="B75" s="3"/>
      <c r="C75" s="3"/>
      <c r="D75" s="7"/>
      <c r="E75" s="7"/>
      <c r="F75" s="7"/>
      <c r="G75" s="7"/>
      <c r="H75" s="7"/>
      <c r="I75" s="7"/>
      <c r="J75" s="7"/>
      <c r="K75" s="7"/>
      <c r="L75" s="7"/>
      <c r="M75" s="7"/>
      <c r="N75" s="7"/>
      <c r="O75" s="7"/>
      <c r="P75" s="26"/>
      <c r="Q75" s="26"/>
      <c r="R75" s="7"/>
      <c r="S75" s="7"/>
      <c r="T75" s="7"/>
      <c r="U75" s="7"/>
      <c r="V75" s="7"/>
      <c r="W75" s="7"/>
      <c r="X75" s="7"/>
      <c r="Y75" s="7"/>
      <c r="Z75" s="17"/>
      <c r="AA75" s="17"/>
      <c r="AB75" s="18"/>
      <c r="AC75" s="18"/>
      <c r="AD75" s="32"/>
      <c r="AE75" s="32"/>
      <c r="AF75" s="32"/>
      <c r="AG75" s="32"/>
      <c r="AH75" s="32"/>
      <c r="AI75" s="32"/>
      <c r="AJ75" s="29"/>
      <c r="AK75" s="31"/>
      <c r="AL75" s="31"/>
      <c r="AM75" s="30"/>
      <c r="AN75" s="30"/>
      <c r="AO75" s="4"/>
    </row>
    <row r="76" spans="1:41" ht="15">
      <c r="A76" s="3"/>
      <c r="B76" s="3"/>
      <c r="C76" s="3"/>
      <c r="D76" s="7"/>
      <c r="E76" s="7"/>
      <c r="F76" s="7"/>
      <c r="G76" s="7"/>
      <c r="H76" s="7"/>
      <c r="I76" s="7"/>
      <c r="J76" s="7"/>
      <c r="K76" s="7"/>
      <c r="L76" s="7"/>
      <c r="M76" s="7"/>
      <c r="N76" s="7"/>
      <c r="O76" s="7"/>
      <c r="P76" s="26"/>
      <c r="Q76" s="26"/>
      <c r="R76" s="7"/>
      <c r="S76" s="7"/>
      <c r="T76" s="7"/>
      <c r="U76" s="7"/>
      <c r="V76" s="7"/>
      <c r="W76" s="7"/>
      <c r="X76" s="7"/>
      <c r="Y76" s="7"/>
      <c r="Z76" s="17"/>
      <c r="AA76" s="17"/>
      <c r="AB76" s="18"/>
      <c r="AC76" s="18"/>
      <c r="AD76" s="32"/>
      <c r="AE76" s="32"/>
      <c r="AF76" s="32"/>
      <c r="AG76" s="32"/>
      <c r="AH76" s="32"/>
      <c r="AI76" s="32"/>
      <c r="AJ76" s="29"/>
      <c r="AK76" s="31"/>
      <c r="AL76" s="31"/>
      <c r="AM76" s="30"/>
      <c r="AN76" s="30"/>
      <c r="AO76" s="4"/>
    </row>
    <row r="77" spans="1:41" ht="15">
      <c r="A77" s="3"/>
      <c r="B77" s="3"/>
      <c r="C77" s="3"/>
      <c r="D77" s="7"/>
      <c r="E77" s="7"/>
      <c r="F77" s="7"/>
      <c r="G77" s="7"/>
      <c r="H77" s="7"/>
      <c r="I77" s="7"/>
      <c r="J77" s="7"/>
      <c r="K77" s="7"/>
      <c r="L77" s="7"/>
      <c r="M77" s="7"/>
      <c r="N77" s="7"/>
      <c r="O77" s="7"/>
      <c r="P77" s="26"/>
      <c r="Q77" s="26"/>
      <c r="R77" s="7"/>
      <c r="S77" s="7"/>
      <c r="T77" s="7"/>
      <c r="U77" s="7"/>
      <c r="V77" s="7"/>
      <c r="W77" s="7"/>
      <c r="X77" s="7"/>
      <c r="Y77" s="7"/>
      <c r="Z77" s="17"/>
      <c r="AA77" s="17"/>
      <c r="AB77" s="18"/>
      <c r="AC77" s="18"/>
      <c r="AD77" s="32"/>
      <c r="AE77" s="32"/>
      <c r="AF77" s="32"/>
      <c r="AG77" s="32"/>
      <c r="AH77" s="32"/>
      <c r="AI77" s="32"/>
      <c r="AJ77" s="29"/>
      <c r="AK77" s="31"/>
      <c r="AL77" s="31"/>
      <c r="AM77" s="30"/>
      <c r="AN77" s="30"/>
      <c r="AO77" s="4"/>
    </row>
    <row r="78" spans="1:41" ht="15">
      <c r="A78" s="3"/>
      <c r="B78" s="3"/>
      <c r="C78" s="3"/>
      <c r="D78" s="7"/>
      <c r="E78" s="7"/>
      <c r="F78" s="7"/>
      <c r="G78" s="7"/>
      <c r="H78" s="7"/>
      <c r="I78" s="7"/>
      <c r="J78" s="7"/>
      <c r="K78" s="7"/>
      <c r="L78" s="7"/>
      <c r="M78" s="7"/>
      <c r="N78" s="7"/>
      <c r="O78" s="7"/>
      <c r="P78" s="26"/>
      <c r="Q78" s="26"/>
      <c r="R78" s="7"/>
      <c r="S78" s="7"/>
      <c r="T78" s="7"/>
      <c r="U78" s="7"/>
      <c r="V78" s="7"/>
      <c r="W78" s="7"/>
      <c r="X78" s="7"/>
      <c r="Y78" s="7"/>
      <c r="Z78" s="17"/>
      <c r="AA78" s="17"/>
      <c r="AB78" s="18"/>
      <c r="AC78" s="18"/>
      <c r="AD78" s="32"/>
      <c r="AE78" s="32"/>
      <c r="AF78" s="32"/>
      <c r="AG78" s="32"/>
      <c r="AH78" s="32"/>
      <c r="AI78" s="32"/>
      <c r="AJ78" s="29"/>
      <c r="AK78" s="31"/>
      <c r="AL78" s="31"/>
      <c r="AM78" s="30"/>
      <c r="AN78" s="30"/>
      <c r="AO78" s="4"/>
    </row>
    <row r="79" spans="1:41" ht="15">
      <c r="A79" s="3"/>
      <c r="B79" s="3"/>
      <c r="C79" s="3"/>
      <c r="D79" s="7"/>
      <c r="E79" s="7"/>
      <c r="F79" s="7"/>
      <c r="G79" s="7"/>
      <c r="H79" s="7"/>
      <c r="I79" s="7"/>
      <c r="J79" s="7"/>
      <c r="K79" s="7"/>
      <c r="L79" s="7"/>
      <c r="M79" s="7"/>
      <c r="N79" s="7"/>
      <c r="O79" s="7"/>
      <c r="P79" s="26"/>
      <c r="Q79" s="26"/>
      <c r="R79" s="7"/>
      <c r="S79" s="7"/>
      <c r="T79" s="7"/>
      <c r="U79" s="7"/>
      <c r="V79" s="7"/>
      <c r="W79" s="7"/>
      <c r="X79" s="7"/>
      <c r="Y79" s="7"/>
      <c r="Z79" s="17"/>
      <c r="AA79" s="17"/>
      <c r="AB79" s="18"/>
      <c r="AC79" s="18"/>
      <c r="AD79" s="32"/>
      <c r="AE79" s="32"/>
      <c r="AF79" s="32"/>
      <c r="AG79" s="32"/>
      <c r="AH79" s="32"/>
      <c r="AI79" s="32"/>
      <c r="AJ79" s="29"/>
      <c r="AK79" s="31"/>
      <c r="AL79" s="31"/>
      <c r="AM79" s="30"/>
      <c r="AN79" s="30"/>
      <c r="AO79" s="4"/>
    </row>
    <row r="80" spans="1:41" ht="15">
      <c r="A80" s="3"/>
      <c r="B80" s="3"/>
      <c r="C80" s="3"/>
      <c r="D80" s="7"/>
      <c r="E80" s="7"/>
      <c r="F80" s="7"/>
      <c r="G80" s="7"/>
      <c r="H80" s="7"/>
      <c r="I80" s="7"/>
      <c r="J80" s="7"/>
      <c r="K80" s="7"/>
      <c r="L80" s="7"/>
      <c r="M80" s="7"/>
      <c r="N80" s="7"/>
      <c r="O80" s="7"/>
      <c r="P80" s="26"/>
      <c r="Q80" s="26"/>
      <c r="R80" s="7"/>
      <c r="S80" s="7"/>
      <c r="T80" s="7"/>
      <c r="U80" s="7"/>
      <c r="V80" s="7"/>
      <c r="W80" s="7"/>
      <c r="X80" s="7"/>
      <c r="Y80" s="7"/>
      <c r="Z80" s="17"/>
      <c r="AA80" s="17"/>
      <c r="AB80" s="18"/>
      <c r="AC80" s="18"/>
      <c r="AD80" s="32"/>
      <c r="AE80" s="32"/>
      <c r="AF80" s="32"/>
      <c r="AG80" s="32"/>
      <c r="AH80" s="32"/>
      <c r="AI80" s="32"/>
      <c r="AJ80" s="29"/>
      <c r="AK80" s="31"/>
      <c r="AL80" s="31"/>
      <c r="AM80" s="30"/>
      <c r="AN80" s="30"/>
      <c r="AO80" s="4"/>
    </row>
    <row r="81" spans="1:41" ht="15">
      <c r="A81" s="3"/>
      <c r="B81" s="3"/>
      <c r="C81" s="3"/>
      <c r="D81" s="7"/>
      <c r="E81" s="7"/>
      <c r="F81" s="7"/>
      <c r="G81" s="7"/>
      <c r="H81" s="7"/>
      <c r="I81" s="7"/>
      <c r="J81" s="7"/>
      <c r="K81" s="7"/>
      <c r="L81" s="7"/>
      <c r="M81" s="7"/>
      <c r="N81" s="7"/>
      <c r="O81" s="7"/>
      <c r="P81" s="26"/>
      <c r="Q81" s="26"/>
      <c r="R81" s="7"/>
      <c r="S81" s="7"/>
      <c r="T81" s="7"/>
      <c r="U81" s="7"/>
      <c r="V81" s="7"/>
      <c r="W81" s="7"/>
      <c r="X81" s="7"/>
      <c r="Y81" s="7"/>
      <c r="Z81" s="17"/>
      <c r="AA81" s="17"/>
      <c r="AB81" s="18"/>
      <c r="AC81" s="18"/>
      <c r="AD81" s="32"/>
      <c r="AE81" s="32"/>
      <c r="AF81" s="32"/>
      <c r="AG81" s="32"/>
      <c r="AH81" s="32"/>
      <c r="AI81" s="32"/>
      <c r="AJ81" s="29"/>
      <c r="AK81" s="31"/>
      <c r="AL81" s="31"/>
      <c r="AM81" s="30"/>
      <c r="AN81" s="30"/>
      <c r="AO81" s="4"/>
    </row>
    <row r="82" spans="1:41" ht="15">
      <c r="A82" s="3"/>
      <c r="B82" s="3"/>
      <c r="C82" s="3"/>
      <c r="D82" s="7"/>
      <c r="E82" s="7"/>
      <c r="F82" s="7"/>
      <c r="G82" s="7"/>
      <c r="H82" s="7"/>
      <c r="I82" s="7"/>
      <c r="J82" s="7"/>
      <c r="K82" s="7"/>
      <c r="L82" s="7"/>
      <c r="M82" s="7"/>
      <c r="N82" s="7"/>
      <c r="O82" s="7"/>
      <c r="P82" s="26"/>
      <c r="Q82" s="26"/>
      <c r="R82" s="7"/>
      <c r="S82" s="7"/>
      <c r="T82" s="7"/>
      <c r="U82" s="7"/>
      <c r="V82" s="7"/>
      <c r="W82" s="7"/>
      <c r="X82" s="7"/>
      <c r="Y82" s="7"/>
      <c r="Z82" s="17"/>
      <c r="AA82" s="17"/>
      <c r="AB82" s="18"/>
      <c r="AC82" s="18"/>
      <c r="AD82" s="32"/>
      <c r="AE82" s="32"/>
      <c r="AF82" s="32"/>
      <c r="AG82" s="32"/>
      <c r="AH82" s="32"/>
      <c r="AI82" s="32"/>
      <c r="AJ82" s="29"/>
      <c r="AK82" s="31"/>
      <c r="AL82" s="31"/>
      <c r="AM82" s="30"/>
      <c r="AN82" s="30"/>
      <c r="AO82" s="4"/>
    </row>
    <row r="83" spans="1:41" ht="15">
      <c r="A83" s="3"/>
      <c r="B83" s="3"/>
      <c r="C83" s="3"/>
      <c r="D83" s="7"/>
      <c r="E83" s="7"/>
      <c r="F83" s="7"/>
      <c r="G83" s="7"/>
      <c r="H83" s="7"/>
      <c r="I83" s="7"/>
      <c r="J83" s="7"/>
      <c r="K83" s="7"/>
      <c r="L83" s="7"/>
      <c r="M83" s="7"/>
      <c r="N83" s="7"/>
      <c r="O83" s="7"/>
      <c r="P83" s="26"/>
      <c r="Q83" s="26"/>
      <c r="R83" s="7"/>
      <c r="S83" s="7"/>
      <c r="T83" s="7"/>
      <c r="U83" s="7"/>
      <c r="V83" s="7"/>
      <c r="W83" s="7"/>
      <c r="X83" s="7"/>
      <c r="Y83" s="7"/>
      <c r="Z83" s="17"/>
      <c r="AA83" s="17"/>
      <c r="AB83" s="18"/>
      <c r="AC83" s="18"/>
      <c r="AD83" s="32"/>
      <c r="AE83" s="32"/>
      <c r="AF83" s="32"/>
      <c r="AG83" s="32"/>
      <c r="AH83" s="32"/>
      <c r="AI83" s="32"/>
      <c r="AJ83" s="29"/>
      <c r="AK83" s="31"/>
      <c r="AL83" s="31"/>
      <c r="AM83" s="30"/>
      <c r="AN83" s="30"/>
      <c r="AO83" s="4"/>
    </row>
    <row r="84" spans="1:41" ht="15">
      <c r="A84" s="3"/>
      <c r="B84" s="3"/>
      <c r="C84" s="3"/>
      <c r="D84" s="7"/>
      <c r="E84" s="7"/>
      <c r="F84" s="7"/>
      <c r="G84" s="7"/>
      <c r="H84" s="7"/>
      <c r="I84" s="7"/>
      <c r="J84" s="7"/>
      <c r="K84" s="7"/>
      <c r="L84" s="7"/>
      <c r="M84" s="7"/>
      <c r="N84" s="7"/>
      <c r="O84" s="7"/>
      <c r="P84" s="26"/>
      <c r="Q84" s="26"/>
      <c r="R84" s="7"/>
      <c r="S84" s="7"/>
      <c r="T84" s="7"/>
      <c r="U84" s="7"/>
      <c r="V84" s="7"/>
      <c r="W84" s="7"/>
      <c r="X84" s="7"/>
      <c r="Y84" s="7"/>
      <c r="Z84" s="17"/>
      <c r="AA84" s="17"/>
      <c r="AB84" s="18"/>
      <c r="AC84" s="18"/>
      <c r="AD84" s="32"/>
      <c r="AE84" s="32"/>
      <c r="AF84" s="32"/>
      <c r="AG84" s="32"/>
      <c r="AH84" s="32"/>
      <c r="AI84" s="32"/>
      <c r="AJ84" s="29"/>
      <c r="AK84" s="31"/>
      <c r="AL84" s="31"/>
      <c r="AM84" s="30"/>
      <c r="AN84" s="30"/>
      <c r="AO84" s="4"/>
    </row>
    <row r="85" spans="1:41" ht="15">
      <c r="A85" s="3"/>
      <c r="B85" s="3"/>
      <c r="C85" s="3"/>
      <c r="D85" s="7"/>
      <c r="E85" s="7"/>
      <c r="F85" s="7"/>
      <c r="G85" s="7"/>
      <c r="H85" s="7"/>
      <c r="I85" s="7"/>
      <c r="J85" s="7"/>
      <c r="K85" s="7"/>
      <c r="L85" s="7"/>
      <c r="M85" s="7"/>
      <c r="N85" s="7"/>
      <c r="O85" s="7"/>
      <c r="P85" s="26"/>
      <c r="Q85" s="26"/>
      <c r="R85" s="7"/>
      <c r="S85" s="7"/>
      <c r="T85" s="7"/>
      <c r="U85" s="7"/>
      <c r="V85" s="7"/>
      <c r="W85" s="7"/>
      <c r="X85" s="7"/>
      <c r="Y85" s="7"/>
      <c r="Z85" s="17"/>
      <c r="AA85" s="17"/>
      <c r="AB85" s="18"/>
      <c r="AC85" s="18"/>
      <c r="AD85" s="32"/>
      <c r="AE85" s="32"/>
      <c r="AF85" s="32"/>
      <c r="AG85" s="32"/>
      <c r="AH85" s="32"/>
      <c r="AI85" s="32"/>
      <c r="AJ85" s="29"/>
      <c r="AK85" s="31"/>
      <c r="AL85" s="31"/>
      <c r="AM85" s="30"/>
      <c r="AN85" s="30"/>
      <c r="AO85" s="4"/>
    </row>
    <row r="86" spans="1:41" ht="15">
      <c r="A86" s="3"/>
      <c r="B86" s="3"/>
      <c r="C86" s="3"/>
      <c r="D86" s="7"/>
      <c r="E86" s="7"/>
      <c r="F86" s="7"/>
      <c r="G86" s="7"/>
      <c r="H86" s="7"/>
      <c r="I86" s="7"/>
      <c r="J86" s="7"/>
      <c r="K86" s="7"/>
      <c r="L86" s="7"/>
      <c r="M86" s="7"/>
      <c r="N86" s="7"/>
      <c r="O86" s="7"/>
      <c r="P86" s="26"/>
      <c r="Q86" s="26"/>
      <c r="R86" s="7"/>
      <c r="S86" s="7"/>
      <c r="T86" s="7"/>
      <c r="U86" s="7"/>
      <c r="V86" s="7"/>
      <c r="W86" s="7"/>
      <c r="X86" s="7"/>
      <c r="Y86" s="7"/>
      <c r="Z86" s="17"/>
      <c r="AA86" s="17"/>
      <c r="AB86" s="18"/>
      <c r="AC86" s="18"/>
      <c r="AD86" s="32"/>
      <c r="AE86" s="32"/>
      <c r="AF86" s="32"/>
      <c r="AG86" s="32"/>
      <c r="AH86" s="32"/>
      <c r="AI86" s="32"/>
      <c r="AJ86" s="29"/>
      <c r="AK86" s="31"/>
      <c r="AL86" s="31"/>
      <c r="AM86" s="30"/>
      <c r="AN86" s="30"/>
      <c r="AO86" s="4"/>
    </row>
    <row r="87" spans="1:41" ht="15">
      <c r="A87" s="3"/>
      <c r="B87" s="3"/>
      <c r="C87" s="3"/>
      <c r="D87" s="7"/>
      <c r="E87" s="7"/>
      <c r="F87" s="7"/>
      <c r="G87" s="7"/>
      <c r="H87" s="7"/>
      <c r="I87" s="7"/>
      <c r="J87" s="7"/>
      <c r="K87" s="7"/>
      <c r="L87" s="7"/>
      <c r="M87" s="7"/>
      <c r="N87" s="7"/>
      <c r="O87" s="7"/>
      <c r="P87" s="26"/>
      <c r="Q87" s="26"/>
      <c r="R87" s="7"/>
      <c r="S87" s="7"/>
      <c r="T87" s="7"/>
      <c r="U87" s="7"/>
      <c r="V87" s="7"/>
      <c r="W87" s="7"/>
      <c r="X87" s="7"/>
      <c r="Y87" s="7"/>
      <c r="Z87" s="17"/>
      <c r="AA87" s="17"/>
      <c r="AB87" s="18"/>
      <c r="AC87" s="18"/>
      <c r="AD87" s="32"/>
      <c r="AE87" s="32"/>
      <c r="AF87" s="32"/>
      <c r="AG87" s="32"/>
      <c r="AH87" s="32"/>
      <c r="AI87" s="32"/>
      <c r="AJ87" s="29"/>
      <c r="AK87" s="31"/>
      <c r="AL87" s="31"/>
      <c r="AM87" s="30"/>
      <c r="AN87" s="30"/>
      <c r="AO87" s="4"/>
    </row>
    <row r="88" spans="1:41" ht="15">
      <c r="A88" s="3"/>
      <c r="B88" s="3"/>
      <c r="C88" s="3"/>
      <c r="D88" s="7"/>
      <c r="E88" s="7"/>
      <c r="F88" s="7"/>
      <c r="G88" s="7"/>
      <c r="H88" s="7"/>
      <c r="I88" s="7"/>
      <c r="J88" s="7"/>
      <c r="K88" s="7"/>
      <c r="L88" s="7"/>
      <c r="M88" s="7"/>
      <c r="N88" s="7"/>
      <c r="O88" s="7"/>
      <c r="P88" s="26"/>
      <c r="Q88" s="26"/>
      <c r="R88" s="7"/>
      <c r="S88" s="7"/>
      <c r="T88" s="7"/>
      <c r="U88" s="7"/>
      <c r="V88" s="7"/>
      <c r="W88" s="7"/>
      <c r="X88" s="7"/>
      <c r="Y88" s="7"/>
      <c r="Z88" s="17"/>
      <c r="AA88" s="17"/>
      <c r="AB88" s="18"/>
      <c r="AC88" s="18"/>
      <c r="AD88" s="32"/>
      <c r="AE88" s="32"/>
      <c r="AF88" s="32"/>
      <c r="AG88" s="32"/>
      <c r="AH88" s="32"/>
      <c r="AI88" s="32"/>
      <c r="AJ88" s="29"/>
      <c r="AK88" s="31"/>
      <c r="AL88" s="31"/>
      <c r="AM88" s="30"/>
      <c r="AN88" s="30"/>
      <c r="AO88" s="4"/>
    </row>
    <row r="89" spans="1:41" ht="15">
      <c r="A89" s="3"/>
      <c r="B89" s="3"/>
      <c r="C89" s="3"/>
      <c r="D89" s="7"/>
      <c r="E89" s="7"/>
      <c r="F89" s="7"/>
      <c r="G89" s="7"/>
      <c r="H89" s="7"/>
      <c r="I89" s="7"/>
      <c r="J89" s="7"/>
      <c r="K89" s="7"/>
      <c r="L89" s="7"/>
      <c r="M89" s="7"/>
      <c r="N89" s="7"/>
      <c r="O89" s="7"/>
      <c r="P89" s="26"/>
      <c r="Q89" s="26"/>
      <c r="R89" s="7"/>
      <c r="S89" s="7"/>
      <c r="T89" s="7"/>
      <c r="U89" s="7"/>
      <c r="V89" s="7"/>
      <c r="W89" s="7"/>
      <c r="X89" s="7"/>
      <c r="Y89" s="7"/>
      <c r="Z89" s="17"/>
      <c r="AA89" s="17"/>
      <c r="AB89" s="18"/>
      <c r="AC89" s="18"/>
      <c r="AD89" s="32"/>
      <c r="AE89" s="32"/>
      <c r="AF89" s="32"/>
      <c r="AG89" s="32"/>
      <c r="AH89" s="32"/>
      <c r="AI89" s="32"/>
      <c r="AJ89" s="29"/>
      <c r="AK89" s="31"/>
      <c r="AL89" s="31"/>
      <c r="AM89" s="30"/>
      <c r="AN89" s="30"/>
      <c r="AO89" s="4"/>
    </row>
    <row r="90" spans="1:41" ht="15">
      <c r="A90" s="3"/>
      <c r="B90" s="3"/>
      <c r="C90" s="3"/>
      <c r="D90" s="7"/>
      <c r="E90" s="7"/>
      <c r="F90" s="7"/>
      <c r="G90" s="7"/>
      <c r="H90" s="7"/>
      <c r="I90" s="7"/>
      <c r="J90" s="7"/>
      <c r="K90" s="7"/>
      <c r="L90" s="7"/>
      <c r="M90" s="7"/>
      <c r="N90" s="7"/>
      <c r="O90" s="7"/>
      <c r="P90" s="26"/>
      <c r="Q90" s="26"/>
      <c r="R90" s="7"/>
      <c r="S90" s="7"/>
      <c r="T90" s="7"/>
      <c r="U90" s="7"/>
      <c r="V90" s="7"/>
      <c r="W90" s="7"/>
      <c r="X90" s="7"/>
      <c r="Y90" s="7"/>
      <c r="Z90" s="17"/>
      <c r="AA90" s="17"/>
      <c r="AB90" s="18"/>
      <c r="AC90" s="18"/>
      <c r="AD90" s="32"/>
      <c r="AE90" s="32"/>
      <c r="AF90" s="32"/>
      <c r="AG90" s="32"/>
      <c r="AH90" s="32"/>
      <c r="AI90" s="32"/>
      <c r="AJ90" s="29"/>
      <c r="AK90" s="31"/>
      <c r="AL90" s="31"/>
      <c r="AM90" s="30"/>
      <c r="AN90" s="30"/>
      <c r="AO90" s="4"/>
    </row>
    <row r="91" spans="1:41" ht="15">
      <c r="A91" s="3"/>
      <c r="B91" s="3"/>
      <c r="C91" s="3"/>
      <c r="D91" s="7"/>
      <c r="E91" s="7"/>
      <c r="F91" s="7"/>
      <c r="G91" s="7"/>
      <c r="H91" s="7"/>
      <c r="I91" s="7"/>
      <c r="J91" s="7"/>
      <c r="K91" s="7"/>
      <c r="L91" s="7"/>
      <c r="M91" s="7"/>
      <c r="N91" s="7"/>
      <c r="O91" s="7"/>
      <c r="P91" s="26"/>
      <c r="Q91" s="26"/>
      <c r="R91" s="7"/>
      <c r="S91" s="7"/>
      <c r="T91" s="7"/>
      <c r="U91" s="7"/>
      <c r="V91" s="7"/>
      <c r="W91" s="7"/>
      <c r="X91" s="7"/>
      <c r="Y91" s="7"/>
      <c r="Z91" s="17"/>
      <c r="AA91" s="17"/>
      <c r="AB91" s="18"/>
      <c r="AC91" s="18"/>
      <c r="AD91" s="32"/>
      <c r="AE91" s="32"/>
      <c r="AF91" s="32"/>
      <c r="AG91" s="32"/>
      <c r="AH91" s="32"/>
      <c r="AI91" s="32"/>
      <c r="AJ91" s="29"/>
      <c r="AK91" s="31"/>
      <c r="AL91" s="31"/>
      <c r="AM91" s="30"/>
      <c r="AN91" s="30"/>
      <c r="AO91" s="4"/>
    </row>
    <row r="92" spans="1:41" ht="15">
      <c r="A92" s="3"/>
      <c r="B92" s="3"/>
      <c r="C92" s="3"/>
      <c r="D92" s="7"/>
      <c r="E92" s="7"/>
      <c r="F92" s="7"/>
      <c r="G92" s="7"/>
      <c r="H92" s="7"/>
      <c r="I92" s="7"/>
      <c r="J92" s="7"/>
      <c r="K92" s="7"/>
      <c r="L92" s="7"/>
      <c r="M92" s="7"/>
      <c r="N92" s="7"/>
      <c r="O92" s="7"/>
      <c r="P92" s="26"/>
      <c r="Q92" s="26"/>
      <c r="R92" s="7"/>
      <c r="S92" s="7"/>
      <c r="T92" s="7"/>
      <c r="U92" s="7"/>
      <c r="V92" s="7"/>
      <c r="W92" s="7"/>
      <c r="X92" s="7"/>
      <c r="Y92" s="7"/>
      <c r="Z92" s="17"/>
      <c r="AA92" s="17"/>
      <c r="AB92" s="18"/>
      <c r="AC92" s="18"/>
      <c r="AD92" s="32"/>
      <c r="AE92" s="32"/>
      <c r="AF92" s="32"/>
      <c r="AG92" s="32"/>
      <c r="AH92" s="32"/>
      <c r="AI92" s="32"/>
      <c r="AJ92" s="29"/>
      <c r="AK92" s="31"/>
      <c r="AL92" s="31"/>
      <c r="AM92" s="30"/>
      <c r="AN92" s="30"/>
      <c r="AO92" s="4"/>
    </row>
    <row r="93" spans="1:41" ht="15">
      <c r="A93" s="3"/>
      <c r="B93" s="3"/>
      <c r="C93" s="3"/>
      <c r="D93" s="7"/>
      <c r="E93" s="7"/>
      <c r="F93" s="7"/>
      <c r="G93" s="7"/>
      <c r="H93" s="7"/>
      <c r="I93" s="7"/>
      <c r="J93" s="7"/>
      <c r="K93" s="7"/>
      <c r="L93" s="7"/>
      <c r="M93" s="7"/>
      <c r="N93" s="7"/>
      <c r="O93" s="7"/>
      <c r="P93" s="26"/>
      <c r="Q93" s="26"/>
      <c r="R93" s="7"/>
      <c r="S93" s="7"/>
      <c r="T93" s="7"/>
      <c r="U93" s="7"/>
      <c r="V93" s="7"/>
      <c r="W93" s="7"/>
      <c r="X93" s="7"/>
      <c r="Y93" s="7"/>
      <c r="Z93" s="17"/>
      <c r="AA93" s="17"/>
      <c r="AB93" s="18"/>
      <c r="AC93" s="18"/>
      <c r="AD93" s="32"/>
      <c r="AE93" s="32"/>
      <c r="AF93" s="32"/>
      <c r="AG93" s="32"/>
      <c r="AH93" s="32"/>
      <c r="AI93" s="32"/>
      <c r="AJ93" s="29"/>
      <c r="AK93" s="31"/>
      <c r="AL93" s="31"/>
      <c r="AM93" s="30"/>
      <c r="AN93" s="30"/>
      <c r="AO93" s="4"/>
    </row>
    <row r="94" spans="1:41" ht="15">
      <c r="A94" s="3"/>
      <c r="B94" s="3"/>
      <c r="C94" s="3"/>
      <c r="D94" s="7"/>
      <c r="E94" s="7"/>
      <c r="F94" s="7"/>
      <c r="G94" s="7"/>
      <c r="H94" s="7"/>
      <c r="I94" s="7"/>
      <c r="J94" s="7"/>
      <c r="K94" s="7"/>
      <c r="L94" s="7"/>
      <c r="M94" s="7"/>
      <c r="N94" s="7"/>
      <c r="O94" s="7"/>
      <c r="P94" s="26"/>
      <c r="Q94" s="26"/>
      <c r="R94" s="7"/>
      <c r="S94" s="7"/>
      <c r="T94" s="7"/>
      <c r="U94" s="7"/>
      <c r="V94" s="7"/>
      <c r="W94" s="7"/>
      <c r="X94" s="7"/>
      <c r="Y94" s="7"/>
      <c r="Z94" s="17"/>
      <c r="AA94" s="17"/>
      <c r="AB94" s="18"/>
      <c r="AC94" s="18"/>
      <c r="AD94" s="32"/>
      <c r="AE94" s="32"/>
      <c r="AF94" s="32"/>
      <c r="AG94" s="32"/>
      <c r="AH94" s="32"/>
      <c r="AI94" s="32"/>
      <c r="AJ94" s="29"/>
      <c r="AK94" s="31"/>
      <c r="AL94" s="31"/>
      <c r="AM94" s="30"/>
      <c r="AN94" s="30"/>
      <c r="AO94" s="4"/>
    </row>
    <row r="95" spans="1:41" ht="15">
      <c r="A95" s="3"/>
      <c r="B95" s="3"/>
      <c r="C95" s="3"/>
      <c r="D95" s="7"/>
      <c r="E95" s="7"/>
      <c r="F95" s="7"/>
      <c r="G95" s="7"/>
      <c r="H95" s="7"/>
      <c r="I95" s="7"/>
      <c r="J95" s="7"/>
      <c r="K95" s="7"/>
      <c r="L95" s="7"/>
      <c r="M95" s="7"/>
      <c r="N95" s="7"/>
      <c r="O95" s="7"/>
      <c r="P95" s="26"/>
      <c r="Q95" s="26"/>
      <c r="R95" s="7"/>
      <c r="S95" s="7"/>
      <c r="T95" s="7"/>
      <c r="U95" s="7"/>
      <c r="V95" s="7"/>
      <c r="W95" s="7"/>
      <c r="X95" s="7"/>
      <c r="Y95" s="7"/>
      <c r="Z95" s="17"/>
      <c r="AA95" s="17"/>
      <c r="AB95" s="18"/>
      <c r="AC95" s="18"/>
      <c r="AD95" s="32"/>
      <c r="AE95" s="32"/>
      <c r="AF95" s="32"/>
      <c r="AG95" s="32"/>
      <c r="AH95" s="32"/>
      <c r="AI95" s="32"/>
      <c r="AJ95" s="29"/>
      <c r="AK95" s="31"/>
      <c r="AL95" s="31"/>
      <c r="AM95" s="30"/>
      <c r="AN95" s="30"/>
      <c r="AO95" s="4"/>
    </row>
    <row r="96" spans="1:41" ht="15">
      <c r="A96" s="3"/>
      <c r="B96" s="3"/>
      <c r="C96" s="3"/>
      <c r="D96" s="7"/>
      <c r="E96" s="7"/>
      <c r="F96" s="7"/>
      <c r="G96" s="7"/>
      <c r="H96" s="7"/>
      <c r="I96" s="7"/>
      <c r="J96" s="7"/>
      <c r="K96" s="7"/>
      <c r="L96" s="7"/>
      <c r="M96" s="7"/>
      <c r="N96" s="7"/>
      <c r="O96" s="7"/>
      <c r="P96" s="26"/>
      <c r="Q96" s="26"/>
      <c r="R96" s="7"/>
      <c r="S96" s="7"/>
      <c r="T96" s="7"/>
      <c r="U96" s="7"/>
      <c r="V96" s="7"/>
      <c r="W96" s="7"/>
      <c r="X96" s="7"/>
      <c r="Y96" s="7"/>
      <c r="Z96" s="17"/>
      <c r="AA96" s="17"/>
      <c r="AB96" s="18"/>
      <c r="AC96" s="18"/>
      <c r="AD96" s="32"/>
      <c r="AE96" s="32"/>
      <c r="AF96" s="32"/>
      <c r="AG96" s="32"/>
      <c r="AH96" s="32"/>
      <c r="AI96" s="32"/>
      <c r="AJ96" s="29"/>
      <c r="AK96" s="31"/>
      <c r="AL96" s="31"/>
      <c r="AM96" s="30"/>
      <c r="AN96" s="30"/>
      <c r="AO96" s="4"/>
    </row>
    <row r="97" spans="1:41" ht="15">
      <c r="A97" s="3"/>
      <c r="B97" s="3"/>
      <c r="C97" s="3"/>
      <c r="D97" s="7"/>
      <c r="E97" s="7"/>
      <c r="F97" s="7"/>
      <c r="G97" s="7"/>
      <c r="H97" s="7"/>
      <c r="I97" s="7"/>
      <c r="J97" s="7"/>
      <c r="K97" s="7"/>
      <c r="L97" s="7"/>
      <c r="M97" s="7"/>
      <c r="N97" s="7"/>
      <c r="O97" s="7"/>
      <c r="P97" s="26"/>
      <c r="Q97" s="26"/>
      <c r="R97" s="7"/>
      <c r="S97" s="7"/>
      <c r="T97" s="7"/>
      <c r="U97" s="7"/>
      <c r="V97" s="7"/>
      <c r="W97" s="7"/>
      <c r="X97" s="7"/>
      <c r="Y97" s="7"/>
      <c r="Z97" s="17"/>
      <c r="AA97" s="17"/>
      <c r="AB97" s="18"/>
      <c r="AC97" s="18"/>
      <c r="AD97" s="32"/>
      <c r="AE97" s="32"/>
      <c r="AF97" s="32"/>
      <c r="AG97" s="32"/>
      <c r="AH97" s="32"/>
      <c r="AI97" s="32"/>
      <c r="AJ97" s="29"/>
      <c r="AK97" s="31"/>
      <c r="AL97" s="31"/>
      <c r="AM97" s="30"/>
      <c r="AN97" s="30"/>
      <c r="AO97" s="4"/>
    </row>
  </sheetData>
  <sheetProtection selectLockedCells="1"/>
  <mergeCells count="32">
    <mergeCell ref="N2:O2"/>
    <mergeCell ref="AG2:AG3"/>
    <mergeCell ref="AH2:AH3"/>
    <mergeCell ref="R2:S2"/>
    <mergeCell ref="AD2:AD3"/>
    <mergeCell ref="AE2:AE3"/>
    <mergeCell ref="AF2:AF3"/>
    <mergeCell ref="T2:U2"/>
    <mergeCell ref="A1:A3"/>
    <mergeCell ref="B1:B3"/>
    <mergeCell ref="C1:C3"/>
    <mergeCell ref="AD1:AJ1"/>
    <mergeCell ref="D2:E2"/>
    <mergeCell ref="X2:Y2"/>
    <mergeCell ref="Z2:AA2"/>
    <mergeCell ref="AB1:AC2"/>
    <mergeCell ref="R1:AA1"/>
    <mergeCell ref="AJ2:AJ3"/>
    <mergeCell ref="AL2:AL3"/>
    <mergeCell ref="AM2:AM3"/>
    <mergeCell ref="V2:W2"/>
    <mergeCell ref="AI2:AI3"/>
    <mergeCell ref="AO1:AO3"/>
    <mergeCell ref="D1:Q1"/>
    <mergeCell ref="L2:M2"/>
    <mergeCell ref="J2:K2"/>
    <mergeCell ref="H2:I2"/>
    <mergeCell ref="F2:G2"/>
    <mergeCell ref="P2:Q2"/>
    <mergeCell ref="AN1:AN3"/>
    <mergeCell ref="AK1:AM1"/>
    <mergeCell ref="AK2:AK3"/>
  </mergeCells>
  <conditionalFormatting sqref="L4:L24 N45:N97 X4:X24 L45:L97 N4:N24 D4:D24 F4:F24 H4:H24 J4:J24 R4:R24 T4:T24 V4:V24 V26:V97 X26:X97 R26:R97 T26:T97 D26:D97 F26:F97 H26:H97 J26:J97 L26:L43 N26:N43">
    <cfRule type="expression" priority="20" dxfId="0">
      <formula>AND(NOT(ISBLANK(E4)),ISBLANK(D4))</formula>
    </cfRule>
  </conditionalFormatting>
  <conditionalFormatting sqref="M4:M24 O45:O97 Y4:Y24 M45:M97 O4:O24 E4:E24 G4:G24 I4:I24 K4:K24 S4:S24 U4:U24 W4:W24 W26:W97 Y26:Y97 S26:S97 U26:U97 E26:E97 G26:G97 I26:I97 K26:K97 M26:M43 O26:O43">
    <cfRule type="expression" priority="19" dxfId="0">
      <formula>AND(NOT(ISBLANK(D4)),ISBLANK(E4))</formula>
    </cfRule>
  </conditionalFormatting>
  <conditionalFormatting sqref="B4:B97">
    <cfRule type="expression" priority="22" dxfId="0">
      <formula>AND(NOT(ISBLANK($A4)),ISBLANK(B4))</formula>
    </cfRule>
  </conditionalFormatting>
  <conditionalFormatting sqref="C4:C97">
    <cfRule type="expression" priority="21" dxfId="0">
      <formula>AND(NOT(ISBLANK(A4)),ISBLANK(C4))</formula>
    </cfRule>
  </conditionalFormatting>
  <dataValidations count="5">
    <dataValidation type="custom" allowBlank="1" showInputMessage="1" showErrorMessage="1" errorTitle="FTE" error="The value entered in the FTE field must be less than or equal to the value entered in the headcount field." sqref="K45:K97 E45:E97 G45:G97 I45:I97 O45:O97 E4:E24 M45:M97 W4:W24 K4:K24 I4:I24 G4:G24 O4:O24 M4:M24 Y4:Y24 S4:S24 U4:U24 U26:U97 W26:W97 Y26:Y97 S26:S97 I26:I43 K26:K43 E26:E43 M26:M43 O26:O43 G26:G43">
      <formula1>K45&lt;=J45</formula1>
    </dataValidation>
    <dataValidation type="custom" allowBlank="1" showInputMessage="1" showErrorMessage="1" errorTitle="Headcount" error="The value entered in the headcount field must be greater than or equal to the value entered in the FTE field." sqref="D45:D97 F45:F97 H45:H97 J45:J97 L45:L97 F4:F24 N45:N97 V4:V24 D4:D24 J4:J24 H4:H24 L4:L24 N4:N24 X4:X24 R4:R24 T4:T24 T26:T97 V26:V97 X26:X97 R26:R97 J26:J43 D26:D43 F26:F43 N26:N43 L26:L43 H26:H43">
      <formula1>D45&gt;=E45</formula1>
    </dataValidation>
    <dataValidation type="decimal" operator="greaterThan" allowBlank="1" showInputMessage="1" showErrorMessage="1" sqref="AK32:AK34 AD44:AI97 AL12:AL34 AD32:AI34 AD30:AI30 AD4:AI10 AK44:AL97 AD19:AI28 AL4:AL10 AK19:AK30 AK36:AL42 AD12:AI17 AK4:AK17 AD36:AI36 AD38:AI42">
      <formula1>0</formula1>
    </dataValidation>
    <dataValidation type="decimal" operator="greaterThanOrEqual" allowBlank="1" showInputMessage="1" showErrorMessage="1" sqref="AK35:AL35 AK31 AD35:AI35 AD31:AI31 AD29:AI29 AL11 AD11:AI11 AD43:AI43 AK43:AL43 AD18:AI18 AK18 AD37:AI37">
      <formula1>0</formula1>
    </dataValidation>
    <dataValidation operator="lessThanOrEqual" allowBlank="1" showInputMessage="1" showErrorMessage="1" error="FTE cannot be greater than Headcount&#10;" sqref="D44:K44 P45:Q65536 P4:Q43 AO4:AO33 R98:AN65536 AP1:IV65536 AO1 A98:O65536 R1 A1:C1 P2 AB1 AO35:AO65536 AB3:AC97"/>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xl/worksheets/sheet10.xml><?xml version="1.0" encoding="utf-8"?>
<worksheet xmlns="http://schemas.openxmlformats.org/spreadsheetml/2006/main" xmlns:r="http://schemas.openxmlformats.org/officeDocument/2006/relationships">
  <dimension ref="A1:AO88"/>
  <sheetViews>
    <sheetView zoomScale="90" zoomScaleNormal="90" workbookViewId="0" topLeftCell="A1">
      <pane xSplit="3" ySplit="3" topLeftCell="AA4" activePane="bottomRight" state="frozen"/>
      <selection pane="topLeft" activeCell="A1" sqref="A1"/>
      <selection pane="topRight" activeCell="D1" sqref="D1"/>
      <selection pane="bottomLeft" activeCell="A4" sqref="A4"/>
      <selection pane="bottomRight" activeCell="T3" sqref="T3"/>
    </sheetView>
  </sheetViews>
  <sheetFormatPr defaultColWidth="8.88671875" defaultRowHeight="15"/>
  <cols>
    <col min="1" max="1" width="23.5546875" style="2" customWidth="1"/>
    <col min="2" max="3" width="14.99609375" style="2" customWidth="1"/>
    <col min="4" max="17" width="10.4453125" style="8" customWidth="1"/>
    <col min="18" max="27" width="12.77734375" style="8" customWidth="1"/>
    <col min="28" max="29" width="11.10546875" style="2" customWidth="1"/>
    <col min="30" max="36" width="15.5546875" style="71" customWidth="1"/>
    <col min="37" max="39" width="19.10546875" style="71" customWidth="1"/>
    <col min="40" max="40" width="20.77734375" style="71" customWidth="1"/>
    <col min="41" max="41" width="17.99609375" style="2" customWidth="1"/>
    <col min="42" max="16384" width="8.88671875" style="2" customWidth="1"/>
  </cols>
  <sheetData>
    <row r="1" spans="1:41" s="1" customFormat="1" ht="15" customHeight="1">
      <c r="A1" s="79" t="s">
        <v>11</v>
      </c>
      <c r="B1" s="79" t="s">
        <v>1</v>
      </c>
      <c r="C1" s="79" t="s">
        <v>0</v>
      </c>
      <c r="D1" s="82" t="s">
        <v>8</v>
      </c>
      <c r="E1" s="83"/>
      <c r="F1" s="83"/>
      <c r="G1" s="83"/>
      <c r="H1" s="83"/>
      <c r="I1" s="83"/>
      <c r="J1" s="83"/>
      <c r="K1" s="83"/>
      <c r="L1" s="83"/>
      <c r="M1" s="83"/>
      <c r="N1" s="83"/>
      <c r="O1" s="83"/>
      <c r="P1" s="83"/>
      <c r="Q1" s="84"/>
      <c r="R1" s="91" t="s">
        <v>14</v>
      </c>
      <c r="S1" s="102"/>
      <c r="T1" s="102"/>
      <c r="U1" s="102"/>
      <c r="V1" s="102"/>
      <c r="W1" s="102"/>
      <c r="X1" s="102"/>
      <c r="Y1" s="102"/>
      <c r="Z1" s="102"/>
      <c r="AA1" s="92"/>
      <c r="AB1" s="98" t="s">
        <v>15</v>
      </c>
      <c r="AC1" s="99"/>
      <c r="AD1" s="121" t="s">
        <v>72</v>
      </c>
      <c r="AE1" s="122"/>
      <c r="AF1" s="122"/>
      <c r="AG1" s="122"/>
      <c r="AH1" s="122"/>
      <c r="AI1" s="122"/>
      <c r="AJ1" s="123"/>
      <c r="AK1" s="118" t="s">
        <v>87</v>
      </c>
      <c r="AL1" s="118"/>
      <c r="AM1" s="118"/>
      <c r="AN1" s="115" t="s">
        <v>84</v>
      </c>
      <c r="AO1" s="79" t="s">
        <v>20</v>
      </c>
    </row>
    <row r="2" spans="1:41" s="1" customFormat="1" ht="53.25" customHeight="1">
      <c r="A2" s="93"/>
      <c r="B2" s="93"/>
      <c r="C2" s="93"/>
      <c r="D2" s="85" t="s">
        <v>16</v>
      </c>
      <c r="E2" s="86"/>
      <c r="F2" s="85" t="s">
        <v>17</v>
      </c>
      <c r="G2" s="86"/>
      <c r="H2" s="85" t="s">
        <v>18</v>
      </c>
      <c r="I2" s="86"/>
      <c r="J2" s="85" t="s">
        <v>6</v>
      </c>
      <c r="K2" s="86"/>
      <c r="L2" s="85" t="s">
        <v>19</v>
      </c>
      <c r="M2" s="86"/>
      <c r="N2" s="85" t="s">
        <v>5</v>
      </c>
      <c r="O2" s="86"/>
      <c r="P2" s="82" t="s">
        <v>9</v>
      </c>
      <c r="Q2" s="84"/>
      <c r="R2" s="82" t="s">
        <v>12</v>
      </c>
      <c r="S2" s="92"/>
      <c r="T2" s="91" t="s">
        <v>3</v>
      </c>
      <c r="U2" s="92"/>
      <c r="V2" s="91" t="s">
        <v>4</v>
      </c>
      <c r="W2" s="92"/>
      <c r="X2" s="91" t="s">
        <v>13</v>
      </c>
      <c r="Y2" s="92"/>
      <c r="Z2" s="82" t="s">
        <v>10</v>
      </c>
      <c r="AA2" s="84"/>
      <c r="AB2" s="100"/>
      <c r="AC2" s="101"/>
      <c r="AD2" s="119" t="s">
        <v>73</v>
      </c>
      <c r="AE2" s="119" t="s">
        <v>74</v>
      </c>
      <c r="AF2" s="119" t="s">
        <v>75</v>
      </c>
      <c r="AG2" s="119" t="s">
        <v>76</v>
      </c>
      <c r="AH2" s="119" t="s">
        <v>77</v>
      </c>
      <c r="AI2" s="119" t="s">
        <v>78</v>
      </c>
      <c r="AJ2" s="124" t="s">
        <v>105</v>
      </c>
      <c r="AK2" s="119" t="s">
        <v>80</v>
      </c>
      <c r="AL2" s="119" t="s">
        <v>81</v>
      </c>
      <c r="AM2" s="119" t="s">
        <v>82</v>
      </c>
      <c r="AN2" s="116"/>
      <c r="AO2" s="80"/>
    </row>
    <row r="3" spans="1:41" ht="57.75" customHeight="1">
      <c r="A3" s="94"/>
      <c r="B3" s="94"/>
      <c r="C3" s="94"/>
      <c r="D3" s="5" t="s">
        <v>2</v>
      </c>
      <c r="E3" s="5" t="s">
        <v>7</v>
      </c>
      <c r="F3" s="5" t="s">
        <v>2</v>
      </c>
      <c r="G3" s="5" t="s">
        <v>7</v>
      </c>
      <c r="H3" s="5" t="s">
        <v>2</v>
      </c>
      <c r="I3" s="5" t="s">
        <v>7</v>
      </c>
      <c r="J3" s="5" t="s">
        <v>2</v>
      </c>
      <c r="K3" s="5" t="s">
        <v>7</v>
      </c>
      <c r="L3" s="5" t="s">
        <v>2</v>
      </c>
      <c r="M3" s="5" t="s">
        <v>7</v>
      </c>
      <c r="N3" s="5" t="s">
        <v>2</v>
      </c>
      <c r="O3" s="5" t="s">
        <v>7</v>
      </c>
      <c r="P3" s="5" t="s">
        <v>2</v>
      </c>
      <c r="Q3" s="5" t="s">
        <v>7</v>
      </c>
      <c r="R3" s="6" t="s">
        <v>2</v>
      </c>
      <c r="S3" s="6" t="s">
        <v>7</v>
      </c>
      <c r="T3" s="6" t="s">
        <v>2</v>
      </c>
      <c r="U3" s="6" t="s">
        <v>7</v>
      </c>
      <c r="V3" s="6" t="s">
        <v>2</v>
      </c>
      <c r="W3" s="6" t="s">
        <v>7</v>
      </c>
      <c r="X3" s="6" t="s">
        <v>2</v>
      </c>
      <c r="Y3" s="6" t="s">
        <v>7</v>
      </c>
      <c r="Z3" s="6" t="s">
        <v>2</v>
      </c>
      <c r="AA3" s="6" t="s">
        <v>7</v>
      </c>
      <c r="AB3" s="13" t="s">
        <v>2</v>
      </c>
      <c r="AC3" s="14" t="s">
        <v>7</v>
      </c>
      <c r="AD3" s="120"/>
      <c r="AE3" s="120"/>
      <c r="AF3" s="120"/>
      <c r="AG3" s="120"/>
      <c r="AH3" s="120"/>
      <c r="AI3" s="120"/>
      <c r="AJ3" s="124"/>
      <c r="AK3" s="120"/>
      <c r="AL3" s="120"/>
      <c r="AM3" s="120"/>
      <c r="AN3" s="117"/>
      <c r="AO3" s="81"/>
    </row>
    <row r="4" spans="1:41" ht="60">
      <c r="A4" s="9" t="s">
        <v>22</v>
      </c>
      <c r="B4" s="9" t="s">
        <v>63</v>
      </c>
      <c r="C4" s="9" t="s">
        <v>62</v>
      </c>
      <c r="D4" s="7">
        <v>58</v>
      </c>
      <c r="E4" s="7">
        <v>56.1</v>
      </c>
      <c r="F4" s="7">
        <v>261</v>
      </c>
      <c r="G4" s="7">
        <v>248.2</v>
      </c>
      <c r="H4" s="7">
        <v>471</v>
      </c>
      <c r="I4" s="7">
        <v>445.3</v>
      </c>
      <c r="J4" s="7">
        <v>39</v>
      </c>
      <c r="K4" s="7">
        <v>38.9</v>
      </c>
      <c r="L4" s="7">
        <v>3</v>
      </c>
      <c r="M4" s="7">
        <v>2.9</v>
      </c>
      <c r="N4" s="7">
        <v>2</v>
      </c>
      <c r="O4" s="7">
        <v>1.3</v>
      </c>
      <c r="P4" s="16">
        <f>SUM(D4,F4,H4,J4,L4,N4)</f>
        <v>834</v>
      </c>
      <c r="Q4" s="16">
        <f>SUM(E4,G4,I4,K4,M4,O4)</f>
        <v>792.6999999999999</v>
      </c>
      <c r="R4" s="15">
        <v>16</v>
      </c>
      <c r="S4" s="15">
        <v>16</v>
      </c>
      <c r="T4" s="15">
        <v>0</v>
      </c>
      <c r="U4" s="15">
        <v>0</v>
      </c>
      <c r="V4" s="15">
        <v>0</v>
      </c>
      <c r="W4" s="15">
        <v>0</v>
      </c>
      <c r="X4" s="15">
        <v>0</v>
      </c>
      <c r="Y4" s="15">
        <v>0</v>
      </c>
      <c r="Z4" s="17">
        <f aca="true" t="shared" si="0" ref="Z4:Z34">SUM(R4,T4,V4,X4)</f>
        <v>16</v>
      </c>
      <c r="AA4" s="17">
        <f aca="true" t="shared" si="1" ref="AA4:AA34">SUM(S4,U4,W4,Y4)</f>
        <v>16</v>
      </c>
      <c r="AB4" s="18">
        <f aca="true" t="shared" si="2" ref="AB4:AB34">SUM(P4+Z4)</f>
        <v>850</v>
      </c>
      <c r="AC4" s="18">
        <f aca="true" t="shared" si="3" ref="AC4:AC34">SUM(Q4+AA4)</f>
        <v>808.6999999999999</v>
      </c>
      <c r="AD4" s="65">
        <v>2099583.76</v>
      </c>
      <c r="AE4" s="65">
        <v>17347.37</v>
      </c>
      <c r="AF4" s="65"/>
      <c r="AG4" s="65">
        <v>9888.08</v>
      </c>
      <c r="AH4" s="65">
        <v>370294.01</v>
      </c>
      <c r="AI4" s="65">
        <v>167154.82</v>
      </c>
      <c r="AJ4" s="66">
        <f aca="true" t="shared" si="4" ref="AJ4:AJ34">SUM(AD4:AI4)</f>
        <v>2664268.0399999996</v>
      </c>
      <c r="AK4" s="67">
        <v>24559.37</v>
      </c>
      <c r="AL4" s="67">
        <v>3375</v>
      </c>
      <c r="AM4" s="68">
        <f aca="true" t="shared" si="5" ref="AM4:AM34">SUM(AK4:AL4)</f>
        <v>27934.37</v>
      </c>
      <c r="AN4" s="68">
        <f aca="true" t="shared" si="6" ref="AN4:AN34">SUM(AJ4+AM4)</f>
        <v>2692202.4099999997</v>
      </c>
      <c r="AO4" s="20"/>
    </row>
    <row r="5" spans="1:41" ht="60">
      <c r="A5" s="9" t="s">
        <v>23</v>
      </c>
      <c r="B5" s="9" t="s">
        <v>61</v>
      </c>
      <c r="C5" s="9" t="s">
        <v>62</v>
      </c>
      <c r="D5" s="7">
        <v>3</v>
      </c>
      <c r="E5" s="7">
        <v>2.7</v>
      </c>
      <c r="F5" s="7">
        <v>26</v>
      </c>
      <c r="G5" s="7">
        <v>24.3</v>
      </c>
      <c r="H5" s="7">
        <v>35</v>
      </c>
      <c r="I5" s="7">
        <v>32.559</v>
      </c>
      <c r="J5" s="7">
        <v>12</v>
      </c>
      <c r="K5" s="7">
        <v>11.311</v>
      </c>
      <c r="L5" s="7">
        <v>4</v>
      </c>
      <c r="M5" s="7">
        <v>3.5</v>
      </c>
      <c r="N5" s="7">
        <v>0</v>
      </c>
      <c r="O5" s="7">
        <v>0</v>
      </c>
      <c r="P5" s="16">
        <f aca="true" t="shared" si="7" ref="P5:P34">SUM(D5,F5,H5,J5,L5,N5)</f>
        <v>80</v>
      </c>
      <c r="Q5" s="16">
        <f aca="true" t="shared" si="8" ref="Q5:Q34">SUM(E5,G5,I5,K5,M5,O5)</f>
        <v>74.37</v>
      </c>
      <c r="R5" s="24">
        <v>1</v>
      </c>
      <c r="S5" s="24">
        <v>1</v>
      </c>
      <c r="T5" s="24">
        <v>0</v>
      </c>
      <c r="U5" s="24">
        <v>0</v>
      </c>
      <c r="V5" s="24">
        <v>0</v>
      </c>
      <c r="W5" s="24">
        <v>0</v>
      </c>
      <c r="X5" s="24">
        <v>4</v>
      </c>
      <c r="Y5" s="24">
        <v>4</v>
      </c>
      <c r="Z5" s="17">
        <f t="shared" si="0"/>
        <v>5</v>
      </c>
      <c r="AA5" s="17">
        <f t="shared" si="1"/>
        <v>5</v>
      </c>
      <c r="AB5" s="18">
        <f t="shared" si="2"/>
        <v>85</v>
      </c>
      <c r="AC5" s="18">
        <f t="shared" si="3"/>
        <v>79.37</v>
      </c>
      <c r="AD5" s="69">
        <v>213092.58</v>
      </c>
      <c r="AE5" s="70">
        <v>2672.8</v>
      </c>
      <c r="AF5" s="70"/>
      <c r="AG5" s="70">
        <v>242.03</v>
      </c>
      <c r="AH5" s="70">
        <v>49942.38</v>
      </c>
      <c r="AI5" s="70">
        <v>15580.54</v>
      </c>
      <c r="AJ5" s="66">
        <f t="shared" si="4"/>
        <v>281530.32999999996</v>
      </c>
      <c r="AK5" s="69">
        <v>15439</v>
      </c>
      <c r="AL5" s="67"/>
      <c r="AM5" s="68">
        <f t="shared" si="5"/>
        <v>15439</v>
      </c>
      <c r="AN5" s="68">
        <f t="shared" si="6"/>
        <v>296969.32999999996</v>
      </c>
      <c r="AO5" s="20"/>
    </row>
    <row r="6" spans="1:41" ht="60">
      <c r="A6" s="9" t="s">
        <v>24</v>
      </c>
      <c r="B6" s="9" t="s">
        <v>61</v>
      </c>
      <c r="C6" s="9" t="s">
        <v>62</v>
      </c>
      <c r="D6" s="7">
        <v>238</v>
      </c>
      <c r="E6" s="7">
        <v>216.15846846846847</v>
      </c>
      <c r="F6" s="7">
        <v>396</v>
      </c>
      <c r="G6" s="7">
        <v>366.59900900900897</v>
      </c>
      <c r="H6" s="7">
        <v>783</v>
      </c>
      <c r="I6" s="7">
        <v>749.6056756756757</v>
      </c>
      <c r="J6" s="7">
        <v>203</v>
      </c>
      <c r="K6" s="7">
        <v>195.96216216216214</v>
      </c>
      <c r="L6" s="7">
        <v>47</v>
      </c>
      <c r="M6" s="7">
        <v>42.95945945945946</v>
      </c>
      <c r="N6" s="7">
        <v>9</v>
      </c>
      <c r="O6" s="7">
        <v>9</v>
      </c>
      <c r="P6" s="16">
        <f t="shared" si="7"/>
        <v>1676</v>
      </c>
      <c r="Q6" s="16">
        <f t="shared" si="8"/>
        <v>1580.2847747747749</v>
      </c>
      <c r="R6" s="15">
        <v>9</v>
      </c>
      <c r="S6" s="15">
        <v>9</v>
      </c>
      <c r="T6" s="15">
        <v>0</v>
      </c>
      <c r="U6" s="15">
        <v>0</v>
      </c>
      <c r="V6" s="15">
        <v>1</v>
      </c>
      <c r="W6" s="15">
        <v>1</v>
      </c>
      <c r="X6" s="15">
        <v>1</v>
      </c>
      <c r="Y6" s="15">
        <v>0.2</v>
      </c>
      <c r="Z6" s="17">
        <f t="shared" si="0"/>
        <v>11</v>
      </c>
      <c r="AA6" s="17">
        <f t="shared" si="1"/>
        <v>10.2</v>
      </c>
      <c r="AB6" s="18">
        <f t="shared" si="2"/>
        <v>1687</v>
      </c>
      <c r="AC6" s="18">
        <f t="shared" si="3"/>
        <v>1590.484774774775</v>
      </c>
      <c r="AD6" s="65">
        <v>4408575.93</v>
      </c>
      <c r="AE6" s="65">
        <v>81187.84</v>
      </c>
      <c r="AF6" s="65">
        <v>3500</v>
      </c>
      <c r="AG6" s="65">
        <v>50321.11</v>
      </c>
      <c r="AH6" s="65">
        <v>1147682.1800000002</v>
      </c>
      <c r="AI6" s="65">
        <v>362000.27999999997</v>
      </c>
      <c r="AJ6" s="66">
        <f t="shared" si="4"/>
        <v>6053267.340000001</v>
      </c>
      <c r="AK6" s="67">
        <v>36751.46</v>
      </c>
      <c r="AL6" s="67">
        <v>5000</v>
      </c>
      <c r="AM6" s="68">
        <f t="shared" si="5"/>
        <v>41751.46</v>
      </c>
      <c r="AN6" s="68">
        <f t="shared" si="6"/>
        <v>6095018.800000001</v>
      </c>
      <c r="AO6" s="20"/>
    </row>
    <row r="7" spans="1:41" ht="60">
      <c r="A7" s="9" t="s">
        <v>25</v>
      </c>
      <c r="B7" s="9" t="s">
        <v>61</v>
      </c>
      <c r="C7" s="9" t="s">
        <v>62</v>
      </c>
      <c r="D7" s="12" t="s">
        <v>67</v>
      </c>
      <c r="E7" s="12" t="s">
        <v>67</v>
      </c>
      <c r="F7" s="12" t="s">
        <v>67</v>
      </c>
      <c r="G7" s="12" t="s">
        <v>67</v>
      </c>
      <c r="H7" s="12" t="s">
        <v>67</v>
      </c>
      <c r="I7" s="12" t="s">
        <v>67</v>
      </c>
      <c r="J7" s="12" t="s">
        <v>67</v>
      </c>
      <c r="K7" s="12" t="s">
        <v>67</v>
      </c>
      <c r="L7" s="12" t="s">
        <v>67</v>
      </c>
      <c r="M7" s="12" t="s">
        <v>67</v>
      </c>
      <c r="N7" s="12" t="s">
        <v>67</v>
      </c>
      <c r="O7" s="12" t="s">
        <v>67</v>
      </c>
      <c r="P7" s="16" t="s">
        <v>67</v>
      </c>
      <c r="Q7" s="16" t="s">
        <v>67</v>
      </c>
      <c r="R7" s="15" t="s">
        <v>67</v>
      </c>
      <c r="S7" s="15" t="s">
        <v>67</v>
      </c>
      <c r="T7" s="15" t="s">
        <v>67</v>
      </c>
      <c r="U7" s="15" t="s">
        <v>67</v>
      </c>
      <c r="V7" s="15" t="s">
        <v>67</v>
      </c>
      <c r="W7" s="15" t="s">
        <v>67</v>
      </c>
      <c r="X7" s="15" t="s">
        <v>67</v>
      </c>
      <c r="Y7" s="15" t="s">
        <v>67</v>
      </c>
      <c r="Z7" s="17" t="s">
        <v>67</v>
      </c>
      <c r="AA7" s="17" t="s">
        <v>67</v>
      </c>
      <c r="AB7" s="21" t="s">
        <v>67</v>
      </c>
      <c r="AC7" s="21" t="s">
        <v>67</v>
      </c>
      <c r="AD7" s="65"/>
      <c r="AE7" s="65"/>
      <c r="AF7" s="65"/>
      <c r="AG7" s="65"/>
      <c r="AH7" s="65"/>
      <c r="AI7" s="65"/>
      <c r="AJ7" s="68" t="s">
        <v>67</v>
      </c>
      <c r="AK7" s="67"/>
      <c r="AL7" s="67"/>
      <c r="AM7" s="68" t="s">
        <v>67</v>
      </c>
      <c r="AN7" s="68" t="s">
        <v>67</v>
      </c>
      <c r="AO7" s="20" t="s">
        <v>67</v>
      </c>
    </row>
    <row r="8" spans="1:41" ht="60">
      <c r="A8" s="9" t="s">
        <v>26</v>
      </c>
      <c r="B8" s="9" t="s">
        <v>64</v>
      </c>
      <c r="C8" s="9" t="s">
        <v>62</v>
      </c>
      <c r="D8" s="7">
        <v>226</v>
      </c>
      <c r="E8" s="7">
        <v>217.76</v>
      </c>
      <c r="F8" s="7">
        <v>468</v>
      </c>
      <c r="G8" s="7">
        <v>453.43</v>
      </c>
      <c r="H8" s="7">
        <v>1176</v>
      </c>
      <c r="I8" s="7">
        <v>1149.61</v>
      </c>
      <c r="J8" s="7">
        <v>1041</v>
      </c>
      <c r="K8" s="7">
        <v>1005.3</v>
      </c>
      <c r="L8" s="7">
        <v>218</v>
      </c>
      <c r="M8" s="7">
        <v>210.54</v>
      </c>
      <c r="N8" s="7">
        <v>0</v>
      </c>
      <c r="O8" s="7">
        <v>0</v>
      </c>
      <c r="P8" s="16">
        <f t="shared" si="7"/>
        <v>3129</v>
      </c>
      <c r="Q8" s="16">
        <f t="shared" si="8"/>
        <v>3036.64</v>
      </c>
      <c r="R8" s="24">
        <v>140</v>
      </c>
      <c r="S8" s="24">
        <v>140</v>
      </c>
      <c r="T8" s="24">
        <v>14</v>
      </c>
      <c r="U8" s="24">
        <v>14</v>
      </c>
      <c r="V8" s="24">
        <v>97</v>
      </c>
      <c r="W8" s="24">
        <v>97</v>
      </c>
      <c r="X8" s="24">
        <v>94</v>
      </c>
      <c r="Y8" s="24">
        <v>94</v>
      </c>
      <c r="Z8" s="17">
        <f t="shared" si="0"/>
        <v>345</v>
      </c>
      <c r="AA8" s="17">
        <f t="shared" si="1"/>
        <v>345</v>
      </c>
      <c r="AB8" s="18">
        <f t="shared" si="2"/>
        <v>3474</v>
      </c>
      <c r="AC8" s="18">
        <f t="shared" si="3"/>
        <v>3381.64</v>
      </c>
      <c r="AD8" s="69">
        <v>10989429</v>
      </c>
      <c r="AE8" s="70">
        <v>262714</v>
      </c>
      <c r="AF8" s="70">
        <v>1797386</v>
      </c>
      <c r="AG8" s="70">
        <v>102213</v>
      </c>
      <c r="AH8" s="70">
        <v>2253984</v>
      </c>
      <c r="AI8" s="70">
        <v>1281452</v>
      </c>
      <c r="AJ8" s="66">
        <f t="shared" si="4"/>
        <v>16687178</v>
      </c>
      <c r="AK8" s="69">
        <v>446604</v>
      </c>
      <c r="AL8" s="69">
        <v>583243.17</v>
      </c>
      <c r="AM8" s="68">
        <f t="shared" si="5"/>
        <v>1029847.17</v>
      </c>
      <c r="AN8" s="68">
        <f t="shared" si="6"/>
        <v>17717025.17</v>
      </c>
      <c r="AO8" s="20"/>
    </row>
    <row r="9" spans="1:41" ht="60">
      <c r="A9" s="9" t="s">
        <v>27</v>
      </c>
      <c r="B9" s="9" t="s">
        <v>61</v>
      </c>
      <c r="C9" s="9" t="s">
        <v>62</v>
      </c>
      <c r="D9" s="7">
        <v>0</v>
      </c>
      <c r="E9" s="7">
        <v>0</v>
      </c>
      <c r="F9" s="7">
        <v>6</v>
      </c>
      <c r="G9" s="7">
        <v>6</v>
      </c>
      <c r="H9" s="7">
        <v>12</v>
      </c>
      <c r="I9" s="7">
        <v>11.67</v>
      </c>
      <c r="J9" s="7">
        <v>11</v>
      </c>
      <c r="K9" s="7">
        <v>10.69</v>
      </c>
      <c r="L9" s="7">
        <v>8</v>
      </c>
      <c r="M9" s="7">
        <v>3.64</v>
      </c>
      <c r="N9" s="7">
        <v>0</v>
      </c>
      <c r="O9" s="7">
        <v>0</v>
      </c>
      <c r="P9" s="16">
        <f t="shared" si="7"/>
        <v>37</v>
      </c>
      <c r="Q9" s="16">
        <f t="shared" si="8"/>
        <v>32</v>
      </c>
      <c r="R9" s="15">
        <v>0</v>
      </c>
      <c r="S9" s="15">
        <v>0</v>
      </c>
      <c r="T9" s="15">
        <v>0</v>
      </c>
      <c r="U9" s="15">
        <v>0</v>
      </c>
      <c r="V9" s="15">
        <v>4</v>
      </c>
      <c r="W9" s="15">
        <v>2.12</v>
      </c>
      <c r="X9" s="15">
        <v>0</v>
      </c>
      <c r="Y9" s="15">
        <v>0</v>
      </c>
      <c r="Z9" s="17">
        <f t="shared" si="0"/>
        <v>4</v>
      </c>
      <c r="AA9" s="17">
        <f t="shared" si="1"/>
        <v>2.12</v>
      </c>
      <c r="AB9" s="18">
        <f t="shared" si="2"/>
        <v>41</v>
      </c>
      <c r="AC9" s="18">
        <f t="shared" si="3"/>
        <v>34.12</v>
      </c>
      <c r="AD9" s="65">
        <v>145503.17</v>
      </c>
      <c r="AE9" s="65">
        <v>500</v>
      </c>
      <c r="AF9" s="65"/>
      <c r="AG9" s="65"/>
      <c r="AH9" s="65">
        <v>28303.7</v>
      </c>
      <c r="AI9" s="65">
        <v>14294.17</v>
      </c>
      <c r="AJ9" s="66">
        <f t="shared" si="4"/>
        <v>188601.04000000004</v>
      </c>
      <c r="AK9" s="67">
        <v>24973.33</v>
      </c>
      <c r="AL9" s="67">
        <v>29467.27</v>
      </c>
      <c r="AM9" s="68">
        <f t="shared" si="5"/>
        <v>54440.600000000006</v>
      </c>
      <c r="AN9" s="68">
        <f t="shared" si="6"/>
        <v>243041.64000000004</v>
      </c>
      <c r="AO9" s="20"/>
    </row>
    <row r="10" spans="1:41" ht="60">
      <c r="A10" s="9" t="s">
        <v>28</v>
      </c>
      <c r="B10" s="9" t="s">
        <v>65</v>
      </c>
      <c r="C10" s="9" t="s">
        <v>62</v>
      </c>
      <c r="D10" s="7">
        <v>548</v>
      </c>
      <c r="E10" s="7">
        <v>477.46</v>
      </c>
      <c r="F10" s="7">
        <v>261</v>
      </c>
      <c r="G10" s="7">
        <v>245.09</v>
      </c>
      <c r="H10" s="7">
        <v>131</v>
      </c>
      <c r="I10" s="7">
        <v>126.79</v>
      </c>
      <c r="J10" s="7">
        <v>25</v>
      </c>
      <c r="K10" s="7">
        <v>23.61</v>
      </c>
      <c r="L10" s="7">
        <v>4</v>
      </c>
      <c r="M10" s="7">
        <v>4</v>
      </c>
      <c r="N10" s="7">
        <v>10</v>
      </c>
      <c r="O10" s="7">
        <v>7.8</v>
      </c>
      <c r="P10" s="16">
        <f t="shared" si="7"/>
        <v>979</v>
      </c>
      <c r="Q10" s="16">
        <f t="shared" si="8"/>
        <v>884.7499999999999</v>
      </c>
      <c r="R10" s="15">
        <v>0</v>
      </c>
      <c r="S10" s="15">
        <v>0</v>
      </c>
      <c r="T10" s="15">
        <v>0</v>
      </c>
      <c r="U10" s="15">
        <v>0</v>
      </c>
      <c r="V10" s="15">
        <v>0</v>
      </c>
      <c r="W10" s="15">
        <v>0</v>
      </c>
      <c r="X10" s="24">
        <v>4</v>
      </c>
      <c r="Y10" s="24">
        <v>4</v>
      </c>
      <c r="Z10" s="17">
        <f t="shared" si="0"/>
        <v>4</v>
      </c>
      <c r="AA10" s="17">
        <f t="shared" si="1"/>
        <v>4</v>
      </c>
      <c r="AB10" s="18">
        <f t="shared" si="2"/>
        <v>983</v>
      </c>
      <c r="AC10" s="18">
        <f t="shared" si="3"/>
        <v>888.7499999999999</v>
      </c>
      <c r="AD10" s="69">
        <v>1889557.62</v>
      </c>
      <c r="AE10" s="70">
        <v>38800.64</v>
      </c>
      <c r="AF10" s="70">
        <v>1000</v>
      </c>
      <c r="AG10" s="70">
        <v>26994.16</v>
      </c>
      <c r="AH10" s="70">
        <v>342749</v>
      </c>
      <c r="AI10" s="70">
        <v>138483.91</v>
      </c>
      <c r="AJ10" s="66">
        <f t="shared" si="4"/>
        <v>2437585.33</v>
      </c>
      <c r="AK10" s="67"/>
      <c r="AL10" s="69">
        <v>38538</v>
      </c>
      <c r="AM10" s="68">
        <f t="shared" si="5"/>
        <v>38538</v>
      </c>
      <c r="AN10" s="68">
        <f t="shared" si="6"/>
        <v>2476123.33</v>
      </c>
      <c r="AO10" s="20"/>
    </row>
    <row r="11" spans="1:41" ht="60">
      <c r="A11" s="9" t="s">
        <v>29</v>
      </c>
      <c r="B11" s="9" t="s">
        <v>61</v>
      </c>
      <c r="C11" s="9" t="s">
        <v>62</v>
      </c>
      <c r="D11" s="7">
        <v>12</v>
      </c>
      <c r="E11" s="7">
        <v>11.2</v>
      </c>
      <c r="F11" s="7">
        <v>19</v>
      </c>
      <c r="G11" s="7">
        <v>18.28</v>
      </c>
      <c r="H11" s="7">
        <v>31</v>
      </c>
      <c r="I11" s="7">
        <v>31</v>
      </c>
      <c r="J11" s="7">
        <v>71</v>
      </c>
      <c r="K11" s="7">
        <v>67.19</v>
      </c>
      <c r="L11" s="7">
        <v>19</v>
      </c>
      <c r="M11" s="7">
        <v>18.9</v>
      </c>
      <c r="N11" s="7">
        <v>0</v>
      </c>
      <c r="O11" s="7">
        <v>0</v>
      </c>
      <c r="P11" s="16">
        <f t="shared" si="7"/>
        <v>152</v>
      </c>
      <c r="Q11" s="16">
        <f t="shared" si="8"/>
        <v>146.57</v>
      </c>
      <c r="R11" s="15">
        <v>13</v>
      </c>
      <c r="S11" s="15">
        <v>11</v>
      </c>
      <c r="T11" s="15">
        <v>4</v>
      </c>
      <c r="U11" s="15">
        <v>4</v>
      </c>
      <c r="V11" s="15">
        <v>5</v>
      </c>
      <c r="W11" s="15">
        <v>5</v>
      </c>
      <c r="X11" s="15">
        <v>0</v>
      </c>
      <c r="Y11" s="15">
        <v>0</v>
      </c>
      <c r="Z11" s="17">
        <f t="shared" si="0"/>
        <v>22</v>
      </c>
      <c r="AA11" s="17">
        <f t="shared" si="1"/>
        <v>20</v>
      </c>
      <c r="AB11" s="18">
        <f t="shared" si="2"/>
        <v>174</v>
      </c>
      <c r="AC11" s="18">
        <f t="shared" si="3"/>
        <v>166.57</v>
      </c>
      <c r="AD11" s="65">
        <v>658806</v>
      </c>
      <c r="AE11" s="65"/>
      <c r="AF11" s="65">
        <v>2500</v>
      </c>
      <c r="AG11" s="65"/>
      <c r="AH11" s="65">
        <v>117134</v>
      </c>
      <c r="AI11" s="65">
        <v>65948</v>
      </c>
      <c r="AJ11" s="66">
        <f t="shared" si="4"/>
        <v>844388</v>
      </c>
      <c r="AK11" s="67">
        <v>63587</v>
      </c>
      <c r="AL11" s="67"/>
      <c r="AM11" s="68">
        <f t="shared" si="5"/>
        <v>63587</v>
      </c>
      <c r="AN11" s="68">
        <f t="shared" si="6"/>
        <v>907975</v>
      </c>
      <c r="AO11" s="20"/>
    </row>
    <row r="12" spans="1:41" ht="60">
      <c r="A12" s="9" t="s">
        <v>30</v>
      </c>
      <c r="B12" s="9" t="s">
        <v>61</v>
      </c>
      <c r="C12" s="9" t="s">
        <v>62</v>
      </c>
      <c r="D12" s="7">
        <v>2</v>
      </c>
      <c r="E12" s="7">
        <v>2</v>
      </c>
      <c r="F12" s="7">
        <v>3</v>
      </c>
      <c r="G12" s="7">
        <v>3</v>
      </c>
      <c r="H12" s="7">
        <v>7</v>
      </c>
      <c r="I12" s="7">
        <v>6.4</v>
      </c>
      <c r="J12" s="7">
        <v>3</v>
      </c>
      <c r="K12" s="7">
        <v>2.5</v>
      </c>
      <c r="L12" s="7">
        <v>1</v>
      </c>
      <c r="M12" s="7">
        <v>1</v>
      </c>
      <c r="N12" s="7">
        <v>0</v>
      </c>
      <c r="O12" s="7">
        <v>0</v>
      </c>
      <c r="P12" s="16">
        <f t="shared" si="7"/>
        <v>16</v>
      </c>
      <c r="Q12" s="16">
        <f t="shared" si="8"/>
        <v>14.9</v>
      </c>
      <c r="R12" s="15">
        <v>0</v>
      </c>
      <c r="S12" s="15">
        <v>0</v>
      </c>
      <c r="T12" s="15">
        <v>0</v>
      </c>
      <c r="U12" s="15">
        <v>0</v>
      </c>
      <c r="V12" s="15">
        <v>0</v>
      </c>
      <c r="W12" s="15">
        <v>0</v>
      </c>
      <c r="X12" s="15">
        <v>0</v>
      </c>
      <c r="Y12" s="15">
        <v>0</v>
      </c>
      <c r="Z12" s="17">
        <f t="shared" si="0"/>
        <v>0</v>
      </c>
      <c r="AA12" s="17">
        <f t="shared" si="1"/>
        <v>0</v>
      </c>
      <c r="AB12" s="18">
        <f t="shared" si="2"/>
        <v>16</v>
      </c>
      <c r="AC12" s="18">
        <f t="shared" si="3"/>
        <v>14.9</v>
      </c>
      <c r="AD12" s="65">
        <v>49524.28</v>
      </c>
      <c r="AE12" s="65"/>
      <c r="AF12" s="65"/>
      <c r="AG12" s="65"/>
      <c r="AH12" s="65">
        <v>10198.109999999999</v>
      </c>
      <c r="AI12" s="65">
        <v>4391.829999999999</v>
      </c>
      <c r="AJ12" s="66">
        <f t="shared" si="4"/>
        <v>64114.22</v>
      </c>
      <c r="AK12" s="67"/>
      <c r="AL12" s="67"/>
      <c r="AM12" s="68">
        <f t="shared" si="5"/>
        <v>0</v>
      </c>
      <c r="AN12" s="68">
        <f t="shared" si="6"/>
        <v>64114.22</v>
      </c>
      <c r="AO12" s="20"/>
    </row>
    <row r="13" spans="1:41" ht="60">
      <c r="A13" s="9" t="s">
        <v>31</v>
      </c>
      <c r="B13" s="9" t="s">
        <v>61</v>
      </c>
      <c r="C13" s="9" t="s">
        <v>62</v>
      </c>
      <c r="D13" s="7">
        <v>413</v>
      </c>
      <c r="E13" s="7">
        <v>382.04</v>
      </c>
      <c r="F13" s="7">
        <v>615</v>
      </c>
      <c r="G13" s="7">
        <v>602.35</v>
      </c>
      <c r="H13" s="7">
        <v>333</v>
      </c>
      <c r="I13" s="7">
        <v>327.44</v>
      </c>
      <c r="J13" s="7">
        <v>29</v>
      </c>
      <c r="K13" s="7">
        <v>29</v>
      </c>
      <c r="L13" s="7">
        <v>8</v>
      </c>
      <c r="M13" s="7">
        <v>8</v>
      </c>
      <c r="N13" s="7">
        <v>0</v>
      </c>
      <c r="O13" s="7">
        <v>0</v>
      </c>
      <c r="P13" s="16">
        <f t="shared" si="7"/>
        <v>1398</v>
      </c>
      <c r="Q13" s="16">
        <f t="shared" si="8"/>
        <v>1348.8300000000002</v>
      </c>
      <c r="R13" s="15">
        <v>57</v>
      </c>
      <c r="S13" s="15">
        <v>44.7</v>
      </c>
      <c r="T13" s="15">
        <v>2</v>
      </c>
      <c r="U13" s="15">
        <v>2</v>
      </c>
      <c r="V13" s="15">
        <v>46</v>
      </c>
      <c r="W13" s="15">
        <v>28.6</v>
      </c>
      <c r="X13" s="15">
        <v>4</v>
      </c>
      <c r="Y13" s="15">
        <v>0.9</v>
      </c>
      <c r="Z13" s="17">
        <f t="shared" si="0"/>
        <v>109</v>
      </c>
      <c r="AA13" s="17">
        <f t="shared" si="1"/>
        <v>76.20000000000002</v>
      </c>
      <c r="AB13" s="18">
        <f t="shared" si="2"/>
        <v>1507</v>
      </c>
      <c r="AC13" s="18">
        <f t="shared" si="3"/>
        <v>1425.0300000000002</v>
      </c>
      <c r="AD13" s="65">
        <v>3368908.29</v>
      </c>
      <c r="AE13" s="65">
        <v>233213.97</v>
      </c>
      <c r="AF13" s="65">
        <v>0</v>
      </c>
      <c r="AG13" s="65">
        <v>17325.17</v>
      </c>
      <c r="AH13" s="65">
        <v>382426.35</v>
      </c>
      <c r="AI13" s="65">
        <v>281333.27</v>
      </c>
      <c r="AJ13" s="66">
        <f t="shared" si="4"/>
        <v>4283207.050000001</v>
      </c>
      <c r="AK13" s="67">
        <v>341446</v>
      </c>
      <c r="AL13" s="67">
        <v>3688</v>
      </c>
      <c r="AM13" s="68">
        <f t="shared" si="5"/>
        <v>345134</v>
      </c>
      <c r="AN13" s="68">
        <f t="shared" si="6"/>
        <v>4628341.050000001</v>
      </c>
      <c r="AO13" s="20"/>
    </row>
    <row r="14" spans="1:41" ht="60">
      <c r="A14" s="9" t="s">
        <v>32</v>
      </c>
      <c r="B14" s="9" t="s">
        <v>61</v>
      </c>
      <c r="C14" s="9" t="s">
        <v>62</v>
      </c>
      <c r="D14" s="7">
        <v>34</v>
      </c>
      <c r="E14" s="7">
        <v>32.6</v>
      </c>
      <c r="F14" s="7">
        <v>9</v>
      </c>
      <c r="G14" s="7">
        <v>8.6</v>
      </c>
      <c r="H14" s="7">
        <v>60</v>
      </c>
      <c r="I14" s="7">
        <v>56.8</v>
      </c>
      <c r="J14" s="7">
        <v>14</v>
      </c>
      <c r="K14" s="7">
        <v>13.6</v>
      </c>
      <c r="L14" s="7">
        <v>2</v>
      </c>
      <c r="M14" s="7">
        <v>2</v>
      </c>
      <c r="N14" s="7">
        <v>0</v>
      </c>
      <c r="O14" s="7">
        <v>0</v>
      </c>
      <c r="P14" s="16">
        <f t="shared" si="7"/>
        <v>119</v>
      </c>
      <c r="Q14" s="16">
        <f t="shared" si="8"/>
        <v>113.6</v>
      </c>
      <c r="R14" s="15">
        <v>0</v>
      </c>
      <c r="S14" s="15">
        <v>0</v>
      </c>
      <c r="T14" s="15">
        <v>0</v>
      </c>
      <c r="U14" s="15">
        <v>0</v>
      </c>
      <c r="V14" s="15">
        <v>0</v>
      </c>
      <c r="W14" s="15">
        <v>0</v>
      </c>
      <c r="X14" s="15">
        <v>2</v>
      </c>
      <c r="Y14" s="15">
        <v>1.8</v>
      </c>
      <c r="Z14" s="17">
        <f t="shared" si="0"/>
        <v>2</v>
      </c>
      <c r="AA14" s="17">
        <f t="shared" si="1"/>
        <v>1.8</v>
      </c>
      <c r="AB14" s="18">
        <f t="shared" si="2"/>
        <v>121</v>
      </c>
      <c r="AC14" s="18">
        <f t="shared" si="3"/>
        <v>115.39999999999999</v>
      </c>
      <c r="AD14" s="65">
        <v>360851.06</v>
      </c>
      <c r="AE14" s="65">
        <v>-898.99</v>
      </c>
      <c r="AF14" s="65">
        <v>2393.7</v>
      </c>
      <c r="AG14" s="65">
        <v>0</v>
      </c>
      <c r="AH14" s="65">
        <v>73774.29</v>
      </c>
      <c r="AI14" s="65">
        <v>30664.5</v>
      </c>
      <c r="AJ14" s="66">
        <f t="shared" si="4"/>
        <v>466784.56</v>
      </c>
      <c r="AK14" s="67">
        <v>8776.03</v>
      </c>
      <c r="AL14" s="67"/>
      <c r="AM14" s="68">
        <f t="shared" si="5"/>
        <v>8776.03</v>
      </c>
      <c r="AN14" s="68">
        <f t="shared" si="6"/>
        <v>475560.59</v>
      </c>
      <c r="AO14" s="20"/>
    </row>
    <row r="15" spans="1:41" ht="60">
      <c r="A15" s="9" t="s">
        <v>35</v>
      </c>
      <c r="B15" s="9" t="s">
        <v>61</v>
      </c>
      <c r="C15" s="9" t="s">
        <v>62</v>
      </c>
      <c r="D15" s="7">
        <v>16</v>
      </c>
      <c r="E15" s="7">
        <v>13.7</v>
      </c>
      <c r="F15" s="7">
        <v>19</v>
      </c>
      <c r="G15" s="7">
        <v>17.3</v>
      </c>
      <c r="H15" s="7">
        <v>67</v>
      </c>
      <c r="I15" s="7">
        <v>61</v>
      </c>
      <c r="J15" s="7">
        <v>16</v>
      </c>
      <c r="K15" s="7">
        <v>15.4</v>
      </c>
      <c r="L15" s="7">
        <v>3</v>
      </c>
      <c r="M15" s="7">
        <v>3</v>
      </c>
      <c r="N15" s="7">
        <v>14</v>
      </c>
      <c r="O15" s="7">
        <v>14</v>
      </c>
      <c r="P15" s="16">
        <f t="shared" si="7"/>
        <v>135</v>
      </c>
      <c r="Q15" s="16">
        <f t="shared" si="8"/>
        <v>124.4</v>
      </c>
      <c r="R15" s="24">
        <v>1</v>
      </c>
      <c r="S15" s="24">
        <v>1</v>
      </c>
      <c r="T15" s="24">
        <v>0</v>
      </c>
      <c r="U15" s="24">
        <v>0</v>
      </c>
      <c r="V15" s="24">
        <v>0</v>
      </c>
      <c r="W15" s="24">
        <v>0</v>
      </c>
      <c r="X15" s="24">
        <v>0</v>
      </c>
      <c r="Y15" s="24">
        <v>0</v>
      </c>
      <c r="Z15" s="17">
        <f t="shared" si="0"/>
        <v>1</v>
      </c>
      <c r="AA15" s="17">
        <f t="shared" si="1"/>
        <v>1</v>
      </c>
      <c r="AB15" s="18">
        <f t="shared" si="2"/>
        <v>136</v>
      </c>
      <c r="AC15" s="18">
        <f t="shared" si="3"/>
        <v>125.4</v>
      </c>
      <c r="AD15" s="69">
        <v>331728</v>
      </c>
      <c r="AE15" s="70">
        <v>4524</v>
      </c>
      <c r="AF15" s="70"/>
      <c r="AG15" s="70">
        <v>682</v>
      </c>
      <c r="AH15" s="70">
        <v>77092</v>
      </c>
      <c r="AI15" s="70">
        <v>25245</v>
      </c>
      <c r="AJ15" s="66">
        <f t="shared" si="4"/>
        <v>439271</v>
      </c>
      <c r="AK15" s="67"/>
      <c r="AL15" s="67"/>
      <c r="AM15" s="68">
        <f t="shared" si="5"/>
        <v>0</v>
      </c>
      <c r="AN15" s="68">
        <f t="shared" si="6"/>
        <v>439271</v>
      </c>
      <c r="AO15" s="20"/>
    </row>
    <row r="16" spans="1:41" ht="60">
      <c r="A16" s="9" t="s">
        <v>36</v>
      </c>
      <c r="B16" s="9" t="s">
        <v>61</v>
      </c>
      <c r="C16" s="9" t="s">
        <v>62</v>
      </c>
      <c r="D16" s="7">
        <v>29</v>
      </c>
      <c r="E16" s="7">
        <v>27.68</v>
      </c>
      <c r="F16" s="7">
        <v>33</v>
      </c>
      <c r="G16" s="7">
        <v>30.56</v>
      </c>
      <c r="H16" s="7">
        <v>122</v>
      </c>
      <c r="I16" s="7">
        <v>115.07</v>
      </c>
      <c r="J16" s="7">
        <v>32</v>
      </c>
      <c r="K16" s="7">
        <v>29.73</v>
      </c>
      <c r="L16" s="7">
        <v>4</v>
      </c>
      <c r="M16" s="7">
        <v>4</v>
      </c>
      <c r="N16" s="7">
        <v>0</v>
      </c>
      <c r="O16" s="7">
        <v>0</v>
      </c>
      <c r="P16" s="16">
        <f t="shared" si="7"/>
        <v>220</v>
      </c>
      <c r="Q16" s="16">
        <f t="shared" si="8"/>
        <v>207.04</v>
      </c>
      <c r="R16" s="24">
        <v>3</v>
      </c>
      <c r="S16" s="24">
        <v>3</v>
      </c>
      <c r="T16" s="24">
        <v>0</v>
      </c>
      <c r="U16" s="24">
        <v>0</v>
      </c>
      <c r="V16" s="24">
        <v>12</v>
      </c>
      <c r="W16" s="24">
        <v>12</v>
      </c>
      <c r="X16" s="24">
        <v>0</v>
      </c>
      <c r="Y16" s="24">
        <v>0</v>
      </c>
      <c r="Z16" s="17">
        <f t="shared" si="0"/>
        <v>15</v>
      </c>
      <c r="AA16" s="17">
        <f t="shared" si="1"/>
        <v>15</v>
      </c>
      <c r="AB16" s="18">
        <f t="shared" si="2"/>
        <v>235</v>
      </c>
      <c r="AC16" s="18">
        <f t="shared" si="3"/>
        <v>222.04</v>
      </c>
      <c r="AD16" s="69">
        <v>556938.85</v>
      </c>
      <c r="AE16" s="70">
        <v>9966.35</v>
      </c>
      <c r="AF16" s="70">
        <v>1050</v>
      </c>
      <c r="AG16" s="70">
        <v>1825.87</v>
      </c>
      <c r="AH16" s="70">
        <v>140977.72</v>
      </c>
      <c r="AI16" s="70">
        <v>47294.68</v>
      </c>
      <c r="AJ16" s="66">
        <f t="shared" si="4"/>
        <v>758053.47</v>
      </c>
      <c r="AK16" s="69">
        <v>6249.6</v>
      </c>
      <c r="AL16" s="69">
        <v>88427.56</v>
      </c>
      <c r="AM16" s="68">
        <f t="shared" si="5"/>
        <v>94677.16</v>
      </c>
      <c r="AN16" s="68">
        <f t="shared" si="6"/>
        <v>852730.63</v>
      </c>
      <c r="AO16" s="20"/>
    </row>
    <row r="17" spans="1:41" ht="60">
      <c r="A17" s="9" t="s">
        <v>37</v>
      </c>
      <c r="B17" s="9" t="s">
        <v>61</v>
      </c>
      <c r="C17" s="9" t="s">
        <v>62</v>
      </c>
      <c r="D17" s="7">
        <v>37</v>
      </c>
      <c r="E17" s="7">
        <v>32</v>
      </c>
      <c r="F17" s="7">
        <v>33</v>
      </c>
      <c r="G17" s="7">
        <v>33</v>
      </c>
      <c r="H17" s="7">
        <v>21</v>
      </c>
      <c r="I17" s="7">
        <v>21</v>
      </c>
      <c r="J17" s="7">
        <v>0</v>
      </c>
      <c r="K17" s="7">
        <v>0</v>
      </c>
      <c r="L17" s="7">
        <v>0</v>
      </c>
      <c r="M17" s="7">
        <v>0</v>
      </c>
      <c r="N17" s="7">
        <v>3</v>
      </c>
      <c r="O17" s="7">
        <v>1</v>
      </c>
      <c r="P17" s="16">
        <f t="shared" si="7"/>
        <v>94</v>
      </c>
      <c r="Q17" s="16">
        <f t="shared" si="8"/>
        <v>87</v>
      </c>
      <c r="R17" s="15">
        <v>0</v>
      </c>
      <c r="S17" s="15">
        <v>0</v>
      </c>
      <c r="T17" s="15">
        <v>0</v>
      </c>
      <c r="U17" s="15">
        <v>0</v>
      </c>
      <c r="V17" s="15">
        <v>0</v>
      </c>
      <c r="W17" s="15">
        <v>0</v>
      </c>
      <c r="X17" s="15">
        <v>0</v>
      </c>
      <c r="Y17" s="15">
        <v>0</v>
      </c>
      <c r="Z17" s="17">
        <f t="shared" si="0"/>
        <v>0</v>
      </c>
      <c r="AA17" s="17">
        <f t="shared" si="1"/>
        <v>0</v>
      </c>
      <c r="AB17" s="18">
        <f t="shared" si="2"/>
        <v>94</v>
      </c>
      <c r="AC17" s="18">
        <f t="shared" si="3"/>
        <v>87</v>
      </c>
      <c r="AD17" s="69">
        <v>248843</v>
      </c>
      <c r="AE17" s="70">
        <v>16817</v>
      </c>
      <c r="AF17" s="70"/>
      <c r="AG17" s="70">
        <v>907</v>
      </c>
      <c r="AH17" s="70">
        <v>46298</v>
      </c>
      <c r="AI17" s="70">
        <v>24152</v>
      </c>
      <c r="AJ17" s="66">
        <f t="shared" si="4"/>
        <v>337017</v>
      </c>
      <c r="AK17" s="67"/>
      <c r="AL17" s="67"/>
      <c r="AM17" s="68">
        <f t="shared" si="5"/>
        <v>0</v>
      </c>
      <c r="AN17" s="68">
        <f t="shared" si="6"/>
        <v>337017</v>
      </c>
      <c r="AO17" s="20"/>
    </row>
    <row r="18" spans="1:41" ht="60">
      <c r="A18" s="9" t="s">
        <v>38</v>
      </c>
      <c r="B18" s="9" t="s">
        <v>61</v>
      </c>
      <c r="C18" s="9" t="s">
        <v>62</v>
      </c>
      <c r="D18" s="12" t="s">
        <v>67</v>
      </c>
      <c r="E18" s="12" t="s">
        <v>67</v>
      </c>
      <c r="F18" s="12" t="s">
        <v>67</v>
      </c>
      <c r="G18" s="12" t="s">
        <v>67</v>
      </c>
      <c r="H18" s="12" t="s">
        <v>67</v>
      </c>
      <c r="I18" s="12" t="s">
        <v>67</v>
      </c>
      <c r="J18" s="12" t="s">
        <v>67</v>
      </c>
      <c r="K18" s="12" t="s">
        <v>67</v>
      </c>
      <c r="L18" s="12" t="s">
        <v>67</v>
      </c>
      <c r="M18" s="12" t="s">
        <v>67</v>
      </c>
      <c r="N18" s="12" t="s">
        <v>67</v>
      </c>
      <c r="O18" s="12" t="s">
        <v>67</v>
      </c>
      <c r="P18" s="16" t="s">
        <v>67</v>
      </c>
      <c r="Q18" s="16" t="s">
        <v>67</v>
      </c>
      <c r="R18" s="15" t="s">
        <v>67</v>
      </c>
      <c r="S18" s="15" t="s">
        <v>67</v>
      </c>
      <c r="T18" s="15" t="s">
        <v>67</v>
      </c>
      <c r="U18" s="15" t="s">
        <v>67</v>
      </c>
      <c r="V18" s="15" t="s">
        <v>67</v>
      </c>
      <c r="W18" s="15" t="s">
        <v>67</v>
      </c>
      <c r="X18" s="15" t="s">
        <v>67</v>
      </c>
      <c r="Y18" s="15" t="s">
        <v>67</v>
      </c>
      <c r="Z18" s="17" t="s">
        <v>67</v>
      </c>
      <c r="AA18" s="17" t="s">
        <v>67</v>
      </c>
      <c r="AB18" s="21" t="s">
        <v>67</v>
      </c>
      <c r="AC18" s="21" t="s">
        <v>67</v>
      </c>
      <c r="AD18" s="65"/>
      <c r="AE18" s="65"/>
      <c r="AF18" s="65"/>
      <c r="AG18" s="65"/>
      <c r="AH18" s="65"/>
      <c r="AI18" s="65"/>
      <c r="AJ18" s="68" t="s">
        <v>67</v>
      </c>
      <c r="AK18" s="67"/>
      <c r="AL18" s="67"/>
      <c r="AM18" s="68" t="s">
        <v>67</v>
      </c>
      <c r="AN18" s="68" t="s">
        <v>67</v>
      </c>
      <c r="AO18" s="20"/>
    </row>
    <row r="19" spans="1:41" ht="60">
      <c r="A19" s="9" t="s">
        <v>39</v>
      </c>
      <c r="B19" s="9" t="s">
        <v>61</v>
      </c>
      <c r="C19" s="9" t="s">
        <v>62</v>
      </c>
      <c r="D19" s="7">
        <v>6</v>
      </c>
      <c r="E19" s="7">
        <v>4.38</v>
      </c>
      <c r="F19" s="7">
        <v>36</v>
      </c>
      <c r="G19" s="7">
        <v>30.82</v>
      </c>
      <c r="H19" s="7">
        <v>169</v>
      </c>
      <c r="I19" s="7">
        <v>150.58</v>
      </c>
      <c r="J19" s="7">
        <v>41</v>
      </c>
      <c r="K19" s="7">
        <v>39.2</v>
      </c>
      <c r="L19" s="7">
        <v>4</v>
      </c>
      <c r="M19" s="7">
        <v>4</v>
      </c>
      <c r="N19" s="7">
        <v>0</v>
      </c>
      <c r="O19" s="7">
        <v>0</v>
      </c>
      <c r="P19" s="16">
        <f t="shared" si="7"/>
        <v>256</v>
      </c>
      <c r="Q19" s="16">
        <f t="shared" si="8"/>
        <v>228.98000000000002</v>
      </c>
      <c r="R19" s="15">
        <v>4</v>
      </c>
      <c r="S19" s="15">
        <v>4</v>
      </c>
      <c r="T19" s="15">
        <v>0</v>
      </c>
      <c r="U19" s="15">
        <v>0</v>
      </c>
      <c r="V19" s="15">
        <v>0</v>
      </c>
      <c r="W19" s="15">
        <v>0</v>
      </c>
      <c r="X19" s="15">
        <v>0</v>
      </c>
      <c r="Y19" s="15">
        <v>0</v>
      </c>
      <c r="Z19" s="17">
        <f t="shared" si="0"/>
        <v>4</v>
      </c>
      <c r="AA19" s="17">
        <f t="shared" si="1"/>
        <v>4</v>
      </c>
      <c r="AB19" s="18">
        <f t="shared" si="2"/>
        <v>260</v>
      </c>
      <c r="AC19" s="18">
        <f t="shared" si="3"/>
        <v>232.98000000000002</v>
      </c>
      <c r="AD19" s="65">
        <v>779632.48</v>
      </c>
      <c r="AE19" s="65">
        <v>1718.66</v>
      </c>
      <c r="AF19" s="65">
        <v>291318.57</v>
      </c>
      <c r="AG19" s="65">
        <v>1720.96</v>
      </c>
      <c r="AH19" s="65">
        <v>151022.17</v>
      </c>
      <c r="AI19" s="65">
        <v>108242.81</v>
      </c>
      <c r="AJ19" s="66">
        <f t="shared" si="4"/>
        <v>1333655.65</v>
      </c>
      <c r="AK19" s="67">
        <v>8007.72</v>
      </c>
      <c r="AL19" s="67"/>
      <c r="AM19" s="68">
        <f t="shared" si="5"/>
        <v>8007.72</v>
      </c>
      <c r="AN19" s="68">
        <f t="shared" si="6"/>
        <v>1341663.3699999999</v>
      </c>
      <c r="AO19" s="20"/>
    </row>
    <row r="20" spans="1:41" ht="60">
      <c r="A20" s="9" t="s">
        <v>40</v>
      </c>
      <c r="B20" s="9" t="s">
        <v>65</v>
      </c>
      <c r="C20" s="9" t="s">
        <v>62</v>
      </c>
      <c r="D20" s="7">
        <v>742</v>
      </c>
      <c r="E20" s="7">
        <v>682.63</v>
      </c>
      <c r="F20" s="7">
        <v>356</v>
      </c>
      <c r="G20" s="7">
        <v>337.3</v>
      </c>
      <c r="H20" s="7">
        <v>819</v>
      </c>
      <c r="I20" s="7">
        <v>790.52</v>
      </c>
      <c r="J20" s="7">
        <v>93</v>
      </c>
      <c r="K20" s="7">
        <v>91.96</v>
      </c>
      <c r="L20" s="7">
        <v>6</v>
      </c>
      <c r="M20" s="7">
        <v>5.8</v>
      </c>
      <c r="N20" s="7">
        <v>0</v>
      </c>
      <c r="O20" s="7">
        <v>0</v>
      </c>
      <c r="P20" s="16">
        <f t="shared" si="7"/>
        <v>2016</v>
      </c>
      <c r="Q20" s="16">
        <f t="shared" si="8"/>
        <v>1908.21</v>
      </c>
      <c r="R20" s="15">
        <v>114</v>
      </c>
      <c r="S20" s="15">
        <v>114</v>
      </c>
      <c r="T20" s="15">
        <v>0</v>
      </c>
      <c r="U20" s="15">
        <v>0</v>
      </c>
      <c r="V20" s="15">
        <v>33</v>
      </c>
      <c r="W20" s="15">
        <v>33</v>
      </c>
      <c r="X20" s="15">
        <v>0</v>
      </c>
      <c r="Y20" s="15">
        <v>0</v>
      </c>
      <c r="Z20" s="17">
        <f t="shared" si="0"/>
        <v>147</v>
      </c>
      <c r="AA20" s="17">
        <f t="shared" si="1"/>
        <v>147</v>
      </c>
      <c r="AB20" s="18">
        <f t="shared" si="2"/>
        <v>2163</v>
      </c>
      <c r="AC20" s="18">
        <f t="shared" si="3"/>
        <v>2055.21</v>
      </c>
      <c r="AD20" s="65">
        <v>4536606</v>
      </c>
      <c r="AE20" s="65">
        <v>12026</v>
      </c>
      <c r="AF20" s="65">
        <v>0</v>
      </c>
      <c r="AG20" s="65">
        <v>12967</v>
      </c>
      <c r="AH20" s="65">
        <v>857233</v>
      </c>
      <c r="AI20" s="65">
        <v>347761</v>
      </c>
      <c r="AJ20" s="66">
        <f t="shared" si="4"/>
        <v>5766593</v>
      </c>
      <c r="AK20" s="67">
        <v>385343</v>
      </c>
      <c r="AL20" s="67"/>
      <c r="AM20" s="68">
        <f t="shared" si="5"/>
        <v>385343</v>
      </c>
      <c r="AN20" s="68">
        <f t="shared" si="6"/>
        <v>6151936</v>
      </c>
      <c r="AO20" s="20"/>
    </row>
    <row r="21" spans="1:41" ht="60">
      <c r="A21" s="9" t="s">
        <v>41</v>
      </c>
      <c r="B21" s="9" t="s">
        <v>61</v>
      </c>
      <c r="C21" s="9" t="s">
        <v>62</v>
      </c>
      <c r="D21" s="7">
        <v>384</v>
      </c>
      <c r="E21" s="7">
        <v>353.8</v>
      </c>
      <c r="F21" s="7">
        <v>646</v>
      </c>
      <c r="G21" s="7">
        <v>608.6</v>
      </c>
      <c r="H21" s="7">
        <v>1743</v>
      </c>
      <c r="I21" s="7">
        <v>1695.5</v>
      </c>
      <c r="J21" s="7">
        <v>258</v>
      </c>
      <c r="K21" s="7">
        <v>249.3</v>
      </c>
      <c r="L21" s="7">
        <v>95</v>
      </c>
      <c r="M21" s="7">
        <v>91.7</v>
      </c>
      <c r="N21" s="7">
        <v>61</v>
      </c>
      <c r="O21" s="7">
        <v>52.4</v>
      </c>
      <c r="P21" s="16">
        <f t="shared" si="7"/>
        <v>3187</v>
      </c>
      <c r="Q21" s="16">
        <f t="shared" si="8"/>
        <v>3051.3</v>
      </c>
      <c r="R21" s="15">
        <v>30</v>
      </c>
      <c r="S21" s="15">
        <v>30</v>
      </c>
      <c r="T21" s="15">
        <v>11</v>
      </c>
      <c r="U21" s="15">
        <v>11</v>
      </c>
      <c r="V21" s="15">
        <v>11</v>
      </c>
      <c r="W21" s="15">
        <v>11</v>
      </c>
      <c r="X21" s="15">
        <v>4</v>
      </c>
      <c r="Y21" s="15">
        <v>4</v>
      </c>
      <c r="Z21" s="17">
        <f t="shared" si="0"/>
        <v>56</v>
      </c>
      <c r="AA21" s="17">
        <f t="shared" si="1"/>
        <v>56</v>
      </c>
      <c r="AB21" s="18">
        <f t="shared" si="2"/>
        <v>3243</v>
      </c>
      <c r="AC21" s="18">
        <f t="shared" si="3"/>
        <v>3107.3</v>
      </c>
      <c r="AD21" s="65">
        <v>8358006</v>
      </c>
      <c r="AE21" s="65">
        <v>545428</v>
      </c>
      <c r="AF21" s="65">
        <v>0</v>
      </c>
      <c r="AG21" s="65">
        <v>35813</v>
      </c>
      <c r="AH21" s="65">
        <v>996690</v>
      </c>
      <c r="AI21" s="65">
        <v>763794</v>
      </c>
      <c r="AJ21" s="66">
        <f t="shared" si="4"/>
        <v>10699731</v>
      </c>
      <c r="AK21" s="67">
        <v>783913</v>
      </c>
      <c r="AL21" s="67">
        <v>36269</v>
      </c>
      <c r="AM21" s="68">
        <f t="shared" si="5"/>
        <v>820182</v>
      </c>
      <c r="AN21" s="68">
        <f t="shared" si="6"/>
        <v>11519913</v>
      </c>
      <c r="AO21" s="20"/>
    </row>
    <row r="22" spans="1:41" ht="60">
      <c r="A22" s="9" t="s">
        <v>43</v>
      </c>
      <c r="B22" s="9" t="s">
        <v>65</v>
      </c>
      <c r="C22" s="9" t="s">
        <v>62</v>
      </c>
      <c r="D22" s="7">
        <v>6</v>
      </c>
      <c r="E22" s="7">
        <v>4.89</v>
      </c>
      <c r="F22" s="7">
        <v>8</v>
      </c>
      <c r="G22" s="7">
        <v>7.83</v>
      </c>
      <c r="H22" s="7">
        <v>35</v>
      </c>
      <c r="I22" s="7">
        <v>34.61</v>
      </c>
      <c r="J22" s="7">
        <v>16</v>
      </c>
      <c r="K22" s="7">
        <v>14.99</v>
      </c>
      <c r="L22" s="7">
        <v>1</v>
      </c>
      <c r="M22" s="7">
        <v>1</v>
      </c>
      <c r="N22" s="7">
        <v>0</v>
      </c>
      <c r="O22" s="7">
        <v>0</v>
      </c>
      <c r="P22" s="16">
        <f t="shared" si="7"/>
        <v>66</v>
      </c>
      <c r="Q22" s="16">
        <f t="shared" si="8"/>
        <v>63.32</v>
      </c>
      <c r="R22" s="15">
        <v>3</v>
      </c>
      <c r="S22" s="15">
        <v>3</v>
      </c>
      <c r="T22" s="15">
        <v>0</v>
      </c>
      <c r="U22" s="15">
        <v>0</v>
      </c>
      <c r="V22" s="15">
        <v>0</v>
      </c>
      <c r="W22" s="15">
        <v>0</v>
      </c>
      <c r="X22" s="15">
        <v>0</v>
      </c>
      <c r="Y22" s="15">
        <v>0</v>
      </c>
      <c r="Z22" s="17">
        <f t="shared" si="0"/>
        <v>3</v>
      </c>
      <c r="AA22" s="17">
        <f t="shared" si="1"/>
        <v>3</v>
      </c>
      <c r="AB22" s="18">
        <f t="shared" si="2"/>
        <v>69</v>
      </c>
      <c r="AC22" s="18">
        <f t="shared" si="3"/>
        <v>66.32</v>
      </c>
      <c r="AD22" s="65">
        <v>205366.15</v>
      </c>
      <c r="AE22" s="65">
        <v>101.57</v>
      </c>
      <c r="AF22" s="65">
        <v>14322</v>
      </c>
      <c r="AG22" s="65">
        <v>116.46</v>
      </c>
      <c r="AH22" s="65">
        <v>39831.33</v>
      </c>
      <c r="AI22" s="65">
        <v>19692.28</v>
      </c>
      <c r="AJ22" s="66">
        <f t="shared" si="4"/>
        <v>279429.79000000004</v>
      </c>
      <c r="AK22" s="67">
        <v>8502.95</v>
      </c>
      <c r="AL22" s="67">
        <v>3439</v>
      </c>
      <c r="AM22" s="68">
        <f t="shared" si="5"/>
        <v>11941.95</v>
      </c>
      <c r="AN22" s="68">
        <f t="shared" si="6"/>
        <v>291371.74000000005</v>
      </c>
      <c r="AO22" s="20"/>
    </row>
    <row r="23" spans="1:41" ht="60">
      <c r="A23" s="9" t="s">
        <v>44</v>
      </c>
      <c r="B23" s="9" t="s">
        <v>61</v>
      </c>
      <c r="C23" s="9" t="s">
        <v>62</v>
      </c>
      <c r="D23" s="7">
        <v>263</v>
      </c>
      <c r="E23" s="7">
        <v>240.06</v>
      </c>
      <c r="F23" s="7">
        <v>431</v>
      </c>
      <c r="G23" s="7">
        <v>405</v>
      </c>
      <c r="H23" s="7">
        <v>1088</v>
      </c>
      <c r="I23" s="7">
        <v>1032</v>
      </c>
      <c r="J23" s="7">
        <v>364</v>
      </c>
      <c r="K23" s="7">
        <v>344.8</v>
      </c>
      <c r="L23" s="7">
        <v>22</v>
      </c>
      <c r="M23" s="7">
        <v>21</v>
      </c>
      <c r="N23" s="7">
        <v>321</v>
      </c>
      <c r="O23" s="7">
        <v>310</v>
      </c>
      <c r="P23" s="16">
        <f t="shared" si="7"/>
        <v>2489</v>
      </c>
      <c r="Q23" s="16">
        <f t="shared" si="8"/>
        <v>2352.8599999999997</v>
      </c>
      <c r="R23" s="15">
        <v>13</v>
      </c>
      <c r="S23" s="15">
        <v>13</v>
      </c>
      <c r="T23" s="15">
        <v>0</v>
      </c>
      <c r="U23" s="15">
        <v>0</v>
      </c>
      <c r="V23" s="15">
        <v>5</v>
      </c>
      <c r="W23" s="15">
        <v>5</v>
      </c>
      <c r="X23" s="15">
        <v>2</v>
      </c>
      <c r="Y23" s="15">
        <v>2</v>
      </c>
      <c r="Z23" s="17">
        <f t="shared" si="0"/>
        <v>20</v>
      </c>
      <c r="AA23" s="17">
        <f t="shared" si="1"/>
        <v>20</v>
      </c>
      <c r="AB23" s="18">
        <f t="shared" si="2"/>
        <v>2509</v>
      </c>
      <c r="AC23" s="18">
        <f t="shared" si="3"/>
        <v>2372.8599999999997</v>
      </c>
      <c r="AD23" s="65">
        <v>6488525.37</v>
      </c>
      <c r="AE23" s="65">
        <v>219338.2</v>
      </c>
      <c r="AF23" s="65">
        <v>96296</v>
      </c>
      <c r="AG23" s="65">
        <v>30160.33</v>
      </c>
      <c r="AH23" s="65">
        <v>1568561.69</v>
      </c>
      <c r="AI23" s="65">
        <v>558921.18</v>
      </c>
      <c r="AJ23" s="66">
        <f t="shared" si="4"/>
        <v>8961802.77</v>
      </c>
      <c r="AK23" s="67">
        <v>136266.48</v>
      </c>
      <c r="AL23" s="67">
        <v>0</v>
      </c>
      <c r="AM23" s="68">
        <f t="shared" si="5"/>
        <v>136266.48</v>
      </c>
      <c r="AN23" s="68">
        <f t="shared" si="6"/>
        <v>9098069.25</v>
      </c>
      <c r="AO23" s="20"/>
    </row>
    <row r="24" spans="1:41" ht="60">
      <c r="A24" s="9" t="s">
        <v>46</v>
      </c>
      <c r="B24" s="9" t="s">
        <v>61</v>
      </c>
      <c r="C24" s="9" t="s">
        <v>62</v>
      </c>
      <c r="D24" s="7">
        <v>0</v>
      </c>
      <c r="E24" s="7">
        <v>0</v>
      </c>
      <c r="F24" s="7">
        <v>0</v>
      </c>
      <c r="G24" s="7">
        <v>0</v>
      </c>
      <c r="H24" s="7">
        <v>10</v>
      </c>
      <c r="I24" s="7">
        <v>8.9</v>
      </c>
      <c r="J24" s="7">
        <v>1</v>
      </c>
      <c r="K24" s="7">
        <v>1</v>
      </c>
      <c r="L24" s="7">
        <v>1</v>
      </c>
      <c r="M24" s="7">
        <v>0.6</v>
      </c>
      <c r="N24" s="7">
        <v>0</v>
      </c>
      <c r="O24" s="7">
        <v>0</v>
      </c>
      <c r="P24" s="16">
        <f t="shared" si="7"/>
        <v>12</v>
      </c>
      <c r="Q24" s="16">
        <f t="shared" si="8"/>
        <v>10.5</v>
      </c>
      <c r="R24" s="15">
        <v>2</v>
      </c>
      <c r="S24" s="15">
        <v>1.8</v>
      </c>
      <c r="T24" s="15">
        <v>0</v>
      </c>
      <c r="U24" s="15">
        <v>0</v>
      </c>
      <c r="V24" s="15">
        <v>0</v>
      </c>
      <c r="W24" s="15">
        <v>0</v>
      </c>
      <c r="X24" s="15">
        <v>0</v>
      </c>
      <c r="Y24" s="15">
        <v>0</v>
      </c>
      <c r="Z24" s="17">
        <f t="shared" si="0"/>
        <v>2</v>
      </c>
      <c r="AA24" s="17">
        <f t="shared" si="1"/>
        <v>1.8</v>
      </c>
      <c r="AB24" s="18">
        <f t="shared" si="2"/>
        <v>14</v>
      </c>
      <c r="AC24" s="18">
        <f t="shared" si="3"/>
        <v>12.3</v>
      </c>
      <c r="AD24" s="65">
        <v>37327.19</v>
      </c>
      <c r="AE24" s="65"/>
      <c r="AF24" s="65">
        <v>16427.04</v>
      </c>
      <c r="AG24" s="65"/>
      <c r="AH24" s="65">
        <v>6762.51</v>
      </c>
      <c r="AI24" s="65">
        <v>5197.46</v>
      </c>
      <c r="AJ24" s="66">
        <f t="shared" si="4"/>
        <v>65714.20000000001</v>
      </c>
      <c r="AK24" s="67">
        <v>1389.59</v>
      </c>
      <c r="AL24" s="67"/>
      <c r="AM24" s="68">
        <f t="shared" si="5"/>
        <v>1389.59</v>
      </c>
      <c r="AN24" s="68">
        <f t="shared" si="6"/>
        <v>67103.79000000001</v>
      </c>
      <c r="AO24" s="20"/>
    </row>
    <row r="25" spans="1:41" ht="60">
      <c r="A25" s="9" t="s">
        <v>48</v>
      </c>
      <c r="B25" s="9" t="s">
        <v>61</v>
      </c>
      <c r="C25" s="9" t="s">
        <v>62</v>
      </c>
      <c r="D25" s="7">
        <v>137</v>
      </c>
      <c r="E25" s="7">
        <v>131</v>
      </c>
      <c r="F25" s="7">
        <v>252</v>
      </c>
      <c r="G25" s="7">
        <v>239</v>
      </c>
      <c r="H25" s="7">
        <v>945</v>
      </c>
      <c r="I25" s="7">
        <v>927</v>
      </c>
      <c r="J25" s="7">
        <v>320</v>
      </c>
      <c r="K25" s="7">
        <v>310</v>
      </c>
      <c r="L25" s="7">
        <v>36</v>
      </c>
      <c r="M25" s="7">
        <v>33</v>
      </c>
      <c r="N25" s="7">
        <v>50</v>
      </c>
      <c r="O25" s="7">
        <v>43</v>
      </c>
      <c r="P25" s="16">
        <f t="shared" si="7"/>
        <v>1740</v>
      </c>
      <c r="Q25" s="16">
        <f t="shared" si="8"/>
        <v>1683</v>
      </c>
      <c r="R25" s="24">
        <v>14</v>
      </c>
      <c r="S25" s="24">
        <v>12</v>
      </c>
      <c r="T25" s="24">
        <v>1</v>
      </c>
      <c r="U25" s="24">
        <v>1</v>
      </c>
      <c r="V25" s="24">
        <v>14</v>
      </c>
      <c r="W25" s="24">
        <v>14</v>
      </c>
      <c r="X25" s="24">
        <v>0</v>
      </c>
      <c r="Y25" s="24">
        <v>0</v>
      </c>
      <c r="Z25" s="17">
        <f t="shared" si="0"/>
        <v>29</v>
      </c>
      <c r="AA25" s="17">
        <f t="shared" si="1"/>
        <v>27</v>
      </c>
      <c r="AB25" s="18">
        <f t="shared" si="2"/>
        <v>1769</v>
      </c>
      <c r="AC25" s="18">
        <f t="shared" si="3"/>
        <v>1710</v>
      </c>
      <c r="AD25" s="69">
        <v>4850607</v>
      </c>
      <c r="AE25" s="70">
        <v>175305</v>
      </c>
      <c r="AF25" s="70">
        <v>0</v>
      </c>
      <c r="AG25" s="70">
        <v>150076</v>
      </c>
      <c r="AH25" s="70">
        <v>1255826</v>
      </c>
      <c r="AI25" s="70">
        <v>432967</v>
      </c>
      <c r="AJ25" s="66">
        <f t="shared" si="4"/>
        <v>6864781</v>
      </c>
      <c r="AK25" s="69">
        <v>125000</v>
      </c>
      <c r="AL25" s="67"/>
      <c r="AM25" s="68">
        <f t="shared" si="5"/>
        <v>125000</v>
      </c>
      <c r="AN25" s="68">
        <f t="shared" si="6"/>
        <v>6989781</v>
      </c>
      <c r="AO25" s="20"/>
    </row>
    <row r="26" spans="1:41" ht="60">
      <c r="A26" s="9" t="s">
        <v>49</v>
      </c>
      <c r="B26" s="9" t="s">
        <v>65</v>
      </c>
      <c r="C26" s="9" t="s">
        <v>62</v>
      </c>
      <c r="D26" s="7">
        <v>114</v>
      </c>
      <c r="E26" s="7">
        <v>110.54</v>
      </c>
      <c r="F26" s="7">
        <v>423</v>
      </c>
      <c r="G26" s="7">
        <v>410.33</v>
      </c>
      <c r="H26" s="7">
        <v>568</v>
      </c>
      <c r="I26" s="7">
        <v>556.19</v>
      </c>
      <c r="J26" s="7">
        <v>169</v>
      </c>
      <c r="K26" s="7">
        <v>168.46</v>
      </c>
      <c r="L26" s="7">
        <v>45</v>
      </c>
      <c r="M26" s="7">
        <v>44.45</v>
      </c>
      <c r="N26" s="7">
        <v>2</v>
      </c>
      <c r="O26" s="7">
        <v>1.95</v>
      </c>
      <c r="P26" s="16">
        <f t="shared" si="7"/>
        <v>1321</v>
      </c>
      <c r="Q26" s="16">
        <f t="shared" si="8"/>
        <v>1291.92</v>
      </c>
      <c r="R26" s="24">
        <v>5</v>
      </c>
      <c r="S26" s="24">
        <v>5</v>
      </c>
      <c r="T26" s="24">
        <v>0</v>
      </c>
      <c r="U26" s="24">
        <v>0</v>
      </c>
      <c r="V26" s="24">
        <v>87</v>
      </c>
      <c r="W26" s="24">
        <v>87</v>
      </c>
      <c r="X26" s="24">
        <v>1</v>
      </c>
      <c r="Y26" s="24">
        <v>1</v>
      </c>
      <c r="Z26" s="17">
        <f t="shared" si="0"/>
        <v>93</v>
      </c>
      <c r="AA26" s="17">
        <f t="shared" si="1"/>
        <v>93</v>
      </c>
      <c r="AB26" s="18">
        <f t="shared" si="2"/>
        <v>1414</v>
      </c>
      <c r="AC26" s="18">
        <f t="shared" si="3"/>
        <v>1384.92</v>
      </c>
      <c r="AD26" s="69">
        <v>4371864.16</v>
      </c>
      <c r="AE26" s="70">
        <v>142638.76</v>
      </c>
      <c r="AF26" s="70">
        <v>16403.83</v>
      </c>
      <c r="AG26" s="70">
        <v>727.07</v>
      </c>
      <c r="AH26" s="70">
        <v>881200.76</v>
      </c>
      <c r="AI26" s="70">
        <v>411938.67</v>
      </c>
      <c r="AJ26" s="66">
        <f t="shared" si="4"/>
        <v>5824773.25</v>
      </c>
      <c r="AK26" s="69">
        <v>1353235</v>
      </c>
      <c r="AL26" s="69">
        <v>0</v>
      </c>
      <c r="AM26" s="68">
        <f t="shared" si="5"/>
        <v>1353235</v>
      </c>
      <c r="AN26" s="68">
        <f t="shared" si="6"/>
        <v>7178008.25</v>
      </c>
      <c r="AO26" s="20"/>
    </row>
    <row r="27" spans="1:41" ht="60">
      <c r="A27" s="9" t="s">
        <v>52</v>
      </c>
      <c r="B27" s="9" t="s">
        <v>61</v>
      </c>
      <c r="C27" s="9" t="s">
        <v>62</v>
      </c>
      <c r="D27" s="7">
        <v>1544</v>
      </c>
      <c r="E27" s="7">
        <v>1440</v>
      </c>
      <c r="F27" s="7">
        <v>701</v>
      </c>
      <c r="G27" s="7">
        <v>676</v>
      </c>
      <c r="H27" s="7">
        <v>100</v>
      </c>
      <c r="I27" s="7">
        <v>97</v>
      </c>
      <c r="J27" s="7">
        <v>12</v>
      </c>
      <c r="K27" s="7">
        <v>12</v>
      </c>
      <c r="L27" s="7">
        <v>9</v>
      </c>
      <c r="M27" s="7">
        <v>9</v>
      </c>
      <c r="N27" s="7">
        <v>7</v>
      </c>
      <c r="O27" s="7">
        <v>0.96</v>
      </c>
      <c r="P27" s="16">
        <f t="shared" si="7"/>
        <v>2373</v>
      </c>
      <c r="Q27" s="16">
        <f t="shared" si="8"/>
        <v>2234.96</v>
      </c>
      <c r="R27" s="24">
        <v>71</v>
      </c>
      <c r="S27" s="24">
        <v>71</v>
      </c>
      <c r="T27" s="24">
        <v>0</v>
      </c>
      <c r="U27" s="24">
        <v>0</v>
      </c>
      <c r="V27" s="24">
        <v>114</v>
      </c>
      <c r="W27" s="24">
        <v>114</v>
      </c>
      <c r="X27" s="24">
        <v>0</v>
      </c>
      <c r="Y27" s="24">
        <v>0</v>
      </c>
      <c r="Z27" s="17">
        <f t="shared" si="0"/>
        <v>185</v>
      </c>
      <c r="AA27" s="17">
        <f t="shared" si="1"/>
        <v>185</v>
      </c>
      <c r="AB27" s="18">
        <f t="shared" si="2"/>
        <v>2558</v>
      </c>
      <c r="AC27" s="18">
        <f t="shared" si="3"/>
        <v>2419.96</v>
      </c>
      <c r="AD27" s="69">
        <v>4073152.2600000976</v>
      </c>
      <c r="AE27" s="70">
        <v>115927.12000000043</v>
      </c>
      <c r="AF27" s="70">
        <v>5357.900000000001</v>
      </c>
      <c r="AG27" s="70">
        <v>90325.26</v>
      </c>
      <c r="AH27" s="70">
        <v>312551.31000000134</v>
      </c>
      <c r="AI27" s="70">
        <v>322645.5899999999</v>
      </c>
      <c r="AJ27" s="66">
        <f t="shared" si="4"/>
        <v>4919959.440000099</v>
      </c>
      <c r="AK27" s="69">
        <v>746628</v>
      </c>
      <c r="AL27" s="69">
        <v>0</v>
      </c>
      <c r="AM27" s="68">
        <f t="shared" si="5"/>
        <v>746628</v>
      </c>
      <c r="AN27" s="68">
        <f t="shared" si="6"/>
        <v>5666587.440000099</v>
      </c>
      <c r="AO27" s="20"/>
    </row>
    <row r="28" spans="1:41" ht="60">
      <c r="A28" s="9" t="s">
        <v>53</v>
      </c>
      <c r="B28" s="9" t="s">
        <v>61</v>
      </c>
      <c r="C28" s="9" t="s">
        <v>62</v>
      </c>
      <c r="D28" s="7">
        <v>0</v>
      </c>
      <c r="E28" s="7">
        <v>0</v>
      </c>
      <c r="F28" s="7">
        <v>39</v>
      </c>
      <c r="G28" s="7">
        <v>39</v>
      </c>
      <c r="H28" s="7">
        <v>24</v>
      </c>
      <c r="I28" s="7">
        <v>24</v>
      </c>
      <c r="J28" s="7">
        <v>80</v>
      </c>
      <c r="K28" s="7">
        <v>80</v>
      </c>
      <c r="L28" s="7">
        <v>7</v>
      </c>
      <c r="M28" s="7">
        <v>7</v>
      </c>
      <c r="N28" s="7">
        <v>28</v>
      </c>
      <c r="O28" s="7">
        <v>28</v>
      </c>
      <c r="P28" s="16">
        <f t="shared" si="7"/>
        <v>178</v>
      </c>
      <c r="Q28" s="16">
        <f t="shared" si="8"/>
        <v>178</v>
      </c>
      <c r="R28" s="15">
        <v>10</v>
      </c>
      <c r="S28" s="15">
        <v>10</v>
      </c>
      <c r="T28" s="15">
        <v>0</v>
      </c>
      <c r="U28" s="15">
        <v>0</v>
      </c>
      <c r="V28" s="15">
        <v>0</v>
      </c>
      <c r="W28" s="15">
        <v>0</v>
      </c>
      <c r="X28" s="15">
        <v>0</v>
      </c>
      <c r="Y28" s="15">
        <v>0</v>
      </c>
      <c r="Z28" s="17">
        <f t="shared" si="0"/>
        <v>10</v>
      </c>
      <c r="AA28" s="17">
        <f t="shared" si="1"/>
        <v>10</v>
      </c>
      <c r="AB28" s="18">
        <f t="shared" si="2"/>
        <v>188</v>
      </c>
      <c r="AC28" s="18">
        <f t="shared" si="3"/>
        <v>188</v>
      </c>
      <c r="AD28" s="65">
        <v>761512.61</v>
      </c>
      <c r="AE28" s="65">
        <v>84167.32</v>
      </c>
      <c r="AF28" s="65"/>
      <c r="AG28" s="65"/>
      <c r="AH28" s="65">
        <v>140262.16</v>
      </c>
      <c r="AI28" s="65">
        <v>91012.7</v>
      </c>
      <c r="AJ28" s="66">
        <f t="shared" si="4"/>
        <v>1076954.79</v>
      </c>
      <c r="AK28" s="67">
        <v>71230.86</v>
      </c>
      <c r="AL28" s="67"/>
      <c r="AM28" s="68">
        <f t="shared" si="5"/>
        <v>71230.86</v>
      </c>
      <c r="AN28" s="68">
        <f t="shared" si="6"/>
        <v>1148185.6500000001</v>
      </c>
      <c r="AO28" s="20"/>
    </row>
    <row r="29" spans="1:41" ht="60">
      <c r="A29" s="9" t="s">
        <v>54</v>
      </c>
      <c r="B29" s="9" t="s">
        <v>61</v>
      </c>
      <c r="C29" s="9" t="s">
        <v>62</v>
      </c>
      <c r="D29" s="7">
        <v>18</v>
      </c>
      <c r="E29" s="7">
        <v>17.7</v>
      </c>
      <c r="F29" s="7">
        <v>13</v>
      </c>
      <c r="G29" s="7">
        <v>12.2</v>
      </c>
      <c r="H29" s="7">
        <v>53</v>
      </c>
      <c r="I29" s="7">
        <v>52.4</v>
      </c>
      <c r="J29" s="7">
        <v>14</v>
      </c>
      <c r="K29" s="7">
        <v>13.8</v>
      </c>
      <c r="L29" s="7">
        <v>6</v>
      </c>
      <c r="M29" s="7">
        <v>6</v>
      </c>
      <c r="N29" s="7">
        <v>0</v>
      </c>
      <c r="O29" s="7">
        <v>0</v>
      </c>
      <c r="P29" s="16">
        <f t="shared" si="7"/>
        <v>104</v>
      </c>
      <c r="Q29" s="16">
        <f t="shared" si="8"/>
        <v>102.1</v>
      </c>
      <c r="R29" s="24">
        <v>0</v>
      </c>
      <c r="S29" s="24">
        <v>0</v>
      </c>
      <c r="T29" s="24">
        <v>0</v>
      </c>
      <c r="U29" s="24">
        <v>0</v>
      </c>
      <c r="V29" s="24">
        <v>1</v>
      </c>
      <c r="W29" s="24">
        <v>1</v>
      </c>
      <c r="X29" s="24">
        <v>0</v>
      </c>
      <c r="Y29" s="24">
        <v>0</v>
      </c>
      <c r="Z29" s="17">
        <f t="shared" si="0"/>
        <v>1</v>
      </c>
      <c r="AA29" s="17">
        <f t="shared" si="1"/>
        <v>1</v>
      </c>
      <c r="AB29" s="18">
        <f t="shared" si="2"/>
        <v>105</v>
      </c>
      <c r="AC29" s="18">
        <f t="shared" si="3"/>
        <v>103.1</v>
      </c>
      <c r="AD29" s="69">
        <v>334355.2</v>
      </c>
      <c r="AE29" s="70"/>
      <c r="AF29" s="70"/>
      <c r="AG29" s="70"/>
      <c r="AH29" s="70">
        <v>65309.56</v>
      </c>
      <c r="AI29" s="70">
        <f>29597.39-5.48</f>
        <v>29591.91</v>
      </c>
      <c r="AJ29" s="66">
        <f t="shared" si="4"/>
        <v>429256.67</v>
      </c>
      <c r="AK29" s="69">
        <f>1422+2370+2370+2370</f>
        <v>8532</v>
      </c>
      <c r="AL29" s="67"/>
      <c r="AM29" s="68">
        <f t="shared" si="5"/>
        <v>8532</v>
      </c>
      <c r="AN29" s="68">
        <f t="shared" si="6"/>
        <v>437788.67</v>
      </c>
      <c r="AO29" s="20"/>
    </row>
    <row r="30" spans="1:41" ht="60">
      <c r="A30" s="9" t="s">
        <v>55</v>
      </c>
      <c r="B30" s="9" t="s">
        <v>65</v>
      </c>
      <c r="C30" s="9" t="s">
        <v>62</v>
      </c>
      <c r="D30" s="7">
        <v>230</v>
      </c>
      <c r="E30" s="7">
        <v>202.78</v>
      </c>
      <c r="F30" s="7">
        <v>226</v>
      </c>
      <c r="G30" s="7">
        <v>214.8</v>
      </c>
      <c r="H30" s="7">
        <v>262</v>
      </c>
      <c r="I30" s="7">
        <v>256</v>
      </c>
      <c r="J30" s="7">
        <v>231</v>
      </c>
      <c r="K30" s="7">
        <v>218.2</v>
      </c>
      <c r="L30" s="7">
        <v>29</v>
      </c>
      <c r="M30" s="7">
        <v>29</v>
      </c>
      <c r="N30" s="7">
        <v>0</v>
      </c>
      <c r="O30" s="7">
        <v>0</v>
      </c>
      <c r="P30" s="16">
        <f t="shared" si="7"/>
        <v>978</v>
      </c>
      <c r="Q30" s="16">
        <f t="shared" si="8"/>
        <v>920.78</v>
      </c>
      <c r="R30" s="15">
        <v>37</v>
      </c>
      <c r="S30" s="15">
        <v>37</v>
      </c>
      <c r="T30" s="15">
        <v>0</v>
      </c>
      <c r="U30" s="15">
        <v>0</v>
      </c>
      <c r="V30" s="15">
        <v>29</v>
      </c>
      <c r="W30" s="15">
        <v>29</v>
      </c>
      <c r="X30" s="15">
        <v>0</v>
      </c>
      <c r="Y30" s="15">
        <v>0</v>
      </c>
      <c r="Z30" s="17">
        <f t="shared" si="0"/>
        <v>66</v>
      </c>
      <c r="AA30" s="17">
        <f t="shared" si="1"/>
        <v>66</v>
      </c>
      <c r="AB30" s="18">
        <f t="shared" si="2"/>
        <v>1044</v>
      </c>
      <c r="AC30" s="18">
        <f t="shared" si="3"/>
        <v>986.78</v>
      </c>
      <c r="AD30" s="65">
        <v>2210611</v>
      </c>
      <c r="AE30" s="65">
        <v>87350</v>
      </c>
      <c r="AF30" s="65">
        <v>33940</v>
      </c>
      <c r="AG30" s="65">
        <v>98245</v>
      </c>
      <c r="AH30" s="65">
        <v>484465</v>
      </c>
      <c r="AI30" s="65">
        <v>203473</v>
      </c>
      <c r="AJ30" s="66">
        <f t="shared" si="4"/>
        <v>3118084</v>
      </c>
      <c r="AK30" s="67">
        <v>385879</v>
      </c>
      <c r="AL30" s="67"/>
      <c r="AM30" s="68">
        <f t="shared" si="5"/>
        <v>385879</v>
      </c>
      <c r="AN30" s="68">
        <f t="shared" si="6"/>
        <v>3503963</v>
      </c>
      <c r="AO30" s="20"/>
    </row>
    <row r="31" spans="1:41" ht="60">
      <c r="A31" s="9" t="s">
        <v>56</v>
      </c>
      <c r="B31" s="9" t="s">
        <v>65</v>
      </c>
      <c r="C31" s="9" t="s">
        <v>62</v>
      </c>
      <c r="D31" s="7">
        <v>1</v>
      </c>
      <c r="E31" s="7">
        <v>1</v>
      </c>
      <c r="F31" s="7">
        <v>6</v>
      </c>
      <c r="G31" s="7">
        <v>6</v>
      </c>
      <c r="H31" s="7">
        <v>11</v>
      </c>
      <c r="I31" s="7">
        <v>11</v>
      </c>
      <c r="J31" s="7">
        <v>22</v>
      </c>
      <c r="K31" s="7">
        <v>22</v>
      </c>
      <c r="L31" s="7">
        <v>3</v>
      </c>
      <c r="M31" s="7">
        <v>3</v>
      </c>
      <c r="N31" s="7">
        <v>4</v>
      </c>
      <c r="O31" s="7">
        <v>4</v>
      </c>
      <c r="P31" s="16">
        <f t="shared" si="7"/>
        <v>47</v>
      </c>
      <c r="Q31" s="16">
        <f t="shared" si="8"/>
        <v>47</v>
      </c>
      <c r="R31" s="24">
        <v>3</v>
      </c>
      <c r="S31" s="24">
        <v>3</v>
      </c>
      <c r="T31" s="15">
        <v>0</v>
      </c>
      <c r="U31" s="15">
        <v>0</v>
      </c>
      <c r="V31" s="15">
        <v>0</v>
      </c>
      <c r="W31" s="15">
        <v>0</v>
      </c>
      <c r="X31" s="15">
        <v>0</v>
      </c>
      <c r="Y31" s="15">
        <v>0</v>
      </c>
      <c r="Z31" s="17">
        <f t="shared" si="0"/>
        <v>3</v>
      </c>
      <c r="AA31" s="17">
        <f t="shared" si="1"/>
        <v>3</v>
      </c>
      <c r="AB31" s="18">
        <f t="shared" si="2"/>
        <v>50</v>
      </c>
      <c r="AC31" s="18">
        <f t="shared" si="3"/>
        <v>50</v>
      </c>
      <c r="AD31" s="69">
        <v>151059</v>
      </c>
      <c r="AE31" s="70"/>
      <c r="AF31" s="70"/>
      <c r="AG31" s="70">
        <v>2418</v>
      </c>
      <c r="AH31" s="70">
        <v>28272</v>
      </c>
      <c r="AI31" s="70">
        <v>14107</v>
      </c>
      <c r="AJ31" s="66">
        <f t="shared" si="4"/>
        <v>195856</v>
      </c>
      <c r="AK31" s="67"/>
      <c r="AL31" s="67"/>
      <c r="AM31" s="68">
        <f t="shared" si="5"/>
        <v>0</v>
      </c>
      <c r="AN31" s="68">
        <f t="shared" si="6"/>
        <v>195856</v>
      </c>
      <c r="AO31" s="20"/>
    </row>
    <row r="32" spans="1:41" ht="45">
      <c r="A32" s="9" t="s">
        <v>57</v>
      </c>
      <c r="B32" s="9" t="s">
        <v>61</v>
      </c>
      <c r="C32" s="9" t="s">
        <v>62</v>
      </c>
      <c r="D32" s="7">
        <v>55</v>
      </c>
      <c r="E32" s="7">
        <v>51.09</v>
      </c>
      <c r="F32" s="7">
        <v>67</v>
      </c>
      <c r="G32" s="7">
        <v>65.77</v>
      </c>
      <c r="H32" s="7">
        <v>296</v>
      </c>
      <c r="I32" s="7">
        <v>293.34</v>
      </c>
      <c r="J32" s="7">
        <v>103</v>
      </c>
      <c r="K32" s="7">
        <v>101.17</v>
      </c>
      <c r="L32" s="7">
        <v>10</v>
      </c>
      <c r="M32" s="7">
        <v>9.6</v>
      </c>
      <c r="N32" s="7">
        <v>16</v>
      </c>
      <c r="O32" s="7">
        <v>16</v>
      </c>
      <c r="P32" s="16">
        <f t="shared" si="7"/>
        <v>547</v>
      </c>
      <c r="Q32" s="16">
        <f t="shared" si="8"/>
        <v>536.97</v>
      </c>
      <c r="R32" s="15">
        <v>6</v>
      </c>
      <c r="S32" s="15">
        <v>6</v>
      </c>
      <c r="T32" s="15">
        <v>0</v>
      </c>
      <c r="U32" s="15">
        <v>0</v>
      </c>
      <c r="V32" s="15">
        <v>361</v>
      </c>
      <c r="W32" s="15">
        <v>361</v>
      </c>
      <c r="X32" s="15">
        <v>0</v>
      </c>
      <c r="Y32" s="15">
        <v>0</v>
      </c>
      <c r="Z32" s="17">
        <f t="shared" si="0"/>
        <v>367</v>
      </c>
      <c r="AA32" s="17">
        <f t="shared" si="1"/>
        <v>367</v>
      </c>
      <c r="AB32" s="18">
        <f t="shared" si="2"/>
        <v>914</v>
      </c>
      <c r="AC32" s="18">
        <f t="shared" si="3"/>
        <v>903.97</v>
      </c>
      <c r="AD32" s="65">
        <v>1043857</v>
      </c>
      <c r="AE32" s="65">
        <v>0</v>
      </c>
      <c r="AF32" s="65">
        <v>61874</v>
      </c>
      <c r="AG32" s="65">
        <v>49379</v>
      </c>
      <c r="AH32" s="65">
        <v>267083</v>
      </c>
      <c r="AI32" s="65">
        <v>156930</v>
      </c>
      <c r="AJ32" s="66">
        <f t="shared" si="4"/>
        <v>1579123</v>
      </c>
      <c r="AK32" s="67">
        <v>1170148</v>
      </c>
      <c r="AL32" s="67">
        <v>0</v>
      </c>
      <c r="AM32" s="68">
        <f t="shared" si="5"/>
        <v>1170148</v>
      </c>
      <c r="AN32" s="68">
        <f t="shared" si="6"/>
        <v>2749271</v>
      </c>
      <c r="AO32" s="20" t="s">
        <v>70</v>
      </c>
    </row>
    <row r="33" spans="1:41" ht="45">
      <c r="A33" s="9" t="s">
        <v>59</v>
      </c>
      <c r="B33" s="9" t="s">
        <v>66</v>
      </c>
      <c r="C33" s="9" t="s">
        <v>62</v>
      </c>
      <c r="D33" s="7">
        <v>35</v>
      </c>
      <c r="E33" s="7">
        <v>29.86</v>
      </c>
      <c r="F33" s="7">
        <v>530</v>
      </c>
      <c r="G33" s="7">
        <v>517.93</v>
      </c>
      <c r="H33" s="7">
        <v>421</v>
      </c>
      <c r="I33" s="7">
        <v>410.82</v>
      </c>
      <c r="J33" s="7">
        <v>117</v>
      </c>
      <c r="K33" s="7">
        <v>114.96</v>
      </c>
      <c r="L33" s="7">
        <v>6</v>
      </c>
      <c r="M33" s="7">
        <v>5.6</v>
      </c>
      <c r="N33" s="7">
        <v>3</v>
      </c>
      <c r="O33" s="7">
        <v>0.73</v>
      </c>
      <c r="P33" s="16">
        <f t="shared" si="7"/>
        <v>1112</v>
      </c>
      <c r="Q33" s="16">
        <f t="shared" si="8"/>
        <v>1079.8999999999999</v>
      </c>
      <c r="R33" s="15">
        <v>72</v>
      </c>
      <c r="S33" s="15">
        <v>72</v>
      </c>
      <c r="T33" s="15">
        <v>1</v>
      </c>
      <c r="U33" s="15">
        <v>1</v>
      </c>
      <c r="V33" s="15">
        <v>82</v>
      </c>
      <c r="W33" s="15">
        <v>82</v>
      </c>
      <c r="X33" s="15">
        <v>0</v>
      </c>
      <c r="Y33" s="15">
        <v>0</v>
      </c>
      <c r="Z33" s="17">
        <f t="shared" si="0"/>
        <v>155</v>
      </c>
      <c r="AA33" s="17">
        <f t="shared" si="1"/>
        <v>155</v>
      </c>
      <c r="AB33" s="18">
        <f t="shared" si="2"/>
        <v>1267</v>
      </c>
      <c r="AC33" s="18">
        <f t="shared" si="3"/>
        <v>1234.8999999999999</v>
      </c>
      <c r="AD33" s="65">
        <v>2865123.07</v>
      </c>
      <c r="AE33" s="65">
        <v>56744.01</v>
      </c>
      <c r="AF33" s="65">
        <v>4000</v>
      </c>
      <c r="AG33" s="65">
        <v>24619.1</v>
      </c>
      <c r="AH33" s="65">
        <v>561869.64</v>
      </c>
      <c r="AI33" s="65">
        <v>235900</v>
      </c>
      <c r="AJ33" s="66">
        <f t="shared" si="4"/>
        <v>3748255.82</v>
      </c>
      <c r="AK33" s="67">
        <v>1121185.96</v>
      </c>
      <c r="AL33" s="67"/>
      <c r="AM33" s="68">
        <f t="shared" si="5"/>
        <v>1121185.96</v>
      </c>
      <c r="AN33" s="68">
        <f t="shared" si="6"/>
        <v>4869441.779999999</v>
      </c>
      <c r="AO33" s="20"/>
    </row>
    <row r="34" spans="1:41" ht="45">
      <c r="A34" s="9" t="s">
        <v>60</v>
      </c>
      <c r="B34" s="9" t="s">
        <v>66</v>
      </c>
      <c r="C34" s="9" t="s">
        <v>62</v>
      </c>
      <c r="D34" s="23" t="s">
        <v>68</v>
      </c>
      <c r="E34" s="23" t="s">
        <v>68</v>
      </c>
      <c r="F34" s="23" t="s">
        <v>68</v>
      </c>
      <c r="G34" s="23" t="s">
        <v>68</v>
      </c>
      <c r="H34" s="23" t="s">
        <v>68</v>
      </c>
      <c r="I34" s="23" t="s">
        <v>68</v>
      </c>
      <c r="J34" s="23" t="s">
        <v>68</v>
      </c>
      <c r="K34" s="23" t="s">
        <v>68</v>
      </c>
      <c r="L34" s="23">
        <v>2</v>
      </c>
      <c r="M34" s="24">
        <v>2</v>
      </c>
      <c r="N34" s="24">
        <v>1961</v>
      </c>
      <c r="O34" s="24">
        <v>1886.6</v>
      </c>
      <c r="P34" s="16">
        <f t="shared" si="7"/>
        <v>1963</v>
      </c>
      <c r="Q34" s="16">
        <f t="shared" si="8"/>
        <v>1888.6</v>
      </c>
      <c r="R34" s="24">
        <v>16</v>
      </c>
      <c r="S34" s="24">
        <v>16</v>
      </c>
      <c r="T34" s="24">
        <v>19</v>
      </c>
      <c r="U34" s="24">
        <v>19</v>
      </c>
      <c r="V34" s="24">
        <v>34</v>
      </c>
      <c r="W34" s="24">
        <v>34</v>
      </c>
      <c r="X34" s="24">
        <v>0</v>
      </c>
      <c r="Y34" s="24">
        <v>0</v>
      </c>
      <c r="Z34" s="17">
        <f t="shared" si="0"/>
        <v>69</v>
      </c>
      <c r="AA34" s="17">
        <f t="shared" si="1"/>
        <v>69</v>
      </c>
      <c r="AB34" s="18">
        <f t="shared" si="2"/>
        <v>2032</v>
      </c>
      <c r="AC34" s="18">
        <f t="shared" si="3"/>
        <v>1957.6</v>
      </c>
      <c r="AD34" s="69">
        <v>4844769</v>
      </c>
      <c r="AE34" s="70">
        <v>346116</v>
      </c>
      <c r="AF34" s="70">
        <v>138466</v>
      </c>
      <c r="AG34" s="70">
        <v>176487</v>
      </c>
      <c r="AH34" s="70">
        <v>1006683</v>
      </c>
      <c r="AI34" s="70">
        <v>461838</v>
      </c>
      <c r="AJ34" s="66">
        <f t="shared" si="4"/>
        <v>6974359</v>
      </c>
      <c r="AK34" s="69">
        <v>412119</v>
      </c>
      <c r="AL34" s="67"/>
      <c r="AM34" s="68">
        <f t="shared" si="5"/>
        <v>412119</v>
      </c>
      <c r="AN34" s="68">
        <f t="shared" si="6"/>
        <v>7386478</v>
      </c>
      <c r="AO34" s="20"/>
    </row>
    <row r="35" spans="1:41" ht="15">
      <c r="A35" s="3"/>
      <c r="B35" s="3"/>
      <c r="C35" s="3"/>
      <c r="D35" s="7"/>
      <c r="E35" s="7"/>
      <c r="F35" s="7"/>
      <c r="G35" s="7"/>
      <c r="H35" s="7"/>
      <c r="I35" s="7"/>
      <c r="J35" s="7"/>
      <c r="K35" s="7"/>
      <c r="L35" s="7"/>
      <c r="M35" s="7"/>
      <c r="N35" s="7"/>
      <c r="O35" s="7"/>
      <c r="P35" s="26"/>
      <c r="Q35" s="26"/>
      <c r="R35" s="7"/>
      <c r="S35" s="7"/>
      <c r="T35" s="7"/>
      <c r="U35" s="7"/>
      <c r="V35" s="7"/>
      <c r="W35" s="7"/>
      <c r="X35" s="7"/>
      <c r="Y35" s="7"/>
      <c r="Z35" s="17"/>
      <c r="AA35" s="17"/>
      <c r="AB35" s="18"/>
      <c r="AC35" s="18"/>
      <c r="AD35" s="70"/>
      <c r="AE35" s="70"/>
      <c r="AF35" s="70"/>
      <c r="AG35" s="70"/>
      <c r="AH35" s="70"/>
      <c r="AI35" s="70"/>
      <c r="AJ35" s="66"/>
      <c r="AK35" s="69"/>
      <c r="AL35" s="69"/>
      <c r="AM35" s="68"/>
      <c r="AN35" s="68"/>
      <c r="AO35" s="20"/>
    </row>
    <row r="36" spans="1:41" ht="15">
      <c r="A36" s="3"/>
      <c r="B36" s="3"/>
      <c r="C36" s="3"/>
      <c r="D36" s="7"/>
      <c r="E36" s="7"/>
      <c r="F36" s="7"/>
      <c r="G36" s="7"/>
      <c r="H36" s="7"/>
      <c r="I36" s="7"/>
      <c r="J36" s="7"/>
      <c r="K36" s="7"/>
      <c r="L36" s="7"/>
      <c r="M36" s="7"/>
      <c r="N36" s="7"/>
      <c r="O36" s="7"/>
      <c r="P36" s="26"/>
      <c r="Q36" s="26"/>
      <c r="R36" s="7"/>
      <c r="S36" s="7"/>
      <c r="T36" s="7"/>
      <c r="U36" s="7"/>
      <c r="V36" s="7"/>
      <c r="W36" s="7"/>
      <c r="X36" s="7"/>
      <c r="Y36" s="7"/>
      <c r="Z36" s="17"/>
      <c r="AA36" s="17"/>
      <c r="AB36" s="18"/>
      <c r="AC36" s="18"/>
      <c r="AD36" s="70"/>
      <c r="AE36" s="70"/>
      <c r="AF36" s="70"/>
      <c r="AG36" s="70"/>
      <c r="AH36" s="70"/>
      <c r="AI36" s="70"/>
      <c r="AJ36" s="66"/>
      <c r="AK36" s="69"/>
      <c r="AL36" s="69"/>
      <c r="AM36" s="68"/>
      <c r="AN36" s="68"/>
      <c r="AO36" s="4"/>
    </row>
    <row r="37" spans="1:41" ht="15">
      <c r="A37" s="3"/>
      <c r="B37" s="3"/>
      <c r="C37" s="3"/>
      <c r="D37" s="7"/>
      <c r="E37" s="7"/>
      <c r="F37" s="7"/>
      <c r="G37" s="7"/>
      <c r="H37" s="7"/>
      <c r="I37" s="7"/>
      <c r="J37" s="7"/>
      <c r="K37" s="7"/>
      <c r="L37" s="7"/>
      <c r="M37" s="7"/>
      <c r="N37" s="7"/>
      <c r="O37" s="7"/>
      <c r="P37" s="26"/>
      <c r="Q37" s="26"/>
      <c r="R37" s="7"/>
      <c r="S37" s="7"/>
      <c r="T37" s="7"/>
      <c r="U37" s="7"/>
      <c r="V37" s="7"/>
      <c r="W37" s="7"/>
      <c r="X37" s="7"/>
      <c r="Y37" s="7"/>
      <c r="Z37" s="17"/>
      <c r="AA37" s="17"/>
      <c r="AB37" s="18"/>
      <c r="AC37" s="18"/>
      <c r="AD37" s="70"/>
      <c r="AE37" s="70"/>
      <c r="AF37" s="70"/>
      <c r="AG37" s="70"/>
      <c r="AH37" s="70"/>
      <c r="AI37" s="70"/>
      <c r="AJ37" s="66"/>
      <c r="AK37" s="69"/>
      <c r="AL37" s="69"/>
      <c r="AM37" s="68"/>
      <c r="AN37" s="68"/>
      <c r="AO37" s="4"/>
    </row>
    <row r="38" spans="1:41" ht="15">
      <c r="A38" s="3"/>
      <c r="B38" s="3"/>
      <c r="C38" s="3"/>
      <c r="D38" s="7"/>
      <c r="E38" s="7"/>
      <c r="F38" s="7"/>
      <c r="G38" s="7"/>
      <c r="H38" s="7"/>
      <c r="I38" s="7"/>
      <c r="J38" s="7"/>
      <c r="K38" s="7"/>
      <c r="L38" s="7"/>
      <c r="M38" s="7"/>
      <c r="N38" s="7"/>
      <c r="O38" s="7"/>
      <c r="P38" s="26"/>
      <c r="Q38" s="26"/>
      <c r="R38" s="7"/>
      <c r="S38" s="7"/>
      <c r="T38" s="7"/>
      <c r="U38" s="7"/>
      <c r="V38" s="7"/>
      <c r="W38" s="7"/>
      <c r="X38" s="7"/>
      <c r="Y38" s="7"/>
      <c r="Z38" s="17"/>
      <c r="AA38" s="17"/>
      <c r="AB38" s="18"/>
      <c r="AC38" s="18"/>
      <c r="AD38" s="70"/>
      <c r="AE38" s="70"/>
      <c r="AF38" s="70"/>
      <c r="AG38" s="70"/>
      <c r="AH38" s="70"/>
      <c r="AI38" s="70"/>
      <c r="AJ38" s="66"/>
      <c r="AK38" s="69"/>
      <c r="AL38" s="69"/>
      <c r="AM38" s="68"/>
      <c r="AN38" s="68"/>
      <c r="AO38" s="4"/>
    </row>
    <row r="39" spans="1:41" ht="15">
      <c r="A39" s="3"/>
      <c r="B39" s="3"/>
      <c r="C39" s="3"/>
      <c r="D39" s="7"/>
      <c r="E39" s="7"/>
      <c r="F39" s="7"/>
      <c r="G39" s="7"/>
      <c r="H39" s="7"/>
      <c r="I39" s="7"/>
      <c r="J39" s="7"/>
      <c r="K39" s="7"/>
      <c r="L39" s="7"/>
      <c r="M39" s="7"/>
      <c r="N39" s="7"/>
      <c r="O39" s="7"/>
      <c r="P39" s="26"/>
      <c r="Q39" s="26"/>
      <c r="R39" s="7"/>
      <c r="S39" s="7"/>
      <c r="T39" s="7"/>
      <c r="U39" s="7"/>
      <c r="V39" s="7"/>
      <c r="W39" s="7"/>
      <c r="X39" s="7"/>
      <c r="Y39" s="7"/>
      <c r="Z39" s="17"/>
      <c r="AA39" s="17"/>
      <c r="AB39" s="18"/>
      <c r="AC39" s="18"/>
      <c r="AD39" s="70"/>
      <c r="AE39" s="70"/>
      <c r="AF39" s="70"/>
      <c r="AG39" s="70"/>
      <c r="AH39" s="70"/>
      <c r="AI39" s="70"/>
      <c r="AJ39" s="66"/>
      <c r="AK39" s="69"/>
      <c r="AL39" s="69"/>
      <c r="AM39" s="68"/>
      <c r="AN39" s="68"/>
      <c r="AO39" s="4"/>
    </row>
    <row r="40" spans="1:41" ht="15">
      <c r="A40" s="3"/>
      <c r="B40" s="3"/>
      <c r="C40" s="3"/>
      <c r="D40" s="7"/>
      <c r="E40" s="7"/>
      <c r="F40" s="7"/>
      <c r="G40" s="7"/>
      <c r="H40" s="7"/>
      <c r="I40" s="7"/>
      <c r="J40" s="7"/>
      <c r="K40" s="7"/>
      <c r="L40" s="7"/>
      <c r="M40" s="7"/>
      <c r="N40" s="7"/>
      <c r="O40" s="7"/>
      <c r="P40" s="26"/>
      <c r="Q40" s="26"/>
      <c r="R40" s="7"/>
      <c r="S40" s="7"/>
      <c r="T40" s="7"/>
      <c r="U40" s="7"/>
      <c r="V40" s="7"/>
      <c r="W40" s="7"/>
      <c r="X40" s="7"/>
      <c r="Y40" s="7"/>
      <c r="Z40" s="17"/>
      <c r="AA40" s="17"/>
      <c r="AB40" s="18"/>
      <c r="AC40" s="18"/>
      <c r="AD40" s="70"/>
      <c r="AE40" s="70"/>
      <c r="AF40" s="70"/>
      <c r="AG40" s="70"/>
      <c r="AH40" s="70"/>
      <c r="AI40" s="70"/>
      <c r="AJ40" s="66"/>
      <c r="AK40" s="69"/>
      <c r="AL40" s="69"/>
      <c r="AM40" s="68"/>
      <c r="AN40" s="68"/>
      <c r="AO40" s="4"/>
    </row>
    <row r="41" spans="1:41" ht="15">
      <c r="A41" s="3"/>
      <c r="B41" s="3"/>
      <c r="C41" s="3"/>
      <c r="D41" s="7"/>
      <c r="E41" s="7"/>
      <c r="F41" s="7"/>
      <c r="G41" s="7"/>
      <c r="H41" s="7"/>
      <c r="I41" s="7"/>
      <c r="J41" s="7"/>
      <c r="K41" s="7"/>
      <c r="L41" s="7"/>
      <c r="M41" s="7"/>
      <c r="N41" s="7"/>
      <c r="O41" s="7"/>
      <c r="P41" s="26"/>
      <c r="Q41" s="26"/>
      <c r="R41" s="7"/>
      <c r="S41" s="7"/>
      <c r="T41" s="7"/>
      <c r="U41" s="7"/>
      <c r="V41" s="7"/>
      <c r="W41" s="7"/>
      <c r="X41" s="7"/>
      <c r="Y41" s="7"/>
      <c r="Z41" s="17"/>
      <c r="AA41" s="17"/>
      <c r="AB41" s="18"/>
      <c r="AC41" s="18"/>
      <c r="AD41" s="70"/>
      <c r="AE41" s="70"/>
      <c r="AF41" s="70"/>
      <c r="AG41" s="70"/>
      <c r="AH41" s="70"/>
      <c r="AI41" s="70"/>
      <c r="AJ41" s="66"/>
      <c r="AK41" s="69"/>
      <c r="AL41" s="69"/>
      <c r="AM41" s="68"/>
      <c r="AN41" s="68"/>
      <c r="AO41" s="4"/>
    </row>
    <row r="42" spans="1:41" ht="15">
      <c r="A42" s="3"/>
      <c r="B42" s="3"/>
      <c r="C42" s="3"/>
      <c r="D42" s="7"/>
      <c r="E42" s="7"/>
      <c r="F42" s="7"/>
      <c r="G42" s="7"/>
      <c r="H42" s="7"/>
      <c r="I42" s="7"/>
      <c r="J42" s="7"/>
      <c r="K42" s="7"/>
      <c r="L42" s="7"/>
      <c r="M42" s="7"/>
      <c r="N42" s="7"/>
      <c r="O42" s="7"/>
      <c r="P42" s="26"/>
      <c r="Q42" s="26"/>
      <c r="R42" s="7"/>
      <c r="S42" s="7"/>
      <c r="T42" s="7"/>
      <c r="U42" s="7"/>
      <c r="V42" s="7"/>
      <c r="W42" s="7"/>
      <c r="X42" s="7"/>
      <c r="Y42" s="7"/>
      <c r="Z42" s="17"/>
      <c r="AA42" s="17"/>
      <c r="AB42" s="18"/>
      <c r="AC42" s="18"/>
      <c r="AD42" s="70"/>
      <c r="AE42" s="70"/>
      <c r="AF42" s="70"/>
      <c r="AG42" s="70"/>
      <c r="AH42" s="70"/>
      <c r="AI42" s="70"/>
      <c r="AJ42" s="66"/>
      <c r="AK42" s="69"/>
      <c r="AL42" s="69"/>
      <c r="AM42" s="68"/>
      <c r="AN42" s="68"/>
      <c r="AO42" s="4"/>
    </row>
    <row r="43" spans="1:41" ht="15">
      <c r="A43" s="3"/>
      <c r="B43" s="3"/>
      <c r="C43" s="3"/>
      <c r="D43" s="7"/>
      <c r="E43" s="7"/>
      <c r="F43" s="7"/>
      <c r="G43" s="7"/>
      <c r="H43" s="7"/>
      <c r="I43" s="7"/>
      <c r="J43" s="7"/>
      <c r="K43" s="7"/>
      <c r="L43" s="7"/>
      <c r="M43" s="7"/>
      <c r="N43" s="7"/>
      <c r="O43" s="7"/>
      <c r="P43" s="26"/>
      <c r="Q43" s="26"/>
      <c r="R43" s="7"/>
      <c r="S43" s="7"/>
      <c r="T43" s="7"/>
      <c r="U43" s="7"/>
      <c r="V43" s="7"/>
      <c r="W43" s="7"/>
      <c r="X43" s="7"/>
      <c r="Y43" s="7"/>
      <c r="Z43" s="17"/>
      <c r="AA43" s="17"/>
      <c r="AB43" s="18"/>
      <c r="AC43" s="18"/>
      <c r="AD43" s="70"/>
      <c r="AE43" s="70"/>
      <c r="AF43" s="70"/>
      <c r="AG43" s="70"/>
      <c r="AH43" s="70"/>
      <c r="AI43" s="70"/>
      <c r="AJ43" s="66"/>
      <c r="AK43" s="69"/>
      <c r="AL43" s="69"/>
      <c r="AM43" s="68"/>
      <c r="AN43" s="68"/>
      <c r="AO43" s="4"/>
    </row>
    <row r="44" spans="1:41" ht="15">
      <c r="A44" s="3"/>
      <c r="B44" s="3"/>
      <c r="C44" s="3"/>
      <c r="D44" s="7"/>
      <c r="E44" s="7"/>
      <c r="F44" s="7"/>
      <c r="G44" s="7"/>
      <c r="H44" s="7"/>
      <c r="I44" s="7"/>
      <c r="J44" s="7"/>
      <c r="K44" s="7"/>
      <c r="L44" s="7"/>
      <c r="M44" s="7"/>
      <c r="N44" s="7"/>
      <c r="O44" s="7"/>
      <c r="P44" s="26"/>
      <c r="Q44" s="26"/>
      <c r="R44" s="7"/>
      <c r="S44" s="7"/>
      <c r="T44" s="7"/>
      <c r="U44" s="7"/>
      <c r="V44" s="7"/>
      <c r="W44" s="7"/>
      <c r="X44" s="7"/>
      <c r="Y44" s="7"/>
      <c r="Z44" s="17"/>
      <c r="AA44" s="17"/>
      <c r="AB44" s="18"/>
      <c r="AC44" s="18"/>
      <c r="AD44" s="70"/>
      <c r="AE44" s="70"/>
      <c r="AF44" s="70"/>
      <c r="AG44" s="70"/>
      <c r="AH44" s="70"/>
      <c r="AI44" s="70"/>
      <c r="AJ44" s="66"/>
      <c r="AK44" s="69"/>
      <c r="AL44" s="69"/>
      <c r="AM44" s="68"/>
      <c r="AN44" s="68"/>
      <c r="AO44" s="4"/>
    </row>
    <row r="45" spans="1:41" ht="15">
      <c r="A45" s="3"/>
      <c r="B45" s="3"/>
      <c r="C45" s="3"/>
      <c r="D45" s="7"/>
      <c r="E45" s="7"/>
      <c r="F45" s="7"/>
      <c r="G45" s="7"/>
      <c r="H45" s="7"/>
      <c r="I45" s="7"/>
      <c r="J45" s="7"/>
      <c r="K45" s="7"/>
      <c r="L45" s="7"/>
      <c r="M45" s="7"/>
      <c r="N45" s="7"/>
      <c r="O45" s="7"/>
      <c r="P45" s="26"/>
      <c r="Q45" s="26"/>
      <c r="R45" s="7"/>
      <c r="S45" s="7"/>
      <c r="T45" s="7"/>
      <c r="U45" s="7"/>
      <c r="V45" s="7"/>
      <c r="W45" s="7"/>
      <c r="X45" s="7"/>
      <c r="Y45" s="7"/>
      <c r="Z45" s="17"/>
      <c r="AA45" s="17"/>
      <c r="AB45" s="18"/>
      <c r="AC45" s="18"/>
      <c r="AD45" s="70"/>
      <c r="AE45" s="70"/>
      <c r="AF45" s="70"/>
      <c r="AG45" s="70"/>
      <c r="AH45" s="70"/>
      <c r="AI45" s="70"/>
      <c r="AJ45" s="66"/>
      <c r="AK45" s="69"/>
      <c r="AL45" s="69"/>
      <c r="AM45" s="68"/>
      <c r="AN45" s="68"/>
      <c r="AO45" s="4"/>
    </row>
    <row r="46" spans="1:41" ht="15">
      <c r="A46" s="3"/>
      <c r="B46" s="3"/>
      <c r="C46" s="3"/>
      <c r="D46" s="7"/>
      <c r="E46" s="7"/>
      <c r="F46" s="7"/>
      <c r="G46" s="7"/>
      <c r="H46" s="7"/>
      <c r="I46" s="7"/>
      <c r="J46" s="7"/>
      <c r="K46" s="7"/>
      <c r="L46" s="7"/>
      <c r="M46" s="7"/>
      <c r="N46" s="7"/>
      <c r="O46" s="7"/>
      <c r="P46" s="26"/>
      <c r="Q46" s="26"/>
      <c r="R46" s="7"/>
      <c r="S46" s="7"/>
      <c r="T46" s="7"/>
      <c r="U46" s="7"/>
      <c r="V46" s="7"/>
      <c r="W46" s="7"/>
      <c r="X46" s="7"/>
      <c r="Y46" s="7"/>
      <c r="Z46" s="17"/>
      <c r="AA46" s="17"/>
      <c r="AB46" s="18"/>
      <c r="AC46" s="18"/>
      <c r="AD46" s="70"/>
      <c r="AE46" s="70"/>
      <c r="AF46" s="70"/>
      <c r="AG46" s="70"/>
      <c r="AH46" s="70"/>
      <c r="AI46" s="70"/>
      <c r="AJ46" s="66"/>
      <c r="AK46" s="69"/>
      <c r="AL46" s="69"/>
      <c r="AM46" s="68"/>
      <c r="AN46" s="68"/>
      <c r="AO46" s="4"/>
    </row>
    <row r="47" spans="1:41" ht="15">
      <c r="A47" s="3"/>
      <c r="B47" s="3"/>
      <c r="C47" s="3"/>
      <c r="D47" s="7"/>
      <c r="E47" s="7"/>
      <c r="F47" s="7"/>
      <c r="G47" s="7"/>
      <c r="H47" s="7"/>
      <c r="I47" s="7"/>
      <c r="J47" s="7"/>
      <c r="K47" s="7"/>
      <c r="L47" s="7"/>
      <c r="M47" s="7"/>
      <c r="N47" s="7"/>
      <c r="O47" s="7"/>
      <c r="P47" s="26"/>
      <c r="Q47" s="26"/>
      <c r="R47" s="7"/>
      <c r="S47" s="7"/>
      <c r="T47" s="7"/>
      <c r="U47" s="7"/>
      <c r="V47" s="7"/>
      <c r="W47" s="7"/>
      <c r="X47" s="7"/>
      <c r="Y47" s="7"/>
      <c r="Z47" s="17"/>
      <c r="AA47" s="17"/>
      <c r="AB47" s="18"/>
      <c r="AC47" s="18"/>
      <c r="AD47" s="70"/>
      <c r="AE47" s="70"/>
      <c r="AF47" s="70"/>
      <c r="AG47" s="70"/>
      <c r="AH47" s="70"/>
      <c r="AI47" s="70"/>
      <c r="AJ47" s="66"/>
      <c r="AK47" s="69"/>
      <c r="AL47" s="69"/>
      <c r="AM47" s="68"/>
      <c r="AN47" s="68"/>
      <c r="AO47" s="4"/>
    </row>
    <row r="48" spans="1:41" ht="15">
      <c r="A48" s="3"/>
      <c r="B48" s="3"/>
      <c r="C48" s="3"/>
      <c r="D48" s="7"/>
      <c r="E48" s="7"/>
      <c r="F48" s="7"/>
      <c r="G48" s="7"/>
      <c r="H48" s="7"/>
      <c r="I48" s="7"/>
      <c r="J48" s="7"/>
      <c r="K48" s="7"/>
      <c r="L48" s="7"/>
      <c r="M48" s="7"/>
      <c r="N48" s="7"/>
      <c r="O48" s="7"/>
      <c r="P48" s="26"/>
      <c r="Q48" s="26"/>
      <c r="R48" s="7"/>
      <c r="S48" s="7"/>
      <c r="T48" s="7"/>
      <c r="U48" s="7"/>
      <c r="V48" s="7"/>
      <c r="W48" s="7"/>
      <c r="X48" s="7"/>
      <c r="Y48" s="7"/>
      <c r="Z48" s="17"/>
      <c r="AA48" s="17"/>
      <c r="AB48" s="18"/>
      <c r="AC48" s="18"/>
      <c r="AD48" s="70"/>
      <c r="AE48" s="70"/>
      <c r="AF48" s="70"/>
      <c r="AG48" s="70"/>
      <c r="AH48" s="70"/>
      <c r="AI48" s="70"/>
      <c r="AJ48" s="66"/>
      <c r="AK48" s="69"/>
      <c r="AL48" s="69"/>
      <c r="AM48" s="68"/>
      <c r="AN48" s="68"/>
      <c r="AO48" s="4"/>
    </row>
    <row r="49" spans="1:41" ht="15">
      <c r="A49" s="3"/>
      <c r="B49" s="3"/>
      <c r="C49" s="3"/>
      <c r="D49" s="7"/>
      <c r="E49" s="7"/>
      <c r="F49" s="7"/>
      <c r="G49" s="7"/>
      <c r="H49" s="7"/>
      <c r="I49" s="7"/>
      <c r="J49" s="7"/>
      <c r="K49" s="7"/>
      <c r="L49" s="7"/>
      <c r="M49" s="7"/>
      <c r="N49" s="7"/>
      <c r="O49" s="7"/>
      <c r="P49" s="26"/>
      <c r="Q49" s="26"/>
      <c r="R49" s="7"/>
      <c r="S49" s="7"/>
      <c r="T49" s="7"/>
      <c r="U49" s="7"/>
      <c r="V49" s="7"/>
      <c r="W49" s="7"/>
      <c r="X49" s="7"/>
      <c r="Y49" s="7"/>
      <c r="Z49" s="17"/>
      <c r="AA49" s="17"/>
      <c r="AB49" s="18"/>
      <c r="AC49" s="18"/>
      <c r="AD49" s="70"/>
      <c r="AE49" s="70"/>
      <c r="AF49" s="70"/>
      <c r="AG49" s="70"/>
      <c r="AH49" s="70"/>
      <c r="AI49" s="70"/>
      <c r="AJ49" s="66"/>
      <c r="AK49" s="69"/>
      <c r="AL49" s="69"/>
      <c r="AM49" s="68"/>
      <c r="AN49" s="68"/>
      <c r="AO49" s="4"/>
    </row>
    <row r="50" spans="1:41" ht="15">
      <c r="A50" s="3"/>
      <c r="B50" s="3"/>
      <c r="C50" s="3"/>
      <c r="D50" s="7"/>
      <c r="E50" s="7"/>
      <c r="F50" s="7"/>
      <c r="G50" s="7"/>
      <c r="H50" s="7"/>
      <c r="I50" s="7"/>
      <c r="J50" s="7"/>
      <c r="K50" s="7"/>
      <c r="L50" s="7"/>
      <c r="M50" s="7"/>
      <c r="N50" s="7"/>
      <c r="O50" s="7"/>
      <c r="P50" s="26"/>
      <c r="Q50" s="26"/>
      <c r="R50" s="7"/>
      <c r="S50" s="7"/>
      <c r="T50" s="7"/>
      <c r="U50" s="7"/>
      <c r="V50" s="7"/>
      <c r="W50" s="7"/>
      <c r="X50" s="7"/>
      <c r="Y50" s="7"/>
      <c r="Z50" s="17"/>
      <c r="AA50" s="17"/>
      <c r="AB50" s="18"/>
      <c r="AC50" s="18"/>
      <c r="AD50" s="70"/>
      <c r="AE50" s="70"/>
      <c r="AF50" s="70"/>
      <c r="AG50" s="70"/>
      <c r="AH50" s="70"/>
      <c r="AI50" s="70"/>
      <c r="AJ50" s="66"/>
      <c r="AK50" s="69"/>
      <c r="AL50" s="69"/>
      <c r="AM50" s="68"/>
      <c r="AN50" s="68"/>
      <c r="AO50" s="4"/>
    </row>
    <row r="51" spans="1:41" ht="15">
      <c r="A51" s="3"/>
      <c r="B51" s="3"/>
      <c r="C51" s="3"/>
      <c r="D51" s="7"/>
      <c r="E51" s="7"/>
      <c r="F51" s="7"/>
      <c r="G51" s="7"/>
      <c r="H51" s="7"/>
      <c r="I51" s="7"/>
      <c r="J51" s="7"/>
      <c r="K51" s="7"/>
      <c r="L51" s="7"/>
      <c r="M51" s="7"/>
      <c r="N51" s="7"/>
      <c r="O51" s="7"/>
      <c r="P51" s="26"/>
      <c r="Q51" s="26"/>
      <c r="R51" s="7"/>
      <c r="S51" s="7"/>
      <c r="T51" s="7"/>
      <c r="U51" s="7"/>
      <c r="V51" s="7"/>
      <c r="W51" s="7"/>
      <c r="X51" s="7"/>
      <c r="Y51" s="7"/>
      <c r="Z51" s="17"/>
      <c r="AA51" s="17"/>
      <c r="AB51" s="18"/>
      <c r="AC51" s="18"/>
      <c r="AD51" s="70"/>
      <c r="AE51" s="70"/>
      <c r="AF51" s="70"/>
      <c r="AG51" s="70"/>
      <c r="AH51" s="70"/>
      <c r="AI51" s="70"/>
      <c r="AJ51" s="66"/>
      <c r="AK51" s="69"/>
      <c r="AL51" s="69"/>
      <c r="AM51" s="68"/>
      <c r="AN51" s="68"/>
      <c r="AO51" s="4"/>
    </row>
    <row r="52" spans="1:41" ht="15">
      <c r="A52" s="3"/>
      <c r="B52" s="3"/>
      <c r="C52" s="3"/>
      <c r="D52" s="7"/>
      <c r="E52" s="7"/>
      <c r="F52" s="7"/>
      <c r="G52" s="7"/>
      <c r="H52" s="7"/>
      <c r="I52" s="7"/>
      <c r="J52" s="7"/>
      <c r="K52" s="7"/>
      <c r="L52" s="7"/>
      <c r="M52" s="7"/>
      <c r="N52" s="7"/>
      <c r="O52" s="7"/>
      <c r="P52" s="26"/>
      <c r="Q52" s="26"/>
      <c r="R52" s="7"/>
      <c r="S52" s="7"/>
      <c r="T52" s="7"/>
      <c r="U52" s="7"/>
      <c r="V52" s="7"/>
      <c r="W52" s="7"/>
      <c r="X52" s="7"/>
      <c r="Y52" s="7"/>
      <c r="Z52" s="17"/>
      <c r="AA52" s="17"/>
      <c r="AB52" s="18"/>
      <c r="AC52" s="18"/>
      <c r="AD52" s="70"/>
      <c r="AE52" s="70"/>
      <c r="AF52" s="70"/>
      <c r="AG52" s="70"/>
      <c r="AH52" s="70"/>
      <c r="AI52" s="70"/>
      <c r="AJ52" s="66"/>
      <c r="AK52" s="69"/>
      <c r="AL52" s="69"/>
      <c r="AM52" s="68"/>
      <c r="AN52" s="68"/>
      <c r="AO52" s="4"/>
    </row>
    <row r="53" spans="1:41" ht="15">
      <c r="A53" s="3"/>
      <c r="B53" s="3"/>
      <c r="C53" s="3"/>
      <c r="D53" s="7"/>
      <c r="E53" s="7"/>
      <c r="F53" s="7"/>
      <c r="G53" s="7"/>
      <c r="H53" s="7"/>
      <c r="I53" s="7"/>
      <c r="J53" s="7"/>
      <c r="K53" s="7"/>
      <c r="L53" s="7"/>
      <c r="M53" s="7"/>
      <c r="N53" s="7"/>
      <c r="O53" s="7"/>
      <c r="P53" s="26"/>
      <c r="Q53" s="26"/>
      <c r="R53" s="7"/>
      <c r="S53" s="7"/>
      <c r="T53" s="7"/>
      <c r="U53" s="7"/>
      <c r="V53" s="7"/>
      <c r="W53" s="7"/>
      <c r="X53" s="7"/>
      <c r="Y53" s="7"/>
      <c r="Z53" s="17"/>
      <c r="AA53" s="17"/>
      <c r="AB53" s="18"/>
      <c r="AC53" s="18"/>
      <c r="AD53" s="70"/>
      <c r="AE53" s="70"/>
      <c r="AF53" s="70"/>
      <c r="AG53" s="70"/>
      <c r="AH53" s="70"/>
      <c r="AI53" s="70"/>
      <c r="AJ53" s="66"/>
      <c r="AK53" s="69"/>
      <c r="AL53" s="69"/>
      <c r="AM53" s="68"/>
      <c r="AN53" s="68"/>
      <c r="AO53" s="4"/>
    </row>
    <row r="54" spans="1:41" ht="15">
      <c r="A54" s="3"/>
      <c r="B54" s="3"/>
      <c r="C54" s="3"/>
      <c r="D54" s="7"/>
      <c r="E54" s="7"/>
      <c r="F54" s="7"/>
      <c r="G54" s="7"/>
      <c r="H54" s="7"/>
      <c r="I54" s="7"/>
      <c r="J54" s="7"/>
      <c r="K54" s="7"/>
      <c r="L54" s="7"/>
      <c r="M54" s="7"/>
      <c r="N54" s="7"/>
      <c r="O54" s="7"/>
      <c r="P54" s="26"/>
      <c r="Q54" s="26"/>
      <c r="R54" s="7"/>
      <c r="S54" s="7"/>
      <c r="T54" s="7"/>
      <c r="U54" s="7"/>
      <c r="V54" s="7"/>
      <c r="W54" s="7"/>
      <c r="X54" s="7"/>
      <c r="Y54" s="7"/>
      <c r="Z54" s="17"/>
      <c r="AA54" s="17"/>
      <c r="AB54" s="18"/>
      <c r="AC54" s="18"/>
      <c r="AD54" s="70"/>
      <c r="AE54" s="70"/>
      <c r="AF54" s="70"/>
      <c r="AG54" s="70"/>
      <c r="AH54" s="70"/>
      <c r="AI54" s="70"/>
      <c r="AJ54" s="66"/>
      <c r="AK54" s="69"/>
      <c r="AL54" s="69"/>
      <c r="AM54" s="68"/>
      <c r="AN54" s="68"/>
      <c r="AO54" s="4"/>
    </row>
    <row r="55" spans="1:41" ht="15">
      <c r="A55" s="3"/>
      <c r="B55" s="3"/>
      <c r="C55" s="3"/>
      <c r="D55" s="7"/>
      <c r="E55" s="7"/>
      <c r="F55" s="7"/>
      <c r="G55" s="7"/>
      <c r="H55" s="7"/>
      <c r="I55" s="7"/>
      <c r="J55" s="7"/>
      <c r="K55" s="7"/>
      <c r="L55" s="7"/>
      <c r="M55" s="7"/>
      <c r="N55" s="7"/>
      <c r="O55" s="7"/>
      <c r="P55" s="26"/>
      <c r="Q55" s="26"/>
      <c r="R55" s="7"/>
      <c r="S55" s="7"/>
      <c r="T55" s="7"/>
      <c r="U55" s="7"/>
      <c r="V55" s="7"/>
      <c r="W55" s="7"/>
      <c r="X55" s="7"/>
      <c r="Y55" s="7"/>
      <c r="Z55" s="17"/>
      <c r="AA55" s="17"/>
      <c r="AB55" s="18"/>
      <c r="AC55" s="18"/>
      <c r="AD55" s="70"/>
      <c r="AE55" s="70"/>
      <c r="AF55" s="70"/>
      <c r="AG55" s="70"/>
      <c r="AH55" s="70"/>
      <c r="AI55" s="70"/>
      <c r="AJ55" s="66"/>
      <c r="AK55" s="69"/>
      <c r="AL55" s="69"/>
      <c r="AM55" s="68"/>
      <c r="AN55" s="68"/>
      <c r="AO55" s="4"/>
    </row>
    <row r="56" spans="1:41" ht="15">
      <c r="A56" s="3"/>
      <c r="B56" s="3"/>
      <c r="C56" s="3"/>
      <c r="D56" s="7"/>
      <c r="E56" s="7"/>
      <c r="F56" s="7"/>
      <c r="G56" s="7"/>
      <c r="H56" s="7"/>
      <c r="I56" s="7"/>
      <c r="J56" s="7"/>
      <c r="K56" s="7"/>
      <c r="L56" s="7"/>
      <c r="M56" s="7"/>
      <c r="N56" s="7"/>
      <c r="O56" s="7"/>
      <c r="P56" s="26"/>
      <c r="Q56" s="26"/>
      <c r="R56" s="7"/>
      <c r="S56" s="7"/>
      <c r="T56" s="7"/>
      <c r="U56" s="7"/>
      <c r="V56" s="7"/>
      <c r="W56" s="7"/>
      <c r="X56" s="7"/>
      <c r="Y56" s="7"/>
      <c r="Z56" s="17"/>
      <c r="AA56" s="17"/>
      <c r="AB56" s="18"/>
      <c r="AC56" s="18"/>
      <c r="AD56" s="70"/>
      <c r="AE56" s="70"/>
      <c r="AF56" s="70"/>
      <c r="AG56" s="70"/>
      <c r="AH56" s="70"/>
      <c r="AI56" s="70"/>
      <c r="AJ56" s="66"/>
      <c r="AK56" s="69"/>
      <c r="AL56" s="69"/>
      <c r="AM56" s="68"/>
      <c r="AN56" s="68"/>
      <c r="AO56" s="4"/>
    </row>
    <row r="57" spans="1:41" ht="15">
      <c r="A57" s="3"/>
      <c r="B57" s="3"/>
      <c r="C57" s="3"/>
      <c r="D57" s="7"/>
      <c r="E57" s="7"/>
      <c r="F57" s="7"/>
      <c r="G57" s="7"/>
      <c r="H57" s="7"/>
      <c r="I57" s="7"/>
      <c r="J57" s="7"/>
      <c r="K57" s="7"/>
      <c r="L57" s="7"/>
      <c r="M57" s="7"/>
      <c r="N57" s="7"/>
      <c r="O57" s="7"/>
      <c r="P57" s="26"/>
      <c r="Q57" s="26"/>
      <c r="R57" s="7"/>
      <c r="S57" s="7"/>
      <c r="T57" s="7"/>
      <c r="U57" s="7"/>
      <c r="V57" s="7"/>
      <c r="W57" s="7"/>
      <c r="X57" s="7"/>
      <c r="Y57" s="7"/>
      <c r="Z57" s="17"/>
      <c r="AA57" s="17"/>
      <c r="AB57" s="18"/>
      <c r="AC57" s="18"/>
      <c r="AD57" s="70"/>
      <c r="AE57" s="70"/>
      <c r="AF57" s="70"/>
      <c r="AG57" s="70"/>
      <c r="AH57" s="70"/>
      <c r="AI57" s="70"/>
      <c r="AJ57" s="66"/>
      <c r="AK57" s="69"/>
      <c r="AL57" s="69"/>
      <c r="AM57" s="68"/>
      <c r="AN57" s="68"/>
      <c r="AO57" s="4"/>
    </row>
    <row r="58" spans="1:41" ht="15">
      <c r="A58" s="3"/>
      <c r="B58" s="3"/>
      <c r="C58" s="3"/>
      <c r="D58" s="7"/>
      <c r="E58" s="7"/>
      <c r="F58" s="7"/>
      <c r="G58" s="7"/>
      <c r="H58" s="7"/>
      <c r="I58" s="7"/>
      <c r="J58" s="7"/>
      <c r="K58" s="7"/>
      <c r="L58" s="7"/>
      <c r="M58" s="7"/>
      <c r="N58" s="7"/>
      <c r="O58" s="7"/>
      <c r="P58" s="26"/>
      <c r="Q58" s="26"/>
      <c r="R58" s="7"/>
      <c r="S58" s="7"/>
      <c r="T58" s="7"/>
      <c r="U58" s="7"/>
      <c r="V58" s="7"/>
      <c r="W58" s="7"/>
      <c r="X58" s="7"/>
      <c r="Y58" s="7"/>
      <c r="Z58" s="17"/>
      <c r="AA58" s="17"/>
      <c r="AB58" s="18"/>
      <c r="AC58" s="18"/>
      <c r="AD58" s="70"/>
      <c r="AE58" s="70"/>
      <c r="AF58" s="70"/>
      <c r="AG58" s="70"/>
      <c r="AH58" s="70"/>
      <c r="AI58" s="70"/>
      <c r="AJ58" s="66"/>
      <c r="AK58" s="69"/>
      <c r="AL58" s="69"/>
      <c r="AM58" s="68"/>
      <c r="AN58" s="68"/>
      <c r="AO58" s="4"/>
    </row>
    <row r="59" spans="1:41" ht="15">
      <c r="A59" s="3"/>
      <c r="B59" s="3"/>
      <c r="C59" s="3"/>
      <c r="D59" s="7"/>
      <c r="E59" s="7"/>
      <c r="F59" s="7"/>
      <c r="G59" s="7"/>
      <c r="H59" s="7"/>
      <c r="I59" s="7"/>
      <c r="J59" s="7"/>
      <c r="K59" s="7"/>
      <c r="L59" s="7"/>
      <c r="M59" s="7"/>
      <c r="N59" s="7"/>
      <c r="O59" s="7"/>
      <c r="P59" s="26"/>
      <c r="Q59" s="26"/>
      <c r="R59" s="7"/>
      <c r="S59" s="7"/>
      <c r="T59" s="7"/>
      <c r="U59" s="7"/>
      <c r="V59" s="7"/>
      <c r="W59" s="7"/>
      <c r="X59" s="7"/>
      <c r="Y59" s="7"/>
      <c r="Z59" s="17"/>
      <c r="AA59" s="17"/>
      <c r="AB59" s="18"/>
      <c r="AC59" s="18"/>
      <c r="AD59" s="70"/>
      <c r="AE59" s="70"/>
      <c r="AF59" s="70"/>
      <c r="AG59" s="70"/>
      <c r="AH59" s="70"/>
      <c r="AI59" s="70"/>
      <c r="AJ59" s="66"/>
      <c r="AK59" s="69"/>
      <c r="AL59" s="69"/>
      <c r="AM59" s="68"/>
      <c r="AN59" s="68"/>
      <c r="AO59" s="4"/>
    </row>
    <row r="60" spans="1:41" ht="15">
      <c r="A60" s="3"/>
      <c r="B60" s="3"/>
      <c r="C60" s="3"/>
      <c r="D60" s="7"/>
      <c r="E60" s="7"/>
      <c r="F60" s="7"/>
      <c r="G60" s="7"/>
      <c r="H60" s="7"/>
      <c r="I60" s="7"/>
      <c r="J60" s="7"/>
      <c r="K60" s="7"/>
      <c r="L60" s="7"/>
      <c r="M60" s="7"/>
      <c r="N60" s="7"/>
      <c r="O60" s="7"/>
      <c r="P60" s="26"/>
      <c r="Q60" s="26"/>
      <c r="R60" s="7"/>
      <c r="S60" s="7"/>
      <c r="T60" s="7"/>
      <c r="U60" s="7"/>
      <c r="V60" s="7"/>
      <c r="W60" s="7"/>
      <c r="X60" s="7"/>
      <c r="Y60" s="7"/>
      <c r="Z60" s="17"/>
      <c r="AA60" s="17"/>
      <c r="AB60" s="18"/>
      <c r="AC60" s="18"/>
      <c r="AD60" s="70"/>
      <c r="AE60" s="70"/>
      <c r="AF60" s="70"/>
      <c r="AG60" s="70"/>
      <c r="AH60" s="70"/>
      <c r="AI60" s="70"/>
      <c r="AJ60" s="66"/>
      <c r="AK60" s="69"/>
      <c r="AL60" s="69"/>
      <c r="AM60" s="68"/>
      <c r="AN60" s="68"/>
      <c r="AO60" s="4"/>
    </row>
    <row r="61" spans="1:41" ht="15">
      <c r="A61" s="3"/>
      <c r="B61" s="3"/>
      <c r="C61" s="3"/>
      <c r="D61" s="7"/>
      <c r="E61" s="7"/>
      <c r="F61" s="7"/>
      <c r="G61" s="7"/>
      <c r="H61" s="7"/>
      <c r="I61" s="7"/>
      <c r="J61" s="7"/>
      <c r="K61" s="7"/>
      <c r="L61" s="7"/>
      <c r="M61" s="7"/>
      <c r="N61" s="7"/>
      <c r="O61" s="7"/>
      <c r="P61" s="26"/>
      <c r="Q61" s="26"/>
      <c r="R61" s="7"/>
      <c r="S61" s="7"/>
      <c r="T61" s="7"/>
      <c r="U61" s="7"/>
      <c r="V61" s="7"/>
      <c r="W61" s="7"/>
      <c r="X61" s="7"/>
      <c r="Y61" s="7"/>
      <c r="Z61" s="17"/>
      <c r="AA61" s="17"/>
      <c r="AB61" s="18"/>
      <c r="AC61" s="18"/>
      <c r="AD61" s="70"/>
      <c r="AE61" s="70"/>
      <c r="AF61" s="70"/>
      <c r="AG61" s="70"/>
      <c r="AH61" s="70"/>
      <c r="AI61" s="70"/>
      <c r="AJ61" s="66"/>
      <c r="AK61" s="69"/>
      <c r="AL61" s="69"/>
      <c r="AM61" s="68"/>
      <c r="AN61" s="68"/>
      <c r="AO61" s="4"/>
    </row>
    <row r="62" spans="1:41" ht="15">
      <c r="A62" s="3"/>
      <c r="B62" s="3"/>
      <c r="C62" s="3"/>
      <c r="D62" s="7"/>
      <c r="E62" s="7"/>
      <c r="F62" s="7"/>
      <c r="G62" s="7"/>
      <c r="H62" s="7"/>
      <c r="I62" s="7"/>
      <c r="J62" s="7"/>
      <c r="K62" s="7"/>
      <c r="L62" s="7"/>
      <c r="M62" s="7"/>
      <c r="N62" s="7"/>
      <c r="O62" s="7"/>
      <c r="P62" s="26"/>
      <c r="Q62" s="26"/>
      <c r="R62" s="7"/>
      <c r="S62" s="7"/>
      <c r="T62" s="7"/>
      <c r="U62" s="7"/>
      <c r="V62" s="7"/>
      <c r="W62" s="7"/>
      <c r="X62" s="7"/>
      <c r="Y62" s="7"/>
      <c r="Z62" s="17"/>
      <c r="AA62" s="17"/>
      <c r="AB62" s="18"/>
      <c r="AC62" s="18"/>
      <c r="AD62" s="70"/>
      <c r="AE62" s="70"/>
      <c r="AF62" s="70"/>
      <c r="AG62" s="70"/>
      <c r="AH62" s="70"/>
      <c r="AI62" s="70"/>
      <c r="AJ62" s="66"/>
      <c r="AK62" s="69"/>
      <c r="AL62" s="69"/>
      <c r="AM62" s="68"/>
      <c r="AN62" s="68"/>
      <c r="AO62" s="4"/>
    </row>
    <row r="63" spans="1:41" ht="15">
      <c r="A63" s="3"/>
      <c r="B63" s="3"/>
      <c r="C63" s="3"/>
      <c r="D63" s="7"/>
      <c r="E63" s="7"/>
      <c r="F63" s="7"/>
      <c r="G63" s="7"/>
      <c r="H63" s="7"/>
      <c r="I63" s="7"/>
      <c r="J63" s="7"/>
      <c r="K63" s="7"/>
      <c r="L63" s="7"/>
      <c r="M63" s="7"/>
      <c r="N63" s="7"/>
      <c r="O63" s="7"/>
      <c r="P63" s="26"/>
      <c r="Q63" s="26"/>
      <c r="R63" s="7"/>
      <c r="S63" s="7"/>
      <c r="T63" s="7"/>
      <c r="U63" s="7"/>
      <c r="V63" s="7"/>
      <c r="W63" s="7"/>
      <c r="X63" s="7"/>
      <c r="Y63" s="7"/>
      <c r="Z63" s="17"/>
      <c r="AA63" s="17"/>
      <c r="AB63" s="18"/>
      <c r="AC63" s="18"/>
      <c r="AD63" s="70"/>
      <c r="AE63" s="70"/>
      <c r="AF63" s="70"/>
      <c r="AG63" s="70"/>
      <c r="AH63" s="70"/>
      <c r="AI63" s="70"/>
      <c r="AJ63" s="66"/>
      <c r="AK63" s="69"/>
      <c r="AL63" s="69"/>
      <c r="AM63" s="68"/>
      <c r="AN63" s="68"/>
      <c r="AO63" s="4"/>
    </row>
    <row r="64" spans="1:41" ht="15">
      <c r="A64" s="3"/>
      <c r="B64" s="3"/>
      <c r="C64" s="3"/>
      <c r="D64" s="7"/>
      <c r="E64" s="7"/>
      <c r="F64" s="7"/>
      <c r="G64" s="7"/>
      <c r="H64" s="7"/>
      <c r="I64" s="7"/>
      <c r="J64" s="7"/>
      <c r="K64" s="7"/>
      <c r="L64" s="7"/>
      <c r="M64" s="7"/>
      <c r="N64" s="7"/>
      <c r="O64" s="7"/>
      <c r="P64" s="26"/>
      <c r="Q64" s="26"/>
      <c r="R64" s="7"/>
      <c r="S64" s="7"/>
      <c r="T64" s="7"/>
      <c r="U64" s="7"/>
      <c r="V64" s="7"/>
      <c r="W64" s="7"/>
      <c r="X64" s="7"/>
      <c r="Y64" s="7"/>
      <c r="Z64" s="17"/>
      <c r="AA64" s="17"/>
      <c r="AB64" s="18"/>
      <c r="AC64" s="18"/>
      <c r="AD64" s="70"/>
      <c r="AE64" s="70"/>
      <c r="AF64" s="70"/>
      <c r="AG64" s="70"/>
      <c r="AH64" s="70"/>
      <c r="AI64" s="70"/>
      <c r="AJ64" s="66"/>
      <c r="AK64" s="69"/>
      <c r="AL64" s="69"/>
      <c r="AM64" s="68"/>
      <c r="AN64" s="68"/>
      <c r="AO64" s="4"/>
    </row>
    <row r="65" spans="1:41" ht="15">
      <c r="A65" s="3"/>
      <c r="B65" s="3"/>
      <c r="C65" s="3"/>
      <c r="D65" s="7"/>
      <c r="E65" s="7"/>
      <c r="F65" s="7"/>
      <c r="G65" s="7"/>
      <c r="H65" s="7"/>
      <c r="I65" s="7"/>
      <c r="J65" s="7"/>
      <c r="K65" s="7"/>
      <c r="L65" s="7"/>
      <c r="M65" s="7"/>
      <c r="N65" s="7"/>
      <c r="O65" s="7"/>
      <c r="P65" s="26"/>
      <c r="Q65" s="26"/>
      <c r="R65" s="7"/>
      <c r="S65" s="7"/>
      <c r="T65" s="7"/>
      <c r="U65" s="7"/>
      <c r="V65" s="7"/>
      <c r="W65" s="7"/>
      <c r="X65" s="7"/>
      <c r="Y65" s="7"/>
      <c r="Z65" s="17"/>
      <c r="AA65" s="17"/>
      <c r="AB65" s="18"/>
      <c r="AC65" s="18"/>
      <c r="AD65" s="70"/>
      <c r="AE65" s="70"/>
      <c r="AF65" s="70"/>
      <c r="AG65" s="70"/>
      <c r="AH65" s="70"/>
      <c r="AI65" s="70"/>
      <c r="AJ65" s="66"/>
      <c r="AK65" s="69"/>
      <c r="AL65" s="69"/>
      <c r="AM65" s="68"/>
      <c r="AN65" s="68"/>
      <c r="AO65" s="4"/>
    </row>
    <row r="66" spans="1:41" ht="15">
      <c r="A66" s="3"/>
      <c r="B66" s="3"/>
      <c r="C66" s="3"/>
      <c r="D66" s="7"/>
      <c r="E66" s="7"/>
      <c r="F66" s="7"/>
      <c r="G66" s="7"/>
      <c r="H66" s="7"/>
      <c r="I66" s="7"/>
      <c r="J66" s="7"/>
      <c r="K66" s="7"/>
      <c r="L66" s="7"/>
      <c r="M66" s="7"/>
      <c r="N66" s="7"/>
      <c r="O66" s="7"/>
      <c r="P66" s="26"/>
      <c r="Q66" s="26"/>
      <c r="R66" s="7"/>
      <c r="S66" s="7"/>
      <c r="T66" s="7"/>
      <c r="U66" s="7"/>
      <c r="V66" s="7"/>
      <c r="W66" s="7"/>
      <c r="X66" s="7"/>
      <c r="Y66" s="7"/>
      <c r="Z66" s="17"/>
      <c r="AA66" s="17"/>
      <c r="AB66" s="18"/>
      <c r="AC66" s="18"/>
      <c r="AD66" s="70"/>
      <c r="AE66" s="70"/>
      <c r="AF66" s="70"/>
      <c r="AG66" s="70"/>
      <c r="AH66" s="70"/>
      <c r="AI66" s="70"/>
      <c r="AJ66" s="66"/>
      <c r="AK66" s="69"/>
      <c r="AL66" s="69"/>
      <c r="AM66" s="68"/>
      <c r="AN66" s="68"/>
      <c r="AO66" s="4"/>
    </row>
    <row r="67" spans="1:41" ht="15">
      <c r="A67" s="3"/>
      <c r="B67" s="3"/>
      <c r="C67" s="3"/>
      <c r="D67" s="7"/>
      <c r="E67" s="7"/>
      <c r="F67" s="7"/>
      <c r="G67" s="7"/>
      <c r="H67" s="7"/>
      <c r="I67" s="7"/>
      <c r="J67" s="7"/>
      <c r="K67" s="7"/>
      <c r="L67" s="7"/>
      <c r="M67" s="7"/>
      <c r="N67" s="7"/>
      <c r="O67" s="7"/>
      <c r="P67" s="26"/>
      <c r="Q67" s="26"/>
      <c r="R67" s="7"/>
      <c r="S67" s="7"/>
      <c r="T67" s="7"/>
      <c r="U67" s="7"/>
      <c r="V67" s="7"/>
      <c r="W67" s="7"/>
      <c r="X67" s="7"/>
      <c r="Y67" s="7"/>
      <c r="Z67" s="17"/>
      <c r="AA67" s="17"/>
      <c r="AB67" s="18"/>
      <c r="AC67" s="18"/>
      <c r="AD67" s="70"/>
      <c r="AE67" s="70"/>
      <c r="AF67" s="70"/>
      <c r="AG67" s="70"/>
      <c r="AH67" s="70"/>
      <c r="AI67" s="70"/>
      <c r="AJ67" s="66"/>
      <c r="AK67" s="69"/>
      <c r="AL67" s="69"/>
      <c r="AM67" s="68"/>
      <c r="AN67" s="68"/>
      <c r="AO67" s="4"/>
    </row>
    <row r="68" spans="1:41" ht="15">
      <c r="A68" s="3"/>
      <c r="B68" s="3"/>
      <c r="C68" s="3"/>
      <c r="D68" s="7"/>
      <c r="E68" s="7"/>
      <c r="F68" s="7"/>
      <c r="G68" s="7"/>
      <c r="H68" s="7"/>
      <c r="I68" s="7"/>
      <c r="J68" s="7"/>
      <c r="K68" s="7"/>
      <c r="L68" s="7"/>
      <c r="M68" s="7"/>
      <c r="N68" s="7"/>
      <c r="O68" s="7"/>
      <c r="P68" s="26"/>
      <c r="Q68" s="26"/>
      <c r="R68" s="7"/>
      <c r="S68" s="7"/>
      <c r="T68" s="7"/>
      <c r="U68" s="7"/>
      <c r="V68" s="7"/>
      <c r="W68" s="7"/>
      <c r="X68" s="7"/>
      <c r="Y68" s="7"/>
      <c r="Z68" s="17"/>
      <c r="AA68" s="17"/>
      <c r="AB68" s="18"/>
      <c r="AC68" s="18"/>
      <c r="AD68" s="70"/>
      <c r="AE68" s="70"/>
      <c r="AF68" s="70"/>
      <c r="AG68" s="70"/>
      <c r="AH68" s="70"/>
      <c r="AI68" s="70"/>
      <c r="AJ68" s="66"/>
      <c r="AK68" s="69"/>
      <c r="AL68" s="69"/>
      <c r="AM68" s="68"/>
      <c r="AN68" s="68"/>
      <c r="AO68" s="4"/>
    </row>
    <row r="69" spans="1:41" ht="15">
      <c r="A69" s="3"/>
      <c r="B69" s="3"/>
      <c r="C69" s="3"/>
      <c r="D69" s="7"/>
      <c r="E69" s="7"/>
      <c r="F69" s="7"/>
      <c r="G69" s="7"/>
      <c r="H69" s="7"/>
      <c r="I69" s="7"/>
      <c r="J69" s="7"/>
      <c r="K69" s="7"/>
      <c r="L69" s="7"/>
      <c r="M69" s="7"/>
      <c r="N69" s="7"/>
      <c r="O69" s="7"/>
      <c r="P69" s="26"/>
      <c r="Q69" s="26"/>
      <c r="R69" s="7"/>
      <c r="S69" s="7"/>
      <c r="T69" s="7"/>
      <c r="U69" s="7"/>
      <c r="V69" s="7"/>
      <c r="W69" s="7"/>
      <c r="X69" s="7"/>
      <c r="Y69" s="7"/>
      <c r="Z69" s="17"/>
      <c r="AA69" s="17"/>
      <c r="AB69" s="18"/>
      <c r="AC69" s="18"/>
      <c r="AD69" s="70"/>
      <c r="AE69" s="70"/>
      <c r="AF69" s="70"/>
      <c r="AG69" s="70"/>
      <c r="AH69" s="70"/>
      <c r="AI69" s="70"/>
      <c r="AJ69" s="66"/>
      <c r="AK69" s="69"/>
      <c r="AL69" s="69"/>
      <c r="AM69" s="68"/>
      <c r="AN69" s="68"/>
      <c r="AO69" s="4"/>
    </row>
    <row r="70" spans="1:41" ht="15">
      <c r="A70" s="3"/>
      <c r="B70" s="3"/>
      <c r="C70" s="3"/>
      <c r="D70" s="7"/>
      <c r="E70" s="7"/>
      <c r="F70" s="7"/>
      <c r="G70" s="7"/>
      <c r="H70" s="7"/>
      <c r="I70" s="7"/>
      <c r="J70" s="7"/>
      <c r="K70" s="7"/>
      <c r="L70" s="7"/>
      <c r="M70" s="7"/>
      <c r="N70" s="7"/>
      <c r="O70" s="7"/>
      <c r="P70" s="26"/>
      <c r="Q70" s="26"/>
      <c r="R70" s="7"/>
      <c r="S70" s="7"/>
      <c r="T70" s="7"/>
      <c r="U70" s="7"/>
      <c r="V70" s="7"/>
      <c r="W70" s="7"/>
      <c r="X70" s="7"/>
      <c r="Y70" s="7"/>
      <c r="Z70" s="17"/>
      <c r="AA70" s="17"/>
      <c r="AB70" s="18"/>
      <c r="AC70" s="18"/>
      <c r="AD70" s="70"/>
      <c r="AE70" s="70"/>
      <c r="AF70" s="70"/>
      <c r="AG70" s="70"/>
      <c r="AH70" s="70"/>
      <c r="AI70" s="70"/>
      <c r="AJ70" s="66"/>
      <c r="AK70" s="69"/>
      <c r="AL70" s="69"/>
      <c r="AM70" s="68"/>
      <c r="AN70" s="68"/>
      <c r="AO70" s="4"/>
    </row>
    <row r="71" spans="1:41" ht="15">
      <c r="A71" s="3"/>
      <c r="B71" s="3"/>
      <c r="C71" s="3"/>
      <c r="D71" s="7"/>
      <c r="E71" s="7"/>
      <c r="F71" s="7"/>
      <c r="G71" s="7"/>
      <c r="H71" s="7"/>
      <c r="I71" s="7"/>
      <c r="J71" s="7"/>
      <c r="K71" s="7"/>
      <c r="L71" s="7"/>
      <c r="M71" s="7"/>
      <c r="N71" s="7"/>
      <c r="O71" s="7"/>
      <c r="P71" s="26"/>
      <c r="Q71" s="26"/>
      <c r="R71" s="7"/>
      <c r="S71" s="7"/>
      <c r="T71" s="7"/>
      <c r="U71" s="7"/>
      <c r="V71" s="7"/>
      <c r="W71" s="7"/>
      <c r="X71" s="7"/>
      <c r="Y71" s="7"/>
      <c r="Z71" s="17"/>
      <c r="AA71" s="17"/>
      <c r="AB71" s="18"/>
      <c r="AC71" s="18"/>
      <c r="AD71" s="70"/>
      <c r="AE71" s="70"/>
      <c r="AF71" s="70"/>
      <c r="AG71" s="70"/>
      <c r="AH71" s="70"/>
      <c r="AI71" s="70"/>
      <c r="AJ71" s="66"/>
      <c r="AK71" s="69"/>
      <c r="AL71" s="69"/>
      <c r="AM71" s="68"/>
      <c r="AN71" s="68"/>
      <c r="AO71" s="4"/>
    </row>
    <row r="72" spans="1:41" ht="15">
      <c r="A72" s="3"/>
      <c r="B72" s="3"/>
      <c r="C72" s="3"/>
      <c r="D72" s="7"/>
      <c r="E72" s="7"/>
      <c r="F72" s="7"/>
      <c r="G72" s="7"/>
      <c r="H72" s="7"/>
      <c r="I72" s="7"/>
      <c r="J72" s="7"/>
      <c r="K72" s="7"/>
      <c r="L72" s="7"/>
      <c r="M72" s="7"/>
      <c r="N72" s="7"/>
      <c r="O72" s="7"/>
      <c r="P72" s="26"/>
      <c r="Q72" s="26"/>
      <c r="R72" s="7"/>
      <c r="S72" s="7"/>
      <c r="T72" s="7"/>
      <c r="U72" s="7"/>
      <c r="V72" s="7"/>
      <c r="W72" s="7"/>
      <c r="X72" s="7"/>
      <c r="Y72" s="7"/>
      <c r="Z72" s="17"/>
      <c r="AA72" s="17"/>
      <c r="AB72" s="18"/>
      <c r="AC72" s="18"/>
      <c r="AD72" s="70"/>
      <c r="AE72" s="70"/>
      <c r="AF72" s="70"/>
      <c r="AG72" s="70"/>
      <c r="AH72" s="70"/>
      <c r="AI72" s="70"/>
      <c r="AJ72" s="66"/>
      <c r="AK72" s="69"/>
      <c r="AL72" s="69"/>
      <c r="AM72" s="68"/>
      <c r="AN72" s="68"/>
      <c r="AO72" s="4"/>
    </row>
    <row r="73" spans="1:41" ht="15">
      <c r="A73" s="3"/>
      <c r="B73" s="3"/>
      <c r="C73" s="3"/>
      <c r="D73" s="7"/>
      <c r="E73" s="7"/>
      <c r="F73" s="7"/>
      <c r="G73" s="7"/>
      <c r="H73" s="7"/>
      <c r="I73" s="7"/>
      <c r="J73" s="7"/>
      <c r="K73" s="7"/>
      <c r="L73" s="7"/>
      <c r="M73" s="7"/>
      <c r="N73" s="7"/>
      <c r="O73" s="7"/>
      <c r="P73" s="26"/>
      <c r="Q73" s="26"/>
      <c r="R73" s="7"/>
      <c r="S73" s="7"/>
      <c r="T73" s="7"/>
      <c r="U73" s="7"/>
      <c r="V73" s="7"/>
      <c r="W73" s="7"/>
      <c r="X73" s="7"/>
      <c r="Y73" s="7"/>
      <c r="Z73" s="17"/>
      <c r="AA73" s="17"/>
      <c r="AB73" s="18"/>
      <c r="AC73" s="18"/>
      <c r="AD73" s="70"/>
      <c r="AE73" s="70"/>
      <c r="AF73" s="70"/>
      <c r="AG73" s="70"/>
      <c r="AH73" s="70"/>
      <c r="AI73" s="70"/>
      <c r="AJ73" s="66"/>
      <c r="AK73" s="69"/>
      <c r="AL73" s="69"/>
      <c r="AM73" s="68"/>
      <c r="AN73" s="68"/>
      <c r="AO73" s="4"/>
    </row>
    <row r="74" spans="1:41" ht="15">
      <c r="A74" s="3"/>
      <c r="B74" s="3"/>
      <c r="C74" s="3"/>
      <c r="D74" s="7"/>
      <c r="E74" s="7"/>
      <c r="F74" s="7"/>
      <c r="G74" s="7"/>
      <c r="H74" s="7"/>
      <c r="I74" s="7"/>
      <c r="J74" s="7"/>
      <c r="K74" s="7"/>
      <c r="L74" s="7"/>
      <c r="M74" s="7"/>
      <c r="N74" s="7"/>
      <c r="O74" s="7"/>
      <c r="P74" s="26"/>
      <c r="Q74" s="26"/>
      <c r="R74" s="7"/>
      <c r="S74" s="7"/>
      <c r="T74" s="7"/>
      <c r="U74" s="7"/>
      <c r="V74" s="7"/>
      <c r="W74" s="7"/>
      <c r="X74" s="7"/>
      <c r="Y74" s="7"/>
      <c r="Z74" s="17"/>
      <c r="AA74" s="17"/>
      <c r="AB74" s="18"/>
      <c r="AC74" s="18"/>
      <c r="AD74" s="70"/>
      <c r="AE74" s="70"/>
      <c r="AF74" s="70"/>
      <c r="AG74" s="70"/>
      <c r="AH74" s="70"/>
      <c r="AI74" s="70"/>
      <c r="AJ74" s="66"/>
      <c r="AK74" s="69"/>
      <c r="AL74" s="69"/>
      <c r="AM74" s="68"/>
      <c r="AN74" s="68"/>
      <c r="AO74" s="4"/>
    </row>
    <row r="75" spans="1:41" ht="15">
      <c r="A75" s="3"/>
      <c r="B75" s="3"/>
      <c r="C75" s="3"/>
      <c r="D75" s="7"/>
      <c r="E75" s="7"/>
      <c r="F75" s="7"/>
      <c r="G75" s="7"/>
      <c r="H75" s="7"/>
      <c r="I75" s="7"/>
      <c r="J75" s="7"/>
      <c r="K75" s="7"/>
      <c r="L75" s="7"/>
      <c r="M75" s="7"/>
      <c r="N75" s="7"/>
      <c r="O75" s="7"/>
      <c r="P75" s="26"/>
      <c r="Q75" s="26"/>
      <c r="R75" s="7"/>
      <c r="S75" s="7"/>
      <c r="T75" s="7"/>
      <c r="U75" s="7"/>
      <c r="V75" s="7"/>
      <c r="W75" s="7"/>
      <c r="X75" s="7"/>
      <c r="Y75" s="7"/>
      <c r="Z75" s="17"/>
      <c r="AA75" s="17"/>
      <c r="AB75" s="18"/>
      <c r="AC75" s="18"/>
      <c r="AD75" s="70"/>
      <c r="AE75" s="70"/>
      <c r="AF75" s="70"/>
      <c r="AG75" s="70"/>
      <c r="AH75" s="70"/>
      <c r="AI75" s="70"/>
      <c r="AJ75" s="66"/>
      <c r="AK75" s="69"/>
      <c r="AL75" s="69"/>
      <c r="AM75" s="68"/>
      <c r="AN75" s="68"/>
      <c r="AO75" s="4"/>
    </row>
    <row r="76" spans="1:41" ht="15">
      <c r="A76" s="3"/>
      <c r="B76" s="3"/>
      <c r="C76" s="3"/>
      <c r="D76" s="7"/>
      <c r="E76" s="7"/>
      <c r="F76" s="7"/>
      <c r="G76" s="7"/>
      <c r="H76" s="7"/>
      <c r="I76" s="7"/>
      <c r="J76" s="7"/>
      <c r="K76" s="7"/>
      <c r="L76" s="7"/>
      <c r="M76" s="7"/>
      <c r="N76" s="7"/>
      <c r="O76" s="7"/>
      <c r="P76" s="26"/>
      <c r="Q76" s="26"/>
      <c r="R76" s="7"/>
      <c r="S76" s="7"/>
      <c r="T76" s="7"/>
      <c r="U76" s="7"/>
      <c r="V76" s="7"/>
      <c r="W76" s="7"/>
      <c r="X76" s="7"/>
      <c r="Y76" s="7"/>
      <c r="Z76" s="17"/>
      <c r="AA76" s="17"/>
      <c r="AB76" s="18"/>
      <c r="AC76" s="18"/>
      <c r="AD76" s="70"/>
      <c r="AE76" s="70"/>
      <c r="AF76" s="70"/>
      <c r="AG76" s="70"/>
      <c r="AH76" s="70"/>
      <c r="AI76" s="70"/>
      <c r="AJ76" s="66"/>
      <c r="AK76" s="69"/>
      <c r="AL76" s="69"/>
      <c r="AM76" s="68"/>
      <c r="AN76" s="68"/>
      <c r="AO76" s="4"/>
    </row>
    <row r="77" spans="1:41" ht="15">
      <c r="A77" s="3"/>
      <c r="B77" s="3"/>
      <c r="C77" s="3"/>
      <c r="D77" s="7"/>
      <c r="E77" s="7"/>
      <c r="F77" s="7"/>
      <c r="G77" s="7"/>
      <c r="H77" s="7"/>
      <c r="I77" s="7"/>
      <c r="J77" s="7"/>
      <c r="K77" s="7"/>
      <c r="L77" s="7"/>
      <c r="M77" s="7"/>
      <c r="N77" s="7"/>
      <c r="O77" s="7"/>
      <c r="P77" s="26"/>
      <c r="Q77" s="26"/>
      <c r="R77" s="7"/>
      <c r="S77" s="7"/>
      <c r="T77" s="7"/>
      <c r="U77" s="7"/>
      <c r="V77" s="7"/>
      <c r="W77" s="7"/>
      <c r="X77" s="7"/>
      <c r="Y77" s="7"/>
      <c r="Z77" s="17"/>
      <c r="AA77" s="17"/>
      <c r="AB77" s="18"/>
      <c r="AC77" s="18"/>
      <c r="AD77" s="70"/>
      <c r="AE77" s="70"/>
      <c r="AF77" s="70"/>
      <c r="AG77" s="70"/>
      <c r="AH77" s="70"/>
      <c r="AI77" s="70"/>
      <c r="AJ77" s="66"/>
      <c r="AK77" s="69"/>
      <c r="AL77" s="69"/>
      <c r="AM77" s="68"/>
      <c r="AN77" s="68"/>
      <c r="AO77" s="4"/>
    </row>
    <row r="78" spans="1:41" ht="15">
      <c r="A78" s="3"/>
      <c r="B78" s="3"/>
      <c r="C78" s="3"/>
      <c r="D78" s="7"/>
      <c r="E78" s="7"/>
      <c r="F78" s="7"/>
      <c r="G78" s="7"/>
      <c r="H78" s="7"/>
      <c r="I78" s="7"/>
      <c r="J78" s="7"/>
      <c r="K78" s="7"/>
      <c r="L78" s="7"/>
      <c r="M78" s="7"/>
      <c r="N78" s="7"/>
      <c r="O78" s="7"/>
      <c r="P78" s="26"/>
      <c r="Q78" s="26"/>
      <c r="R78" s="7"/>
      <c r="S78" s="7"/>
      <c r="T78" s="7"/>
      <c r="U78" s="7"/>
      <c r="V78" s="7"/>
      <c r="W78" s="7"/>
      <c r="X78" s="7"/>
      <c r="Y78" s="7"/>
      <c r="Z78" s="17"/>
      <c r="AA78" s="17"/>
      <c r="AB78" s="18"/>
      <c r="AC78" s="18"/>
      <c r="AD78" s="70"/>
      <c r="AE78" s="70"/>
      <c r="AF78" s="70"/>
      <c r="AG78" s="70"/>
      <c r="AH78" s="70"/>
      <c r="AI78" s="70"/>
      <c r="AJ78" s="66"/>
      <c r="AK78" s="69"/>
      <c r="AL78" s="69"/>
      <c r="AM78" s="68"/>
      <c r="AN78" s="68"/>
      <c r="AO78" s="4"/>
    </row>
    <row r="79" spans="1:41" ht="15">
      <c r="A79" s="3"/>
      <c r="B79" s="3"/>
      <c r="C79" s="3"/>
      <c r="D79" s="7"/>
      <c r="E79" s="7"/>
      <c r="F79" s="7"/>
      <c r="G79" s="7"/>
      <c r="H79" s="7"/>
      <c r="I79" s="7"/>
      <c r="J79" s="7"/>
      <c r="K79" s="7"/>
      <c r="L79" s="7"/>
      <c r="M79" s="7"/>
      <c r="N79" s="7"/>
      <c r="O79" s="7"/>
      <c r="P79" s="26"/>
      <c r="Q79" s="26"/>
      <c r="R79" s="7"/>
      <c r="S79" s="7"/>
      <c r="T79" s="7"/>
      <c r="U79" s="7"/>
      <c r="V79" s="7"/>
      <c r="W79" s="7"/>
      <c r="X79" s="7"/>
      <c r="Y79" s="7"/>
      <c r="Z79" s="17"/>
      <c r="AA79" s="17"/>
      <c r="AB79" s="18"/>
      <c r="AC79" s="18"/>
      <c r="AD79" s="70"/>
      <c r="AE79" s="70"/>
      <c r="AF79" s="70"/>
      <c r="AG79" s="70"/>
      <c r="AH79" s="70"/>
      <c r="AI79" s="70"/>
      <c r="AJ79" s="66"/>
      <c r="AK79" s="69"/>
      <c r="AL79" s="69"/>
      <c r="AM79" s="68"/>
      <c r="AN79" s="68"/>
      <c r="AO79" s="4"/>
    </row>
    <row r="80" spans="1:41" ht="15">
      <c r="A80" s="3"/>
      <c r="B80" s="3"/>
      <c r="C80" s="3"/>
      <c r="D80" s="7"/>
      <c r="E80" s="7"/>
      <c r="F80" s="7"/>
      <c r="G80" s="7"/>
      <c r="H80" s="7"/>
      <c r="I80" s="7"/>
      <c r="J80" s="7"/>
      <c r="K80" s="7"/>
      <c r="L80" s="7"/>
      <c r="M80" s="7"/>
      <c r="N80" s="7"/>
      <c r="O80" s="7"/>
      <c r="P80" s="26"/>
      <c r="Q80" s="26"/>
      <c r="R80" s="7"/>
      <c r="S80" s="7"/>
      <c r="T80" s="7"/>
      <c r="U80" s="7"/>
      <c r="V80" s="7"/>
      <c r="W80" s="7"/>
      <c r="X80" s="7"/>
      <c r="Y80" s="7"/>
      <c r="Z80" s="17"/>
      <c r="AA80" s="17"/>
      <c r="AB80" s="18"/>
      <c r="AC80" s="18"/>
      <c r="AD80" s="70"/>
      <c r="AE80" s="70"/>
      <c r="AF80" s="70"/>
      <c r="AG80" s="70"/>
      <c r="AH80" s="70"/>
      <c r="AI80" s="70"/>
      <c r="AJ80" s="66"/>
      <c r="AK80" s="69"/>
      <c r="AL80" s="69"/>
      <c r="AM80" s="68"/>
      <c r="AN80" s="68"/>
      <c r="AO80" s="4"/>
    </row>
    <row r="81" spans="1:41" ht="15">
      <c r="A81" s="3"/>
      <c r="B81" s="3"/>
      <c r="C81" s="3"/>
      <c r="D81" s="7"/>
      <c r="E81" s="7"/>
      <c r="F81" s="7"/>
      <c r="G81" s="7"/>
      <c r="H81" s="7"/>
      <c r="I81" s="7"/>
      <c r="J81" s="7"/>
      <c r="K81" s="7"/>
      <c r="L81" s="7"/>
      <c r="M81" s="7"/>
      <c r="N81" s="7"/>
      <c r="O81" s="7"/>
      <c r="P81" s="26"/>
      <c r="Q81" s="26"/>
      <c r="R81" s="7"/>
      <c r="S81" s="7"/>
      <c r="T81" s="7"/>
      <c r="U81" s="7"/>
      <c r="V81" s="7"/>
      <c r="W81" s="7"/>
      <c r="X81" s="7"/>
      <c r="Y81" s="7"/>
      <c r="Z81" s="17"/>
      <c r="AA81" s="17"/>
      <c r="AB81" s="18"/>
      <c r="AC81" s="18"/>
      <c r="AD81" s="70"/>
      <c r="AE81" s="70"/>
      <c r="AF81" s="70"/>
      <c r="AG81" s="70"/>
      <c r="AH81" s="70"/>
      <c r="AI81" s="70"/>
      <c r="AJ81" s="66"/>
      <c r="AK81" s="69"/>
      <c r="AL81" s="69"/>
      <c r="AM81" s="68"/>
      <c r="AN81" s="68"/>
      <c r="AO81" s="4"/>
    </row>
    <row r="82" spans="1:41" ht="15">
      <c r="A82" s="3"/>
      <c r="B82" s="3"/>
      <c r="C82" s="3"/>
      <c r="D82" s="7"/>
      <c r="E82" s="7"/>
      <c r="F82" s="7"/>
      <c r="G82" s="7"/>
      <c r="H82" s="7"/>
      <c r="I82" s="7"/>
      <c r="J82" s="7"/>
      <c r="K82" s="7"/>
      <c r="L82" s="7"/>
      <c r="M82" s="7"/>
      <c r="N82" s="7"/>
      <c r="O82" s="7"/>
      <c r="P82" s="26"/>
      <c r="Q82" s="26"/>
      <c r="R82" s="7"/>
      <c r="S82" s="7"/>
      <c r="T82" s="7"/>
      <c r="U82" s="7"/>
      <c r="V82" s="7"/>
      <c r="W82" s="7"/>
      <c r="X82" s="7"/>
      <c r="Y82" s="7"/>
      <c r="Z82" s="17"/>
      <c r="AA82" s="17"/>
      <c r="AB82" s="18"/>
      <c r="AC82" s="18"/>
      <c r="AD82" s="70"/>
      <c r="AE82" s="70"/>
      <c r="AF82" s="70"/>
      <c r="AG82" s="70"/>
      <c r="AH82" s="70"/>
      <c r="AI82" s="70"/>
      <c r="AJ82" s="66"/>
      <c r="AK82" s="69"/>
      <c r="AL82" s="69"/>
      <c r="AM82" s="68"/>
      <c r="AN82" s="68"/>
      <c r="AO82" s="4"/>
    </row>
    <row r="83" spans="1:41" ht="15">
      <c r="A83" s="3"/>
      <c r="B83" s="3"/>
      <c r="C83" s="3"/>
      <c r="D83" s="7"/>
      <c r="E83" s="7"/>
      <c r="F83" s="7"/>
      <c r="G83" s="7"/>
      <c r="H83" s="7"/>
      <c r="I83" s="7"/>
      <c r="J83" s="7"/>
      <c r="K83" s="7"/>
      <c r="L83" s="7"/>
      <c r="M83" s="7"/>
      <c r="N83" s="7"/>
      <c r="O83" s="7"/>
      <c r="P83" s="26"/>
      <c r="Q83" s="26"/>
      <c r="R83" s="7"/>
      <c r="S83" s="7"/>
      <c r="T83" s="7"/>
      <c r="U83" s="7"/>
      <c r="V83" s="7"/>
      <c r="W83" s="7"/>
      <c r="X83" s="7"/>
      <c r="Y83" s="7"/>
      <c r="Z83" s="17"/>
      <c r="AA83" s="17"/>
      <c r="AB83" s="18"/>
      <c r="AC83" s="18"/>
      <c r="AD83" s="70"/>
      <c r="AE83" s="70"/>
      <c r="AF83" s="70"/>
      <c r="AG83" s="70"/>
      <c r="AH83" s="70"/>
      <c r="AI83" s="70"/>
      <c r="AJ83" s="66"/>
      <c r="AK83" s="69"/>
      <c r="AL83" s="69"/>
      <c r="AM83" s="68"/>
      <c r="AN83" s="68"/>
      <c r="AO83" s="4"/>
    </row>
    <row r="84" spans="1:41" ht="15">
      <c r="A84" s="3"/>
      <c r="B84" s="3"/>
      <c r="C84" s="3"/>
      <c r="D84" s="7"/>
      <c r="E84" s="7"/>
      <c r="F84" s="7"/>
      <c r="G84" s="7"/>
      <c r="H84" s="7"/>
      <c r="I84" s="7"/>
      <c r="J84" s="7"/>
      <c r="K84" s="7"/>
      <c r="L84" s="7"/>
      <c r="M84" s="7"/>
      <c r="N84" s="7"/>
      <c r="O84" s="7"/>
      <c r="P84" s="26"/>
      <c r="Q84" s="26"/>
      <c r="R84" s="7"/>
      <c r="S84" s="7"/>
      <c r="T84" s="7"/>
      <c r="U84" s="7"/>
      <c r="V84" s="7"/>
      <c r="W84" s="7"/>
      <c r="X84" s="7"/>
      <c r="Y84" s="7"/>
      <c r="Z84" s="17"/>
      <c r="AA84" s="17"/>
      <c r="AB84" s="18"/>
      <c r="AC84" s="18"/>
      <c r="AD84" s="70"/>
      <c r="AE84" s="70"/>
      <c r="AF84" s="70"/>
      <c r="AG84" s="70"/>
      <c r="AH84" s="70"/>
      <c r="AI84" s="70"/>
      <c r="AJ84" s="66"/>
      <c r="AK84" s="69"/>
      <c r="AL84" s="69"/>
      <c r="AM84" s="68"/>
      <c r="AN84" s="68"/>
      <c r="AO84" s="4"/>
    </row>
    <row r="85" spans="1:41" ht="15">
      <c r="A85" s="3"/>
      <c r="B85" s="3"/>
      <c r="C85" s="3"/>
      <c r="D85" s="7"/>
      <c r="E85" s="7"/>
      <c r="F85" s="7"/>
      <c r="G85" s="7"/>
      <c r="H85" s="7"/>
      <c r="I85" s="7"/>
      <c r="J85" s="7"/>
      <c r="K85" s="7"/>
      <c r="L85" s="7"/>
      <c r="M85" s="7"/>
      <c r="N85" s="7"/>
      <c r="O85" s="7"/>
      <c r="P85" s="26"/>
      <c r="Q85" s="26"/>
      <c r="R85" s="7"/>
      <c r="S85" s="7"/>
      <c r="T85" s="7"/>
      <c r="U85" s="7"/>
      <c r="V85" s="7"/>
      <c r="W85" s="7"/>
      <c r="X85" s="7"/>
      <c r="Y85" s="7"/>
      <c r="Z85" s="17"/>
      <c r="AA85" s="17"/>
      <c r="AB85" s="18"/>
      <c r="AC85" s="18"/>
      <c r="AD85" s="70"/>
      <c r="AE85" s="70"/>
      <c r="AF85" s="70"/>
      <c r="AG85" s="70"/>
      <c r="AH85" s="70"/>
      <c r="AI85" s="70"/>
      <c r="AJ85" s="66"/>
      <c r="AK85" s="69"/>
      <c r="AL85" s="69"/>
      <c r="AM85" s="68"/>
      <c r="AN85" s="68"/>
      <c r="AO85" s="4"/>
    </row>
    <row r="86" spans="1:41" ht="15">
      <c r="A86" s="3"/>
      <c r="B86" s="3"/>
      <c r="C86" s="3"/>
      <c r="D86" s="7"/>
      <c r="E86" s="7"/>
      <c r="F86" s="7"/>
      <c r="G86" s="7"/>
      <c r="H86" s="7"/>
      <c r="I86" s="7"/>
      <c r="J86" s="7"/>
      <c r="K86" s="7"/>
      <c r="L86" s="7"/>
      <c r="M86" s="7"/>
      <c r="N86" s="7"/>
      <c r="O86" s="7"/>
      <c r="P86" s="26"/>
      <c r="Q86" s="26"/>
      <c r="R86" s="7"/>
      <c r="S86" s="7"/>
      <c r="T86" s="7"/>
      <c r="U86" s="7"/>
      <c r="V86" s="7"/>
      <c r="W86" s="7"/>
      <c r="X86" s="7"/>
      <c r="Y86" s="7"/>
      <c r="Z86" s="17"/>
      <c r="AA86" s="17"/>
      <c r="AB86" s="18"/>
      <c r="AC86" s="18"/>
      <c r="AD86" s="70"/>
      <c r="AE86" s="70"/>
      <c r="AF86" s="70"/>
      <c r="AG86" s="70"/>
      <c r="AH86" s="70"/>
      <c r="AI86" s="70"/>
      <c r="AJ86" s="66"/>
      <c r="AK86" s="69"/>
      <c r="AL86" s="69"/>
      <c r="AM86" s="68"/>
      <c r="AN86" s="68"/>
      <c r="AO86" s="4"/>
    </row>
    <row r="87" spans="1:41" ht="15">
      <c r="A87" s="3"/>
      <c r="B87" s="3"/>
      <c r="C87" s="3"/>
      <c r="D87" s="7"/>
      <c r="E87" s="7"/>
      <c r="F87" s="7"/>
      <c r="G87" s="7"/>
      <c r="H87" s="7"/>
      <c r="I87" s="7"/>
      <c r="J87" s="7"/>
      <c r="K87" s="7"/>
      <c r="L87" s="7"/>
      <c r="M87" s="7"/>
      <c r="N87" s="7"/>
      <c r="O87" s="7"/>
      <c r="P87" s="26"/>
      <c r="Q87" s="26"/>
      <c r="R87" s="7"/>
      <c r="S87" s="7"/>
      <c r="T87" s="7"/>
      <c r="U87" s="7"/>
      <c r="V87" s="7"/>
      <c r="W87" s="7"/>
      <c r="X87" s="7"/>
      <c r="Y87" s="7"/>
      <c r="Z87" s="17"/>
      <c r="AA87" s="17"/>
      <c r="AB87" s="18"/>
      <c r="AC87" s="18"/>
      <c r="AD87" s="70"/>
      <c r="AE87" s="70"/>
      <c r="AF87" s="70"/>
      <c r="AG87" s="70"/>
      <c r="AH87" s="70"/>
      <c r="AI87" s="70"/>
      <c r="AJ87" s="66"/>
      <c r="AK87" s="69"/>
      <c r="AL87" s="69"/>
      <c r="AM87" s="68"/>
      <c r="AN87" s="68"/>
      <c r="AO87" s="4"/>
    </row>
    <row r="88" spans="1:41" ht="15">
      <c r="A88" s="3"/>
      <c r="B88" s="3"/>
      <c r="C88" s="3"/>
      <c r="D88" s="7"/>
      <c r="E88" s="7"/>
      <c r="F88" s="7"/>
      <c r="G88" s="7"/>
      <c r="H88" s="7"/>
      <c r="I88" s="7"/>
      <c r="J88" s="7"/>
      <c r="K88" s="7"/>
      <c r="L88" s="7"/>
      <c r="M88" s="7"/>
      <c r="N88" s="7"/>
      <c r="O88" s="7"/>
      <c r="P88" s="26"/>
      <c r="Q88" s="26"/>
      <c r="R88" s="7"/>
      <c r="S88" s="7"/>
      <c r="T88" s="7"/>
      <c r="U88" s="7"/>
      <c r="V88" s="7"/>
      <c r="W88" s="7"/>
      <c r="X88" s="7"/>
      <c r="Y88" s="7"/>
      <c r="Z88" s="17"/>
      <c r="AA88" s="17"/>
      <c r="AB88" s="18"/>
      <c r="AC88" s="18"/>
      <c r="AD88" s="70"/>
      <c r="AE88" s="70"/>
      <c r="AF88" s="70"/>
      <c r="AG88" s="70"/>
      <c r="AH88" s="70"/>
      <c r="AI88" s="70"/>
      <c r="AJ88" s="66"/>
      <c r="AK88" s="69"/>
      <c r="AL88" s="69"/>
      <c r="AM88" s="68"/>
      <c r="AN88" s="68"/>
      <c r="AO88" s="4"/>
    </row>
  </sheetData>
  <sheetProtection selectLockedCells="1"/>
  <mergeCells count="32">
    <mergeCell ref="N2:O2"/>
    <mergeCell ref="AG2:AG3"/>
    <mergeCell ref="AH2:AH3"/>
    <mergeCell ref="R2:S2"/>
    <mergeCell ref="AD2:AD3"/>
    <mergeCell ref="AE2:AE3"/>
    <mergeCell ref="AF2:AF3"/>
    <mergeCell ref="T2:U2"/>
    <mergeCell ref="A1:A3"/>
    <mergeCell ref="B1:B3"/>
    <mergeCell ref="C1:C3"/>
    <mergeCell ref="AD1:AJ1"/>
    <mergeCell ref="D2:E2"/>
    <mergeCell ref="X2:Y2"/>
    <mergeCell ref="Z2:AA2"/>
    <mergeCell ref="AB1:AC2"/>
    <mergeCell ref="R1:AA1"/>
    <mergeCell ref="AJ2:AJ3"/>
    <mergeCell ref="AL2:AL3"/>
    <mergeCell ref="AM2:AM3"/>
    <mergeCell ref="V2:W2"/>
    <mergeCell ref="AI2:AI3"/>
    <mergeCell ref="AO1:AO3"/>
    <mergeCell ref="D1:Q1"/>
    <mergeCell ref="L2:M2"/>
    <mergeCell ref="J2:K2"/>
    <mergeCell ref="H2:I2"/>
    <mergeCell ref="F2:G2"/>
    <mergeCell ref="P2:Q2"/>
    <mergeCell ref="AN1:AN3"/>
    <mergeCell ref="AK1:AM1"/>
    <mergeCell ref="AK2:AK3"/>
  </mergeCells>
  <conditionalFormatting sqref="B4:B88">
    <cfRule type="expression" priority="1" dxfId="22" stopIfTrue="1">
      <formula>AND(NOT(ISBLANK($A4)),ISBLANK(B4))</formula>
    </cfRule>
  </conditionalFormatting>
  <conditionalFormatting sqref="C4:C88">
    <cfRule type="expression" priority="2" dxfId="22" stopIfTrue="1">
      <formula>AND(NOT(ISBLANK(A4)),ISBLANK(C4))</formula>
    </cfRule>
  </conditionalFormatting>
  <conditionalFormatting sqref="F35:F88 H35:H88 J35:J88 L35:L88 N35:N88 D35:D88 N4:N33 L4:L33 J4:J33 H4:H33 F4:F33 D4:D33 V4 T4 R4 X4 V6:V25 T6:T25 R6:R25 X6:X25 R27:R28 V27:V28 T27:T28 X27:X28 R35:R88 X35:X88 T35:T88 T30:T33 X30:X33 R30:R33 V30:V33 V35:V88">
    <cfRule type="expression" priority="3" dxfId="22" stopIfTrue="1">
      <formula>AND(NOT(ISBLANK(E4)),ISBLANK(D4))</formula>
    </cfRule>
  </conditionalFormatting>
  <conditionalFormatting sqref="G35:G88 I35:I88 K35:K88 M35:M88 O35:O88 E35:E88 O4:O33 M4:M33 K4:K33 I4:I33 G4:G33 E4:E33 W4 U4 S4 Y4 W6:W25 U6:U25 S6:S25 Y6:Y25 S27:S28 W27:W28 U27:U28 Y27:Y28 S35:S88 Y35:Y88 U35:U88 U30:U33 Y30:Y33 S30:S33 W30:W33 W35:W88">
    <cfRule type="expression" priority="4" dxfId="22" stopIfTrue="1">
      <formula>AND(NOT(ISBLANK(D4)),ISBLANK(E4))</formula>
    </cfRule>
  </conditionalFormatting>
  <conditionalFormatting sqref="D34 F34 H34 J34 L34 N34 R5 T5 V5 X5 R26 T26 V26 X26 R29 T29 V29 X29 R34 T34 V34 X34">
    <cfRule type="expression" priority="5" dxfId="22" stopIfTrue="1">
      <formula>AND(NOT(ISBLANK(E5)),ISBLANK(D5))</formula>
    </cfRule>
  </conditionalFormatting>
  <conditionalFormatting sqref="E34 G34 I34 K34 M34 O34 S5 U5 W5 Y5 S26 U26 W26 Y26 S29 U29 W29 Y29 S34 U34 W34 Y34">
    <cfRule type="expression" priority="6" dxfId="22" stopIfTrue="1">
      <formula>AND(NOT(ISBLANK(D5)),ISBLANK(E5))</formula>
    </cfRule>
  </conditionalFormatting>
  <dataValidations count="5">
    <dataValidation operator="lessThanOrEqual" allowBlank="1" showInputMessage="1" showErrorMessage="1" error="FTE cannot be greater than Headcount&#10;" sqref="R89:AN65536 A89:O65536 AP1:IV65536 AO1 AL34 R1 A1:C1 P2 AB1 AB3:AC88 P4:Q65536 AO4:AO65536"/>
    <dataValidation type="custom" allowBlank="1" showInputMessage="1" showErrorMessage="1" errorTitle="FTE" error="The value entered in the FTE field must be less than or equal to the value entered in the headcount field." sqref="G4:G88 M4:M88 E4:E88 O4:O88 K4:K88 I4:I88 U4:U88 S4:S88 Y4:Y88 W4:W88">
      <formula1>G4&lt;=F4</formula1>
    </dataValidation>
    <dataValidation type="custom" allowBlank="1" showInputMessage="1" showErrorMessage="1" errorTitle="Headcount" error="The value entered in the headcount field must be greater than or equal to the value entered in the FTE field." sqref="H4:H88 F4:F88 D4:D88 N4:N88 L4:L88 J4:J88 T4:T88 R4:R88 X4:X88 V4:V88">
      <formula1>H4&gt;=I4</formula1>
    </dataValidation>
    <dataValidation type="decimal" operator="greaterThan" allowBlank="1" showInputMessage="1" showErrorMessage="1" sqref="AD35:AI88 AD11:AI14 AD28:AI28 AD9:AI9 AD6:AI7 AD4:AI4 AD18:AI24 AD30:AI30 AD32:AI33 AL17:AL25 AL9 AK30:AK33 AK28 AL28:AL33 AK6:AK7 AL4:AL7 AK4 AK9:AK15 AL11:AL15 AK17:AK24 AK35:AL88">
      <formula1>0</formula1>
    </dataValidation>
    <dataValidation type="decimal" operator="greaterThanOrEqual" allowBlank="1" showInputMessage="1" showErrorMessage="1" sqref="AD5:AI5 AD29:AI29 AD10:AI10 AD8:AI8 AD15:AI17 AD25:AI27 AD31:AI31 AD34:AI34 AK29 AL10 AK8:AL8 AK5 AK16:AL16 AK25 AK26:AL27 AK34">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3"/>
  <legacyDrawing r:id="rId2"/>
</worksheet>
</file>

<file path=xl/worksheets/sheet11.xml><?xml version="1.0" encoding="utf-8"?>
<worksheet xmlns="http://schemas.openxmlformats.org/spreadsheetml/2006/main" xmlns:r="http://schemas.openxmlformats.org/officeDocument/2006/relationships">
  <dimension ref="A1:AO88"/>
  <sheetViews>
    <sheetView zoomScale="90" zoomScaleNormal="9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8.88671875" defaultRowHeight="15"/>
  <cols>
    <col min="1" max="1" width="23.5546875" style="2" customWidth="1"/>
    <col min="2" max="3" width="14.99609375" style="2" hidden="1" customWidth="1"/>
    <col min="4" max="17" width="10.4453125" style="8" customWidth="1"/>
    <col min="18" max="27" width="12.77734375" style="8" customWidth="1"/>
    <col min="28" max="29" width="11.10546875" style="2" customWidth="1"/>
    <col min="30" max="36" width="15.5546875" style="34" customWidth="1"/>
    <col min="37" max="39" width="19.10546875" style="34" customWidth="1"/>
    <col min="40" max="40" width="20.77734375" style="34" customWidth="1"/>
    <col min="41" max="41" width="17.99609375" style="2" customWidth="1"/>
    <col min="42" max="16384" width="8.88671875" style="2" customWidth="1"/>
  </cols>
  <sheetData>
    <row r="1" spans="1:41" s="1" customFormat="1" ht="15" customHeight="1">
      <c r="A1" s="79" t="s">
        <v>11</v>
      </c>
      <c r="B1" s="79" t="s">
        <v>1</v>
      </c>
      <c r="C1" s="79" t="s">
        <v>0</v>
      </c>
      <c r="D1" s="82" t="s">
        <v>8</v>
      </c>
      <c r="E1" s="83"/>
      <c r="F1" s="83"/>
      <c r="G1" s="83"/>
      <c r="H1" s="83"/>
      <c r="I1" s="83"/>
      <c r="J1" s="83"/>
      <c r="K1" s="83"/>
      <c r="L1" s="83"/>
      <c r="M1" s="83"/>
      <c r="N1" s="83"/>
      <c r="O1" s="83"/>
      <c r="P1" s="83"/>
      <c r="Q1" s="84"/>
      <c r="R1" s="91" t="s">
        <v>14</v>
      </c>
      <c r="S1" s="102"/>
      <c r="T1" s="102"/>
      <c r="U1" s="102"/>
      <c r="V1" s="102"/>
      <c r="W1" s="102"/>
      <c r="X1" s="102"/>
      <c r="Y1" s="102"/>
      <c r="Z1" s="102"/>
      <c r="AA1" s="92"/>
      <c r="AB1" s="98" t="s">
        <v>15</v>
      </c>
      <c r="AC1" s="99"/>
      <c r="AD1" s="95" t="s">
        <v>72</v>
      </c>
      <c r="AE1" s="96"/>
      <c r="AF1" s="96"/>
      <c r="AG1" s="96"/>
      <c r="AH1" s="96"/>
      <c r="AI1" s="96"/>
      <c r="AJ1" s="97"/>
      <c r="AK1" s="90" t="s">
        <v>83</v>
      </c>
      <c r="AL1" s="90"/>
      <c r="AM1" s="90"/>
      <c r="AN1" s="87" t="s">
        <v>84</v>
      </c>
      <c r="AO1" s="79" t="s">
        <v>20</v>
      </c>
    </row>
    <row r="2" spans="1:41" s="1" customFormat="1" ht="53.25" customHeight="1">
      <c r="A2" s="93"/>
      <c r="B2" s="93"/>
      <c r="C2" s="93"/>
      <c r="D2" s="85" t="s">
        <v>16</v>
      </c>
      <c r="E2" s="86"/>
      <c r="F2" s="85" t="s">
        <v>17</v>
      </c>
      <c r="G2" s="86"/>
      <c r="H2" s="85" t="s">
        <v>18</v>
      </c>
      <c r="I2" s="86"/>
      <c r="J2" s="85" t="s">
        <v>6</v>
      </c>
      <c r="K2" s="86"/>
      <c r="L2" s="85" t="s">
        <v>19</v>
      </c>
      <c r="M2" s="86"/>
      <c r="N2" s="85" t="s">
        <v>5</v>
      </c>
      <c r="O2" s="86"/>
      <c r="P2" s="82" t="s">
        <v>9</v>
      </c>
      <c r="Q2" s="84"/>
      <c r="R2" s="82" t="s">
        <v>12</v>
      </c>
      <c r="S2" s="92"/>
      <c r="T2" s="91" t="s">
        <v>3</v>
      </c>
      <c r="U2" s="92"/>
      <c r="V2" s="91" t="s">
        <v>4</v>
      </c>
      <c r="W2" s="92"/>
      <c r="X2" s="91" t="s">
        <v>13</v>
      </c>
      <c r="Y2" s="92"/>
      <c r="Z2" s="82" t="s">
        <v>10</v>
      </c>
      <c r="AA2" s="84"/>
      <c r="AB2" s="100"/>
      <c r="AC2" s="101"/>
      <c r="AD2" s="76" t="s">
        <v>73</v>
      </c>
      <c r="AE2" s="76" t="s">
        <v>74</v>
      </c>
      <c r="AF2" s="76" t="s">
        <v>75</v>
      </c>
      <c r="AG2" s="76" t="s">
        <v>76</v>
      </c>
      <c r="AH2" s="76" t="s">
        <v>77</v>
      </c>
      <c r="AI2" s="76" t="s">
        <v>78</v>
      </c>
      <c r="AJ2" s="103" t="s">
        <v>79</v>
      </c>
      <c r="AK2" s="76" t="s">
        <v>80</v>
      </c>
      <c r="AL2" s="76" t="s">
        <v>81</v>
      </c>
      <c r="AM2" s="76" t="s">
        <v>82</v>
      </c>
      <c r="AN2" s="88"/>
      <c r="AO2" s="80"/>
    </row>
    <row r="3" spans="1:41" ht="57.75" customHeight="1">
      <c r="A3" s="94"/>
      <c r="B3" s="94"/>
      <c r="C3" s="94"/>
      <c r="D3" s="5" t="s">
        <v>2</v>
      </c>
      <c r="E3" s="5" t="s">
        <v>7</v>
      </c>
      <c r="F3" s="5" t="s">
        <v>2</v>
      </c>
      <c r="G3" s="5" t="s">
        <v>7</v>
      </c>
      <c r="H3" s="5" t="s">
        <v>2</v>
      </c>
      <c r="I3" s="5" t="s">
        <v>7</v>
      </c>
      <c r="J3" s="5" t="s">
        <v>2</v>
      </c>
      <c r="K3" s="5" t="s">
        <v>7</v>
      </c>
      <c r="L3" s="5" t="s">
        <v>2</v>
      </c>
      <c r="M3" s="5" t="s">
        <v>7</v>
      </c>
      <c r="N3" s="5" t="s">
        <v>2</v>
      </c>
      <c r="O3" s="5" t="s">
        <v>7</v>
      </c>
      <c r="P3" s="5" t="s">
        <v>2</v>
      </c>
      <c r="Q3" s="5" t="s">
        <v>7</v>
      </c>
      <c r="R3" s="6" t="s">
        <v>2</v>
      </c>
      <c r="S3" s="6" t="s">
        <v>7</v>
      </c>
      <c r="T3" s="6" t="s">
        <v>2</v>
      </c>
      <c r="U3" s="6" t="s">
        <v>7</v>
      </c>
      <c r="V3" s="6" t="s">
        <v>2</v>
      </c>
      <c r="W3" s="6" t="s">
        <v>7</v>
      </c>
      <c r="X3" s="6" t="s">
        <v>2</v>
      </c>
      <c r="Y3" s="6" t="s">
        <v>7</v>
      </c>
      <c r="Z3" s="6" t="s">
        <v>2</v>
      </c>
      <c r="AA3" s="6" t="s">
        <v>7</v>
      </c>
      <c r="AB3" s="13" t="s">
        <v>2</v>
      </c>
      <c r="AC3" s="14" t="s">
        <v>7</v>
      </c>
      <c r="AD3" s="77"/>
      <c r="AE3" s="77"/>
      <c r="AF3" s="77"/>
      <c r="AG3" s="77"/>
      <c r="AH3" s="77"/>
      <c r="AI3" s="77"/>
      <c r="AJ3" s="103"/>
      <c r="AK3" s="77"/>
      <c r="AL3" s="77"/>
      <c r="AM3" s="77"/>
      <c r="AN3" s="89"/>
      <c r="AO3" s="81"/>
    </row>
    <row r="4" spans="1:41" ht="45">
      <c r="A4" s="9" t="s">
        <v>22</v>
      </c>
      <c r="B4" s="9" t="s">
        <v>63</v>
      </c>
      <c r="C4" s="9" t="s">
        <v>62</v>
      </c>
      <c r="D4" s="15">
        <v>62</v>
      </c>
      <c r="E4" s="15">
        <v>57.1</v>
      </c>
      <c r="F4" s="15">
        <v>266</v>
      </c>
      <c r="G4" s="15">
        <v>246</v>
      </c>
      <c r="H4" s="15">
        <v>478</v>
      </c>
      <c r="I4" s="15">
        <v>443.1</v>
      </c>
      <c r="J4" s="15">
        <v>40</v>
      </c>
      <c r="K4" s="15">
        <v>37.9</v>
      </c>
      <c r="L4" s="15">
        <v>4</v>
      </c>
      <c r="M4" s="15">
        <v>3.9</v>
      </c>
      <c r="N4" s="15">
        <v>2</v>
      </c>
      <c r="O4" s="15">
        <v>1.3</v>
      </c>
      <c r="P4" s="16">
        <f aca="true" t="shared" si="0" ref="P4:P34">SUM(D4,F4,H4,J4,L4,N4)</f>
        <v>852</v>
      </c>
      <c r="Q4" s="16">
        <f aca="true" t="shared" si="1" ref="Q4:Q34">SUM(E4,G4,I4,K4,M4,O4)</f>
        <v>789.3</v>
      </c>
      <c r="R4" s="15">
        <v>13</v>
      </c>
      <c r="S4" s="15">
        <v>13</v>
      </c>
      <c r="T4" s="15">
        <v>0</v>
      </c>
      <c r="U4" s="15">
        <v>0</v>
      </c>
      <c r="V4" s="15">
        <v>1</v>
      </c>
      <c r="W4" s="15">
        <v>0.2</v>
      </c>
      <c r="X4" s="15">
        <v>0</v>
      </c>
      <c r="Y4" s="15">
        <v>0</v>
      </c>
      <c r="Z4" s="17">
        <f aca="true" t="shared" si="2" ref="Z4:Z34">SUM(R4,T4,V4,X4)</f>
        <v>14</v>
      </c>
      <c r="AA4" s="17">
        <f aca="true" t="shared" si="3" ref="AA4:AA34">SUM(S4,U4,W4,Y4)</f>
        <v>13.2</v>
      </c>
      <c r="AB4" s="18">
        <f aca="true" t="shared" si="4" ref="AB4:AB34">SUM(P4+Z4)</f>
        <v>866</v>
      </c>
      <c r="AC4" s="18">
        <f aca="true" t="shared" si="5" ref="AC4:AC34">SUM(Q4+AA4)</f>
        <v>802.5</v>
      </c>
      <c r="AD4" s="28">
        <v>2065246.74</v>
      </c>
      <c r="AE4" s="28">
        <v>17347.37</v>
      </c>
      <c r="AF4" s="28"/>
      <c r="AG4" s="28">
        <v>7985.57</v>
      </c>
      <c r="AH4" s="28">
        <v>368843.7</v>
      </c>
      <c r="AI4" s="28">
        <v>164444.89</v>
      </c>
      <c r="AJ4" s="29">
        <f aca="true" t="shared" si="6" ref="AJ4:AJ34">SUM(AD4:AI4)</f>
        <v>2623868.2700000005</v>
      </c>
      <c r="AK4" s="27"/>
      <c r="AL4" s="27"/>
      <c r="AM4" s="30">
        <f aca="true" t="shared" si="7" ref="AM4:AM34">SUM(AK4:AL4)</f>
        <v>0</v>
      </c>
      <c r="AN4" s="30">
        <f aca="true" t="shared" si="8" ref="AN4:AN34">SUM(AJ4+AM4)</f>
        <v>2623868.2700000005</v>
      </c>
      <c r="AO4" s="20"/>
    </row>
    <row r="5" spans="1:41" ht="45">
      <c r="A5" s="9" t="s">
        <v>23</v>
      </c>
      <c r="B5" s="9" t="s">
        <v>61</v>
      </c>
      <c r="C5" s="9" t="s">
        <v>62</v>
      </c>
      <c r="D5" s="15">
        <v>3</v>
      </c>
      <c r="E5" s="15">
        <v>2.7</v>
      </c>
      <c r="F5" s="15">
        <v>25</v>
      </c>
      <c r="G5" s="15">
        <v>23.3</v>
      </c>
      <c r="H5" s="15">
        <v>37</v>
      </c>
      <c r="I5" s="15">
        <v>34.56</v>
      </c>
      <c r="J5" s="15">
        <v>11</v>
      </c>
      <c r="K5" s="15">
        <v>10.31</v>
      </c>
      <c r="L5" s="15">
        <v>4</v>
      </c>
      <c r="M5" s="15">
        <v>3.5</v>
      </c>
      <c r="N5" s="15"/>
      <c r="O5" s="15"/>
      <c r="P5" s="16">
        <f t="shared" si="0"/>
        <v>80</v>
      </c>
      <c r="Q5" s="16">
        <f t="shared" si="1"/>
        <v>74.37</v>
      </c>
      <c r="R5" s="15">
        <v>1</v>
      </c>
      <c r="S5" s="15">
        <v>1</v>
      </c>
      <c r="T5" s="15">
        <v>0</v>
      </c>
      <c r="U5" s="15">
        <v>0</v>
      </c>
      <c r="V5" s="15">
        <v>0</v>
      </c>
      <c r="W5" s="15">
        <v>0</v>
      </c>
      <c r="X5" s="15">
        <v>4</v>
      </c>
      <c r="Y5" s="15">
        <v>4</v>
      </c>
      <c r="Z5" s="17">
        <f t="shared" si="2"/>
        <v>5</v>
      </c>
      <c r="AA5" s="17">
        <f t="shared" si="3"/>
        <v>5</v>
      </c>
      <c r="AB5" s="18">
        <f t="shared" si="4"/>
        <v>85</v>
      </c>
      <c r="AC5" s="18">
        <f t="shared" si="5"/>
        <v>79.37</v>
      </c>
      <c r="AD5" s="28">
        <v>214995.71</v>
      </c>
      <c r="AE5" s="28">
        <v>1541.08</v>
      </c>
      <c r="AF5" s="28">
        <v>500</v>
      </c>
      <c r="AG5" s="28">
        <v>0</v>
      </c>
      <c r="AH5" s="28">
        <v>52538.73</v>
      </c>
      <c r="AI5" s="28">
        <v>14746.53</v>
      </c>
      <c r="AJ5" s="29">
        <f t="shared" si="6"/>
        <v>284322.05</v>
      </c>
      <c r="AK5" s="27">
        <v>12793</v>
      </c>
      <c r="AL5" s="27"/>
      <c r="AM5" s="30">
        <f t="shared" si="7"/>
        <v>12793</v>
      </c>
      <c r="AN5" s="30">
        <f t="shared" si="8"/>
        <v>297115.05</v>
      </c>
      <c r="AO5" s="20"/>
    </row>
    <row r="6" spans="1:41" ht="45">
      <c r="A6" s="9" t="s">
        <v>24</v>
      </c>
      <c r="B6" s="9" t="s">
        <v>61</v>
      </c>
      <c r="C6" s="9" t="s">
        <v>62</v>
      </c>
      <c r="D6" s="15">
        <v>238</v>
      </c>
      <c r="E6" s="15">
        <v>215.12562972972972</v>
      </c>
      <c r="F6" s="15">
        <v>392</v>
      </c>
      <c r="G6" s="15">
        <v>361.9400405405405</v>
      </c>
      <c r="H6" s="15">
        <v>789</v>
      </c>
      <c r="I6" s="15">
        <v>755.3648000000001</v>
      </c>
      <c r="J6" s="15">
        <v>204</v>
      </c>
      <c r="K6" s="15">
        <v>196.97539999999998</v>
      </c>
      <c r="L6" s="15">
        <v>49</v>
      </c>
      <c r="M6" s="15">
        <v>44.972899999999996</v>
      </c>
      <c r="N6" s="15">
        <v>9</v>
      </c>
      <c r="O6" s="15">
        <v>9</v>
      </c>
      <c r="P6" s="16">
        <f t="shared" si="0"/>
        <v>1681</v>
      </c>
      <c r="Q6" s="16">
        <f t="shared" si="1"/>
        <v>1583.3787702702703</v>
      </c>
      <c r="R6" s="15">
        <v>10</v>
      </c>
      <c r="S6" s="15">
        <v>10</v>
      </c>
      <c r="T6" s="15">
        <v>0</v>
      </c>
      <c r="U6" s="15">
        <v>0</v>
      </c>
      <c r="V6" s="15">
        <v>1</v>
      </c>
      <c r="W6" s="15">
        <v>1</v>
      </c>
      <c r="X6" s="15">
        <v>1</v>
      </c>
      <c r="Y6" s="15">
        <v>0.2</v>
      </c>
      <c r="Z6" s="17">
        <f t="shared" si="2"/>
        <v>12</v>
      </c>
      <c r="AA6" s="17">
        <f t="shared" si="3"/>
        <v>11.2</v>
      </c>
      <c r="AB6" s="18">
        <f t="shared" si="4"/>
        <v>1693</v>
      </c>
      <c r="AC6" s="18">
        <f t="shared" si="5"/>
        <v>1594.5787702702703</v>
      </c>
      <c r="AD6" s="28">
        <v>4435864.42</v>
      </c>
      <c r="AE6" s="28">
        <v>83662.79999999999</v>
      </c>
      <c r="AF6" s="28">
        <v>4939.3</v>
      </c>
      <c r="AG6" s="28">
        <v>40327.899999999994</v>
      </c>
      <c r="AH6" s="28">
        <v>1131640.95</v>
      </c>
      <c r="AI6" s="28">
        <v>371142.49</v>
      </c>
      <c r="AJ6" s="29">
        <f t="shared" si="6"/>
        <v>6067577.86</v>
      </c>
      <c r="AK6" s="27">
        <v>37635.08</v>
      </c>
      <c r="AL6" s="27">
        <v>5000</v>
      </c>
      <c r="AM6" s="30">
        <f t="shared" si="7"/>
        <v>42635.08</v>
      </c>
      <c r="AN6" s="30">
        <f t="shared" si="8"/>
        <v>6110212.94</v>
      </c>
      <c r="AO6" s="20"/>
    </row>
    <row r="7" spans="1:41" ht="45">
      <c r="A7" s="9" t="s">
        <v>25</v>
      </c>
      <c r="B7" s="9" t="s">
        <v>61</v>
      </c>
      <c r="C7" s="9" t="s">
        <v>62</v>
      </c>
      <c r="D7" s="15" t="s">
        <v>67</v>
      </c>
      <c r="E7" s="15" t="s">
        <v>67</v>
      </c>
      <c r="F7" s="15" t="s">
        <v>67</v>
      </c>
      <c r="G7" s="15" t="s">
        <v>67</v>
      </c>
      <c r="H7" s="15" t="s">
        <v>67</v>
      </c>
      <c r="I7" s="15" t="s">
        <v>67</v>
      </c>
      <c r="J7" s="15" t="s">
        <v>67</v>
      </c>
      <c r="K7" s="15" t="s">
        <v>67</v>
      </c>
      <c r="L7" s="15" t="s">
        <v>67</v>
      </c>
      <c r="M7" s="15" t="s">
        <v>67</v>
      </c>
      <c r="N7" s="15" t="s">
        <v>67</v>
      </c>
      <c r="O7" s="15" t="s">
        <v>67</v>
      </c>
      <c r="P7" s="16" t="s">
        <v>67</v>
      </c>
      <c r="Q7" s="16" t="s">
        <v>67</v>
      </c>
      <c r="R7" s="15" t="s">
        <v>67</v>
      </c>
      <c r="S7" s="15" t="s">
        <v>67</v>
      </c>
      <c r="T7" s="15" t="s">
        <v>67</v>
      </c>
      <c r="U7" s="15" t="s">
        <v>67</v>
      </c>
      <c r="V7" s="15" t="s">
        <v>67</v>
      </c>
      <c r="W7" s="15" t="s">
        <v>67</v>
      </c>
      <c r="X7" s="15" t="s">
        <v>67</v>
      </c>
      <c r="Y7" s="15" t="s">
        <v>67</v>
      </c>
      <c r="Z7" s="17" t="s">
        <v>67</v>
      </c>
      <c r="AA7" s="17" t="s">
        <v>67</v>
      </c>
      <c r="AB7" s="21" t="s">
        <v>67</v>
      </c>
      <c r="AC7" s="21" t="s">
        <v>67</v>
      </c>
      <c r="AD7" s="28"/>
      <c r="AE7" s="28"/>
      <c r="AF7" s="28"/>
      <c r="AG7" s="28"/>
      <c r="AH7" s="28"/>
      <c r="AI7" s="28"/>
      <c r="AJ7" s="29">
        <f t="shared" si="6"/>
        <v>0</v>
      </c>
      <c r="AK7" s="27"/>
      <c r="AL7" s="27"/>
      <c r="AM7" s="30">
        <f t="shared" si="7"/>
        <v>0</v>
      </c>
      <c r="AN7" s="30">
        <f t="shared" si="8"/>
        <v>0</v>
      </c>
      <c r="AO7" s="19"/>
    </row>
    <row r="8" spans="1:41" ht="45">
      <c r="A8" s="9" t="s">
        <v>26</v>
      </c>
      <c r="B8" s="9" t="s">
        <v>64</v>
      </c>
      <c r="C8" s="9" t="s">
        <v>62</v>
      </c>
      <c r="D8" s="23">
        <v>224</v>
      </c>
      <c r="E8" s="24">
        <v>215.76</v>
      </c>
      <c r="F8" s="24">
        <v>471</v>
      </c>
      <c r="G8" s="24">
        <v>456.93</v>
      </c>
      <c r="H8" s="24">
        <v>1179</v>
      </c>
      <c r="I8" s="24">
        <v>1152.72</v>
      </c>
      <c r="J8" s="24">
        <v>1046</v>
      </c>
      <c r="K8" s="24">
        <v>1010.39</v>
      </c>
      <c r="L8" s="24">
        <v>222</v>
      </c>
      <c r="M8" s="24">
        <v>214.55</v>
      </c>
      <c r="N8" s="24">
        <v>0</v>
      </c>
      <c r="O8" s="24">
        <v>0</v>
      </c>
      <c r="P8" s="16">
        <f t="shared" si="0"/>
        <v>3142</v>
      </c>
      <c r="Q8" s="16">
        <f t="shared" si="1"/>
        <v>3050.3500000000004</v>
      </c>
      <c r="R8" s="24">
        <v>148</v>
      </c>
      <c r="S8" s="24">
        <v>148</v>
      </c>
      <c r="T8" s="24">
        <v>14</v>
      </c>
      <c r="U8" s="24">
        <v>14</v>
      </c>
      <c r="V8" s="24">
        <v>99</v>
      </c>
      <c r="W8" s="24">
        <v>99</v>
      </c>
      <c r="X8" s="24">
        <v>102</v>
      </c>
      <c r="Y8" s="24">
        <v>102</v>
      </c>
      <c r="Z8" s="17">
        <f t="shared" si="2"/>
        <v>363</v>
      </c>
      <c r="AA8" s="17">
        <f t="shared" si="3"/>
        <v>363</v>
      </c>
      <c r="AB8" s="18">
        <f t="shared" si="4"/>
        <v>3505</v>
      </c>
      <c r="AC8" s="18">
        <f t="shared" si="5"/>
        <v>3413.3500000000004</v>
      </c>
      <c r="AD8" s="31">
        <v>10399802</v>
      </c>
      <c r="AE8" s="32">
        <v>237429</v>
      </c>
      <c r="AF8" s="32">
        <v>95663</v>
      </c>
      <c r="AG8" s="32">
        <v>84647</v>
      </c>
      <c r="AH8" s="32">
        <v>2139177</v>
      </c>
      <c r="AI8" s="32">
        <v>977805</v>
      </c>
      <c r="AJ8" s="29">
        <f t="shared" si="6"/>
        <v>13934523</v>
      </c>
      <c r="AK8" s="31">
        <v>502301</v>
      </c>
      <c r="AL8" s="31">
        <v>247013</v>
      </c>
      <c r="AM8" s="30">
        <f t="shared" si="7"/>
        <v>749314</v>
      </c>
      <c r="AN8" s="30">
        <f t="shared" si="8"/>
        <v>14683837</v>
      </c>
      <c r="AO8" s="20"/>
    </row>
    <row r="9" spans="1:41" ht="45">
      <c r="A9" s="9" t="s">
        <v>27</v>
      </c>
      <c r="B9" s="9" t="s">
        <v>61</v>
      </c>
      <c r="C9" s="9" t="s">
        <v>62</v>
      </c>
      <c r="D9" s="15">
        <v>0</v>
      </c>
      <c r="E9" s="15">
        <v>0</v>
      </c>
      <c r="F9" s="15">
        <v>6</v>
      </c>
      <c r="G9" s="15">
        <v>6</v>
      </c>
      <c r="H9" s="15">
        <v>12</v>
      </c>
      <c r="I9" s="15">
        <v>11.67</v>
      </c>
      <c r="J9" s="15">
        <v>10</v>
      </c>
      <c r="K9" s="15">
        <v>9.69</v>
      </c>
      <c r="L9" s="15">
        <v>10</v>
      </c>
      <c r="M9" s="15">
        <v>5.64</v>
      </c>
      <c r="N9" s="15"/>
      <c r="O9" s="15"/>
      <c r="P9" s="16">
        <f t="shared" si="0"/>
        <v>38</v>
      </c>
      <c r="Q9" s="16">
        <f t="shared" si="1"/>
        <v>33</v>
      </c>
      <c r="R9" s="15">
        <v>1</v>
      </c>
      <c r="S9" s="15">
        <v>0.9</v>
      </c>
      <c r="T9" s="15">
        <v>0</v>
      </c>
      <c r="U9" s="15">
        <v>0</v>
      </c>
      <c r="V9" s="15">
        <v>2</v>
      </c>
      <c r="W9" s="15">
        <v>0.3</v>
      </c>
      <c r="X9" s="15">
        <v>0</v>
      </c>
      <c r="Y9" s="15">
        <v>0</v>
      </c>
      <c r="Z9" s="17">
        <f t="shared" si="2"/>
        <v>3</v>
      </c>
      <c r="AA9" s="17">
        <f t="shared" si="3"/>
        <v>1.2</v>
      </c>
      <c r="AB9" s="18">
        <f t="shared" si="4"/>
        <v>41</v>
      </c>
      <c r="AC9" s="18">
        <f t="shared" si="5"/>
        <v>34.2</v>
      </c>
      <c r="AD9" s="28">
        <v>158344.17</v>
      </c>
      <c r="AE9" s="28">
        <v>500</v>
      </c>
      <c r="AF9" s="28"/>
      <c r="AG9" s="28"/>
      <c r="AH9" s="28">
        <v>30986.71</v>
      </c>
      <c r="AI9" s="28">
        <v>15866.06</v>
      </c>
      <c r="AJ9" s="29">
        <f t="shared" si="6"/>
        <v>205696.94</v>
      </c>
      <c r="AK9" s="27">
        <v>1790.88</v>
      </c>
      <c r="AL9" s="27">
        <v>6285.14</v>
      </c>
      <c r="AM9" s="30">
        <f t="shared" si="7"/>
        <v>8076.02</v>
      </c>
      <c r="AN9" s="30">
        <f t="shared" si="8"/>
        <v>213772.96</v>
      </c>
      <c r="AO9" s="20"/>
    </row>
    <row r="10" spans="1:41" ht="45">
      <c r="A10" s="9" t="s">
        <v>28</v>
      </c>
      <c r="B10" s="9" t="s">
        <v>65</v>
      </c>
      <c r="C10" s="9" t="s">
        <v>62</v>
      </c>
      <c r="D10" s="23">
        <v>549</v>
      </c>
      <c r="E10" s="24">
        <v>477.33</v>
      </c>
      <c r="F10" s="24">
        <v>259</v>
      </c>
      <c r="G10" s="24">
        <v>242.88</v>
      </c>
      <c r="H10" s="24">
        <v>130</v>
      </c>
      <c r="I10" s="24">
        <v>126.6</v>
      </c>
      <c r="J10" s="24">
        <v>26</v>
      </c>
      <c r="K10" s="24">
        <v>24.61</v>
      </c>
      <c r="L10" s="24">
        <v>4</v>
      </c>
      <c r="M10" s="24">
        <v>4</v>
      </c>
      <c r="N10" s="24">
        <v>9</v>
      </c>
      <c r="O10" s="24">
        <v>7.59</v>
      </c>
      <c r="P10" s="16">
        <f t="shared" si="0"/>
        <v>977</v>
      </c>
      <c r="Q10" s="16">
        <f t="shared" si="1"/>
        <v>883.0100000000001</v>
      </c>
      <c r="R10" s="24">
        <v>0</v>
      </c>
      <c r="S10" s="24">
        <v>0</v>
      </c>
      <c r="T10" s="24">
        <v>0</v>
      </c>
      <c r="U10" s="24">
        <v>0</v>
      </c>
      <c r="V10" s="24">
        <v>0</v>
      </c>
      <c r="W10" s="24">
        <v>0</v>
      </c>
      <c r="X10" s="24">
        <v>5</v>
      </c>
      <c r="Y10" s="24">
        <v>5</v>
      </c>
      <c r="Z10" s="17">
        <f t="shared" si="2"/>
        <v>5</v>
      </c>
      <c r="AA10" s="17">
        <f t="shared" si="3"/>
        <v>5</v>
      </c>
      <c r="AB10" s="18">
        <f t="shared" si="4"/>
        <v>982</v>
      </c>
      <c r="AC10" s="18">
        <f t="shared" si="5"/>
        <v>888.0100000000001</v>
      </c>
      <c r="AD10" s="31">
        <v>1799025.09</v>
      </c>
      <c r="AE10" s="32">
        <v>25052.82</v>
      </c>
      <c r="AF10" s="32">
        <v>250</v>
      </c>
      <c r="AG10" s="32">
        <v>11100.18</v>
      </c>
      <c r="AH10" s="32">
        <v>334563.38</v>
      </c>
      <c r="AI10" s="32">
        <v>125508.13</v>
      </c>
      <c r="AJ10" s="29">
        <f t="shared" si="6"/>
        <v>2295499.6</v>
      </c>
      <c r="AK10" s="27"/>
      <c r="AL10" s="31">
        <v>24576</v>
      </c>
      <c r="AM10" s="30">
        <f t="shared" si="7"/>
        <v>24576</v>
      </c>
      <c r="AN10" s="30">
        <f t="shared" si="8"/>
        <v>2320075.6</v>
      </c>
      <c r="AO10" s="20"/>
    </row>
    <row r="11" spans="1:41" ht="45">
      <c r="A11" s="9" t="s">
        <v>29</v>
      </c>
      <c r="B11" s="9" t="s">
        <v>61</v>
      </c>
      <c r="C11" s="9" t="s">
        <v>62</v>
      </c>
      <c r="D11" s="15">
        <v>12</v>
      </c>
      <c r="E11" s="15">
        <v>11.2</v>
      </c>
      <c r="F11" s="15">
        <v>19</v>
      </c>
      <c r="G11" s="15">
        <v>18.28</v>
      </c>
      <c r="H11" s="15">
        <v>32</v>
      </c>
      <c r="I11" s="15">
        <v>32</v>
      </c>
      <c r="J11" s="15">
        <v>71</v>
      </c>
      <c r="K11" s="15">
        <v>67.19</v>
      </c>
      <c r="L11" s="15">
        <v>19</v>
      </c>
      <c r="M11" s="15">
        <v>18.9</v>
      </c>
      <c r="N11" s="15">
        <v>0</v>
      </c>
      <c r="O11" s="15">
        <v>0</v>
      </c>
      <c r="P11" s="16">
        <f t="shared" si="0"/>
        <v>153</v>
      </c>
      <c r="Q11" s="16">
        <f t="shared" si="1"/>
        <v>147.57000000000002</v>
      </c>
      <c r="R11" s="15">
        <v>11</v>
      </c>
      <c r="S11" s="15">
        <v>11</v>
      </c>
      <c r="T11" s="15">
        <v>4</v>
      </c>
      <c r="U11" s="15">
        <v>4</v>
      </c>
      <c r="V11" s="15">
        <v>5</v>
      </c>
      <c r="W11" s="15">
        <v>5</v>
      </c>
      <c r="X11" s="15">
        <v>0</v>
      </c>
      <c r="Y11" s="15">
        <v>0</v>
      </c>
      <c r="Z11" s="17">
        <f t="shared" si="2"/>
        <v>20</v>
      </c>
      <c r="AA11" s="17">
        <f t="shared" si="3"/>
        <v>20</v>
      </c>
      <c r="AB11" s="18">
        <f t="shared" si="4"/>
        <v>173</v>
      </c>
      <c r="AC11" s="18">
        <f t="shared" si="5"/>
        <v>167.57000000000002</v>
      </c>
      <c r="AD11" s="28">
        <v>684185</v>
      </c>
      <c r="AE11" s="28"/>
      <c r="AF11" s="28"/>
      <c r="AG11" s="28"/>
      <c r="AH11" s="28">
        <v>123215</v>
      </c>
      <c r="AI11" s="28">
        <v>98253</v>
      </c>
      <c r="AJ11" s="29">
        <f t="shared" si="6"/>
        <v>905653</v>
      </c>
      <c r="AK11" s="27">
        <v>37572</v>
      </c>
      <c r="AL11" s="27"/>
      <c r="AM11" s="30">
        <f t="shared" si="7"/>
        <v>37572</v>
      </c>
      <c r="AN11" s="30">
        <f t="shared" si="8"/>
        <v>943225</v>
      </c>
      <c r="AO11" s="20"/>
    </row>
    <row r="12" spans="1:41" ht="45">
      <c r="A12" s="9" t="s">
        <v>30</v>
      </c>
      <c r="B12" s="9" t="s">
        <v>61</v>
      </c>
      <c r="C12" s="9" t="s">
        <v>62</v>
      </c>
      <c r="D12" s="15">
        <v>2</v>
      </c>
      <c r="E12" s="15">
        <v>2</v>
      </c>
      <c r="F12" s="15">
        <v>3</v>
      </c>
      <c r="G12" s="15">
        <v>3</v>
      </c>
      <c r="H12" s="15">
        <v>7</v>
      </c>
      <c r="I12" s="15">
        <v>6.4</v>
      </c>
      <c r="J12" s="15">
        <v>3</v>
      </c>
      <c r="K12" s="15">
        <v>2.5</v>
      </c>
      <c r="L12" s="15">
        <v>1</v>
      </c>
      <c r="M12" s="15">
        <v>1</v>
      </c>
      <c r="N12" s="15">
        <v>0</v>
      </c>
      <c r="O12" s="15">
        <v>0</v>
      </c>
      <c r="P12" s="16">
        <f t="shared" si="0"/>
        <v>16</v>
      </c>
      <c r="Q12" s="16">
        <f t="shared" si="1"/>
        <v>14.9</v>
      </c>
      <c r="R12" s="15">
        <v>0</v>
      </c>
      <c r="S12" s="15">
        <v>0</v>
      </c>
      <c r="T12" s="15">
        <v>0</v>
      </c>
      <c r="U12" s="15">
        <v>0</v>
      </c>
      <c r="V12" s="15">
        <v>0</v>
      </c>
      <c r="W12" s="15">
        <v>0</v>
      </c>
      <c r="X12" s="15">
        <v>0</v>
      </c>
      <c r="Y12" s="15">
        <v>0</v>
      </c>
      <c r="Z12" s="17">
        <f t="shared" si="2"/>
        <v>0</v>
      </c>
      <c r="AA12" s="17">
        <f t="shared" si="3"/>
        <v>0</v>
      </c>
      <c r="AB12" s="18">
        <f t="shared" si="4"/>
        <v>16</v>
      </c>
      <c r="AC12" s="18">
        <f t="shared" si="5"/>
        <v>14.9</v>
      </c>
      <c r="AD12" s="28">
        <v>49123.91</v>
      </c>
      <c r="AE12" s="28"/>
      <c r="AF12" s="28"/>
      <c r="AG12" s="28"/>
      <c r="AH12" s="28">
        <v>10122.83</v>
      </c>
      <c r="AI12" s="28">
        <v>4350.24</v>
      </c>
      <c r="AJ12" s="29">
        <f t="shared" si="6"/>
        <v>63596.98</v>
      </c>
      <c r="AK12" s="27"/>
      <c r="AL12" s="27"/>
      <c r="AM12" s="30">
        <f t="shared" si="7"/>
        <v>0</v>
      </c>
      <c r="AN12" s="30">
        <f t="shared" si="8"/>
        <v>63596.98</v>
      </c>
      <c r="AO12" s="20"/>
    </row>
    <row r="13" spans="1:41" ht="45">
      <c r="A13" s="9" t="s">
        <v>31</v>
      </c>
      <c r="B13" s="9" t="s">
        <v>61</v>
      </c>
      <c r="C13" s="9" t="s">
        <v>62</v>
      </c>
      <c r="D13" s="23">
        <v>421</v>
      </c>
      <c r="E13" s="24">
        <v>390.08</v>
      </c>
      <c r="F13" s="24">
        <v>616</v>
      </c>
      <c r="G13" s="24">
        <v>603.97</v>
      </c>
      <c r="H13" s="24">
        <v>332</v>
      </c>
      <c r="I13" s="24">
        <v>326.04</v>
      </c>
      <c r="J13" s="24">
        <v>29</v>
      </c>
      <c r="K13" s="24">
        <v>29</v>
      </c>
      <c r="L13" s="24">
        <v>8</v>
      </c>
      <c r="M13" s="24">
        <v>8</v>
      </c>
      <c r="N13" s="24">
        <v>0</v>
      </c>
      <c r="O13" s="24">
        <v>0</v>
      </c>
      <c r="P13" s="16">
        <f t="shared" si="0"/>
        <v>1406</v>
      </c>
      <c r="Q13" s="16">
        <f t="shared" si="1"/>
        <v>1357.09</v>
      </c>
      <c r="R13" s="15">
        <v>55</v>
      </c>
      <c r="S13" s="15">
        <v>41.1</v>
      </c>
      <c r="T13" s="15">
        <v>2</v>
      </c>
      <c r="U13" s="15">
        <v>2</v>
      </c>
      <c r="V13" s="15">
        <v>61</v>
      </c>
      <c r="W13" s="15">
        <v>41.3</v>
      </c>
      <c r="X13" s="15">
        <v>1</v>
      </c>
      <c r="Y13" s="15">
        <v>0.5</v>
      </c>
      <c r="Z13" s="17">
        <f t="shared" si="2"/>
        <v>119</v>
      </c>
      <c r="AA13" s="17">
        <f t="shared" si="3"/>
        <v>84.9</v>
      </c>
      <c r="AB13" s="18">
        <f t="shared" si="4"/>
        <v>1525</v>
      </c>
      <c r="AC13" s="18">
        <f t="shared" si="5"/>
        <v>1441.99</v>
      </c>
      <c r="AD13" s="31">
        <v>3388480.55</v>
      </c>
      <c r="AE13" s="32">
        <v>212838.31</v>
      </c>
      <c r="AF13" s="32">
        <v>0</v>
      </c>
      <c r="AG13" s="32">
        <v>22870.63</v>
      </c>
      <c r="AH13" s="32">
        <v>379017.82</v>
      </c>
      <c r="AI13" s="32">
        <v>281382.11</v>
      </c>
      <c r="AJ13" s="29">
        <f t="shared" si="6"/>
        <v>4284589.42</v>
      </c>
      <c r="AK13" s="27">
        <v>414873</v>
      </c>
      <c r="AL13" s="27">
        <v>5430</v>
      </c>
      <c r="AM13" s="30">
        <f t="shared" si="7"/>
        <v>420303</v>
      </c>
      <c r="AN13" s="30">
        <f t="shared" si="8"/>
        <v>4704892.42</v>
      </c>
      <c r="AO13" s="20"/>
    </row>
    <row r="14" spans="1:41" ht="45">
      <c r="A14" s="9" t="s">
        <v>32</v>
      </c>
      <c r="B14" s="9" t="s">
        <v>61</v>
      </c>
      <c r="C14" s="9" t="s">
        <v>62</v>
      </c>
      <c r="D14" s="15">
        <v>35</v>
      </c>
      <c r="E14" s="15">
        <v>33.6</v>
      </c>
      <c r="F14" s="15">
        <v>9</v>
      </c>
      <c r="G14" s="15">
        <v>8.6</v>
      </c>
      <c r="H14" s="15">
        <v>61</v>
      </c>
      <c r="I14" s="15">
        <v>57.8</v>
      </c>
      <c r="J14" s="15">
        <v>14</v>
      </c>
      <c r="K14" s="15">
        <v>13.6</v>
      </c>
      <c r="L14" s="15">
        <v>2</v>
      </c>
      <c r="M14" s="15">
        <v>2</v>
      </c>
      <c r="N14" s="15">
        <v>0</v>
      </c>
      <c r="O14" s="15">
        <v>0</v>
      </c>
      <c r="P14" s="16">
        <f t="shared" si="0"/>
        <v>121</v>
      </c>
      <c r="Q14" s="16">
        <f t="shared" si="1"/>
        <v>115.6</v>
      </c>
      <c r="R14" s="15">
        <v>0</v>
      </c>
      <c r="S14" s="15">
        <v>0</v>
      </c>
      <c r="T14" s="15">
        <v>0</v>
      </c>
      <c r="U14" s="15">
        <v>0</v>
      </c>
      <c r="V14" s="15">
        <v>0</v>
      </c>
      <c r="W14" s="15">
        <v>0</v>
      </c>
      <c r="X14" s="15">
        <v>2</v>
      </c>
      <c r="Y14" s="15">
        <v>1.8</v>
      </c>
      <c r="Z14" s="17">
        <f t="shared" si="2"/>
        <v>2</v>
      </c>
      <c r="AA14" s="17">
        <f t="shared" si="3"/>
        <v>1.8</v>
      </c>
      <c r="AB14" s="18">
        <f t="shared" si="4"/>
        <v>123</v>
      </c>
      <c r="AC14" s="18">
        <f t="shared" si="5"/>
        <v>117.39999999999999</v>
      </c>
      <c r="AD14" s="28">
        <v>362353.93</v>
      </c>
      <c r="AE14" s="28">
        <v>0</v>
      </c>
      <c r="AF14" s="28"/>
      <c r="AG14" s="28">
        <v>114.99</v>
      </c>
      <c r="AH14" s="28">
        <v>60554.46</v>
      </c>
      <c r="AI14" s="28">
        <v>30798.23</v>
      </c>
      <c r="AJ14" s="29">
        <f t="shared" si="6"/>
        <v>453821.61</v>
      </c>
      <c r="AK14" s="27">
        <v>7528.45</v>
      </c>
      <c r="AL14" s="27"/>
      <c r="AM14" s="30">
        <f t="shared" si="7"/>
        <v>7528.45</v>
      </c>
      <c r="AN14" s="30">
        <f t="shared" si="8"/>
        <v>461350.06</v>
      </c>
      <c r="AO14" s="20"/>
    </row>
    <row r="15" spans="1:41" ht="45">
      <c r="A15" s="9" t="s">
        <v>35</v>
      </c>
      <c r="B15" s="9" t="s">
        <v>61</v>
      </c>
      <c r="C15" s="9" t="s">
        <v>62</v>
      </c>
      <c r="D15" s="15">
        <v>16</v>
      </c>
      <c r="E15" s="15">
        <v>13.7</v>
      </c>
      <c r="F15" s="15">
        <v>19</v>
      </c>
      <c r="G15" s="15">
        <v>17.3</v>
      </c>
      <c r="H15" s="15">
        <v>72</v>
      </c>
      <c r="I15" s="15">
        <v>56.9</v>
      </c>
      <c r="J15" s="15">
        <v>16</v>
      </c>
      <c r="K15" s="15">
        <v>15.4</v>
      </c>
      <c r="L15" s="15">
        <v>3</v>
      </c>
      <c r="M15" s="15">
        <v>3</v>
      </c>
      <c r="N15" s="15">
        <v>14</v>
      </c>
      <c r="O15" s="15">
        <v>14</v>
      </c>
      <c r="P15" s="16">
        <f t="shared" si="0"/>
        <v>140</v>
      </c>
      <c r="Q15" s="16">
        <f t="shared" si="1"/>
        <v>120.30000000000001</v>
      </c>
      <c r="R15" s="15">
        <v>1</v>
      </c>
      <c r="S15" s="15">
        <v>1</v>
      </c>
      <c r="T15" s="15">
        <v>0</v>
      </c>
      <c r="U15" s="15">
        <v>0</v>
      </c>
      <c r="V15" s="15">
        <v>0</v>
      </c>
      <c r="W15" s="15">
        <v>0</v>
      </c>
      <c r="X15" s="15">
        <v>0</v>
      </c>
      <c r="Y15" s="15">
        <v>0</v>
      </c>
      <c r="Z15" s="17">
        <f t="shared" si="2"/>
        <v>1</v>
      </c>
      <c r="AA15" s="17">
        <f t="shared" si="3"/>
        <v>1</v>
      </c>
      <c r="AB15" s="18">
        <f t="shared" si="4"/>
        <v>141</v>
      </c>
      <c r="AC15" s="18">
        <f t="shared" si="5"/>
        <v>121.30000000000001</v>
      </c>
      <c r="AD15" s="28">
        <v>328361</v>
      </c>
      <c r="AE15" s="28">
        <v>6056</v>
      </c>
      <c r="AF15" s="28"/>
      <c r="AG15" s="28"/>
      <c r="AH15" s="28">
        <v>79497</v>
      </c>
      <c r="AI15" s="28">
        <v>25398</v>
      </c>
      <c r="AJ15" s="29">
        <f t="shared" si="6"/>
        <v>439312</v>
      </c>
      <c r="AK15" s="27">
        <v>1355</v>
      </c>
      <c r="AL15" s="27"/>
      <c r="AM15" s="30">
        <f t="shared" si="7"/>
        <v>1355</v>
      </c>
      <c r="AN15" s="30">
        <f t="shared" si="8"/>
        <v>440667</v>
      </c>
      <c r="AO15" s="20"/>
    </row>
    <row r="16" spans="1:41" ht="45">
      <c r="A16" s="9" t="s">
        <v>36</v>
      </c>
      <c r="B16" s="9" t="s">
        <v>61</v>
      </c>
      <c r="C16" s="9" t="s">
        <v>62</v>
      </c>
      <c r="D16" s="23">
        <v>29</v>
      </c>
      <c r="E16" s="24">
        <v>27.68</v>
      </c>
      <c r="F16" s="24">
        <v>32</v>
      </c>
      <c r="G16" s="24">
        <v>30.56</v>
      </c>
      <c r="H16" s="24">
        <v>122</v>
      </c>
      <c r="I16" s="24">
        <v>114.6</v>
      </c>
      <c r="J16" s="24">
        <v>32</v>
      </c>
      <c r="K16" s="24">
        <v>29.73</v>
      </c>
      <c r="L16" s="24">
        <v>4</v>
      </c>
      <c r="M16" s="24">
        <v>4</v>
      </c>
      <c r="N16" s="24">
        <v>0</v>
      </c>
      <c r="O16" s="24">
        <v>0</v>
      </c>
      <c r="P16" s="16">
        <f t="shared" si="0"/>
        <v>219</v>
      </c>
      <c r="Q16" s="16">
        <f t="shared" si="1"/>
        <v>206.56999999999996</v>
      </c>
      <c r="R16" s="24">
        <v>4</v>
      </c>
      <c r="S16" s="24">
        <v>4</v>
      </c>
      <c r="T16" s="24">
        <v>0</v>
      </c>
      <c r="U16" s="24">
        <v>0</v>
      </c>
      <c r="V16" s="24">
        <v>10</v>
      </c>
      <c r="W16" s="24">
        <v>10</v>
      </c>
      <c r="X16" s="24">
        <v>0</v>
      </c>
      <c r="Y16" s="24">
        <v>0</v>
      </c>
      <c r="Z16" s="17">
        <f t="shared" si="2"/>
        <v>14</v>
      </c>
      <c r="AA16" s="17">
        <f t="shared" si="3"/>
        <v>14</v>
      </c>
      <c r="AB16" s="18">
        <f t="shared" si="4"/>
        <v>233</v>
      </c>
      <c r="AC16" s="18">
        <f t="shared" si="5"/>
        <v>220.56999999999996</v>
      </c>
      <c r="AD16" s="31">
        <v>564279.54</v>
      </c>
      <c r="AE16" s="32">
        <v>10804.38</v>
      </c>
      <c r="AF16" s="32">
        <v>75</v>
      </c>
      <c r="AG16" s="32">
        <v>1524.43</v>
      </c>
      <c r="AH16" s="32">
        <v>145679.49</v>
      </c>
      <c r="AI16" s="32">
        <v>46224.15</v>
      </c>
      <c r="AJ16" s="29">
        <f t="shared" si="6"/>
        <v>768586.9900000001</v>
      </c>
      <c r="AK16" s="31">
        <v>68808.48</v>
      </c>
      <c r="AL16" s="27"/>
      <c r="AM16" s="30">
        <f t="shared" si="7"/>
        <v>68808.48</v>
      </c>
      <c r="AN16" s="30">
        <f t="shared" si="8"/>
        <v>837395.4700000001</v>
      </c>
      <c r="AO16" s="20"/>
    </row>
    <row r="17" spans="1:41" ht="45">
      <c r="A17" s="9" t="s">
        <v>37</v>
      </c>
      <c r="B17" s="9" t="s">
        <v>61</v>
      </c>
      <c r="C17" s="9" t="s">
        <v>62</v>
      </c>
      <c r="D17" s="15">
        <v>37</v>
      </c>
      <c r="E17" s="15">
        <v>32</v>
      </c>
      <c r="F17" s="15">
        <v>33</v>
      </c>
      <c r="G17" s="15">
        <v>33</v>
      </c>
      <c r="H17" s="15">
        <v>21</v>
      </c>
      <c r="I17" s="15">
        <v>21</v>
      </c>
      <c r="J17" s="15">
        <v>0</v>
      </c>
      <c r="K17" s="15">
        <v>0</v>
      </c>
      <c r="L17" s="15">
        <v>0</v>
      </c>
      <c r="M17" s="15">
        <v>0</v>
      </c>
      <c r="N17" s="15">
        <v>3</v>
      </c>
      <c r="O17" s="15">
        <v>1</v>
      </c>
      <c r="P17" s="16">
        <f t="shared" si="0"/>
        <v>94</v>
      </c>
      <c r="Q17" s="16">
        <f t="shared" si="1"/>
        <v>87</v>
      </c>
      <c r="R17" s="15">
        <v>0</v>
      </c>
      <c r="S17" s="15">
        <v>0</v>
      </c>
      <c r="T17" s="15">
        <v>0</v>
      </c>
      <c r="U17" s="15">
        <v>0</v>
      </c>
      <c r="V17" s="15">
        <v>0</v>
      </c>
      <c r="W17" s="15">
        <v>0</v>
      </c>
      <c r="X17" s="15">
        <v>0</v>
      </c>
      <c r="Y17" s="15">
        <v>0</v>
      </c>
      <c r="Z17" s="17">
        <f t="shared" si="2"/>
        <v>0</v>
      </c>
      <c r="AA17" s="17">
        <f t="shared" si="3"/>
        <v>0</v>
      </c>
      <c r="AB17" s="18">
        <f t="shared" si="4"/>
        <v>94</v>
      </c>
      <c r="AC17" s="18">
        <f t="shared" si="5"/>
        <v>87</v>
      </c>
      <c r="AD17" s="28">
        <v>248843</v>
      </c>
      <c r="AE17" s="28">
        <v>16817</v>
      </c>
      <c r="AF17" s="28"/>
      <c r="AG17" s="28">
        <v>907</v>
      </c>
      <c r="AH17" s="28">
        <v>45391</v>
      </c>
      <c r="AI17" s="28">
        <v>24152</v>
      </c>
      <c r="AJ17" s="29">
        <f t="shared" si="6"/>
        <v>336110</v>
      </c>
      <c r="AK17" s="27">
        <v>0</v>
      </c>
      <c r="AL17" s="27"/>
      <c r="AM17" s="30">
        <f t="shared" si="7"/>
        <v>0</v>
      </c>
      <c r="AN17" s="30">
        <f t="shared" si="8"/>
        <v>336110</v>
      </c>
      <c r="AO17" s="20"/>
    </row>
    <row r="18" spans="1:41" ht="45">
      <c r="A18" s="9" t="s">
        <v>38</v>
      </c>
      <c r="B18" s="9" t="s">
        <v>61</v>
      </c>
      <c r="C18" s="9" t="s">
        <v>62</v>
      </c>
      <c r="D18" s="15" t="s">
        <v>67</v>
      </c>
      <c r="E18" s="15" t="s">
        <v>67</v>
      </c>
      <c r="F18" s="15" t="s">
        <v>67</v>
      </c>
      <c r="G18" s="15" t="s">
        <v>67</v>
      </c>
      <c r="H18" s="15" t="s">
        <v>67</v>
      </c>
      <c r="I18" s="15" t="s">
        <v>67</v>
      </c>
      <c r="J18" s="15" t="s">
        <v>67</v>
      </c>
      <c r="K18" s="15" t="s">
        <v>67</v>
      </c>
      <c r="L18" s="15" t="s">
        <v>67</v>
      </c>
      <c r="M18" s="15" t="s">
        <v>67</v>
      </c>
      <c r="N18" s="15" t="s">
        <v>67</v>
      </c>
      <c r="O18" s="15" t="s">
        <v>67</v>
      </c>
      <c r="P18" s="16" t="s">
        <v>67</v>
      </c>
      <c r="Q18" s="16" t="s">
        <v>67</v>
      </c>
      <c r="R18" s="15" t="s">
        <v>67</v>
      </c>
      <c r="S18" s="15" t="s">
        <v>67</v>
      </c>
      <c r="T18" s="15" t="s">
        <v>67</v>
      </c>
      <c r="U18" s="15" t="s">
        <v>67</v>
      </c>
      <c r="V18" s="15" t="s">
        <v>67</v>
      </c>
      <c r="W18" s="15" t="s">
        <v>67</v>
      </c>
      <c r="X18" s="15" t="s">
        <v>67</v>
      </c>
      <c r="Y18" s="15" t="s">
        <v>67</v>
      </c>
      <c r="Z18" s="17" t="s">
        <v>67</v>
      </c>
      <c r="AA18" s="17" t="s">
        <v>67</v>
      </c>
      <c r="AB18" s="21" t="s">
        <v>67</v>
      </c>
      <c r="AC18" s="21" t="s">
        <v>67</v>
      </c>
      <c r="AD18" s="28"/>
      <c r="AE18" s="28"/>
      <c r="AF18" s="28"/>
      <c r="AG18" s="28"/>
      <c r="AH18" s="28"/>
      <c r="AI18" s="28"/>
      <c r="AJ18" s="30" t="s">
        <v>67</v>
      </c>
      <c r="AK18" s="27"/>
      <c r="AL18" s="27"/>
      <c r="AM18" s="30" t="s">
        <v>67</v>
      </c>
      <c r="AN18" s="30" t="s">
        <v>67</v>
      </c>
      <c r="AO18" s="20" t="s">
        <v>67</v>
      </c>
    </row>
    <row r="19" spans="1:41" ht="45">
      <c r="A19" s="9" t="s">
        <v>39</v>
      </c>
      <c r="B19" s="9" t="s">
        <v>61</v>
      </c>
      <c r="C19" s="9" t="s">
        <v>62</v>
      </c>
      <c r="D19" s="15">
        <v>6</v>
      </c>
      <c r="E19" s="15">
        <v>4.38</v>
      </c>
      <c r="F19" s="15">
        <v>36</v>
      </c>
      <c r="G19" s="15">
        <v>30.82</v>
      </c>
      <c r="H19" s="15">
        <v>169</v>
      </c>
      <c r="I19" s="15">
        <v>150.58</v>
      </c>
      <c r="J19" s="15">
        <v>41</v>
      </c>
      <c r="K19" s="15">
        <v>39.2</v>
      </c>
      <c r="L19" s="15">
        <v>4</v>
      </c>
      <c r="M19" s="15">
        <v>4</v>
      </c>
      <c r="N19" s="15">
        <v>0</v>
      </c>
      <c r="O19" s="15">
        <v>0</v>
      </c>
      <c r="P19" s="16">
        <f t="shared" si="0"/>
        <v>256</v>
      </c>
      <c r="Q19" s="16">
        <f t="shared" si="1"/>
        <v>228.98000000000002</v>
      </c>
      <c r="R19" s="15">
        <v>4</v>
      </c>
      <c r="S19" s="15">
        <v>4</v>
      </c>
      <c r="T19" s="15">
        <v>0</v>
      </c>
      <c r="U19" s="15">
        <v>0</v>
      </c>
      <c r="V19" s="15">
        <v>0</v>
      </c>
      <c r="W19" s="15">
        <v>0</v>
      </c>
      <c r="X19" s="15">
        <v>0</v>
      </c>
      <c r="Y19" s="15">
        <v>0</v>
      </c>
      <c r="Z19" s="17">
        <f t="shared" si="2"/>
        <v>4</v>
      </c>
      <c r="AA19" s="17">
        <f t="shared" si="3"/>
        <v>4</v>
      </c>
      <c r="AB19" s="18">
        <f t="shared" si="4"/>
        <v>260</v>
      </c>
      <c r="AC19" s="18">
        <f t="shared" si="5"/>
        <v>232.98000000000002</v>
      </c>
      <c r="AD19" s="28">
        <v>779632.48</v>
      </c>
      <c r="AE19" s="28">
        <v>1718.66</v>
      </c>
      <c r="AF19" s="28">
        <v>291318.57</v>
      </c>
      <c r="AG19" s="28">
        <v>1720.96</v>
      </c>
      <c r="AH19" s="28">
        <v>151022.17</v>
      </c>
      <c r="AI19" s="28">
        <v>108242.81</v>
      </c>
      <c r="AJ19" s="29">
        <f t="shared" si="6"/>
        <v>1333655.65</v>
      </c>
      <c r="AK19" s="27">
        <v>8007.72</v>
      </c>
      <c r="AL19" s="27"/>
      <c r="AM19" s="30">
        <f t="shared" si="7"/>
        <v>8007.72</v>
      </c>
      <c r="AN19" s="30">
        <f t="shared" si="8"/>
        <v>1341663.3699999999</v>
      </c>
      <c r="AO19" s="20"/>
    </row>
    <row r="20" spans="1:41" ht="45">
      <c r="A20" s="9" t="s">
        <v>40</v>
      </c>
      <c r="B20" s="9" t="s">
        <v>65</v>
      </c>
      <c r="C20" s="9" t="s">
        <v>62</v>
      </c>
      <c r="D20" s="15">
        <v>739</v>
      </c>
      <c r="E20" s="15">
        <v>678.57</v>
      </c>
      <c r="F20" s="15">
        <v>355</v>
      </c>
      <c r="G20" s="15">
        <v>336.5</v>
      </c>
      <c r="H20" s="15">
        <v>817</v>
      </c>
      <c r="I20" s="15">
        <v>787.14</v>
      </c>
      <c r="J20" s="15">
        <v>94</v>
      </c>
      <c r="K20" s="15">
        <v>92.96</v>
      </c>
      <c r="L20" s="15">
        <v>6</v>
      </c>
      <c r="M20" s="15">
        <v>6</v>
      </c>
      <c r="N20" s="15">
        <v>0</v>
      </c>
      <c r="O20" s="15">
        <v>0</v>
      </c>
      <c r="P20" s="16">
        <f t="shared" si="0"/>
        <v>2011</v>
      </c>
      <c r="Q20" s="16">
        <f t="shared" si="1"/>
        <v>1901.17</v>
      </c>
      <c r="R20" s="15">
        <v>111</v>
      </c>
      <c r="S20" s="15">
        <v>111</v>
      </c>
      <c r="T20" s="15">
        <v>0</v>
      </c>
      <c r="U20" s="15">
        <v>0</v>
      </c>
      <c r="V20" s="15">
        <v>33</v>
      </c>
      <c r="W20" s="15">
        <v>33</v>
      </c>
      <c r="X20" s="15">
        <v>0</v>
      </c>
      <c r="Y20" s="15">
        <v>0</v>
      </c>
      <c r="Z20" s="17">
        <f t="shared" si="2"/>
        <v>144</v>
      </c>
      <c r="AA20" s="17">
        <f t="shared" si="3"/>
        <v>144</v>
      </c>
      <c r="AB20" s="18">
        <f t="shared" si="4"/>
        <v>2155</v>
      </c>
      <c r="AC20" s="18">
        <f t="shared" si="5"/>
        <v>2045.17</v>
      </c>
      <c r="AD20" s="28">
        <v>4584508</v>
      </c>
      <c r="AE20" s="28">
        <v>39130</v>
      </c>
      <c r="AF20" s="28">
        <v>0</v>
      </c>
      <c r="AG20" s="28">
        <v>8285</v>
      </c>
      <c r="AH20" s="28">
        <v>862101</v>
      </c>
      <c r="AI20" s="28">
        <v>351714</v>
      </c>
      <c r="AJ20" s="29">
        <f t="shared" si="6"/>
        <v>5845738</v>
      </c>
      <c r="AK20" s="27">
        <v>363497</v>
      </c>
      <c r="AL20" s="27"/>
      <c r="AM20" s="30">
        <f t="shared" si="7"/>
        <v>363497</v>
      </c>
      <c r="AN20" s="30">
        <f t="shared" si="8"/>
        <v>6209235</v>
      </c>
      <c r="AO20" s="20"/>
    </row>
    <row r="21" spans="1:41" ht="45">
      <c r="A21" s="9" t="s">
        <v>41</v>
      </c>
      <c r="B21" s="9" t="s">
        <v>61</v>
      </c>
      <c r="C21" s="9" t="s">
        <v>62</v>
      </c>
      <c r="D21" s="15">
        <v>383</v>
      </c>
      <c r="E21" s="15">
        <v>352.3</v>
      </c>
      <c r="F21" s="15">
        <v>650</v>
      </c>
      <c r="G21" s="15">
        <v>612.8</v>
      </c>
      <c r="H21" s="15">
        <v>1754</v>
      </c>
      <c r="I21" s="15">
        <v>1704.8</v>
      </c>
      <c r="J21" s="15">
        <v>261</v>
      </c>
      <c r="K21" s="15">
        <v>252.3</v>
      </c>
      <c r="L21" s="15">
        <v>96</v>
      </c>
      <c r="M21" s="15">
        <v>92.7</v>
      </c>
      <c r="N21" s="15">
        <v>62</v>
      </c>
      <c r="O21" s="15">
        <v>52.8</v>
      </c>
      <c r="P21" s="16">
        <f t="shared" si="0"/>
        <v>3206</v>
      </c>
      <c r="Q21" s="16">
        <f t="shared" si="1"/>
        <v>3067.7</v>
      </c>
      <c r="R21" s="15">
        <v>27</v>
      </c>
      <c r="S21" s="15">
        <v>27</v>
      </c>
      <c r="T21" s="15">
        <v>11</v>
      </c>
      <c r="U21" s="15">
        <v>11</v>
      </c>
      <c r="V21" s="15">
        <v>10</v>
      </c>
      <c r="W21" s="15">
        <v>10</v>
      </c>
      <c r="X21" s="15">
        <v>4</v>
      </c>
      <c r="Y21" s="15">
        <v>4</v>
      </c>
      <c r="Z21" s="17">
        <f t="shared" si="2"/>
        <v>52</v>
      </c>
      <c r="AA21" s="17">
        <f t="shared" si="3"/>
        <v>52</v>
      </c>
      <c r="AB21" s="18">
        <f t="shared" si="4"/>
        <v>3258</v>
      </c>
      <c r="AC21" s="18">
        <f t="shared" si="5"/>
        <v>3119.7</v>
      </c>
      <c r="AD21" s="28">
        <v>8464382</v>
      </c>
      <c r="AE21" s="28">
        <v>499907</v>
      </c>
      <c r="AF21" s="28">
        <v>0</v>
      </c>
      <c r="AG21" s="28">
        <v>47583</v>
      </c>
      <c r="AH21" s="28">
        <v>1005028</v>
      </c>
      <c r="AI21" s="28">
        <v>763305</v>
      </c>
      <c r="AJ21" s="29">
        <f t="shared" si="6"/>
        <v>10780205</v>
      </c>
      <c r="AK21" s="27">
        <v>1051694.47</v>
      </c>
      <c r="AL21" s="27">
        <v>5903</v>
      </c>
      <c r="AM21" s="30">
        <f t="shared" si="7"/>
        <v>1057597.47</v>
      </c>
      <c r="AN21" s="30">
        <f t="shared" si="8"/>
        <v>11837802.47</v>
      </c>
      <c r="AO21" s="20"/>
    </row>
    <row r="22" spans="1:41" ht="45">
      <c r="A22" s="9" t="s">
        <v>43</v>
      </c>
      <c r="B22" s="9" t="s">
        <v>65</v>
      </c>
      <c r="C22" s="9" t="s">
        <v>62</v>
      </c>
      <c r="D22" s="15">
        <v>6</v>
      </c>
      <c r="E22" s="15">
        <v>4.89</v>
      </c>
      <c r="F22" s="15">
        <v>9</v>
      </c>
      <c r="G22" s="15">
        <v>8.83</v>
      </c>
      <c r="H22" s="15">
        <v>35</v>
      </c>
      <c r="I22" s="15">
        <v>34.61</v>
      </c>
      <c r="J22" s="15">
        <v>16</v>
      </c>
      <c r="K22" s="15">
        <v>14.99</v>
      </c>
      <c r="L22" s="15">
        <v>1</v>
      </c>
      <c r="M22" s="15">
        <v>1</v>
      </c>
      <c r="N22" s="15">
        <v>0</v>
      </c>
      <c r="O22" s="15">
        <v>0</v>
      </c>
      <c r="P22" s="16">
        <f t="shared" si="0"/>
        <v>67</v>
      </c>
      <c r="Q22" s="16">
        <f t="shared" si="1"/>
        <v>64.32</v>
      </c>
      <c r="R22" s="15">
        <v>3</v>
      </c>
      <c r="S22" s="15">
        <v>3</v>
      </c>
      <c r="T22" s="15">
        <v>0</v>
      </c>
      <c r="U22" s="15">
        <v>0</v>
      </c>
      <c r="V22" s="15">
        <v>0</v>
      </c>
      <c r="W22" s="15">
        <v>0</v>
      </c>
      <c r="X22" s="15">
        <v>0</v>
      </c>
      <c r="Y22" s="15">
        <v>0</v>
      </c>
      <c r="Z22" s="17">
        <f t="shared" si="2"/>
        <v>3</v>
      </c>
      <c r="AA22" s="17">
        <f t="shared" si="3"/>
        <v>3</v>
      </c>
      <c r="AB22" s="18">
        <f t="shared" si="4"/>
        <v>70</v>
      </c>
      <c r="AC22" s="18">
        <f t="shared" si="5"/>
        <v>67.32</v>
      </c>
      <c r="AD22" s="28">
        <v>219763.79</v>
      </c>
      <c r="AE22" s="28">
        <v>80.2</v>
      </c>
      <c r="AF22" s="28">
        <v>15200</v>
      </c>
      <c r="AG22" s="28">
        <v>9.06</v>
      </c>
      <c r="AH22" s="28">
        <v>41130.13</v>
      </c>
      <c r="AI22" s="28">
        <v>21554.55</v>
      </c>
      <c r="AJ22" s="29">
        <f t="shared" si="6"/>
        <v>297737.73</v>
      </c>
      <c r="AK22" s="27">
        <v>9025.37</v>
      </c>
      <c r="AL22" s="27">
        <v>3283.62</v>
      </c>
      <c r="AM22" s="30">
        <f t="shared" si="7"/>
        <v>12308.990000000002</v>
      </c>
      <c r="AN22" s="30">
        <f t="shared" si="8"/>
        <v>310046.72</v>
      </c>
      <c r="AO22" s="20"/>
    </row>
    <row r="23" spans="1:41" ht="45">
      <c r="A23" s="9" t="s">
        <v>44</v>
      </c>
      <c r="B23" s="9" t="s">
        <v>61</v>
      </c>
      <c r="C23" s="9" t="s">
        <v>62</v>
      </c>
      <c r="D23" s="15">
        <v>263</v>
      </c>
      <c r="E23" s="15">
        <v>240.34</v>
      </c>
      <c r="F23" s="15">
        <v>438</v>
      </c>
      <c r="G23" s="15">
        <v>412.21</v>
      </c>
      <c r="H23" s="15">
        <v>1085</v>
      </c>
      <c r="I23" s="15">
        <v>1031.38</v>
      </c>
      <c r="J23" s="15">
        <v>360</v>
      </c>
      <c r="K23" s="15">
        <v>340.95</v>
      </c>
      <c r="L23" s="15">
        <v>22</v>
      </c>
      <c r="M23" s="15">
        <v>21.47</v>
      </c>
      <c r="N23" s="15">
        <v>314</v>
      </c>
      <c r="O23" s="15">
        <v>303.54</v>
      </c>
      <c r="P23" s="16">
        <f t="shared" si="0"/>
        <v>2482</v>
      </c>
      <c r="Q23" s="16">
        <f t="shared" si="1"/>
        <v>2349.8900000000003</v>
      </c>
      <c r="R23" s="15">
        <v>13</v>
      </c>
      <c r="S23" s="15">
        <v>13</v>
      </c>
      <c r="T23" s="15">
        <v>0</v>
      </c>
      <c r="U23" s="15">
        <v>0</v>
      </c>
      <c r="V23" s="15">
        <v>5</v>
      </c>
      <c r="W23" s="15">
        <v>5</v>
      </c>
      <c r="X23" s="15">
        <v>2</v>
      </c>
      <c r="Y23" s="15">
        <v>2</v>
      </c>
      <c r="Z23" s="17">
        <f t="shared" si="2"/>
        <v>20</v>
      </c>
      <c r="AA23" s="17">
        <f t="shared" si="3"/>
        <v>20</v>
      </c>
      <c r="AB23" s="18">
        <f t="shared" si="4"/>
        <v>2502</v>
      </c>
      <c r="AC23" s="18">
        <f t="shared" si="5"/>
        <v>2369.8900000000003</v>
      </c>
      <c r="AD23" s="28">
        <v>6945031.01</v>
      </c>
      <c r="AE23" s="28">
        <v>336317</v>
      </c>
      <c r="AF23" s="28">
        <v>41821.95</v>
      </c>
      <c r="AG23" s="28">
        <v>24645.85</v>
      </c>
      <c r="AH23" s="28">
        <v>1685610.57</v>
      </c>
      <c r="AI23" s="28">
        <v>616965.99</v>
      </c>
      <c r="AJ23" s="29">
        <f t="shared" si="6"/>
        <v>9650392.37</v>
      </c>
      <c r="AK23" s="27">
        <v>148111.26</v>
      </c>
      <c r="AL23" s="27"/>
      <c r="AM23" s="30">
        <f t="shared" si="7"/>
        <v>148111.26</v>
      </c>
      <c r="AN23" s="30">
        <f t="shared" si="8"/>
        <v>9798503.629999999</v>
      </c>
      <c r="AO23" s="20"/>
    </row>
    <row r="24" spans="1:41" ht="45">
      <c r="A24" s="9" t="s">
        <v>46</v>
      </c>
      <c r="B24" s="9" t="s">
        <v>61</v>
      </c>
      <c r="C24" s="9" t="s">
        <v>62</v>
      </c>
      <c r="D24" s="15">
        <v>0</v>
      </c>
      <c r="E24" s="15">
        <v>0</v>
      </c>
      <c r="F24" s="15">
        <v>0</v>
      </c>
      <c r="G24" s="15">
        <v>0</v>
      </c>
      <c r="H24" s="15">
        <v>10</v>
      </c>
      <c r="I24" s="15">
        <v>8.9</v>
      </c>
      <c r="J24" s="15">
        <v>1</v>
      </c>
      <c r="K24" s="15">
        <v>1</v>
      </c>
      <c r="L24" s="15">
        <v>1</v>
      </c>
      <c r="M24" s="15">
        <v>0.6</v>
      </c>
      <c r="N24" s="15">
        <v>0</v>
      </c>
      <c r="O24" s="15">
        <v>0</v>
      </c>
      <c r="P24" s="16">
        <f t="shared" si="0"/>
        <v>12</v>
      </c>
      <c r="Q24" s="16">
        <f t="shared" si="1"/>
        <v>10.5</v>
      </c>
      <c r="R24" s="15">
        <v>2</v>
      </c>
      <c r="S24" s="15">
        <v>1.8</v>
      </c>
      <c r="T24" s="15">
        <v>0</v>
      </c>
      <c r="U24" s="15">
        <v>0</v>
      </c>
      <c r="V24" s="15">
        <v>0</v>
      </c>
      <c r="W24" s="15">
        <v>0</v>
      </c>
      <c r="X24" s="15">
        <v>0</v>
      </c>
      <c r="Y24" s="15">
        <v>0</v>
      </c>
      <c r="Z24" s="17">
        <f t="shared" si="2"/>
        <v>2</v>
      </c>
      <c r="AA24" s="17">
        <f t="shared" si="3"/>
        <v>1.8</v>
      </c>
      <c r="AB24" s="18">
        <f t="shared" si="4"/>
        <v>14</v>
      </c>
      <c r="AC24" s="18">
        <f t="shared" si="5"/>
        <v>12.3</v>
      </c>
      <c r="AD24" s="28">
        <v>37327.19</v>
      </c>
      <c r="AE24" s="28"/>
      <c r="AF24" s="28">
        <v>16427.04</v>
      </c>
      <c r="AG24" s="28"/>
      <c r="AH24" s="28">
        <v>6762.51</v>
      </c>
      <c r="AI24" s="28">
        <v>5197.46</v>
      </c>
      <c r="AJ24" s="29">
        <f t="shared" si="6"/>
        <v>65714.20000000001</v>
      </c>
      <c r="AK24" s="27">
        <v>1389.59</v>
      </c>
      <c r="AL24" s="27"/>
      <c r="AM24" s="30">
        <f t="shared" si="7"/>
        <v>1389.59</v>
      </c>
      <c r="AN24" s="30">
        <f t="shared" si="8"/>
        <v>67103.79000000001</v>
      </c>
      <c r="AO24" s="20"/>
    </row>
    <row r="25" spans="1:41" ht="45">
      <c r="A25" s="9" t="s">
        <v>48</v>
      </c>
      <c r="B25" s="9" t="s">
        <v>61</v>
      </c>
      <c r="C25" s="9" t="s">
        <v>62</v>
      </c>
      <c r="D25" s="23">
        <v>113</v>
      </c>
      <c r="E25" s="24">
        <v>107</v>
      </c>
      <c r="F25" s="24">
        <v>255</v>
      </c>
      <c r="G25" s="24">
        <v>242.4</v>
      </c>
      <c r="H25" s="24">
        <v>945</v>
      </c>
      <c r="I25" s="24">
        <v>925.4</v>
      </c>
      <c r="J25" s="24">
        <v>314</v>
      </c>
      <c r="K25" s="24">
        <v>304.4</v>
      </c>
      <c r="L25" s="24">
        <v>36</v>
      </c>
      <c r="M25" s="24">
        <v>33.3</v>
      </c>
      <c r="N25" s="24">
        <v>83</v>
      </c>
      <c r="O25" s="24">
        <v>75.5</v>
      </c>
      <c r="P25" s="16">
        <f t="shared" si="0"/>
        <v>1746</v>
      </c>
      <c r="Q25" s="16">
        <f t="shared" si="1"/>
        <v>1687.9999999999998</v>
      </c>
      <c r="R25" s="24">
        <v>11</v>
      </c>
      <c r="S25" s="24">
        <v>9</v>
      </c>
      <c r="T25" s="24">
        <v>0</v>
      </c>
      <c r="U25" s="24">
        <v>0</v>
      </c>
      <c r="V25" s="24">
        <v>11</v>
      </c>
      <c r="W25" s="24">
        <v>11</v>
      </c>
      <c r="X25" s="24">
        <v>0</v>
      </c>
      <c r="Y25" s="24">
        <v>0</v>
      </c>
      <c r="Z25" s="17">
        <f t="shared" si="2"/>
        <v>22</v>
      </c>
      <c r="AA25" s="17">
        <f t="shared" si="3"/>
        <v>20</v>
      </c>
      <c r="AB25" s="18">
        <f t="shared" si="4"/>
        <v>1768</v>
      </c>
      <c r="AC25" s="18">
        <f t="shared" si="5"/>
        <v>1707.9999999999998</v>
      </c>
      <c r="AD25" s="31">
        <v>4856800</v>
      </c>
      <c r="AE25" s="32">
        <v>158238</v>
      </c>
      <c r="AF25" s="32">
        <v>0</v>
      </c>
      <c r="AG25" s="32">
        <v>122406</v>
      </c>
      <c r="AH25" s="32">
        <v>1252122</v>
      </c>
      <c r="AI25" s="32">
        <v>425634</v>
      </c>
      <c r="AJ25" s="29">
        <f t="shared" si="6"/>
        <v>6815200</v>
      </c>
      <c r="AK25" s="31">
        <v>100000</v>
      </c>
      <c r="AL25" s="27"/>
      <c r="AM25" s="30">
        <f t="shared" si="7"/>
        <v>100000</v>
      </c>
      <c r="AN25" s="30">
        <f t="shared" si="8"/>
        <v>6915200</v>
      </c>
      <c r="AO25" s="20"/>
    </row>
    <row r="26" spans="1:41" ht="45">
      <c r="A26" s="9" t="s">
        <v>49</v>
      </c>
      <c r="B26" s="9" t="s">
        <v>65</v>
      </c>
      <c r="C26" s="9" t="s">
        <v>62</v>
      </c>
      <c r="D26" s="23">
        <v>115</v>
      </c>
      <c r="E26" s="24">
        <v>111.35</v>
      </c>
      <c r="F26" s="24">
        <v>420</v>
      </c>
      <c r="G26" s="24">
        <v>407.52</v>
      </c>
      <c r="H26" s="24">
        <v>563</v>
      </c>
      <c r="I26" s="24">
        <v>551</v>
      </c>
      <c r="J26" s="24">
        <v>168</v>
      </c>
      <c r="K26" s="24">
        <v>166.93</v>
      </c>
      <c r="L26" s="24">
        <v>46</v>
      </c>
      <c r="M26" s="24">
        <v>45.45</v>
      </c>
      <c r="N26" s="24">
        <v>2</v>
      </c>
      <c r="O26" s="24">
        <v>1.95</v>
      </c>
      <c r="P26" s="16">
        <f t="shared" si="0"/>
        <v>1314</v>
      </c>
      <c r="Q26" s="16">
        <f t="shared" si="1"/>
        <v>1284.2</v>
      </c>
      <c r="R26" s="24">
        <v>4</v>
      </c>
      <c r="S26" s="24">
        <v>4</v>
      </c>
      <c r="T26" s="24">
        <v>0</v>
      </c>
      <c r="U26" s="24">
        <v>0</v>
      </c>
      <c r="V26" s="24">
        <v>88</v>
      </c>
      <c r="W26" s="24">
        <v>88</v>
      </c>
      <c r="X26" s="24">
        <v>2</v>
      </c>
      <c r="Y26" s="24">
        <v>2</v>
      </c>
      <c r="Z26" s="17">
        <f t="shared" si="2"/>
        <v>94</v>
      </c>
      <c r="AA26" s="17">
        <f t="shared" si="3"/>
        <v>94</v>
      </c>
      <c r="AB26" s="18">
        <f t="shared" si="4"/>
        <v>1408</v>
      </c>
      <c r="AC26" s="18">
        <f t="shared" si="5"/>
        <v>1378.2</v>
      </c>
      <c r="AD26" s="31">
        <v>4368943.4</v>
      </c>
      <c r="AE26" s="32">
        <v>126681.68</v>
      </c>
      <c r="AF26" s="32">
        <v>4286.94</v>
      </c>
      <c r="AG26" s="32">
        <v>644.87</v>
      </c>
      <c r="AH26" s="32">
        <v>881094.99</v>
      </c>
      <c r="AI26" s="32">
        <v>407538.19</v>
      </c>
      <c r="AJ26" s="29">
        <f t="shared" si="6"/>
        <v>5789190.070000001</v>
      </c>
      <c r="AK26" s="31">
        <v>944608</v>
      </c>
      <c r="AL26" s="27"/>
      <c r="AM26" s="30">
        <f t="shared" si="7"/>
        <v>944608</v>
      </c>
      <c r="AN26" s="30">
        <f t="shared" si="8"/>
        <v>6733798.070000001</v>
      </c>
      <c r="AO26" s="20"/>
    </row>
    <row r="27" spans="1:41" ht="45">
      <c r="A27" s="9" t="s">
        <v>52</v>
      </c>
      <c r="B27" s="9" t="s">
        <v>61</v>
      </c>
      <c r="C27" s="9" t="s">
        <v>62</v>
      </c>
      <c r="D27" s="15">
        <v>1521</v>
      </c>
      <c r="E27" s="15">
        <v>1415.45</v>
      </c>
      <c r="F27" s="15">
        <v>701</v>
      </c>
      <c r="G27" s="15">
        <v>675.51</v>
      </c>
      <c r="H27" s="15">
        <v>101</v>
      </c>
      <c r="I27" s="15">
        <v>98.06</v>
      </c>
      <c r="J27" s="15">
        <v>12</v>
      </c>
      <c r="K27" s="15">
        <v>12</v>
      </c>
      <c r="L27" s="15">
        <v>9</v>
      </c>
      <c r="M27" s="15">
        <v>9</v>
      </c>
      <c r="N27" s="15">
        <v>7</v>
      </c>
      <c r="O27" s="15">
        <v>0.96</v>
      </c>
      <c r="P27" s="16">
        <f t="shared" si="0"/>
        <v>2351</v>
      </c>
      <c r="Q27" s="16">
        <f t="shared" si="1"/>
        <v>2210.98</v>
      </c>
      <c r="R27" s="15">
        <v>124</v>
      </c>
      <c r="S27" s="15">
        <v>124</v>
      </c>
      <c r="T27" s="15">
        <v>0</v>
      </c>
      <c r="U27" s="15">
        <v>0</v>
      </c>
      <c r="V27" s="15">
        <v>105</v>
      </c>
      <c r="W27" s="15">
        <v>105</v>
      </c>
      <c r="X27" s="15">
        <v>0</v>
      </c>
      <c r="Y27" s="15">
        <v>0</v>
      </c>
      <c r="Z27" s="17">
        <f t="shared" si="2"/>
        <v>229</v>
      </c>
      <c r="AA27" s="17">
        <f t="shared" si="3"/>
        <v>229</v>
      </c>
      <c r="AB27" s="18">
        <f t="shared" si="4"/>
        <v>2580</v>
      </c>
      <c r="AC27" s="18">
        <f t="shared" si="5"/>
        <v>2439.98</v>
      </c>
      <c r="AD27" s="28">
        <v>4049602.510000091</v>
      </c>
      <c r="AE27" s="28">
        <v>117258.8100000004</v>
      </c>
      <c r="AF27" s="28">
        <v>6227.96</v>
      </c>
      <c r="AG27" s="28">
        <v>95674.77</v>
      </c>
      <c r="AH27" s="28">
        <v>309840.50000000116</v>
      </c>
      <c r="AI27" s="28">
        <v>321657.7000000001</v>
      </c>
      <c r="AJ27" s="29">
        <f t="shared" si="6"/>
        <v>4900262.250000092</v>
      </c>
      <c r="AK27" s="27">
        <v>746362.7</v>
      </c>
      <c r="AL27" s="27">
        <v>0</v>
      </c>
      <c r="AM27" s="30">
        <f t="shared" si="7"/>
        <v>746362.7</v>
      </c>
      <c r="AN27" s="30">
        <f t="shared" si="8"/>
        <v>5646624.950000092</v>
      </c>
      <c r="AO27" s="20"/>
    </row>
    <row r="28" spans="1:41" ht="45">
      <c r="A28" s="9" t="s">
        <v>53</v>
      </c>
      <c r="B28" s="9" t="s">
        <v>61</v>
      </c>
      <c r="C28" s="9" t="s">
        <v>62</v>
      </c>
      <c r="D28" s="15">
        <v>0</v>
      </c>
      <c r="E28" s="15">
        <v>0</v>
      </c>
      <c r="F28" s="15">
        <v>40</v>
      </c>
      <c r="G28" s="15">
        <v>40</v>
      </c>
      <c r="H28" s="15">
        <v>23</v>
      </c>
      <c r="I28" s="15">
        <v>23</v>
      </c>
      <c r="J28" s="15">
        <v>87</v>
      </c>
      <c r="K28" s="15">
        <v>87</v>
      </c>
      <c r="L28" s="15">
        <v>7</v>
      </c>
      <c r="M28" s="15">
        <v>7</v>
      </c>
      <c r="N28" s="15">
        <v>26</v>
      </c>
      <c r="O28" s="15">
        <v>26</v>
      </c>
      <c r="P28" s="16">
        <f t="shared" si="0"/>
        <v>183</v>
      </c>
      <c r="Q28" s="16">
        <f t="shared" si="1"/>
        <v>183</v>
      </c>
      <c r="R28" s="15">
        <v>16</v>
      </c>
      <c r="S28" s="15">
        <v>16</v>
      </c>
      <c r="T28" s="15">
        <v>0</v>
      </c>
      <c r="U28" s="15">
        <v>0</v>
      </c>
      <c r="V28" s="15">
        <v>0</v>
      </c>
      <c r="W28" s="15">
        <v>0</v>
      </c>
      <c r="X28" s="15">
        <v>0</v>
      </c>
      <c r="Y28" s="15">
        <v>0</v>
      </c>
      <c r="Z28" s="17">
        <f t="shared" si="2"/>
        <v>16</v>
      </c>
      <c r="AA28" s="17">
        <f t="shared" si="3"/>
        <v>16</v>
      </c>
      <c r="AB28" s="18">
        <f t="shared" si="4"/>
        <v>199</v>
      </c>
      <c r="AC28" s="18">
        <f t="shared" si="5"/>
        <v>199</v>
      </c>
      <c r="AD28" s="28">
        <v>825987.43</v>
      </c>
      <c r="AE28" s="28">
        <v>102416.31</v>
      </c>
      <c r="AF28" s="28"/>
      <c r="AG28" s="28"/>
      <c r="AH28" s="28">
        <v>169118.94</v>
      </c>
      <c r="AI28" s="28">
        <v>98160.11</v>
      </c>
      <c r="AJ28" s="29">
        <f t="shared" si="6"/>
        <v>1195682.79</v>
      </c>
      <c r="AK28" s="27">
        <v>193958.59</v>
      </c>
      <c r="AL28" s="27"/>
      <c r="AM28" s="30">
        <f t="shared" si="7"/>
        <v>193958.59</v>
      </c>
      <c r="AN28" s="30">
        <f t="shared" si="8"/>
        <v>1389641.3800000001</v>
      </c>
      <c r="AO28" s="20"/>
    </row>
    <row r="29" spans="1:41" ht="45">
      <c r="A29" s="9" t="s">
        <v>54</v>
      </c>
      <c r="B29" s="9" t="s">
        <v>61</v>
      </c>
      <c r="C29" s="9" t="s">
        <v>62</v>
      </c>
      <c r="D29" s="23">
        <v>25</v>
      </c>
      <c r="E29" s="24">
        <v>24.7</v>
      </c>
      <c r="F29" s="24">
        <v>13</v>
      </c>
      <c r="G29" s="24">
        <v>12.2</v>
      </c>
      <c r="H29" s="24">
        <v>51</v>
      </c>
      <c r="I29" s="24">
        <v>50.4</v>
      </c>
      <c r="J29" s="24">
        <v>14</v>
      </c>
      <c r="K29" s="24">
        <v>13.8</v>
      </c>
      <c r="L29" s="24">
        <v>6</v>
      </c>
      <c r="M29" s="24">
        <v>6</v>
      </c>
      <c r="N29" s="24">
        <v>0</v>
      </c>
      <c r="O29" s="24">
        <v>0</v>
      </c>
      <c r="P29" s="16">
        <f t="shared" si="0"/>
        <v>109</v>
      </c>
      <c r="Q29" s="16">
        <f t="shared" si="1"/>
        <v>107.1</v>
      </c>
      <c r="R29" s="24">
        <v>0</v>
      </c>
      <c r="S29" s="24">
        <v>0</v>
      </c>
      <c r="T29" s="24">
        <v>0</v>
      </c>
      <c r="U29" s="24">
        <v>0</v>
      </c>
      <c r="V29" s="24">
        <v>1</v>
      </c>
      <c r="W29" s="24">
        <v>1</v>
      </c>
      <c r="X29" s="24">
        <v>0</v>
      </c>
      <c r="Y29" s="24">
        <v>0</v>
      </c>
      <c r="Z29" s="17">
        <f t="shared" si="2"/>
        <v>1</v>
      </c>
      <c r="AA29" s="17">
        <f t="shared" si="3"/>
        <v>1</v>
      </c>
      <c r="AB29" s="18">
        <f t="shared" si="4"/>
        <v>110</v>
      </c>
      <c r="AC29" s="18">
        <f t="shared" si="5"/>
        <v>108.1</v>
      </c>
      <c r="AD29" s="31">
        <v>349672.17</v>
      </c>
      <c r="AE29" s="32"/>
      <c r="AF29" s="32"/>
      <c r="AG29" s="32"/>
      <c r="AH29" s="32">
        <v>66815.5</v>
      </c>
      <c r="AI29" s="32">
        <f>30975.14-5.48</f>
        <v>30969.66</v>
      </c>
      <c r="AJ29" s="29">
        <f t="shared" si="6"/>
        <v>447457.32999999996</v>
      </c>
      <c r="AK29" s="31">
        <v>9484</v>
      </c>
      <c r="AL29" s="27"/>
      <c r="AM29" s="30">
        <f t="shared" si="7"/>
        <v>9484</v>
      </c>
      <c r="AN29" s="30">
        <f t="shared" si="8"/>
        <v>456941.32999999996</v>
      </c>
      <c r="AO29" s="20"/>
    </row>
    <row r="30" spans="1:41" ht="45">
      <c r="A30" s="9" t="s">
        <v>55</v>
      </c>
      <c r="B30" s="9" t="s">
        <v>65</v>
      </c>
      <c r="C30" s="9" t="s">
        <v>62</v>
      </c>
      <c r="D30" s="15">
        <v>232</v>
      </c>
      <c r="E30" s="15">
        <v>204.66</v>
      </c>
      <c r="F30" s="15">
        <v>224</v>
      </c>
      <c r="G30" s="15">
        <v>212.8</v>
      </c>
      <c r="H30" s="15">
        <v>265</v>
      </c>
      <c r="I30" s="15">
        <v>258.95</v>
      </c>
      <c r="J30" s="15">
        <v>231</v>
      </c>
      <c r="K30" s="15">
        <v>218.36</v>
      </c>
      <c r="L30" s="15">
        <v>28</v>
      </c>
      <c r="M30" s="15">
        <v>28</v>
      </c>
      <c r="N30" s="15">
        <v>0</v>
      </c>
      <c r="O30" s="15">
        <v>0</v>
      </c>
      <c r="P30" s="16">
        <f t="shared" si="0"/>
        <v>980</v>
      </c>
      <c r="Q30" s="16">
        <f t="shared" si="1"/>
        <v>922.7700000000001</v>
      </c>
      <c r="R30" s="15">
        <v>33</v>
      </c>
      <c r="S30" s="15">
        <v>33</v>
      </c>
      <c r="T30" s="15">
        <v>0</v>
      </c>
      <c r="U30" s="15">
        <v>0</v>
      </c>
      <c r="V30" s="15">
        <v>28</v>
      </c>
      <c r="W30" s="15">
        <v>28</v>
      </c>
      <c r="X30" s="15">
        <v>0</v>
      </c>
      <c r="Y30" s="15">
        <v>0</v>
      </c>
      <c r="Z30" s="17">
        <f t="shared" si="2"/>
        <v>61</v>
      </c>
      <c r="AA30" s="17">
        <f t="shared" si="3"/>
        <v>61</v>
      </c>
      <c r="AB30" s="18">
        <f t="shared" si="4"/>
        <v>1041</v>
      </c>
      <c r="AC30" s="18">
        <f t="shared" si="5"/>
        <v>983.7700000000001</v>
      </c>
      <c r="AD30" s="28">
        <v>2276159</v>
      </c>
      <c r="AE30" s="28">
        <v>87901</v>
      </c>
      <c r="AF30" s="28">
        <v>9066</v>
      </c>
      <c r="AG30" s="28">
        <v>142625</v>
      </c>
      <c r="AH30" s="28">
        <v>481303</v>
      </c>
      <c r="AI30" s="28">
        <v>205978</v>
      </c>
      <c r="AJ30" s="29">
        <f t="shared" si="6"/>
        <v>3203032</v>
      </c>
      <c r="AK30" s="27"/>
      <c r="AL30" s="27">
        <v>376732</v>
      </c>
      <c r="AM30" s="30">
        <f t="shared" si="7"/>
        <v>376732</v>
      </c>
      <c r="AN30" s="30">
        <f t="shared" si="8"/>
        <v>3579764</v>
      </c>
      <c r="AO30" s="20"/>
    </row>
    <row r="31" spans="1:41" ht="45">
      <c r="A31" s="9" t="s">
        <v>56</v>
      </c>
      <c r="B31" s="9" t="s">
        <v>65</v>
      </c>
      <c r="C31" s="9" t="s">
        <v>62</v>
      </c>
      <c r="D31" s="15">
        <v>1</v>
      </c>
      <c r="E31" s="15">
        <v>1</v>
      </c>
      <c r="F31" s="15">
        <v>7</v>
      </c>
      <c r="G31" s="15">
        <v>7</v>
      </c>
      <c r="H31" s="15">
        <v>13</v>
      </c>
      <c r="I31" s="15">
        <v>13</v>
      </c>
      <c r="J31" s="15">
        <v>19.6</v>
      </c>
      <c r="K31" s="15">
        <v>19.6</v>
      </c>
      <c r="L31" s="15">
        <v>3</v>
      </c>
      <c r="M31" s="15">
        <v>3</v>
      </c>
      <c r="N31" s="15">
        <v>1</v>
      </c>
      <c r="O31" s="15">
        <v>1</v>
      </c>
      <c r="P31" s="16">
        <f t="shared" si="0"/>
        <v>44.6</v>
      </c>
      <c r="Q31" s="16">
        <f t="shared" si="1"/>
        <v>44.6</v>
      </c>
      <c r="R31" s="15">
        <v>2</v>
      </c>
      <c r="S31" s="15">
        <v>2</v>
      </c>
      <c r="T31" s="15">
        <v>0</v>
      </c>
      <c r="U31" s="15">
        <v>0</v>
      </c>
      <c r="V31" s="15">
        <v>2</v>
      </c>
      <c r="W31" s="15">
        <v>2</v>
      </c>
      <c r="X31" s="15">
        <v>0</v>
      </c>
      <c r="Y31" s="15">
        <v>0</v>
      </c>
      <c r="Z31" s="17">
        <f t="shared" si="2"/>
        <v>4</v>
      </c>
      <c r="AA31" s="17">
        <f t="shared" si="3"/>
        <v>4</v>
      </c>
      <c r="AB31" s="18">
        <f t="shared" si="4"/>
        <v>48.6</v>
      </c>
      <c r="AC31" s="18">
        <f t="shared" si="5"/>
        <v>48.6</v>
      </c>
      <c r="AD31" s="28">
        <v>163470.66</v>
      </c>
      <c r="AE31" s="28">
        <v>356.69</v>
      </c>
      <c r="AF31" s="28">
        <v>0</v>
      </c>
      <c r="AG31" s="28">
        <v>252.47</v>
      </c>
      <c r="AH31" s="28">
        <v>31480.89</v>
      </c>
      <c r="AI31" s="28">
        <v>14999.57</v>
      </c>
      <c r="AJ31" s="29">
        <f t="shared" si="6"/>
        <v>210560.28000000003</v>
      </c>
      <c r="AK31" s="27">
        <v>19097.28</v>
      </c>
      <c r="AL31" s="27"/>
      <c r="AM31" s="30">
        <f t="shared" si="7"/>
        <v>19097.28</v>
      </c>
      <c r="AN31" s="30">
        <f t="shared" si="8"/>
        <v>229657.56000000003</v>
      </c>
      <c r="AO31" s="20" t="s">
        <v>106</v>
      </c>
    </row>
    <row r="32" spans="1:41" ht="45">
      <c r="A32" s="9" t="s">
        <v>57</v>
      </c>
      <c r="B32" s="9" t="s">
        <v>61</v>
      </c>
      <c r="C32" s="9" t="s">
        <v>62</v>
      </c>
      <c r="D32" s="15">
        <v>56</v>
      </c>
      <c r="E32" s="15">
        <v>51.49</v>
      </c>
      <c r="F32" s="15">
        <v>69</v>
      </c>
      <c r="G32" s="15">
        <v>67.77</v>
      </c>
      <c r="H32" s="15">
        <v>302</v>
      </c>
      <c r="I32" s="15">
        <v>298.84</v>
      </c>
      <c r="J32" s="15">
        <v>104</v>
      </c>
      <c r="K32" s="15">
        <v>102.17</v>
      </c>
      <c r="L32" s="15">
        <v>10</v>
      </c>
      <c r="M32" s="15">
        <v>9.6</v>
      </c>
      <c r="N32" s="15">
        <v>16</v>
      </c>
      <c r="O32" s="15">
        <v>16</v>
      </c>
      <c r="P32" s="16">
        <f t="shared" si="0"/>
        <v>557</v>
      </c>
      <c r="Q32" s="16">
        <f t="shared" si="1"/>
        <v>545.87</v>
      </c>
      <c r="R32" s="15">
        <v>5</v>
      </c>
      <c r="S32" s="15">
        <v>5</v>
      </c>
      <c r="T32" s="15">
        <v>0</v>
      </c>
      <c r="U32" s="15">
        <v>0</v>
      </c>
      <c r="V32" s="15">
        <v>372</v>
      </c>
      <c r="W32" s="15">
        <v>372</v>
      </c>
      <c r="X32" s="15">
        <v>0</v>
      </c>
      <c r="Y32" s="15">
        <v>0</v>
      </c>
      <c r="Z32" s="17">
        <f t="shared" si="2"/>
        <v>377</v>
      </c>
      <c r="AA32" s="17">
        <f t="shared" si="3"/>
        <v>377</v>
      </c>
      <c r="AB32" s="18">
        <f t="shared" si="4"/>
        <v>934</v>
      </c>
      <c r="AC32" s="18">
        <f t="shared" si="5"/>
        <v>922.87</v>
      </c>
      <c r="AD32" s="28">
        <v>1789072.72</v>
      </c>
      <c r="AE32" s="28">
        <v>0</v>
      </c>
      <c r="AF32" s="28">
        <v>-11951</v>
      </c>
      <c r="AG32" s="28">
        <v>67228</v>
      </c>
      <c r="AH32" s="28">
        <v>269846</v>
      </c>
      <c r="AI32" s="28">
        <v>162592</v>
      </c>
      <c r="AJ32" s="29">
        <f t="shared" si="6"/>
        <v>2276787.7199999997</v>
      </c>
      <c r="AK32" s="27">
        <v>1394915</v>
      </c>
      <c r="AL32" s="27">
        <v>0</v>
      </c>
      <c r="AM32" s="30">
        <f t="shared" si="7"/>
        <v>1394915</v>
      </c>
      <c r="AN32" s="30">
        <f t="shared" si="8"/>
        <v>3671702.7199999997</v>
      </c>
      <c r="AO32" s="20" t="s">
        <v>70</v>
      </c>
    </row>
    <row r="33" spans="1:41" ht="45">
      <c r="A33" s="9" t="s">
        <v>59</v>
      </c>
      <c r="B33" s="9" t="s">
        <v>66</v>
      </c>
      <c r="C33" s="9" t="s">
        <v>62</v>
      </c>
      <c r="D33" s="23">
        <v>35</v>
      </c>
      <c r="E33" s="24">
        <v>30.16</v>
      </c>
      <c r="F33" s="24">
        <v>550</v>
      </c>
      <c r="G33" s="24">
        <v>537.66</v>
      </c>
      <c r="H33" s="24">
        <v>419</v>
      </c>
      <c r="I33" s="24">
        <v>408.49</v>
      </c>
      <c r="J33" s="24">
        <v>118</v>
      </c>
      <c r="K33" s="24">
        <v>115.96</v>
      </c>
      <c r="L33" s="24">
        <v>6</v>
      </c>
      <c r="M33" s="24">
        <v>5.6</v>
      </c>
      <c r="N33" s="24">
        <v>3</v>
      </c>
      <c r="O33" s="24">
        <v>0.73</v>
      </c>
      <c r="P33" s="16">
        <f t="shared" si="0"/>
        <v>1131</v>
      </c>
      <c r="Q33" s="16">
        <f t="shared" si="1"/>
        <v>1098.6</v>
      </c>
      <c r="R33" s="24">
        <v>74</v>
      </c>
      <c r="S33" s="24">
        <v>74</v>
      </c>
      <c r="T33" s="24">
        <v>2</v>
      </c>
      <c r="U33" s="24">
        <v>2</v>
      </c>
      <c r="V33" s="24">
        <v>97</v>
      </c>
      <c r="W33" s="24">
        <v>97</v>
      </c>
      <c r="X33" s="24">
        <v>0</v>
      </c>
      <c r="Y33" s="24">
        <v>0</v>
      </c>
      <c r="Z33" s="17">
        <f t="shared" si="2"/>
        <v>173</v>
      </c>
      <c r="AA33" s="17">
        <f t="shared" si="3"/>
        <v>173</v>
      </c>
      <c r="AB33" s="18">
        <f t="shared" si="4"/>
        <v>1304</v>
      </c>
      <c r="AC33" s="18">
        <f t="shared" si="5"/>
        <v>1271.6</v>
      </c>
      <c r="AD33" s="31">
        <v>3076705.24</v>
      </c>
      <c r="AE33" s="32">
        <v>60219.97</v>
      </c>
      <c r="AF33" s="32">
        <v>93879.92</v>
      </c>
      <c r="AG33" s="32">
        <v>21024.77</v>
      </c>
      <c r="AH33" s="32">
        <v>598633.89</v>
      </c>
      <c r="AI33" s="32">
        <v>272524.37</v>
      </c>
      <c r="AJ33" s="29">
        <f t="shared" si="6"/>
        <v>4122988.1600000006</v>
      </c>
      <c r="AK33" s="31">
        <v>954766.45</v>
      </c>
      <c r="AL33" s="27"/>
      <c r="AM33" s="30">
        <f t="shared" si="7"/>
        <v>954766.45</v>
      </c>
      <c r="AN33" s="30">
        <f t="shared" si="8"/>
        <v>5077754.61</v>
      </c>
      <c r="AO33" s="4"/>
    </row>
    <row r="34" spans="1:41" ht="45">
      <c r="A34" s="9" t="s">
        <v>60</v>
      </c>
      <c r="B34" s="9" t="s">
        <v>66</v>
      </c>
      <c r="C34" s="9" t="s">
        <v>62</v>
      </c>
      <c r="D34" s="15">
        <v>0</v>
      </c>
      <c r="E34" s="15">
        <v>0</v>
      </c>
      <c r="F34" s="15">
        <v>0</v>
      </c>
      <c r="G34" s="15">
        <v>0</v>
      </c>
      <c r="H34" s="15">
        <v>0</v>
      </c>
      <c r="I34" s="15">
        <v>0</v>
      </c>
      <c r="J34" s="15">
        <v>0</v>
      </c>
      <c r="K34" s="15">
        <v>0</v>
      </c>
      <c r="L34" s="15">
        <v>2</v>
      </c>
      <c r="M34" s="15">
        <v>2</v>
      </c>
      <c r="N34" s="15">
        <v>1960</v>
      </c>
      <c r="O34" s="15">
        <v>1887</v>
      </c>
      <c r="P34" s="16">
        <f t="shared" si="0"/>
        <v>1962</v>
      </c>
      <c r="Q34" s="16">
        <f t="shared" si="1"/>
        <v>1889</v>
      </c>
      <c r="R34" s="15">
        <v>15</v>
      </c>
      <c r="S34" s="15">
        <v>15</v>
      </c>
      <c r="T34" s="15">
        <v>18</v>
      </c>
      <c r="U34" s="15">
        <v>18</v>
      </c>
      <c r="V34" s="15">
        <v>32</v>
      </c>
      <c r="W34" s="15">
        <v>32</v>
      </c>
      <c r="X34" s="15">
        <v>0</v>
      </c>
      <c r="Y34" s="15">
        <v>0</v>
      </c>
      <c r="Z34" s="17">
        <f t="shared" si="2"/>
        <v>65</v>
      </c>
      <c r="AA34" s="17">
        <f t="shared" si="3"/>
        <v>65</v>
      </c>
      <c r="AB34" s="18">
        <f t="shared" si="4"/>
        <v>2027</v>
      </c>
      <c r="AC34" s="18">
        <f t="shared" si="5"/>
        <v>1954</v>
      </c>
      <c r="AD34" s="28">
        <v>5333174.4</v>
      </c>
      <c r="AE34" s="28">
        <v>380740.2</v>
      </c>
      <c r="AF34" s="28">
        <v>144617.1</v>
      </c>
      <c r="AG34" s="28">
        <v>196680.7</v>
      </c>
      <c r="AH34" s="28">
        <v>1107688.3</v>
      </c>
      <c r="AI34" s="28">
        <v>504783.4</v>
      </c>
      <c r="AJ34" s="29">
        <f t="shared" si="6"/>
        <v>7667684.100000001</v>
      </c>
      <c r="AK34" s="27">
        <v>445626.3</v>
      </c>
      <c r="AL34" s="27"/>
      <c r="AM34" s="30">
        <f t="shared" si="7"/>
        <v>445626.3</v>
      </c>
      <c r="AN34" s="30">
        <f t="shared" si="8"/>
        <v>8113310.4</v>
      </c>
      <c r="AO34" s="4"/>
    </row>
    <row r="35" spans="1:41" ht="15">
      <c r="A35" s="3"/>
      <c r="B35" s="3"/>
      <c r="C35" s="3"/>
      <c r="D35" s="7"/>
      <c r="E35" s="7"/>
      <c r="F35" s="7"/>
      <c r="G35" s="7"/>
      <c r="H35" s="7"/>
      <c r="I35" s="7"/>
      <c r="J35" s="7"/>
      <c r="K35" s="7"/>
      <c r="L35" s="7"/>
      <c r="M35" s="7"/>
      <c r="N35" s="7"/>
      <c r="O35" s="7"/>
      <c r="P35" s="26"/>
      <c r="Q35" s="26"/>
      <c r="R35" s="7"/>
      <c r="S35" s="7"/>
      <c r="T35" s="7"/>
      <c r="U35" s="7"/>
      <c r="V35" s="7"/>
      <c r="W35" s="7"/>
      <c r="X35" s="7"/>
      <c r="Y35" s="7"/>
      <c r="Z35" s="17"/>
      <c r="AA35" s="17"/>
      <c r="AB35" s="18"/>
      <c r="AC35" s="18"/>
      <c r="AD35" s="32"/>
      <c r="AE35" s="32"/>
      <c r="AF35" s="32"/>
      <c r="AG35" s="32"/>
      <c r="AH35" s="32"/>
      <c r="AI35" s="32"/>
      <c r="AJ35" s="29"/>
      <c r="AK35" s="31"/>
      <c r="AL35" s="31"/>
      <c r="AM35" s="30"/>
      <c r="AN35" s="30"/>
      <c r="AO35" s="4"/>
    </row>
    <row r="36" spans="1:41" ht="15">
      <c r="A36" s="3"/>
      <c r="B36" s="3"/>
      <c r="C36" s="3"/>
      <c r="D36" s="7"/>
      <c r="E36" s="7"/>
      <c r="F36" s="7"/>
      <c r="G36" s="7"/>
      <c r="H36" s="7"/>
      <c r="I36" s="7"/>
      <c r="J36" s="7"/>
      <c r="K36" s="7"/>
      <c r="L36" s="7"/>
      <c r="M36" s="7"/>
      <c r="N36" s="7"/>
      <c r="O36" s="7"/>
      <c r="P36" s="26"/>
      <c r="Q36" s="26"/>
      <c r="R36" s="7"/>
      <c r="S36" s="7"/>
      <c r="T36" s="7"/>
      <c r="U36" s="7"/>
      <c r="V36" s="7"/>
      <c r="W36" s="7"/>
      <c r="X36" s="7"/>
      <c r="Y36" s="7"/>
      <c r="Z36" s="17"/>
      <c r="AA36" s="17"/>
      <c r="AB36" s="18"/>
      <c r="AC36" s="18"/>
      <c r="AD36" s="32"/>
      <c r="AE36" s="32"/>
      <c r="AF36" s="32"/>
      <c r="AG36" s="32"/>
      <c r="AH36" s="32"/>
      <c r="AI36" s="32"/>
      <c r="AJ36" s="29"/>
      <c r="AK36" s="31"/>
      <c r="AL36" s="31"/>
      <c r="AM36" s="30"/>
      <c r="AN36" s="30"/>
      <c r="AO36" s="4"/>
    </row>
    <row r="37" spans="1:41" ht="15">
      <c r="A37" s="3"/>
      <c r="B37" s="3"/>
      <c r="C37" s="3"/>
      <c r="D37" s="7"/>
      <c r="E37" s="7"/>
      <c r="F37" s="7"/>
      <c r="G37" s="7"/>
      <c r="H37" s="7"/>
      <c r="I37" s="7"/>
      <c r="J37" s="7"/>
      <c r="K37" s="7"/>
      <c r="L37" s="7"/>
      <c r="M37" s="7"/>
      <c r="N37" s="7"/>
      <c r="O37" s="7"/>
      <c r="P37" s="26"/>
      <c r="Q37" s="26"/>
      <c r="R37" s="7"/>
      <c r="S37" s="7"/>
      <c r="T37" s="7"/>
      <c r="U37" s="7"/>
      <c r="V37" s="7"/>
      <c r="W37" s="7"/>
      <c r="X37" s="7"/>
      <c r="Y37" s="7"/>
      <c r="Z37" s="17"/>
      <c r="AA37" s="17"/>
      <c r="AB37" s="18"/>
      <c r="AC37" s="18"/>
      <c r="AD37" s="32"/>
      <c r="AE37" s="32"/>
      <c r="AF37" s="32"/>
      <c r="AG37" s="32"/>
      <c r="AH37" s="32"/>
      <c r="AI37" s="32"/>
      <c r="AJ37" s="29"/>
      <c r="AK37" s="31"/>
      <c r="AL37" s="31"/>
      <c r="AM37" s="30"/>
      <c r="AN37" s="30"/>
      <c r="AO37" s="4"/>
    </row>
    <row r="38" spans="1:41" ht="15">
      <c r="A38" s="3"/>
      <c r="B38" s="3"/>
      <c r="C38" s="3"/>
      <c r="D38" s="7"/>
      <c r="E38" s="7"/>
      <c r="F38" s="7"/>
      <c r="G38" s="7"/>
      <c r="H38" s="7"/>
      <c r="I38" s="7"/>
      <c r="J38" s="7"/>
      <c r="K38" s="7"/>
      <c r="L38" s="7"/>
      <c r="M38" s="7"/>
      <c r="N38" s="7"/>
      <c r="O38" s="7"/>
      <c r="P38" s="26"/>
      <c r="Q38" s="26"/>
      <c r="R38" s="7"/>
      <c r="S38" s="7"/>
      <c r="T38" s="7"/>
      <c r="U38" s="7"/>
      <c r="V38" s="7"/>
      <c r="W38" s="7"/>
      <c r="X38" s="7"/>
      <c r="Y38" s="7"/>
      <c r="Z38" s="17"/>
      <c r="AA38" s="17"/>
      <c r="AB38" s="18"/>
      <c r="AC38" s="18"/>
      <c r="AD38" s="32"/>
      <c r="AE38" s="32"/>
      <c r="AF38" s="32"/>
      <c r="AG38" s="32"/>
      <c r="AH38" s="32"/>
      <c r="AI38" s="32"/>
      <c r="AJ38" s="29"/>
      <c r="AK38" s="31"/>
      <c r="AL38" s="31"/>
      <c r="AM38" s="30"/>
      <c r="AN38" s="30"/>
      <c r="AO38" s="4"/>
    </row>
    <row r="39" spans="1:41" ht="15">
      <c r="A39" s="3"/>
      <c r="B39" s="3"/>
      <c r="C39" s="3"/>
      <c r="D39" s="7"/>
      <c r="E39" s="7"/>
      <c r="F39" s="7"/>
      <c r="G39" s="7"/>
      <c r="H39" s="7"/>
      <c r="I39" s="7"/>
      <c r="J39" s="7"/>
      <c r="K39" s="7"/>
      <c r="L39" s="7"/>
      <c r="M39" s="7"/>
      <c r="N39" s="7"/>
      <c r="O39" s="7"/>
      <c r="P39" s="26"/>
      <c r="Q39" s="26"/>
      <c r="R39" s="7"/>
      <c r="S39" s="7"/>
      <c r="T39" s="7"/>
      <c r="U39" s="7"/>
      <c r="V39" s="7"/>
      <c r="W39" s="7"/>
      <c r="X39" s="7"/>
      <c r="Y39" s="7"/>
      <c r="Z39" s="17"/>
      <c r="AA39" s="17"/>
      <c r="AB39" s="18"/>
      <c r="AC39" s="18"/>
      <c r="AD39" s="32"/>
      <c r="AE39" s="32"/>
      <c r="AF39" s="32"/>
      <c r="AG39" s="32"/>
      <c r="AH39" s="32"/>
      <c r="AI39" s="32"/>
      <c r="AJ39" s="29"/>
      <c r="AK39" s="31"/>
      <c r="AL39" s="31"/>
      <c r="AM39" s="30"/>
      <c r="AN39" s="30"/>
      <c r="AO39" s="4"/>
    </row>
    <row r="40" spans="1:41" ht="15">
      <c r="A40" s="3"/>
      <c r="B40" s="3"/>
      <c r="C40" s="3"/>
      <c r="D40" s="7"/>
      <c r="E40" s="7"/>
      <c r="F40" s="7"/>
      <c r="G40" s="7"/>
      <c r="H40" s="7"/>
      <c r="I40" s="7"/>
      <c r="J40" s="7"/>
      <c r="K40" s="7"/>
      <c r="L40" s="7"/>
      <c r="M40" s="7"/>
      <c r="N40" s="7"/>
      <c r="O40" s="7"/>
      <c r="P40" s="26"/>
      <c r="Q40" s="26"/>
      <c r="R40" s="7"/>
      <c r="S40" s="7"/>
      <c r="T40" s="7"/>
      <c r="U40" s="7"/>
      <c r="V40" s="7"/>
      <c r="W40" s="7"/>
      <c r="X40" s="7"/>
      <c r="Y40" s="7"/>
      <c r="Z40" s="17"/>
      <c r="AA40" s="17"/>
      <c r="AB40" s="18"/>
      <c r="AC40" s="18"/>
      <c r="AD40" s="32"/>
      <c r="AE40" s="32"/>
      <c r="AF40" s="32"/>
      <c r="AG40" s="32"/>
      <c r="AH40" s="32"/>
      <c r="AI40" s="32"/>
      <c r="AJ40" s="29"/>
      <c r="AK40" s="31"/>
      <c r="AL40" s="31"/>
      <c r="AM40" s="30"/>
      <c r="AN40" s="30"/>
      <c r="AO40" s="4"/>
    </row>
    <row r="41" spans="1:41" ht="15">
      <c r="A41" s="3"/>
      <c r="B41" s="3"/>
      <c r="C41" s="3"/>
      <c r="D41" s="7"/>
      <c r="E41" s="7"/>
      <c r="F41" s="7"/>
      <c r="G41" s="7"/>
      <c r="H41" s="7"/>
      <c r="I41" s="7"/>
      <c r="J41" s="7"/>
      <c r="K41" s="7"/>
      <c r="L41" s="7"/>
      <c r="M41" s="7"/>
      <c r="N41" s="7"/>
      <c r="O41" s="7"/>
      <c r="P41" s="26"/>
      <c r="Q41" s="26"/>
      <c r="R41" s="7"/>
      <c r="S41" s="7"/>
      <c r="T41" s="7"/>
      <c r="U41" s="7"/>
      <c r="V41" s="7"/>
      <c r="W41" s="7"/>
      <c r="X41" s="7"/>
      <c r="Y41" s="7"/>
      <c r="Z41" s="17"/>
      <c r="AA41" s="17"/>
      <c r="AB41" s="18"/>
      <c r="AC41" s="18"/>
      <c r="AD41" s="32"/>
      <c r="AE41" s="32"/>
      <c r="AF41" s="32"/>
      <c r="AG41" s="32"/>
      <c r="AH41" s="32"/>
      <c r="AI41" s="32"/>
      <c r="AJ41" s="29"/>
      <c r="AK41" s="31"/>
      <c r="AL41" s="31"/>
      <c r="AM41" s="30"/>
      <c r="AN41" s="30"/>
      <c r="AO41" s="4"/>
    </row>
    <row r="42" spans="1:41" ht="15">
      <c r="A42" s="3"/>
      <c r="B42" s="3"/>
      <c r="C42" s="3"/>
      <c r="D42" s="7"/>
      <c r="E42" s="7"/>
      <c r="F42" s="7"/>
      <c r="G42" s="7"/>
      <c r="H42" s="7"/>
      <c r="I42" s="7"/>
      <c r="J42" s="7"/>
      <c r="K42" s="7"/>
      <c r="L42" s="7"/>
      <c r="M42" s="7"/>
      <c r="N42" s="7"/>
      <c r="O42" s="7"/>
      <c r="P42" s="26"/>
      <c r="Q42" s="26"/>
      <c r="R42" s="7"/>
      <c r="S42" s="7"/>
      <c r="T42" s="7"/>
      <c r="U42" s="7"/>
      <c r="V42" s="7"/>
      <c r="W42" s="7"/>
      <c r="X42" s="7"/>
      <c r="Y42" s="7"/>
      <c r="Z42" s="17"/>
      <c r="AA42" s="17"/>
      <c r="AB42" s="18"/>
      <c r="AC42" s="18"/>
      <c r="AD42" s="32"/>
      <c r="AE42" s="32"/>
      <c r="AF42" s="32"/>
      <c r="AG42" s="32"/>
      <c r="AH42" s="32"/>
      <c r="AI42" s="32"/>
      <c r="AJ42" s="29"/>
      <c r="AK42" s="31"/>
      <c r="AL42" s="31"/>
      <c r="AM42" s="30"/>
      <c r="AN42" s="30"/>
      <c r="AO42" s="4"/>
    </row>
    <row r="43" spans="1:41" ht="15">
      <c r="A43" s="3"/>
      <c r="B43" s="3"/>
      <c r="C43" s="3"/>
      <c r="D43" s="7"/>
      <c r="E43" s="7"/>
      <c r="F43" s="7"/>
      <c r="G43" s="7"/>
      <c r="H43" s="7"/>
      <c r="I43" s="7"/>
      <c r="J43" s="7"/>
      <c r="K43" s="7"/>
      <c r="L43" s="7"/>
      <c r="M43" s="7"/>
      <c r="N43" s="7"/>
      <c r="O43" s="7"/>
      <c r="P43" s="26"/>
      <c r="Q43" s="26"/>
      <c r="R43" s="7"/>
      <c r="S43" s="7"/>
      <c r="T43" s="7"/>
      <c r="U43" s="7"/>
      <c r="V43" s="7"/>
      <c r="W43" s="7"/>
      <c r="X43" s="7"/>
      <c r="Y43" s="7"/>
      <c r="Z43" s="17"/>
      <c r="AA43" s="17"/>
      <c r="AB43" s="18"/>
      <c r="AC43" s="18"/>
      <c r="AD43" s="32"/>
      <c r="AE43" s="32"/>
      <c r="AF43" s="32"/>
      <c r="AG43" s="32"/>
      <c r="AH43" s="32"/>
      <c r="AI43" s="32"/>
      <c r="AJ43" s="29"/>
      <c r="AK43" s="31"/>
      <c r="AL43" s="31"/>
      <c r="AM43" s="30"/>
      <c r="AN43" s="30"/>
      <c r="AO43" s="4"/>
    </row>
    <row r="44" spans="1:41" ht="15">
      <c r="A44" s="3"/>
      <c r="B44" s="3"/>
      <c r="C44" s="3"/>
      <c r="D44" s="7"/>
      <c r="E44" s="7"/>
      <c r="F44" s="7"/>
      <c r="G44" s="7"/>
      <c r="H44" s="7"/>
      <c r="I44" s="7"/>
      <c r="J44" s="7"/>
      <c r="K44" s="7"/>
      <c r="L44" s="7"/>
      <c r="M44" s="7"/>
      <c r="N44" s="7"/>
      <c r="O44" s="7"/>
      <c r="P44" s="26"/>
      <c r="Q44" s="26"/>
      <c r="R44" s="7"/>
      <c r="S44" s="7"/>
      <c r="T44" s="7"/>
      <c r="U44" s="7"/>
      <c r="V44" s="7"/>
      <c r="W44" s="7"/>
      <c r="X44" s="7"/>
      <c r="Y44" s="7"/>
      <c r="Z44" s="17"/>
      <c r="AA44" s="17"/>
      <c r="AB44" s="18"/>
      <c r="AC44" s="18"/>
      <c r="AD44" s="32"/>
      <c r="AE44" s="32"/>
      <c r="AF44" s="32"/>
      <c r="AG44" s="32"/>
      <c r="AH44" s="32"/>
      <c r="AI44" s="32"/>
      <c r="AJ44" s="29"/>
      <c r="AK44" s="31"/>
      <c r="AL44" s="31"/>
      <c r="AM44" s="30"/>
      <c r="AN44" s="30"/>
      <c r="AO44" s="4"/>
    </row>
    <row r="45" spans="1:41" ht="15">
      <c r="A45" s="3"/>
      <c r="B45" s="3"/>
      <c r="C45" s="3"/>
      <c r="D45" s="7"/>
      <c r="E45" s="7"/>
      <c r="F45" s="7"/>
      <c r="G45" s="7"/>
      <c r="H45" s="7"/>
      <c r="I45" s="7"/>
      <c r="J45" s="7"/>
      <c r="K45" s="7"/>
      <c r="L45" s="7"/>
      <c r="M45" s="7"/>
      <c r="N45" s="7"/>
      <c r="O45" s="7"/>
      <c r="P45" s="26"/>
      <c r="Q45" s="26"/>
      <c r="R45" s="7"/>
      <c r="S45" s="7"/>
      <c r="T45" s="7"/>
      <c r="U45" s="7"/>
      <c r="V45" s="7"/>
      <c r="W45" s="7"/>
      <c r="X45" s="7"/>
      <c r="Y45" s="7"/>
      <c r="Z45" s="17"/>
      <c r="AA45" s="17"/>
      <c r="AB45" s="18"/>
      <c r="AC45" s="18"/>
      <c r="AD45" s="32"/>
      <c r="AE45" s="32"/>
      <c r="AF45" s="32"/>
      <c r="AG45" s="32"/>
      <c r="AH45" s="32"/>
      <c r="AI45" s="32"/>
      <c r="AJ45" s="29"/>
      <c r="AK45" s="31"/>
      <c r="AL45" s="31"/>
      <c r="AM45" s="30"/>
      <c r="AN45" s="30"/>
      <c r="AO45" s="4"/>
    </row>
    <row r="46" spans="1:41" ht="15">
      <c r="A46" s="3"/>
      <c r="B46" s="3"/>
      <c r="C46" s="3"/>
      <c r="D46" s="7"/>
      <c r="E46" s="7"/>
      <c r="F46" s="7"/>
      <c r="G46" s="7"/>
      <c r="H46" s="7"/>
      <c r="I46" s="7"/>
      <c r="J46" s="7"/>
      <c r="K46" s="7"/>
      <c r="L46" s="7"/>
      <c r="M46" s="7"/>
      <c r="N46" s="7"/>
      <c r="O46" s="7"/>
      <c r="P46" s="26"/>
      <c r="Q46" s="26"/>
      <c r="R46" s="7"/>
      <c r="S46" s="7"/>
      <c r="T46" s="7"/>
      <c r="U46" s="7"/>
      <c r="V46" s="7"/>
      <c r="W46" s="7"/>
      <c r="X46" s="7"/>
      <c r="Y46" s="7"/>
      <c r="Z46" s="17"/>
      <c r="AA46" s="17"/>
      <c r="AB46" s="18"/>
      <c r="AC46" s="18"/>
      <c r="AD46" s="32"/>
      <c r="AE46" s="32"/>
      <c r="AF46" s="32"/>
      <c r="AG46" s="32"/>
      <c r="AH46" s="32"/>
      <c r="AI46" s="32"/>
      <c r="AJ46" s="29"/>
      <c r="AK46" s="31"/>
      <c r="AL46" s="31"/>
      <c r="AM46" s="30"/>
      <c r="AN46" s="30"/>
      <c r="AO46" s="4"/>
    </row>
    <row r="47" spans="1:41" ht="15">
      <c r="A47" s="3"/>
      <c r="B47" s="3"/>
      <c r="C47" s="3"/>
      <c r="D47" s="7"/>
      <c r="E47" s="7"/>
      <c r="F47" s="7"/>
      <c r="G47" s="7"/>
      <c r="H47" s="7"/>
      <c r="I47" s="7"/>
      <c r="J47" s="7"/>
      <c r="K47" s="7"/>
      <c r="L47" s="7"/>
      <c r="M47" s="7"/>
      <c r="N47" s="7"/>
      <c r="O47" s="7"/>
      <c r="P47" s="26"/>
      <c r="Q47" s="26"/>
      <c r="R47" s="7"/>
      <c r="S47" s="7"/>
      <c r="T47" s="7"/>
      <c r="U47" s="7"/>
      <c r="V47" s="7"/>
      <c r="W47" s="7"/>
      <c r="X47" s="7"/>
      <c r="Y47" s="7"/>
      <c r="Z47" s="17"/>
      <c r="AA47" s="17"/>
      <c r="AB47" s="18"/>
      <c r="AC47" s="18"/>
      <c r="AD47" s="32"/>
      <c r="AE47" s="32"/>
      <c r="AF47" s="32"/>
      <c r="AG47" s="32"/>
      <c r="AH47" s="32"/>
      <c r="AI47" s="32"/>
      <c r="AJ47" s="29"/>
      <c r="AK47" s="31"/>
      <c r="AL47" s="31"/>
      <c r="AM47" s="30"/>
      <c r="AN47" s="30"/>
      <c r="AO47" s="4"/>
    </row>
    <row r="48" spans="1:41" ht="15">
      <c r="A48" s="3"/>
      <c r="B48" s="3"/>
      <c r="C48" s="3"/>
      <c r="D48" s="7"/>
      <c r="E48" s="7"/>
      <c r="F48" s="7"/>
      <c r="G48" s="7"/>
      <c r="H48" s="7"/>
      <c r="I48" s="7"/>
      <c r="J48" s="7"/>
      <c r="K48" s="7"/>
      <c r="L48" s="7"/>
      <c r="M48" s="7"/>
      <c r="N48" s="7"/>
      <c r="O48" s="7"/>
      <c r="P48" s="26"/>
      <c r="Q48" s="26"/>
      <c r="R48" s="7"/>
      <c r="S48" s="7"/>
      <c r="T48" s="7"/>
      <c r="U48" s="7"/>
      <c r="V48" s="7"/>
      <c r="W48" s="7"/>
      <c r="X48" s="7"/>
      <c r="Y48" s="7"/>
      <c r="Z48" s="17"/>
      <c r="AA48" s="17"/>
      <c r="AB48" s="18"/>
      <c r="AC48" s="18"/>
      <c r="AD48" s="32"/>
      <c r="AE48" s="32"/>
      <c r="AF48" s="32"/>
      <c r="AG48" s="32"/>
      <c r="AH48" s="32"/>
      <c r="AI48" s="32"/>
      <c r="AJ48" s="29"/>
      <c r="AK48" s="31"/>
      <c r="AL48" s="31"/>
      <c r="AM48" s="30"/>
      <c r="AN48" s="30"/>
      <c r="AO48" s="4"/>
    </row>
    <row r="49" spans="1:41" ht="15">
      <c r="A49" s="3"/>
      <c r="B49" s="3"/>
      <c r="C49" s="3"/>
      <c r="D49" s="7"/>
      <c r="E49" s="7"/>
      <c r="F49" s="7"/>
      <c r="G49" s="7"/>
      <c r="H49" s="7"/>
      <c r="I49" s="7"/>
      <c r="J49" s="7"/>
      <c r="K49" s="7"/>
      <c r="L49" s="7"/>
      <c r="M49" s="7"/>
      <c r="N49" s="7"/>
      <c r="O49" s="7"/>
      <c r="P49" s="26"/>
      <c r="Q49" s="26"/>
      <c r="R49" s="7"/>
      <c r="S49" s="7"/>
      <c r="T49" s="7"/>
      <c r="U49" s="7"/>
      <c r="V49" s="7"/>
      <c r="W49" s="7"/>
      <c r="X49" s="7"/>
      <c r="Y49" s="7"/>
      <c r="Z49" s="17"/>
      <c r="AA49" s="17"/>
      <c r="AB49" s="18"/>
      <c r="AC49" s="18"/>
      <c r="AD49" s="32"/>
      <c r="AE49" s="32"/>
      <c r="AF49" s="32"/>
      <c r="AG49" s="32"/>
      <c r="AH49" s="32"/>
      <c r="AI49" s="32"/>
      <c r="AJ49" s="29"/>
      <c r="AK49" s="31"/>
      <c r="AL49" s="31"/>
      <c r="AM49" s="30"/>
      <c r="AN49" s="30"/>
      <c r="AO49" s="4"/>
    </row>
    <row r="50" spans="1:41" ht="15">
      <c r="A50" s="3"/>
      <c r="B50" s="3"/>
      <c r="C50" s="3"/>
      <c r="D50" s="7"/>
      <c r="E50" s="7"/>
      <c r="F50" s="7"/>
      <c r="G50" s="7"/>
      <c r="H50" s="7"/>
      <c r="I50" s="7"/>
      <c r="J50" s="7"/>
      <c r="K50" s="7"/>
      <c r="L50" s="7"/>
      <c r="M50" s="7"/>
      <c r="N50" s="7"/>
      <c r="O50" s="7"/>
      <c r="P50" s="26"/>
      <c r="Q50" s="26"/>
      <c r="R50" s="7"/>
      <c r="S50" s="7"/>
      <c r="T50" s="7"/>
      <c r="U50" s="7"/>
      <c r="V50" s="7"/>
      <c r="W50" s="7"/>
      <c r="X50" s="7"/>
      <c r="Y50" s="7"/>
      <c r="Z50" s="17"/>
      <c r="AA50" s="17"/>
      <c r="AB50" s="18"/>
      <c r="AC50" s="18"/>
      <c r="AD50" s="32"/>
      <c r="AE50" s="32"/>
      <c r="AF50" s="32"/>
      <c r="AG50" s="32"/>
      <c r="AH50" s="32"/>
      <c r="AI50" s="32"/>
      <c r="AJ50" s="29"/>
      <c r="AK50" s="31"/>
      <c r="AL50" s="31"/>
      <c r="AM50" s="30"/>
      <c r="AN50" s="30"/>
      <c r="AO50" s="4"/>
    </row>
    <row r="51" spans="1:41" ht="15">
      <c r="A51" s="3"/>
      <c r="B51" s="3"/>
      <c r="C51" s="3"/>
      <c r="D51" s="7"/>
      <c r="E51" s="7"/>
      <c r="F51" s="7"/>
      <c r="G51" s="7"/>
      <c r="H51" s="7"/>
      <c r="I51" s="7"/>
      <c r="J51" s="7"/>
      <c r="K51" s="7"/>
      <c r="L51" s="7"/>
      <c r="M51" s="7"/>
      <c r="N51" s="7"/>
      <c r="O51" s="7"/>
      <c r="P51" s="26"/>
      <c r="Q51" s="26"/>
      <c r="R51" s="7"/>
      <c r="S51" s="7"/>
      <c r="T51" s="7"/>
      <c r="U51" s="7"/>
      <c r="V51" s="7"/>
      <c r="W51" s="7"/>
      <c r="X51" s="7"/>
      <c r="Y51" s="7"/>
      <c r="Z51" s="17"/>
      <c r="AA51" s="17"/>
      <c r="AB51" s="18"/>
      <c r="AC51" s="18"/>
      <c r="AD51" s="32"/>
      <c r="AE51" s="32"/>
      <c r="AF51" s="32"/>
      <c r="AG51" s="32"/>
      <c r="AH51" s="32"/>
      <c r="AI51" s="32"/>
      <c r="AJ51" s="29"/>
      <c r="AK51" s="31"/>
      <c r="AL51" s="31"/>
      <c r="AM51" s="30"/>
      <c r="AN51" s="30"/>
      <c r="AO51" s="4"/>
    </row>
    <row r="52" spans="1:41" ht="15">
      <c r="A52" s="3"/>
      <c r="B52" s="3"/>
      <c r="C52" s="3"/>
      <c r="D52" s="7"/>
      <c r="E52" s="7"/>
      <c r="F52" s="7"/>
      <c r="G52" s="7"/>
      <c r="H52" s="7"/>
      <c r="I52" s="7"/>
      <c r="J52" s="7"/>
      <c r="K52" s="7"/>
      <c r="L52" s="7"/>
      <c r="M52" s="7"/>
      <c r="N52" s="7"/>
      <c r="O52" s="7"/>
      <c r="P52" s="26"/>
      <c r="Q52" s="26"/>
      <c r="R52" s="7"/>
      <c r="S52" s="7"/>
      <c r="T52" s="7"/>
      <c r="U52" s="7"/>
      <c r="V52" s="7"/>
      <c r="W52" s="7"/>
      <c r="X52" s="7"/>
      <c r="Y52" s="7"/>
      <c r="Z52" s="17"/>
      <c r="AA52" s="17"/>
      <c r="AB52" s="18"/>
      <c r="AC52" s="18"/>
      <c r="AD52" s="32"/>
      <c r="AE52" s="32"/>
      <c r="AF52" s="32"/>
      <c r="AG52" s="32"/>
      <c r="AH52" s="32"/>
      <c r="AI52" s="32"/>
      <c r="AJ52" s="29"/>
      <c r="AK52" s="31"/>
      <c r="AL52" s="31"/>
      <c r="AM52" s="30"/>
      <c r="AN52" s="30"/>
      <c r="AO52" s="4"/>
    </row>
    <row r="53" spans="1:41" ht="15">
      <c r="A53" s="3"/>
      <c r="B53" s="3"/>
      <c r="C53" s="3"/>
      <c r="D53" s="7"/>
      <c r="E53" s="7"/>
      <c r="F53" s="7"/>
      <c r="G53" s="7"/>
      <c r="H53" s="7"/>
      <c r="I53" s="7"/>
      <c r="J53" s="7"/>
      <c r="K53" s="7"/>
      <c r="L53" s="7"/>
      <c r="M53" s="7"/>
      <c r="N53" s="7"/>
      <c r="O53" s="7"/>
      <c r="P53" s="26"/>
      <c r="Q53" s="26"/>
      <c r="R53" s="7"/>
      <c r="S53" s="7"/>
      <c r="T53" s="7"/>
      <c r="U53" s="7"/>
      <c r="V53" s="7"/>
      <c r="W53" s="7"/>
      <c r="X53" s="7"/>
      <c r="Y53" s="7"/>
      <c r="Z53" s="17"/>
      <c r="AA53" s="17"/>
      <c r="AB53" s="18"/>
      <c r="AC53" s="18"/>
      <c r="AD53" s="32"/>
      <c r="AE53" s="32"/>
      <c r="AF53" s="32"/>
      <c r="AG53" s="32"/>
      <c r="AH53" s="32"/>
      <c r="AI53" s="32"/>
      <c r="AJ53" s="29"/>
      <c r="AK53" s="31"/>
      <c r="AL53" s="31"/>
      <c r="AM53" s="30"/>
      <c r="AN53" s="30"/>
      <c r="AO53" s="4"/>
    </row>
    <row r="54" spans="1:41" ht="15">
      <c r="A54" s="3"/>
      <c r="B54" s="3"/>
      <c r="C54" s="3"/>
      <c r="D54" s="7"/>
      <c r="E54" s="7"/>
      <c r="F54" s="7"/>
      <c r="G54" s="7"/>
      <c r="H54" s="7"/>
      <c r="I54" s="7"/>
      <c r="J54" s="7"/>
      <c r="K54" s="7"/>
      <c r="L54" s="7"/>
      <c r="M54" s="7"/>
      <c r="N54" s="7"/>
      <c r="O54" s="7"/>
      <c r="P54" s="26"/>
      <c r="Q54" s="26"/>
      <c r="R54" s="7"/>
      <c r="S54" s="7"/>
      <c r="T54" s="7"/>
      <c r="U54" s="7"/>
      <c r="V54" s="7"/>
      <c r="W54" s="7"/>
      <c r="X54" s="7"/>
      <c r="Y54" s="7"/>
      <c r="Z54" s="17"/>
      <c r="AA54" s="17"/>
      <c r="AB54" s="18"/>
      <c r="AC54" s="18"/>
      <c r="AD54" s="32"/>
      <c r="AE54" s="32"/>
      <c r="AF54" s="32"/>
      <c r="AG54" s="32"/>
      <c r="AH54" s="32"/>
      <c r="AI54" s="32"/>
      <c r="AJ54" s="29"/>
      <c r="AK54" s="31"/>
      <c r="AL54" s="31"/>
      <c r="AM54" s="30"/>
      <c r="AN54" s="30"/>
      <c r="AO54" s="4"/>
    </row>
    <row r="55" spans="1:41" ht="15">
      <c r="A55" s="3"/>
      <c r="B55" s="3"/>
      <c r="C55" s="3"/>
      <c r="D55" s="7"/>
      <c r="E55" s="7"/>
      <c r="F55" s="7"/>
      <c r="G55" s="7"/>
      <c r="H55" s="7"/>
      <c r="I55" s="7"/>
      <c r="J55" s="7"/>
      <c r="K55" s="7"/>
      <c r="L55" s="7"/>
      <c r="M55" s="7"/>
      <c r="N55" s="7"/>
      <c r="O55" s="7"/>
      <c r="P55" s="26"/>
      <c r="Q55" s="26"/>
      <c r="R55" s="7"/>
      <c r="S55" s="7"/>
      <c r="T55" s="7"/>
      <c r="U55" s="7"/>
      <c r="V55" s="7"/>
      <c r="W55" s="7"/>
      <c r="X55" s="7"/>
      <c r="Y55" s="7"/>
      <c r="Z55" s="17"/>
      <c r="AA55" s="17"/>
      <c r="AB55" s="18"/>
      <c r="AC55" s="18"/>
      <c r="AD55" s="32"/>
      <c r="AE55" s="32"/>
      <c r="AF55" s="32"/>
      <c r="AG55" s="32"/>
      <c r="AH55" s="32"/>
      <c r="AI55" s="32"/>
      <c r="AJ55" s="29"/>
      <c r="AK55" s="31"/>
      <c r="AL55" s="31"/>
      <c r="AM55" s="30"/>
      <c r="AN55" s="30"/>
      <c r="AO55" s="4"/>
    </row>
    <row r="56" spans="1:41" ht="15">
      <c r="A56" s="3"/>
      <c r="B56" s="3"/>
      <c r="C56" s="3"/>
      <c r="D56" s="7"/>
      <c r="E56" s="7"/>
      <c r="F56" s="7"/>
      <c r="G56" s="7"/>
      <c r="H56" s="7"/>
      <c r="I56" s="7"/>
      <c r="J56" s="7"/>
      <c r="K56" s="7"/>
      <c r="L56" s="7"/>
      <c r="M56" s="7"/>
      <c r="N56" s="7"/>
      <c r="O56" s="7"/>
      <c r="P56" s="26"/>
      <c r="Q56" s="26"/>
      <c r="R56" s="7"/>
      <c r="S56" s="7"/>
      <c r="T56" s="7"/>
      <c r="U56" s="7"/>
      <c r="V56" s="7"/>
      <c r="W56" s="7"/>
      <c r="X56" s="7"/>
      <c r="Y56" s="7"/>
      <c r="Z56" s="17"/>
      <c r="AA56" s="17"/>
      <c r="AB56" s="18"/>
      <c r="AC56" s="18"/>
      <c r="AD56" s="32"/>
      <c r="AE56" s="32"/>
      <c r="AF56" s="32"/>
      <c r="AG56" s="32"/>
      <c r="AH56" s="32"/>
      <c r="AI56" s="32"/>
      <c r="AJ56" s="29"/>
      <c r="AK56" s="31"/>
      <c r="AL56" s="31"/>
      <c r="AM56" s="30"/>
      <c r="AN56" s="30"/>
      <c r="AO56" s="4"/>
    </row>
    <row r="57" spans="1:41" ht="15">
      <c r="A57" s="3"/>
      <c r="B57" s="3"/>
      <c r="C57" s="3"/>
      <c r="D57" s="7"/>
      <c r="E57" s="7"/>
      <c r="F57" s="7"/>
      <c r="G57" s="7"/>
      <c r="H57" s="7"/>
      <c r="I57" s="7"/>
      <c r="J57" s="7"/>
      <c r="K57" s="7"/>
      <c r="L57" s="7"/>
      <c r="M57" s="7"/>
      <c r="N57" s="7"/>
      <c r="O57" s="7"/>
      <c r="P57" s="26"/>
      <c r="Q57" s="26"/>
      <c r="R57" s="7"/>
      <c r="S57" s="7"/>
      <c r="T57" s="7"/>
      <c r="U57" s="7"/>
      <c r="V57" s="7"/>
      <c r="W57" s="7"/>
      <c r="X57" s="7"/>
      <c r="Y57" s="7"/>
      <c r="Z57" s="17"/>
      <c r="AA57" s="17"/>
      <c r="AB57" s="18"/>
      <c r="AC57" s="18"/>
      <c r="AD57" s="32"/>
      <c r="AE57" s="32"/>
      <c r="AF57" s="32"/>
      <c r="AG57" s="32"/>
      <c r="AH57" s="32"/>
      <c r="AI57" s="32"/>
      <c r="AJ57" s="29"/>
      <c r="AK57" s="31"/>
      <c r="AL57" s="31"/>
      <c r="AM57" s="30"/>
      <c r="AN57" s="30"/>
      <c r="AO57" s="4"/>
    </row>
    <row r="58" spans="1:41" ht="15">
      <c r="A58" s="3"/>
      <c r="B58" s="3"/>
      <c r="C58" s="3"/>
      <c r="D58" s="7"/>
      <c r="E58" s="7"/>
      <c r="F58" s="7"/>
      <c r="G58" s="7"/>
      <c r="H58" s="7"/>
      <c r="I58" s="7"/>
      <c r="J58" s="7"/>
      <c r="K58" s="7"/>
      <c r="L58" s="7"/>
      <c r="M58" s="7"/>
      <c r="N58" s="7"/>
      <c r="O58" s="7"/>
      <c r="P58" s="26"/>
      <c r="Q58" s="26"/>
      <c r="R58" s="7"/>
      <c r="S58" s="7"/>
      <c r="T58" s="7"/>
      <c r="U58" s="7"/>
      <c r="V58" s="7"/>
      <c r="W58" s="7"/>
      <c r="X58" s="7"/>
      <c r="Y58" s="7"/>
      <c r="Z58" s="17"/>
      <c r="AA58" s="17"/>
      <c r="AB58" s="18"/>
      <c r="AC58" s="18"/>
      <c r="AD58" s="32"/>
      <c r="AE58" s="32"/>
      <c r="AF58" s="32"/>
      <c r="AG58" s="32"/>
      <c r="AH58" s="32"/>
      <c r="AI58" s="32"/>
      <c r="AJ58" s="29"/>
      <c r="AK58" s="31"/>
      <c r="AL58" s="31"/>
      <c r="AM58" s="30"/>
      <c r="AN58" s="30"/>
      <c r="AO58" s="4"/>
    </row>
    <row r="59" spans="1:41" ht="15">
      <c r="A59" s="3"/>
      <c r="B59" s="3"/>
      <c r="C59" s="3"/>
      <c r="D59" s="7"/>
      <c r="E59" s="7"/>
      <c r="F59" s="7"/>
      <c r="G59" s="7"/>
      <c r="H59" s="7"/>
      <c r="I59" s="7"/>
      <c r="J59" s="7"/>
      <c r="K59" s="7"/>
      <c r="L59" s="7"/>
      <c r="M59" s="7"/>
      <c r="N59" s="7"/>
      <c r="O59" s="7"/>
      <c r="P59" s="26"/>
      <c r="Q59" s="26"/>
      <c r="R59" s="7"/>
      <c r="S59" s="7"/>
      <c r="T59" s="7"/>
      <c r="U59" s="7"/>
      <c r="V59" s="7"/>
      <c r="W59" s="7"/>
      <c r="X59" s="7"/>
      <c r="Y59" s="7"/>
      <c r="Z59" s="17"/>
      <c r="AA59" s="17"/>
      <c r="AB59" s="18"/>
      <c r="AC59" s="18"/>
      <c r="AD59" s="32"/>
      <c r="AE59" s="32"/>
      <c r="AF59" s="32"/>
      <c r="AG59" s="32"/>
      <c r="AH59" s="32"/>
      <c r="AI59" s="32"/>
      <c r="AJ59" s="29"/>
      <c r="AK59" s="31"/>
      <c r="AL59" s="31"/>
      <c r="AM59" s="30"/>
      <c r="AN59" s="30"/>
      <c r="AO59" s="4"/>
    </row>
    <row r="60" spans="1:41" ht="15">
      <c r="A60" s="3"/>
      <c r="B60" s="3"/>
      <c r="C60" s="3"/>
      <c r="D60" s="7"/>
      <c r="E60" s="7"/>
      <c r="F60" s="7"/>
      <c r="G60" s="7"/>
      <c r="H60" s="7"/>
      <c r="I60" s="7"/>
      <c r="J60" s="7"/>
      <c r="K60" s="7"/>
      <c r="L60" s="7"/>
      <c r="M60" s="7"/>
      <c r="N60" s="7"/>
      <c r="O60" s="7"/>
      <c r="P60" s="26"/>
      <c r="Q60" s="26"/>
      <c r="R60" s="7"/>
      <c r="S60" s="7"/>
      <c r="T60" s="7"/>
      <c r="U60" s="7"/>
      <c r="V60" s="7"/>
      <c r="W60" s="7"/>
      <c r="X60" s="7"/>
      <c r="Y60" s="7"/>
      <c r="Z60" s="17"/>
      <c r="AA60" s="17"/>
      <c r="AB60" s="18"/>
      <c r="AC60" s="18"/>
      <c r="AD60" s="32"/>
      <c r="AE60" s="32"/>
      <c r="AF60" s="32"/>
      <c r="AG60" s="32"/>
      <c r="AH60" s="32"/>
      <c r="AI60" s="32"/>
      <c r="AJ60" s="29"/>
      <c r="AK60" s="31"/>
      <c r="AL60" s="31"/>
      <c r="AM60" s="30"/>
      <c r="AN60" s="30"/>
      <c r="AO60" s="4"/>
    </row>
    <row r="61" spans="1:41" ht="15">
      <c r="A61" s="3"/>
      <c r="B61" s="3"/>
      <c r="C61" s="3"/>
      <c r="D61" s="7"/>
      <c r="E61" s="7"/>
      <c r="F61" s="7"/>
      <c r="G61" s="7"/>
      <c r="H61" s="7"/>
      <c r="I61" s="7"/>
      <c r="J61" s="7"/>
      <c r="K61" s="7"/>
      <c r="L61" s="7"/>
      <c r="M61" s="7"/>
      <c r="N61" s="7"/>
      <c r="O61" s="7"/>
      <c r="P61" s="26"/>
      <c r="Q61" s="26"/>
      <c r="R61" s="7"/>
      <c r="S61" s="7"/>
      <c r="T61" s="7"/>
      <c r="U61" s="7"/>
      <c r="V61" s="7"/>
      <c r="W61" s="7"/>
      <c r="X61" s="7"/>
      <c r="Y61" s="7"/>
      <c r="Z61" s="17"/>
      <c r="AA61" s="17"/>
      <c r="AB61" s="18"/>
      <c r="AC61" s="18"/>
      <c r="AD61" s="32"/>
      <c r="AE61" s="32"/>
      <c r="AF61" s="32"/>
      <c r="AG61" s="32"/>
      <c r="AH61" s="32"/>
      <c r="AI61" s="32"/>
      <c r="AJ61" s="29"/>
      <c r="AK61" s="31"/>
      <c r="AL61" s="31"/>
      <c r="AM61" s="30"/>
      <c r="AN61" s="30"/>
      <c r="AO61" s="4"/>
    </row>
    <row r="62" spans="1:41" ht="15">
      <c r="A62" s="3"/>
      <c r="B62" s="3"/>
      <c r="C62" s="3"/>
      <c r="D62" s="7"/>
      <c r="E62" s="7"/>
      <c r="F62" s="7"/>
      <c r="G62" s="7"/>
      <c r="H62" s="7"/>
      <c r="I62" s="7"/>
      <c r="J62" s="7"/>
      <c r="K62" s="7"/>
      <c r="L62" s="7"/>
      <c r="M62" s="7"/>
      <c r="N62" s="7"/>
      <c r="O62" s="7"/>
      <c r="P62" s="26"/>
      <c r="Q62" s="26"/>
      <c r="R62" s="7"/>
      <c r="S62" s="7"/>
      <c r="T62" s="7"/>
      <c r="U62" s="7"/>
      <c r="V62" s="7"/>
      <c r="W62" s="7"/>
      <c r="X62" s="7"/>
      <c r="Y62" s="7"/>
      <c r="Z62" s="17"/>
      <c r="AA62" s="17"/>
      <c r="AB62" s="18"/>
      <c r="AC62" s="18"/>
      <c r="AD62" s="32"/>
      <c r="AE62" s="32"/>
      <c r="AF62" s="32"/>
      <c r="AG62" s="32"/>
      <c r="AH62" s="32"/>
      <c r="AI62" s="32"/>
      <c r="AJ62" s="29"/>
      <c r="AK62" s="31"/>
      <c r="AL62" s="31"/>
      <c r="AM62" s="30"/>
      <c r="AN62" s="30"/>
      <c r="AO62" s="4"/>
    </row>
    <row r="63" spans="1:41" ht="15">
      <c r="A63" s="3"/>
      <c r="B63" s="3"/>
      <c r="C63" s="3"/>
      <c r="D63" s="7"/>
      <c r="E63" s="7"/>
      <c r="F63" s="7"/>
      <c r="G63" s="7"/>
      <c r="H63" s="7"/>
      <c r="I63" s="7"/>
      <c r="J63" s="7"/>
      <c r="K63" s="7"/>
      <c r="L63" s="7"/>
      <c r="M63" s="7"/>
      <c r="N63" s="7"/>
      <c r="O63" s="7"/>
      <c r="P63" s="26"/>
      <c r="Q63" s="26"/>
      <c r="R63" s="7"/>
      <c r="S63" s="7"/>
      <c r="T63" s="7"/>
      <c r="U63" s="7"/>
      <c r="V63" s="7"/>
      <c r="W63" s="7"/>
      <c r="X63" s="7"/>
      <c r="Y63" s="7"/>
      <c r="Z63" s="17"/>
      <c r="AA63" s="17"/>
      <c r="AB63" s="18"/>
      <c r="AC63" s="18"/>
      <c r="AD63" s="32"/>
      <c r="AE63" s="32"/>
      <c r="AF63" s="32"/>
      <c r="AG63" s="32"/>
      <c r="AH63" s="32"/>
      <c r="AI63" s="32"/>
      <c r="AJ63" s="29"/>
      <c r="AK63" s="31"/>
      <c r="AL63" s="31"/>
      <c r="AM63" s="30"/>
      <c r="AN63" s="30"/>
      <c r="AO63" s="4"/>
    </row>
    <row r="64" spans="1:41" ht="15">
      <c r="A64" s="3"/>
      <c r="B64" s="3"/>
      <c r="C64" s="3"/>
      <c r="D64" s="7"/>
      <c r="E64" s="7"/>
      <c r="F64" s="7"/>
      <c r="G64" s="7"/>
      <c r="H64" s="7"/>
      <c r="I64" s="7"/>
      <c r="J64" s="7"/>
      <c r="K64" s="7"/>
      <c r="L64" s="7"/>
      <c r="M64" s="7"/>
      <c r="N64" s="7"/>
      <c r="O64" s="7"/>
      <c r="P64" s="26"/>
      <c r="Q64" s="26"/>
      <c r="R64" s="7"/>
      <c r="S64" s="7"/>
      <c r="T64" s="7"/>
      <c r="U64" s="7"/>
      <c r="V64" s="7"/>
      <c r="W64" s="7"/>
      <c r="X64" s="7"/>
      <c r="Y64" s="7"/>
      <c r="Z64" s="17"/>
      <c r="AA64" s="17"/>
      <c r="AB64" s="18"/>
      <c r="AC64" s="18"/>
      <c r="AD64" s="32"/>
      <c r="AE64" s="32"/>
      <c r="AF64" s="32"/>
      <c r="AG64" s="32"/>
      <c r="AH64" s="32"/>
      <c r="AI64" s="32"/>
      <c r="AJ64" s="29"/>
      <c r="AK64" s="31"/>
      <c r="AL64" s="31"/>
      <c r="AM64" s="30"/>
      <c r="AN64" s="30"/>
      <c r="AO64" s="4"/>
    </row>
    <row r="65" spans="1:41" ht="15">
      <c r="A65" s="3"/>
      <c r="B65" s="3"/>
      <c r="C65" s="3"/>
      <c r="D65" s="7"/>
      <c r="E65" s="7"/>
      <c r="F65" s="7"/>
      <c r="G65" s="7"/>
      <c r="H65" s="7"/>
      <c r="I65" s="7"/>
      <c r="J65" s="7"/>
      <c r="K65" s="7"/>
      <c r="L65" s="7"/>
      <c r="M65" s="7"/>
      <c r="N65" s="7"/>
      <c r="O65" s="7"/>
      <c r="P65" s="26"/>
      <c r="Q65" s="26"/>
      <c r="R65" s="7"/>
      <c r="S65" s="7"/>
      <c r="T65" s="7"/>
      <c r="U65" s="7"/>
      <c r="V65" s="7"/>
      <c r="W65" s="7"/>
      <c r="X65" s="7"/>
      <c r="Y65" s="7"/>
      <c r="Z65" s="17"/>
      <c r="AA65" s="17"/>
      <c r="AB65" s="18"/>
      <c r="AC65" s="18"/>
      <c r="AD65" s="32"/>
      <c r="AE65" s="32"/>
      <c r="AF65" s="32"/>
      <c r="AG65" s="32"/>
      <c r="AH65" s="32"/>
      <c r="AI65" s="32"/>
      <c r="AJ65" s="29"/>
      <c r="AK65" s="31"/>
      <c r="AL65" s="31"/>
      <c r="AM65" s="30"/>
      <c r="AN65" s="30"/>
      <c r="AO65" s="4"/>
    </row>
    <row r="66" spans="1:41" ht="15">
      <c r="A66" s="3"/>
      <c r="B66" s="3"/>
      <c r="C66" s="3"/>
      <c r="D66" s="7"/>
      <c r="E66" s="7"/>
      <c r="F66" s="7"/>
      <c r="G66" s="7"/>
      <c r="H66" s="7"/>
      <c r="I66" s="7"/>
      <c r="J66" s="7"/>
      <c r="K66" s="7"/>
      <c r="L66" s="7"/>
      <c r="M66" s="7"/>
      <c r="N66" s="7"/>
      <c r="O66" s="7"/>
      <c r="P66" s="26"/>
      <c r="Q66" s="26"/>
      <c r="R66" s="7"/>
      <c r="S66" s="7"/>
      <c r="T66" s="7"/>
      <c r="U66" s="7"/>
      <c r="V66" s="7"/>
      <c r="W66" s="7"/>
      <c r="X66" s="7"/>
      <c r="Y66" s="7"/>
      <c r="Z66" s="17"/>
      <c r="AA66" s="17"/>
      <c r="AB66" s="18"/>
      <c r="AC66" s="18"/>
      <c r="AD66" s="32"/>
      <c r="AE66" s="32"/>
      <c r="AF66" s="32"/>
      <c r="AG66" s="32"/>
      <c r="AH66" s="32"/>
      <c r="AI66" s="32"/>
      <c r="AJ66" s="29"/>
      <c r="AK66" s="31"/>
      <c r="AL66" s="31"/>
      <c r="AM66" s="30"/>
      <c r="AN66" s="30"/>
      <c r="AO66" s="4"/>
    </row>
    <row r="67" spans="1:41" ht="15">
      <c r="A67" s="3"/>
      <c r="B67" s="3"/>
      <c r="C67" s="3"/>
      <c r="D67" s="7"/>
      <c r="E67" s="7"/>
      <c r="F67" s="7"/>
      <c r="G67" s="7"/>
      <c r="H67" s="7"/>
      <c r="I67" s="7"/>
      <c r="J67" s="7"/>
      <c r="K67" s="7"/>
      <c r="L67" s="7"/>
      <c r="M67" s="7"/>
      <c r="N67" s="7"/>
      <c r="O67" s="7"/>
      <c r="P67" s="26"/>
      <c r="Q67" s="26"/>
      <c r="R67" s="7"/>
      <c r="S67" s="7"/>
      <c r="T67" s="7"/>
      <c r="U67" s="7"/>
      <c r="V67" s="7"/>
      <c r="W67" s="7"/>
      <c r="X67" s="7"/>
      <c r="Y67" s="7"/>
      <c r="Z67" s="17"/>
      <c r="AA67" s="17"/>
      <c r="AB67" s="18"/>
      <c r="AC67" s="18"/>
      <c r="AD67" s="32"/>
      <c r="AE67" s="32"/>
      <c r="AF67" s="32"/>
      <c r="AG67" s="32"/>
      <c r="AH67" s="32"/>
      <c r="AI67" s="32"/>
      <c r="AJ67" s="29"/>
      <c r="AK67" s="31"/>
      <c r="AL67" s="31"/>
      <c r="AM67" s="30"/>
      <c r="AN67" s="30"/>
      <c r="AO67" s="4"/>
    </row>
    <row r="68" spans="1:41" ht="15">
      <c r="A68" s="3"/>
      <c r="B68" s="3"/>
      <c r="C68" s="3"/>
      <c r="D68" s="7"/>
      <c r="E68" s="7"/>
      <c r="F68" s="7"/>
      <c r="G68" s="7"/>
      <c r="H68" s="7"/>
      <c r="I68" s="7"/>
      <c r="J68" s="7"/>
      <c r="K68" s="7"/>
      <c r="L68" s="7"/>
      <c r="M68" s="7"/>
      <c r="N68" s="7"/>
      <c r="O68" s="7"/>
      <c r="P68" s="26"/>
      <c r="Q68" s="26"/>
      <c r="R68" s="7"/>
      <c r="S68" s="7"/>
      <c r="T68" s="7"/>
      <c r="U68" s="7"/>
      <c r="V68" s="7"/>
      <c r="W68" s="7"/>
      <c r="X68" s="7"/>
      <c r="Y68" s="7"/>
      <c r="Z68" s="17"/>
      <c r="AA68" s="17"/>
      <c r="AB68" s="18"/>
      <c r="AC68" s="18"/>
      <c r="AD68" s="32"/>
      <c r="AE68" s="32"/>
      <c r="AF68" s="32"/>
      <c r="AG68" s="32"/>
      <c r="AH68" s="32"/>
      <c r="AI68" s="32"/>
      <c r="AJ68" s="29"/>
      <c r="AK68" s="31"/>
      <c r="AL68" s="31"/>
      <c r="AM68" s="30"/>
      <c r="AN68" s="30"/>
      <c r="AO68" s="4"/>
    </row>
    <row r="69" spans="1:41" ht="15">
      <c r="A69" s="3"/>
      <c r="B69" s="3"/>
      <c r="C69" s="3"/>
      <c r="D69" s="7"/>
      <c r="E69" s="7"/>
      <c r="F69" s="7"/>
      <c r="G69" s="7"/>
      <c r="H69" s="7"/>
      <c r="I69" s="7"/>
      <c r="J69" s="7"/>
      <c r="K69" s="7"/>
      <c r="L69" s="7"/>
      <c r="M69" s="7"/>
      <c r="N69" s="7"/>
      <c r="O69" s="7"/>
      <c r="P69" s="26"/>
      <c r="Q69" s="26"/>
      <c r="R69" s="7"/>
      <c r="S69" s="7"/>
      <c r="T69" s="7"/>
      <c r="U69" s="7"/>
      <c r="V69" s="7"/>
      <c r="W69" s="7"/>
      <c r="X69" s="7"/>
      <c r="Y69" s="7"/>
      <c r="Z69" s="17"/>
      <c r="AA69" s="17"/>
      <c r="AB69" s="18"/>
      <c r="AC69" s="18"/>
      <c r="AD69" s="32"/>
      <c r="AE69" s="32"/>
      <c r="AF69" s="32"/>
      <c r="AG69" s="32"/>
      <c r="AH69" s="32"/>
      <c r="AI69" s="32"/>
      <c r="AJ69" s="29"/>
      <c r="AK69" s="31"/>
      <c r="AL69" s="31"/>
      <c r="AM69" s="30"/>
      <c r="AN69" s="30"/>
      <c r="AO69" s="4"/>
    </row>
    <row r="70" spans="1:41" ht="15">
      <c r="A70" s="3"/>
      <c r="B70" s="3"/>
      <c r="C70" s="3"/>
      <c r="D70" s="7"/>
      <c r="E70" s="7"/>
      <c r="F70" s="7"/>
      <c r="G70" s="7"/>
      <c r="H70" s="7"/>
      <c r="I70" s="7"/>
      <c r="J70" s="7"/>
      <c r="K70" s="7"/>
      <c r="L70" s="7"/>
      <c r="M70" s="7"/>
      <c r="N70" s="7"/>
      <c r="O70" s="7"/>
      <c r="P70" s="26"/>
      <c r="Q70" s="26"/>
      <c r="R70" s="7"/>
      <c r="S70" s="7"/>
      <c r="T70" s="7"/>
      <c r="U70" s="7"/>
      <c r="V70" s="7"/>
      <c r="W70" s="7"/>
      <c r="X70" s="7"/>
      <c r="Y70" s="7"/>
      <c r="Z70" s="17"/>
      <c r="AA70" s="17"/>
      <c r="AB70" s="18"/>
      <c r="AC70" s="18"/>
      <c r="AD70" s="32"/>
      <c r="AE70" s="32"/>
      <c r="AF70" s="32"/>
      <c r="AG70" s="32"/>
      <c r="AH70" s="32"/>
      <c r="AI70" s="32"/>
      <c r="AJ70" s="29"/>
      <c r="AK70" s="31"/>
      <c r="AL70" s="31"/>
      <c r="AM70" s="30"/>
      <c r="AN70" s="30"/>
      <c r="AO70" s="4"/>
    </row>
    <row r="71" spans="1:41" ht="15">
      <c r="A71" s="3"/>
      <c r="B71" s="3"/>
      <c r="C71" s="3"/>
      <c r="D71" s="7"/>
      <c r="E71" s="7"/>
      <c r="F71" s="7"/>
      <c r="G71" s="7"/>
      <c r="H71" s="7"/>
      <c r="I71" s="7"/>
      <c r="J71" s="7"/>
      <c r="K71" s="7"/>
      <c r="L71" s="7"/>
      <c r="M71" s="7"/>
      <c r="N71" s="7"/>
      <c r="O71" s="7"/>
      <c r="P71" s="26"/>
      <c r="Q71" s="26"/>
      <c r="R71" s="7"/>
      <c r="S71" s="7"/>
      <c r="T71" s="7"/>
      <c r="U71" s="7"/>
      <c r="V71" s="7"/>
      <c r="W71" s="7"/>
      <c r="X71" s="7"/>
      <c r="Y71" s="7"/>
      <c r="Z71" s="17"/>
      <c r="AA71" s="17"/>
      <c r="AB71" s="18"/>
      <c r="AC71" s="18"/>
      <c r="AD71" s="32"/>
      <c r="AE71" s="32"/>
      <c r="AF71" s="32"/>
      <c r="AG71" s="32"/>
      <c r="AH71" s="32"/>
      <c r="AI71" s="32"/>
      <c r="AJ71" s="29"/>
      <c r="AK71" s="31"/>
      <c r="AL71" s="31"/>
      <c r="AM71" s="30"/>
      <c r="AN71" s="30"/>
      <c r="AO71" s="4"/>
    </row>
    <row r="72" spans="1:41" ht="15">
      <c r="A72" s="3"/>
      <c r="B72" s="3"/>
      <c r="C72" s="3"/>
      <c r="D72" s="7"/>
      <c r="E72" s="7"/>
      <c r="F72" s="7"/>
      <c r="G72" s="7"/>
      <c r="H72" s="7"/>
      <c r="I72" s="7"/>
      <c r="J72" s="7"/>
      <c r="K72" s="7"/>
      <c r="L72" s="7"/>
      <c r="M72" s="7"/>
      <c r="N72" s="7"/>
      <c r="O72" s="7"/>
      <c r="P72" s="26"/>
      <c r="Q72" s="26"/>
      <c r="R72" s="7"/>
      <c r="S72" s="7"/>
      <c r="T72" s="7"/>
      <c r="U72" s="7"/>
      <c r="V72" s="7"/>
      <c r="W72" s="7"/>
      <c r="X72" s="7"/>
      <c r="Y72" s="7"/>
      <c r="Z72" s="17"/>
      <c r="AA72" s="17"/>
      <c r="AB72" s="18"/>
      <c r="AC72" s="18"/>
      <c r="AD72" s="32"/>
      <c r="AE72" s="32"/>
      <c r="AF72" s="32"/>
      <c r="AG72" s="32"/>
      <c r="AH72" s="32"/>
      <c r="AI72" s="32"/>
      <c r="AJ72" s="29"/>
      <c r="AK72" s="31"/>
      <c r="AL72" s="31"/>
      <c r="AM72" s="30"/>
      <c r="AN72" s="30"/>
      <c r="AO72" s="4"/>
    </row>
    <row r="73" spans="1:41" ht="15">
      <c r="A73" s="3"/>
      <c r="B73" s="3"/>
      <c r="C73" s="3"/>
      <c r="D73" s="7"/>
      <c r="E73" s="7"/>
      <c r="F73" s="7"/>
      <c r="G73" s="7"/>
      <c r="H73" s="7"/>
      <c r="I73" s="7"/>
      <c r="J73" s="7"/>
      <c r="K73" s="7"/>
      <c r="L73" s="7"/>
      <c r="M73" s="7"/>
      <c r="N73" s="7"/>
      <c r="O73" s="7"/>
      <c r="P73" s="26"/>
      <c r="Q73" s="26"/>
      <c r="R73" s="7"/>
      <c r="S73" s="7"/>
      <c r="T73" s="7"/>
      <c r="U73" s="7"/>
      <c r="V73" s="7"/>
      <c r="W73" s="7"/>
      <c r="X73" s="7"/>
      <c r="Y73" s="7"/>
      <c r="Z73" s="17"/>
      <c r="AA73" s="17"/>
      <c r="AB73" s="18"/>
      <c r="AC73" s="18"/>
      <c r="AD73" s="32"/>
      <c r="AE73" s="32"/>
      <c r="AF73" s="32"/>
      <c r="AG73" s="32"/>
      <c r="AH73" s="32"/>
      <c r="AI73" s="32"/>
      <c r="AJ73" s="29"/>
      <c r="AK73" s="31"/>
      <c r="AL73" s="31"/>
      <c r="AM73" s="30"/>
      <c r="AN73" s="30"/>
      <c r="AO73" s="4"/>
    </row>
    <row r="74" spans="1:41" ht="15">
      <c r="A74" s="3"/>
      <c r="B74" s="3"/>
      <c r="C74" s="3"/>
      <c r="D74" s="7"/>
      <c r="E74" s="7"/>
      <c r="F74" s="7"/>
      <c r="G74" s="7"/>
      <c r="H74" s="7"/>
      <c r="I74" s="7"/>
      <c r="J74" s="7"/>
      <c r="K74" s="7"/>
      <c r="L74" s="7"/>
      <c r="M74" s="7"/>
      <c r="N74" s="7"/>
      <c r="O74" s="7"/>
      <c r="P74" s="26"/>
      <c r="Q74" s="26"/>
      <c r="R74" s="7"/>
      <c r="S74" s="7"/>
      <c r="T74" s="7"/>
      <c r="U74" s="7"/>
      <c r="V74" s="7"/>
      <c r="W74" s="7"/>
      <c r="X74" s="7"/>
      <c r="Y74" s="7"/>
      <c r="Z74" s="17"/>
      <c r="AA74" s="17"/>
      <c r="AB74" s="18"/>
      <c r="AC74" s="18"/>
      <c r="AD74" s="32"/>
      <c r="AE74" s="32"/>
      <c r="AF74" s="32"/>
      <c r="AG74" s="32"/>
      <c r="AH74" s="32"/>
      <c r="AI74" s="32"/>
      <c r="AJ74" s="29"/>
      <c r="AK74" s="31"/>
      <c r="AL74" s="31"/>
      <c r="AM74" s="30"/>
      <c r="AN74" s="30"/>
      <c r="AO74" s="4"/>
    </row>
    <row r="75" spans="1:41" ht="15">
      <c r="A75" s="3"/>
      <c r="B75" s="3"/>
      <c r="C75" s="3"/>
      <c r="D75" s="7"/>
      <c r="E75" s="7"/>
      <c r="F75" s="7"/>
      <c r="G75" s="7"/>
      <c r="H75" s="7"/>
      <c r="I75" s="7"/>
      <c r="J75" s="7"/>
      <c r="K75" s="7"/>
      <c r="L75" s="7"/>
      <c r="M75" s="7"/>
      <c r="N75" s="7"/>
      <c r="O75" s="7"/>
      <c r="P75" s="26"/>
      <c r="Q75" s="26"/>
      <c r="R75" s="7"/>
      <c r="S75" s="7"/>
      <c r="T75" s="7"/>
      <c r="U75" s="7"/>
      <c r="V75" s="7"/>
      <c r="W75" s="7"/>
      <c r="X75" s="7"/>
      <c r="Y75" s="7"/>
      <c r="Z75" s="17"/>
      <c r="AA75" s="17"/>
      <c r="AB75" s="18"/>
      <c r="AC75" s="18"/>
      <c r="AD75" s="32"/>
      <c r="AE75" s="32"/>
      <c r="AF75" s="32"/>
      <c r="AG75" s="32"/>
      <c r="AH75" s="32"/>
      <c r="AI75" s="32"/>
      <c r="AJ75" s="29"/>
      <c r="AK75" s="31"/>
      <c r="AL75" s="31"/>
      <c r="AM75" s="30"/>
      <c r="AN75" s="30"/>
      <c r="AO75" s="4"/>
    </row>
    <row r="76" spans="1:41" ht="15">
      <c r="A76" s="3"/>
      <c r="B76" s="3"/>
      <c r="C76" s="3"/>
      <c r="D76" s="7"/>
      <c r="E76" s="7"/>
      <c r="F76" s="7"/>
      <c r="G76" s="7"/>
      <c r="H76" s="7"/>
      <c r="I76" s="7"/>
      <c r="J76" s="7"/>
      <c r="K76" s="7"/>
      <c r="L76" s="7"/>
      <c r="M76" s="7"/>
      <c r="N76" s="7"/>
      <c r="O76" s="7"/>
      <c r="P76" s="26"/>
      <c r="Q76" s="26"/>
      <c r="R76" s="7"/>
      <c r="S76" s="7"/>
      <c r="T76" s="7"/>
      <c r="U76" s="7"/>
      <c r="V76" s="7"/>
      <c r="W76" s="7"/>
      <c r="X76" s="7"/>
      <c r="Y76" s="7"/>
      <c r="Z76" s="17"/>
      <c r="AA76" s="17"/>
      <c r="AB76" s="18"/>
      <c r="AC76" s="18"/>
      <c r="AD76" s="32"/>
      <c r="AE76" s="32"/>
      <c r="AF76" s="32"/>
      <c r="AG76" s="32"/>
      <c r="AH76" s="32"/>
      <c r="AI76" s="32"/>
      <c r="AJ76" s="29"/>
      <c r="AK76" s="31"/>
      <c r="AL76" s="31"/>
      <c r="AM76" s="30"/>
      <c r="AN76" s="30"/>
      <c r="AO76" s="4"/>
    </row>
    <row r="77" spans="1:41" ht="15">
      <c r="A77" s="3"/>
      <c r="B77" s="3"/>
      <c r="C77" s="3"/>
      <c r="D77" s="7"/>
      <c r="E77" s="7"/>
      <c r="F77" s="7"/>
      <c r="G77" s="7"/>
      <c r="H77" s="7"/>
      <c r="I77" s="7"/>
      <c r="J77" s="7"/>
      <c r="K77" s="7"/>
      <c r="L77" s="7"/>
      <c r="M77" s="7"/>
      <c r="N77" s="7"/>
      <c r="O77" s="7"/>
      <c r="P77" s="26"/>
      <c r="Q77" s="26"/>
      <c r="R77" s="7"/>
      <c r="S77" s="7"/>
      <c r="T77" s="7"/>
      <c r="U77" s="7"/>
      <c r="V77" s="7"/>
      <c r="W77" s="7"/>
      <c r="X77" s="7"/>
      <c r="Y77" s="7"/>
      <c r="Z77" s="17"/>
      <c r="AA77" s="17"/>
      <c r="AB77" s="18"/>
      <c r="AC77" s="18"/>
      <c r="AD77" s="32"/>
      <c r="AE77" s="32"/>
      <c r="AF77" s="32"/>
      <c r="AG77" s="32"/>
      <c r="AH77" s="32"/>
      <c r="AI77" s="32"/>
      <c r="AJ77" s="29"/>
      <c r="AK77" s="31"/>
      <c r="AL77" s="31"/>
      <c r="AM77" s="30"/>
      <c r="AN77" s="30"/>
      <c r="AO77" s="4"/>
    </row>
    <row r="78" spans="1:41" ht="15">
      <c r="A78" s="3"/>
      <c r="B78" s="3"/>
      <c r="C78" s="3"/>
      <c r="D78" s="7"/>
      <c r="E78" s="7"/>
      <c r="F78" s="7"/>
      <c r="G78" s="7"/>
      <c r="H78" s="7"/>
      <c r="I78" s="7"/>
      <c r="J78" s="7"/>
      <c r="K78" s="7"/>
      <c r="L78" s="7"/>
      <c r="M78" s="7"/>
      <c r="N78" s="7"/>
      <c r="O78" s="7"/>
      <c r="P78" s="26"/>
      <c r="Q78" s="26"/>
      <c r="R78" s="7"/>
      <c r="S78" s="7"/>
      <c r="T78" s="7"/>
      <c r="U78" s="7"/>
      <c r="V78" s="7"/>
      <c r="W78" s="7"/>
      <c r="X78" s="7"/>
      <c r="Y78" s="7"/>
      <c r="Z78" s="17"/>
      <c r="AA78" s="17"/>
      <c r="AB78" s="18"/>
      <c r="AC78" s="18"/>
      <c r="AD78" s="32"/>
      <c r="AE78" s="32"/>
      <c r="AF78" s="32"/>
      <c r="AG78" s="32"/>
      <c r="AH78" s="32"/>
      <c r="AI78" s="32"/>
      <c r="AJ78" s="29"/>
      <c r="AK78" s="31"/>
      <c r="AL78" s="31"/>
      <c r="AM78" s="30"/>
      <c r="AN78" s="30"/>
      <c r="AO78" s="4"/>
    </row>
    <row r="79" spans="1:41" ht="15">
      <c r="A79" s="3"/>
      <c r="B79" s="3"/>
      <c r="C79" s="3"/>
      <c r="D79" s="7"/>
      <c r="E79" s="7"/>
      <c r="F79" s="7"/>
      <c r="G79" s="7"/>
      <c r="H79" s="7"/>
      <c r="I79" s="7"/>
      <c r="J79" s="7"/>
      <c r="K79" s="7"/>
      <c r="L79" s="7"/>
      <c r="M79" s="7"/>
      <c r="N79" s="7"/>
      <c r="O79" s="7"/>
      <c r="P79" s="26"/>
      <c r="Q79" s="26"/>
      <c r="R79" s="7"/>
      <c r="S79" s="7"/>
      <c r="T79" s="7"/>
      <c r="U79" s="7"/>
      <c r="V79" s="7"/>
      <c r="W79" s="7"/>
      <c r="X79" s="7"/>
      <c r="Y79" s="7"/>
      <c r="Z79" s="17"/>
      <c r="AA79" s="17"/>
      <c r="AB79" s="18"/>
      <c r="AC79" s="18"/>
      <c r="AD79" s="32"/>
      <c r="AE79" s="32"/>
      <c r="AF79" s="32"/>
      <c r="AG79" s="32"/>
      <c r="AH79" s="32"/>
      <c r="AI79" s="32"/>
      <c r="AJ79" s="29"/>
      <c r="AK79" s="31"/>
      <c r="AL79" s="31"/>
      <c r="AM79" s="30"/>
      <c r="AN79" s="30"/>
      <c r="AO79" s="4"/>
    </row>
    <row r="80" spans="1:41" ht="15">
      <c r="A80" s="3"/>
      <c r="B80" s="3"/>
      <c r="C80" s="3"/>
      <c r="D80" s="7"/>
      <c r="E80" s="7"/>
      <c r="F80" s="7"/>
      <c r="G80" s="7"/>
      <c r="H80" s="7"/>
      <c r="I80" s="7"/>
      <c r="J80" s="7"/>
      <c r="K80" s="7"/>
      <c r="L80" s="7"/>
      <c r="M80" s="7"/>
      <c r="N80" s="7"/>
      <c r="O80" s="7"/>
      <c r="P80" s="26"/>
      <c r="Q80" s="26"/>
      <c r="R80" s="7"/>
      <c r="S80" s="7"/>
      <c r="T80" s="7"/>
      <c r="U80" s="7"/>
      <c r="V80" s="7"/>
      <c r="W80" s="7"/>
      <c r="X80" s="7"/>
      <c r="Y80" s="7"/>
      <c r="Z80" s="17"/>
      <c r="AA80" s="17"/>
      <c r="AB80" s="18"/>
      <c r="AC80" s="18"/>
      <c r="AD80" s="32"/>
      <c r="AE80" s="32"/>
      <c r="AF80" s="32"/>
      <c r="AG80" s="32"/>
      <c r="AH80" s="32"/>
      <c r="AI80" s="32"/>
      <c r="AJ80" s="29"/>
      <c r="AK80" s="31"/>
      <c r="AL80" s="31"/>
      <c r="AM80" s="30"/>
      <c r="AN80" s="30"/>
      <c r="AO80" s="4"/>
    </row>
    <row r="81" spans="1:41" ht="15">
      <c r="A81" s="3"/>
      <c r="B81" s="3"/>
      <c r="C81" s="3"/>
      <c r="D81" s="7"/>
      <c r="E81" s="7"/>
      <c r="F81" s="7"/>
      <c r="G81" s="7"/>
      <c r="H81" s="7"/>
      <c r="I81" s="7"/>
      <c r="J81" s="7"/>
      <c r="K81" s="7"/>
      <c r="L81" s="7"/>
      <c r="M81" s="7"/>
      <c r="N81" s="7"/>
      <c r="O81" s="7"/>
      <c r="P81" s="26"/>
      <c r="Q81" s="26"/>
      <c r="R81" s="7"/>
      <c r="S81" s="7"/>
      <c r="T81" s="7"/>
      <c r="U81" s="7"/>
      <c r="V81" s="7"/>
      <c r="W81" s="7"/>
      <c r="X81" s="7"/>
      <c r="Y81" s="7"/>
      <c r="Z81" s="17"/>
      <c r="AA81" s="17"/>
      <c r="AB81" s="18"/>
      <c r="AC81" s="18"/>
      <c r="AD81" s="32"/>
      <c r="AE81" s="32"/>
      <c r="AF81" s="32"/>
      <c r="AG81" s="32"/>
      <c r="AH81" s="32"/>
      <c r="AI81" s="32"/>
      <c r="AJ81" s="29"/>
      <c r="AK81" s="31"/>
      <c r="AL81" s="31"/>
      <c r="AM81" s="30"/>
      <c r="AN81" s="30"/>
      <c r="AO81" s="4"/>
    </row>
    <row r="82" spans="1:41" ht="15">
      <c r="A82" s="3"/>
      <c r="B82" s="3"/>
      <c r="C82" s="3"/>
      <c r="D82" s="7"/>
      <c r="E82" s="7"/>
      <c r="F82" s="7"/>
      <c r="G82" s="7"/>
      <c r="H82" s="7"/>
      <c r="I82" s="7"/>
      <c r="J82" s="7"/>
      <c r="K82" s="7"/>
      <c r="L82" s="7"/>
      <c r="M82" s="7"/>
      <c r="N82" s="7"/>
      <c r="O82" s="7"/>
      <c r="P82" s="26"/>
      <c r="Q82" s="26"/>
      <c r="R82" s="7"/>
      <c r="S82" s="7"/>
      <c r="T82" s="7"/>
      <c r="U82" s="7"/>
      <c r="V82" s="7"/>
      <c r="W82" s="7"/>
      <c r="X82" s="7"/>
      <c r="Y82" s="7"/>
      <c r="Z82" s="17"/>
      <c r="AA82" s="17"/>
      <c r="AB82" s="18"/>
      <c r="AC82" s="18"/>
      <c r="AD82" s="32"/>
      <c r="AE82" s="32"/>
      <c r="AF82" s="32"/>
      <c r="AG82" s="32"/>
      <c r="AH82" s="32"/>
      <c r="AI82" s="32"/>
      <c r="AJ82" s="29"/>
      <c r="AK82" s="31"/>
      <c r="AL82" s="31"/>
      <c r="AM82" s="30"/>
      <c r="AN82" s="30"/>
      <c r="AO82" s="4"/>
    </row>
    <row r="83" spans="1:41" ht="15">
      <c r="A83" s="3"/>
      <c r="B83" s="3"/>
      <c r="C83" s="3"/>
      <c r="D83" s="7"/>
      <c r="E83" s="7"/>
      <c r="F83" s="7"/>
      <c r="G83" s="7"/>
      <c r="H83" s="7"/>
      <c r="I83" s="7"/>
      <c r="J83" s="7"/>
      <c r="K83" s="7"/>
      <c r="L83" s="7"/>
      <c r="M83" s="7"/>
      <c r="N83" s="7"/>
      <c r="O83" s="7"/>
      <c r="P83" s="26"/>
      <c r="Q83" s="26"/>
      <c r="R83" s="7"/>
      <c r="S83" s="7"/>
      <c r="T83" s="7"/>
      <c r="U83" s="7"/>
      <c r="V83" s="7"/>
      <c r="W83" s="7"/>
      <c r="X83" s="7"/>
      <c r="Y83" s="7"/>
      <c r="Z83" s="17"/>
      <c r="AA83" s="17"/>
      <c r="AB83" s="18"/>
      <c r="AC83" s="18"/>
      <c r="AD83" s="32"/>
      <c r="AE83" s="32"/>
      <c r="AF83" s="32"/>
      <c r="AG83" s="32"/>
      <c r="AH83" s="32"/>
      <c r="AI83" s="32"/>
      <c r="AJ83" s="29"/>
      <c r="AK83" s="31"/>
      <c r="AL83" s="31"/>
      <c r="AM83" s="30"/>
      <c r="AN83" s="30"/>
      <c r="AO83" s="4"/>
    </row>
    <row r="84" spans="1:41" ht="15">
      <c r="A84" s="3"/>
      <c r="B84" s="3"/>
      <c r="C84" s="3"/>
      <c r="D84" s="7"/>
      <c r="E84" s="7"/>
      <c r="F84" s="7"/>
      <c r="G84" s="7"/>
      <c r="H84" s="7"/>
      <c r="I84" s="7"/>
      <c r="J84" s="7"/>
      <c r="K84" s="7"/>
      <c r="L84" s="7"/>
      <c r="M84" s="7"/>
      <c r="N84" s="7"/>
      <c r="O84" s="7"/>
      <c r="P84" s="26"/>
      <c r="Q84" s="26"/>
      <c r="R84" s="7"/>
      <c r="S84" s="7"/>
      <c r="T84" s="7"/>
      <c r="U84" s="7"/>
      <c r="V84" s="7"/>
      <c r="W84" s="7"/>
      <c r="X84" s="7"/>
      <c r="Y84" s="7"/>
      <c r="Z84" s="17"/>
      <c r="AA84" s="17"/>
      <c r="AB84" s="18"/>
      <c r="AC84" s="18"/>
      <c r="AD84" s="32"/>
      <c r="AE84" s="32"/>
      <c r="AF84" s="32"/>
      <c r="AG84" s="32"/>
      <c r="AH84" s="32"/>
      <c r="AI84" s="32"/>
      <c r="AJ84" s="29"/>
      <c r="AK84" s="31"/>
      <c r="AL84" s="31"/>
      <c r="AM84" s="30"/>
      <c r="AN84" s="30"/>
      <c r="AO84" s="4"/>
    </row>
    <row r="85" spans="1:41" ht="15">
      <c r="A85" s="3"/>
      <c r="B85" s="3"/>
      <c r="C85" s="3"/>
      <c r="D85" s="7"/>
      <c r="E85" s="7"/>
      <c r="F85" s="7"/>
      <c r="G85" s="7"/>
      <c r="H85" s="7"/>
      <c r="I85" s="7"/>
      <c r="J85" s="7"/>
      <c r="K85" s="7"/>
      <c r="L85" s="7"/>
      <c r="M85" s="7"/>
      <c r="N85" s="7"/>
      <c r="O85" s="7"/>
      <c r="P85" s="26"/>
      <c r="Q85" s="26"/>
      <c r="R85" s="7"/>
      <c r="S85" s="7"/>
      <c r="T85" s="7"/>
      <c r="U85" s="7"/>
      <c r="V85" s="7"/>
      <c r="W85" s="7"/>
      <c r="X85" s="7"/>
      <c r="Y85" s="7"/>
      <c r="Z85" s="17"/>
      <c r="AA85" s="17"/>
      <c r="AB85" s="18"/>
      <c r="AC85" s="18"/>
      <c r="AD85" s="32"/>
      <c r="AE85" s="32"/>
      <c r="AF85" s="32"/>
      <c r="AG85" s="32"/>
      <c r="AH85" s="32"/>
      <c r="AI85" s="32"/>
      <c r="AJ85" s="29"/>
      <c r="AK85" s="31"/>
      <c r="AL85" s="31"/>
      <c r="AM85" s="30"/>
      <c r="AN85" s="30"/>
      <c r="AO85" s="4"/>
    </row>
    <row r="86" spans="1:41" ht="15">
      <c r="A86" s="3"/>
      <c r="B86" s="3"/>
      <c r="C86" s="3"/>
      <c r="D86" s="7"/>
      <c r="E86" s="7"/>
      <c r="F86" s="7"/>
      <c r="G86" s="7"/>
      <c r="H86" s="7"/>
      <c r="I86" s="7"/>
      <c r="J86" s="7"/>
      <c r="K86" s="7"/>
      <c r="L86" s="7"/>
      <c r="M86" s="7"/>
      <c r="N86" s="7"/>
      <c r="O86" s="7"/>
      <c r="P86" s="26"/>
      <c r="Q86" s="26"/>
      <c r="R86" s="7"/>
      <c r="S86" s="7"/>
      <c r="T86" s="7"/>
      <c r="U86" s="7"/>
      <c r="V86" s="7"/>
      <c r="W86" s="7"/>
      <c r="X86" s="7"/>
      <c r="Y86" s="7"/>
      <c r="Z86" s="17"/>
      <c r="AA86" s="17"/>
      <c r="AB86" s="18"/>
      <c r="AC86" s="18"/>
      <c r="AD86" s="32"/>
      <c r="AE86" s="32"/>
      <c r="AF86" s="32"/>
      <c r="AG86" s="32"/>
      <c r="AH86" s="32"/>
      <c r="AI86" s="32"/>
      <c r="AJ86" s="29"/>
      <c r="AK86" s="31"/>
      <c r="AL86" s="31"/>
      <c r="AM86" s="30"/>
      <c r="AN86" s="30"/>
      <c r="AO86" s="4"/>
    </row>
    <row r="87" spans="1:41" ht="15">
      <c r="A87" s="3"/>
      <c r="B87" s="3"/>
      <c r="C87" s="3"/>
      <c r="D87" s="7"/>
      <c r="E87" s="7"/>
      <c r="F87" s="7"/>
      <c r="G87" s="7"/>
      <c r="H87" s="7"/>
      <c r="I87" s="7"/>
      <c r="J87" s="7"/>
      <c r="K87" s="7"/>
      <c r="L87" s="7"/>
      <c r="M87" s="7"/>
      <c r="N87" s="7"/>
      <c r="O87" s="7"/>
      <c r="P87" s="26"/>
      <c r="Q87" s="26"/>
      <c r="R87" s="7"/>
      <c r="S87" s="7"/>
      <c r="T87" s="7"/>
      <c r="U87" s="7"/>
      <c r="V87" s="7"/>
      <c r="W87" s="7"/>
      <c r="X87" s="7"/>
      <c r="Y87" s="7"/>
      <c r="Z87" s="17"/>
      <c r="AA87" s="17"/>
      <c r="AB87" s="18"/>
      <c r="AC87" s="18"/>
      <c r="AD87" s="32"/>
      <c r="AE87" s="32"/>
      <c r="AF87" s="32"/>
      <c r="AG87" s="32"/>
      <c r="AH87" s="32"/>
      <c r="AI87" s="32"/>
      <c r="AJ87" s="29"/>
      <c r="AK87" s="31"/>
      <c r="AL87" s="31"/>
      <c r="AM87" s="30"/>
      <c r="AN87" s="30"/>
      <c r="AO87" s="4"/>
    </row>
    <row r="88" spans="1:41" ht="15">
      <c r="A88" s="3"/>
      <c r="B88" s="3"/>
      <c r="C88" s="3"/>
      <c r="D88" s="7"/>
      <c r="E88" s="7"/>
      <c r="F88" s="7"/>
      <c r="G88" s="7"/>
      <c r="H88" s="7"/>
      <c r="I88" s="7"/>
      <c r="J88" s="7"/>
      <c r="K88" s="7"/>
      <c r="L88" s="7"/>
      <c r="M88" s="7"/>
      <c r="N88" s="7"/>
      <c r="O88" s="7"/>
      <c r="P88" s="26"/>
      <c r="Q88" s="26"/>
      <c r="R88" s="7"/>
      <c r="S88" s="7"/>
      <c r="T88" s="7"/>
      <c r="U88" s="7"/>
      <c r="V88" s="7"/>
      <c r="W88" s="7"/>
      <c r="X88" s="7"/>
      <c r="Y88" s="7"/>
      <c r="Z88" s="17"/>
      <c r="AA88" s="17"/>
      <c r="AB88" s="18"/>
      <c r="AC88" s="18"/>
      <c r="AD88" s="32"/>
      <c r="AE88" s="32"/>
      <c r="AF88" s="32"/>
      <c r="AG88" s="32"/>
      <c r="AH88" s="32"/>
      <c r="AI88" s="32"/>
      <c r="AJ88" s="29"/>
      <c r="AK88" s="31"/>
      <c r="AL88" s="31"/>
      <c r="AM88" s="30"/>
      <c r="AN88" s="30"/>
      <c r="AO88" s="4"/>
    </row>
  </sheetData>
  <sheetProtection selectLockedCells="1"/>
  <mergeCells count="32">
    <mergeCell ref="AO1:AO3"/>
    <mergeCell ref="D1:Q1"/>
    <mergeCell ref="L2:M2"/>
    <mergeCell ref="J2:K2"/>
    <mergeCell ref="H2:I2"/>
    <mergeCell ref="F2:G2"/>
    <mergeCell ref="P2:Q2"/>
    <mergeCell ref="AN1:AN3"/>
    <mergeCell ref="AK1:AM1"/>
    <mergeCell ref="AK2:AK3"/>
    <mergeCell ref="AL2:AL3"/>
    <mergeCell ref="AM2:AM3"/>
    <mergeCell ref="V2:W2"/>
    <mergeCell ref="AI2:AI3"/>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s>
  <conditionalFormatting sqref="B4:B88">
    <cfRule type="expression" priority="1" dxfId="22" stopIfTrue="1">
      <formula>AND(NOT(ISBLANK($A4)),ISBLANK(B4))</formula>
    </cfRule>
  </conditionalFormatting>
  <conditionalFormatting sqref="C4:C88">
    <cfRule type="expression" priority="2" dxfId="22" stopIfTrue="1">
      <formula>AND(NOT(ISBLANK(A4)),ISBLANK(C4))</formula>
    </cfRule>
  </conditionalFormatting>
  <conditionalFormatting sqref="N30:N88 N4:N25 N27:N28 L27:L28 J27:J28 H27:H28 F27:F28 D27:D28 L4:L25 D4:D25 F4:F25 H4:H25 J4:J25 D30:D88 F30:F88 H30:H88 J30:J88 L30:L88 X27:X28 V27:V28 T27:T28 R27:R28 X4:X25 R4:R25 T4:T25 V4:V25 X30:X88 R30:R88 T30:T88 V30:V88">
    <cfRule type="expression" priority="3" dxfId="22" stopIfTrue="1">
      <formula>AND(NOT(ISBLANK(E4)),ISBLANK(D4))</formula>
    </cfRule>
  </conditionalFormatting>
  <conditionalFormatting sqref="O30:O88 O4:O25 O27:O28 M27:M28 K27:K28 I27:I28 G27:G28 E27:E28 M4:M25 E4:E25 G4:G25 I4:I25 K4:K25 E30:E88 G30:G88 I30:I88 K30:K88 M30:M88 Y27:Y28 W27:W28 U27:U28 S27:S28 Y4:Y25 S4:S25 U4:U25 W4:W25 Y30:Y88 S30:S88 U30:U88 W30:W88">
    <cfRule type="expression" priority="4" dxfId="22" stopIfTrue="1">
      <formula>AND(NOT(ISBLANK(D4)),ISBLANK(E4))</formula>
    </cfRule>
  </conditionalFormatting>
  <conditionalFormatting sqref="D26 F26 H26 J26 L26 N26 N29 D29 F29 H29 J29 L29 R26 T26 V26 X26 R29 T29 V29 X29">
    <cfRule type="expression" priority="5" dxfId="22" stopIfTrue="1">
      <formula>AND(NOT(ISBLANK(E26)),ISBLANK(D26))</formula>
    </cfRule>
  </conditionalFormatting>
  <conditionalFormatting sqref="E26 G26 I26 K26 M26 O26 O29 E29 G29 I29 K29 M29 S26 U26 W26 Y26 S29 U29 W29 Y29">
    <cfRule type="expression" priority="6" dxfId="22" stopIfTrue="1">
      <formula>AND(NOT(ISBLANK(D26)),ISBLANK(E26))</formula>
    </cfRule>
  </conditionalFormatting>
  <dataValidations count="5">
    <dataValidation operator="lessThanOrEqual" allowBlank="1" showInputMessage="1" showErrorMessage="1" error="FTE cannot be greater than Headcount&#10;" sqref="R89:AN65536 A89:O65536 AP1:IV65536 AO1 AK34:AL34 R1 A1:C1 P2 AB1 AB3:AC88 P4:Q65536 D34:O34 R34:Y34 AD34:AI34 AO4:AO65536"/>
    <dataValidation type="custom" allowBlank="1" showInputMessage="1" showErrorMessage="1" errorTitle="FTE" error="The value entered in the FTE field must be less than or equal to the value entered in the headcount field." sqref="K35:K88 O35:O88 E35:E88 M35:M88 Y35:Y88 S35:S88 U35:U88 I35:I88 G35:G88 G4:G33 M4:M33 E4:E33 O4:O33 K4:K33 I4:I33 U4:U33 S4:S33 Y4:Y33 W4:W33 W35:W88">
      <formula1>K35&lt;=J35</formula1>
    </dataValidation>
    <dataValidation type="custom" allowBlank="1" showInputMessage="1" showErrorMessage="1" errorTitle="Headcount" error="The value entered in the headcount field must be greater than or equal to the value entered in the FTE field." sqref="L35:L88 N35:N88 D35:D88 F35:F88 X35:X88 R35:R88 T35:T88 J35:J88 H35:H88 H4:H33 F4:F33 D4:D33 N4:N33 L4:L33 J4:J33 T4:T33 R4:R33 X4:X33 V4:V33 V35:V88">
      <formula1>L35&gt;=M35</formula1>
    </dataValidation>
    <dataValidation type="decimal" operator="greaterThan" allowBlank="1" showInputMessage="1" showErrorMessage="1" sqref="AD35:AI88 AD9:AI9 AD11:AI12 AD4:AI7 AD17:AI24 AD27:AI28 AD30:AI32 AD14:AI15 AL11:AL33 AK30:AK32 AK9:AK15 AK4:AL7 AK17:AK24 AK27:AK28 AL9 AK35:AL88">
      <formula1>0</formula1>
    </dataValidation>
    <dataValidation type="decimal" operator="greaterThanOrEqual" allowBlank="1" showInputMessage="1" showErrorMessage="1" sqref="AD8:AI8 AD16:AI16 AD25:AI26 AD29:AI29 AD33:AI33 AD13:AI13 AD10:AI10 AK16 AK8:AL8 AK25:AK26 AK29 AK33 AL10">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30" r:id="rId1"/>
</worksheet>
</file>

<file path=xl/worksheets/sheet12.xml><?xml version="1.0" encoding="utf-8"?>
<worksheet xmlns="http://schemas.openxmlformats.org/spreadsheetml/2006/main" xmlns:r="http://schemas.openxmlformats.org/officeDocument/2006/relationships">
  <dimension ref="A1:AO88"/>
  <sheetViews>
    <sheetView tabSelected="1" zoomScale="75" zoomScaleNormal="75" workbookViewId="0" topLeftCell="A1">
      <pane xSplit="3" ySplit="3" topLeftCell="AI13" activePane="bottomRight" state="frozen"/>
      <selection pane="topLeft" activeCell="A1" sqref="A1"/>
      <selection pane="topRight" activeCell="D1" sqref="D1"/>
      <selection pane="bottomLeft" activeCell="A4" sqref="A4"/>
      <selection pane="bottomRight" activeCell="AK19" sqref="AK19:AL19"/>
    </sheetView>
  </sheetViews>
  <sheetFormatPr defaultColWidth="8.88671875" defaultRowHeight="15"/>
  <cols>
    <col min="1" max="1" width="23.5546875" style="2" customWidth="1"/>
    <col min="2" max="3" width="14.99609375" style="2" customWidth="1"/>
    <col min="4" max="17" width="10.4453125" style="8" customWidth="1"/>
    <col min="18" max="27" width="12.77734375" style="8" customWidth="1"/>
    <col min="28" max="29" width="11.10546875" style="2" customWidth="1"/>
    <col min="30" max="36" width="15.5546875" style="34" customWidth="1"/>
    <col min="37" max="39" width="19.10546875" style="34" customWidth="1"/>
    <col min="40" max="40" width="20.77734375" style="34" customWidth="1"/>
    <col min="41" max="41" width="17.99609375" style="2" customWidth="1"/>
    <col min="42" max="16384" width="8.88671875" style="2" customWidth="1"/>
  </cols>
  <sheetData>
    <row r="1" spans="1:41" s="1" customFormat="1" ht="15" customHeight="1">
      <c r="A1" s="79" t="s">
        <v>11</v>
      </c>
      <c r="B1" s="79" t="s">
        <v>1</v>
      </c>
      <c r="C1" s="79" t="s">
        <v>0</v>
      </c>
      <c r="D1" s="82" t="s">
        <v>8</v>
      </c>
      <c r="E1" s="83"/>
      <c r="F1" s="83"/>
      <c r="G1" s="83"/>
      <c r="H1" s="83"/>
      <c r="I1" s="83"/>
      <c r="J1" s="83"/>
      <c r="K1" s="83"/>
      <c r="L1" s="83"/>
      <c r="M1" s="83"/>
      <c r="N1" s="83"/>
      <c r="O1" s="83"/>
      <c r="P1" s="83"/>
      <c r="Q1" s="84"/>
      <c r="R1" s="91" t="s">
        <v>14</v>
      </c>
      <c r="S1" s="102"/>
      <c r="T1" s="102"/>
      <c r="U1" s="102"/>
      <c r="V1" s="102"/>
      <c r="W1" s="102"/>
      <c r="X1" s="102"/>
      <c r="Y1" s="102"/>
      <c r="Z1" s="102"/>
      <c r="AA1" s="92"/>
      <c r="AB1" s="98" t="s">
        <v>15</v>
      </c>
      <c r="AC1" s="99"/>
      <c r="AD1" s="95" t="s">
        <v>72</v>
      </c>
      <c r="AE1" s="96"/>
      <c r="AF1" s="96"/>
      <c r="AG1" s="96"/>
      <c r="AH1" s="96"/>
      <c r="AI1" s="96"/>
      <c r="AJ1" s="97"/>
      <c r="AK1" s="90" t="s">
        <v>83</v>
      </c>
      <c r="AL1" s="90"/>
      <c r="AM1" s="90"/>
      <c r="AN1" s="87" t="s">
        <v>84</v>
      </c>
      <c r="AO1" s="79" t="s">
        <v>20</v>
      </c>
    </row>
    <row r="2" spans="1:41" s="1" customFormat="1" ht="53.25" customHeight="1">
      <c r="A2" s="93"/>
      <c r="B2" s="93"/>
      <c r="C2" s="93"/>
      <c r="D2" s="85" t="s">
        <v>16</v>
      </c>
      <c r="E2" s="86"/>
      <c r="F2" s="85" t="s">
        <v>17</v>
      </c>
      <c r="G2" s="86"/>
      <c r="H2" s="85" t="s">
        <v>18</v>
      </c>
      <c r="I2" s="86"/>
      <c r="J2" s="85" t="s">
        <v>6</v>
      </c>
      <c r="K2" s="86"/>
      <c r="L2" s="85" t="s">
        <v>19</v>
      </c>
      <c r="M2" s="86"/>
      <c r="N2" s="85" t="s">
        <v>5</v>
      </c>
      <c r="O2" s="86"/>
      <c r="P2" s="82" t="s">
        <v>9</v>
      </c>
      <c r="Q2" s="84"/>
      <c r="R2" s="82" t="s">
        <v>12</v>
      </c>
      <c r="S2" s="92"/>
      <c r="T2" s="91" t="s">
        <v>3</v>
      </c>
      <c r="U2" s="92"/>
      <c r="V2" s="91" t="s">
        <v>4</v>
      </c>
      <c r="W2" s="92"/>
      <c r="X2" s="91" t="s">
        <v>13</v>
      </c>
      <c r="Y2" s="92"/>
      <c r="Z2" s="82" t="s">
        <v>10</v>
      </c>
      <c r="AA2" s="84"/>
      <c r="AB2" s="100"/>
      <c r="AC2" s="101"/>
      <c r="AD2" s="76" t="s">
        <v>73</v>
      </c>
      <c r="AE2" s="76" t="s">
        <v>74</v>
      </c>
      <c r="AF2" s="76" t="s">
        <v>75</v>
      </c>
      <c r="AG2" s="76" t="s">
        <v>76</v>
      </c>
      <c r="AH2" s="76" t="s">
        <v>77</v>
      </c>
      <c r="AI2" s="76" t="s">
        <v>78</v>
      </c>
      <c r="AJ2" s="103" t="s">
        <v>79</v>
      </c>
      <c r="AK2" s="76" t="s">
        <v>80</v>
      </c>
      <c r="AL2" s="76" t="s">
        <v>81</v>
      </c>
      <c r="AM2" s="76" t="s">
        <v>82</v>
      </c>
      <c r="AN2" s="88"/>
      <c r="AO2" s="80"/>
    </row>
    <row r="3" spans="1:41" ht="57.75" customHeight="1">
      <c r="A3" s="94"/>
      <c r="B3" s="94"/>
      <c r="C3" s="94"/>
      <c r="D3" s="5" t="s">
        <v>2</v>
      </c>
      <c r="E3" s="5" t="s">
        <v>7</v>
      </c>
      <c r="F3" s="5" t="s">
        <v>2</v>
      </c>
      <c r="G3" s="5" t="s">
        <v>7</v>
      </c>
      <c r="H3" s="5" t="s">
        <v>2</v>
      </c>
      <c r="I3" s="5" t="s">
        <v>7</v>
      </c>
      <c r="J3" s="5" t="s">
        <v>2</v>
      </c>
      <c r="K3" s="5" t="s">
        <v>7</v>
      </c>
      <c r="L3" s="5" t="s">
        <v>2</v>
      </c>
      <c r="M3" s="5" t="s">
        <v>7</v>
      </c>
      <c r="N3" s="5" t="s">
        <v>2</v>
      </c>
      <c r="O3" s="5" t="s">
        <v>7</v>
      </c>
      <c r="P3" s="5" t="s">
        <v>2</v>
      </c>
      <c r="Q3" s="5" t="s">
        <v>7</v>
      </c>
      <c r="R3" s="6" t="s">
        <v>2</v>
      </c>
      <c r="S3" s="6" t="s">
        <v>7</v>
      </c>
      <c r="T3" s="6" t="s">
        <v>2</v>
      </c>
      <c r="U3" s="6" t="s">
        <v>7</v>
      </c>
      <c r="V3" s="6" t="s">
        <v>2</v>
      </c>
      <c r="W3" s="6" t="s">
        <v>7</v>
      </c>
      <c r="X3" s="6" t="s">
        <v>2</v>
      </c>
      <c r="Y3" s="6" t="s">
        <v>7</v>
      </c>
      <c r="Z3" s="6" t="s">
        <v>2</v>
      </c>
      <c r="AA3" s="6" t="s">
        <v>7</v>
      </c>
      <c r="AB3" s="13" t="s">
        <v>2</v>
      </c>
      <c r="AC3" s="14" t="s">
        <v>7</v>
      </c>
      <c r="AD3" s="77"/>
      <c r="AE3" s="77"/>
      <c r="AF3" s="77"/>
      <c r="AG3" s="77"/>
      <c r="AH3" s="77"/>
      <c r="AI3" s="77"/>
      <c r="AJ3" s="103"/>
      <c r="AK3" s="77"/>
      <c r="AL3" s="77"/>
      <c r="AM3" s="77"/>
      <c r="AN3" s="89"/>
      <c r="AO3" s="81"/>
    </row>
    <row r="4" spans="1:41" ht="45">
      <c r="A4" s="9" t="s">
        <v>22</v>
      </c>
      <c r="B4" s="9" t="s">
        <v>63</v>
      </c>
      <c r="C4" s="9" t="s">
        <v>62</v>
      </c>
      <c r="D4" s="15">
        <v>62</v>
      </c>
      <c r="E4" s="15">
        <v>57.2</v>
      </c>
      <c r="F4" s="15">
        <v>268</v>
      </c>
      <c r="G4" s="15">
        <v>247.3</v>
      </c>
      <c r="H4" s="15">
        <v>481</v>
      </c>
      <c r="I4" s="15">
        <v>444.8</v>
      </c>
      <c r="J4" s="15">
        <v>42</v>
      </c>
      <c r="K4" s="15">
        <v>39.9</v>
      </c>
      <c r="L4" s="15">
        <v>3</v>
      </c>
      <c r="M4" s="15">
        <v>2.9</v>
      </c>
      <c r="N4" s="15">
        <v>2</v>
      </c>
      <c r="O4" s="15">
        <v>1.3</v>
      </c>
      <c r="P4" s="16">
        <f aca="true" t="shared" si="0" ref="P4:P34">SUM(D4,F4,H4,J4,L4,N4)</f>
        <v>858</v>
      </c>
      <c r="Q4" s="16">
        <f aca="true" t="shared" si="1" ref="Q4:Q34">SUM(E4,G4,I4,K4,M4,O4)</f>
        <v>793.3999999999999</v>
      </c>
      <c r="R4" s="15">
        <v>14</v>
      </c>
      <c r="S4" s="15">
        <v>14</v>
      </c>
      <c r="T4" s="15"/>
      <c r="U4" s="15"/>
      <c r="V4" s="15">
        <v>1</v>
      </c>
      <c r="W4" s="15">
        <v>0.2</v>
      </c>
      <c r="X4" s="15"/>
      <c r="Y4" s="15"/>
      <c r="Z4" s="17">
        <f aca="true" t="shared" si="2" ref="Z4:Z34">SUM(R4,T4,V4,X4)</f>
        <v>15</v>
      </c>
      <c r="AA4" s="17">
        <f aca="true" t="shared" si="3" ref="AA4:AA34">SUM(S4,U4,W4,Y4)</f>
        <v>14.2</v>
      </c>
      <c r="AB4" s="18">
        <f aca="true" t="shared" si="4" ref="AB4:AB34">SUM(P4+Z4)</f>
        <v>873</v>
      </c>
      <c r="AC4" s="18">
        <f aca="true" t="shared" si="5" ref="AC4:AC34">SUM(Q4+AA4)</f>
        <v>807.5999999999999</v>
      </c>
      <c r="AD4" s="28">
        <v>2026282.08</v>
      </c>
      <c r="AE4" s="28">
        <v>17347.37</v>
      </c>
      <c r="AF4" s="28"/>
      <c r="AG4" s="28">
        <v>7299.78</v>
      </c>
      <c r="AH4" s="28">
        <v>372005.14</v>
      </c>
      <c r="AI4" s="28">
        <v>168883.85</v>
      </c>
      <c r="AJ4" s="29">
        <f aca="true" t="shared" si="6" ref="AJ4:AJ34">SUM(AD4:AI4)</f>
        <v>2591818.22</v>
      </c>
      <c r="AK4" s="27">
        <v>18986.65</v>
      </c>
      <c r="AL4" s="27">
        <v>17236</v>
      </c>
      <c r="AM4" s="30">
        <f aca="true" t="shared" si="7" ref="AM4:AM34">SUM(AK4:AL4)</f>
        <v>36222.65</v>
      </c>
      <c r="AN4" s="30">
        <f aca="true" t="shared" si="8" ref="AN4:AN34">SUM(AJ4+AM4)</f>
        <v>2628040.87</v>
      </c>
      <c r="AO4" s="4"/>
    </row>
    <row r="5" spans="1:41" ht="45">
      <c r="A5" s="9" t="s">
        <v>23</v>
      </c>
      <c r="B5" s="9" t="s">
        <v>61</v>
      </c>
      <c r="C5" s="9" t="s">
        <v>62</v>
      </c>
      <c r="D5" s="15">
        <v>3</v>
      </c>
      <c r="E5" s="15">
        <v>2.74</v>
      </c>
      <c r="F5" s="15">
        <v>24</v>
      </c>
      <c r="G5" s="15">
        <v>22.3</v>
      </c>
      <c r="H5" s="15">
        <v>34</v>
      </c>
      <c r="I5" s="15">
        <v>31.98</v>
      </c>
      <c r="J5" s="15">
        <v>11</v>
      </c>
      <c r="K5" s="15">
        <v>10.31</v>
      </c>
      <c r="L5" s="15">
        <v>4</v>
      </c>
      <c r="M5" s="15">
        <v>3.5</v>
      </c>
      <c r="N5" s="15"/>
      <c r="O5" s="15"/>
      <c r="P5" s="16">
        <f t="shared" si="0"/>
        <v>76</v>
      </c>
      <c r="Q5" s="16">
        <f t="shared" si="1"/>
        <v>70.83</v>
      </c>
      <c r="R5" s="15">
        <v>1</v>
      </c>
      <c r="S5" s="15">
        <v>1</v>
      </c>
      <c r="T5" s="15"/>
      <c r="U5" s="15"/>
      <c r="V5" s="15"/>
      <c r="W5" s="15"/>
      <c r="X5" s="15">
        <v>4</v>
      </c>
      <c r="Y5" s="15">
        <v>4</v>
      </c>
      <c r="Z5" s="17">
        <f t="shared" si="2"/>
        <v>5</v>
      </c>
      <c r="AA5" s="17">
        <f t="shared" si="3"/>
        <v>5</v>
      </c>
      <c r="AB5" s="18">
        <f t="shared" si="4"/>
        <v>81</v>
      </c>
      <c r="AC5" s="18">
        <f t="shared" si="5"/>
        <v>75.83</v>
      </c>
      <c r="AD5" s="28">
        <v>249063</v>
      </c>
      <c r="AE5" s="28">
        <v>2009</v>
      </c>
      <c r="AF5" s="28">
        <v>498</v>
      </c>
      <c r="AG5" s="28"/>
      <c r="AH5" s="28">
        <v>58074</v>
      </c>
      <c r="AI5" s="28">
        <v>22287</v>
      </c>
      <c r="AJ5" s="29">
        <f t="shared" si="6"/>
        <v>331931</v>
      </c>
      <c r="AK5" s="27">
        <v>3499</v>
      </c>
      <c r="AL5" s="27"/>
      <c r="AM5" s="30">
        <f t="shared" si="7"/>
        <v>3499</v>
      </c>
      <c r="AN5" s="30">
        <f t="shared" si="8"/>
        <v>335430</v>
      </c>
      <c r="AO5" s="4"/>
    </row>
    <row r="6" spans="1:41" ht="45">
      <c r="A6" s="9" t="s">
        <v>24</v>
      </c>
      <c r="B6" s="9" t="s">
        <v>61</v>
      </c>
      <c r="C6" s="9" t="s">
        <v>62</v>
      </c>
      <c r="D6" s="15">
        <v>236</v>
      </c>
      <c r="E6" s="15">
        <v>212.82238005148005</v>
      </c>
      <c r="F6" s="15">
        <v>388</v>
      </c>
      <c r="G6" s="15">
        <v>359.06524169884176</v>
      </c>
      <c r="H6" s="15">
        <v>773</v>
      </c>
      <c r="I6" s="15">
        <v>740.336</v>
      </c>
      <c r="J6" s="15">
        <v>202</v>
      </c>
      <c r="K6" s="15">
        <v>196.57</v>
      </c>
      <c r="L6" s="15">
        <v>49</v>
      </c>
      <c r="M6" s="15">
        <v>44.972899999999996</v>
      </c>
      <c r="N6" s="15">
        <v>9</v>
      </c>
      <c r="O6" s="15">
        <v>9</v>
      </c>
      <c r="P6" s="16">
        <f t="shared" si="0"/>
        <v>1657</v>
      </c>
      <c r="Q6" s="16">
        <f t="shared" si="1"/>
        <v>1562.7665217503218</v>
      </c>
      <c r="R6" s="15">
        <v>10</v>
      </c>
      <c r="S6" s="15">
        <v>10</v>
      </c>
      <c r="T6" s="15">
        <v>0</v>
      </c>
      <c r="U6" s="15">
        <v>0</v>
      </c>
      <c r="V6" s="15">
        <v>1</v>
      </c>
      <c r="W6" s="15">
        <v>1</v>
      </c>
      <c r="X6" s="15">
        <v>1</v>
      </c>
      <c r="Y6" s="15">
        <v>0.2</v>
      </c>
      <c r="Z6" s="17">
        <f t="shared" si="2"/>
        <v>12</v>
      </c>
      <c r="AA6" s="17">
        <f t="shared" si="3"/>
        <v>11.2</v>
      </c>
      <c r="AB6" s="18">
        <f t="shared" si="4"/>
        <v>1669</v>
      </c>
      <c r="AC6" s="18">
        <f t="shared" si="5"/>
        <v>1573.9665217503218</v>
      </c>
      <c r="AD6" s="28">
        <v>5180101.94</v>
      </c>
      <c r="AE6" s="28">
        <v>75192.48999999999</v>
      </c>
      <c r="AF6" s="28">
        <v>408938.98000000004</v>
      </c>
      <c r="AG6" s="28">
        <v>45721.14</v>
      </c>
      <c r="AH6" s="28">
        <v>1247962.78</v>
      </c>
      <c r="AI6" s="28">
        <v>521415.08800000005</v>
      </c>
      <c r="AJ6" s="29">
        <f t="shared" si="6"/>
        <v>7479332.418000001</v>
      </c>
      <c r="AK6" s="27">
        <v>37635.08</v>
      </c>
      <c r="AL6" s="27">
        <v>5000</v>
      </c>
      <c r="AM6" s="30">
        <f t="shared" si="7"/>
        <v>42635.08</v>
      </c>
      <c r="AN6" s="30">
        <f t="shared" si="8"/>
        <v>7521967.498000002</v>
      </c>
      <c r="AO6" s="4"/>
    </row>
    <row r="7" spans="1:41" ht="45">
      <c r="A7" s="9" t="s">
        <v>25</v>
      </c>
      <c r="B7" s="9" t="s">
        <v>61</v>
      </c>
      <c r="C7" s="9" t="s">
        <v>62</v>
      </c>
      <c r="D7" s="15"/>
      <c r="E7" s="15"/>
      <c r="F7" s="15"/>
      <c r="G7" s="15"/>
      <c r="H7" s="15"/>
      <c r="I7" s="15"/>
      <c r="J7" s="15"/>
      <c r="K7" s="15"/>
      <c r="L7" s="15"/>
      <c r="M7" s="15"/>
      <c r="N7" s="15"/>
      <c r="O7" s="15"/>
      <c r="P7" s="16">
        <f t="shared" si="0"/>
        <v>0</v>
      </c>
      <c r="Q7" s="16">
        <f t="shared" si="1"/>
        <v>0</v>
      </c>
      <c r="R7" s="15"/>
      <c r="S7" s="15"/>
      <c r="T7" s="15"/>
      <c r="U7" s="15"/>
      <c r="V7" s="15"/>
      <c r="W7" s="15"/>
      <c r="X7" s="15"/>
      <c r="Y7" s="15"/>
      <c r="Z7" s="17">
        <f t="shared" si="2"/>
        <v>0</v>
      </c>
      <c r="AA7" s="17">
        <f t="shared" si="3"/>
        <v>0</v>
      </c>
      <c r="AB7" s="18">
        <f t="shared" si="4"/>
        <v>0</v>
      </c>
      <c r="AC7" s="18">
        <f t="shared" si="5"/>
        <v>0</v>
      </c>
      <c r="AD7" s="28"/>
      <c r="AE7" s="28"/>
      <c r="AF7" s="28"/>
      <c r="AG7" s="28"/>
      <c r="AH7" s="28"/>
      <c r="AI7" s="28"/>
      <c r="AJ7" s="29">
        <f t="shared" si="6"/>
        <v>0</v>
      </c>
      <c r="AK7" s="27"/>
      <c r="AL7" s="27"/>
      <c r="AM7" s="30">
        <f t="shared" si="7"/>
        <v>0</v>
      </c>
      <c r="AN7" s="30">
        <f t="shared" si="8"/>
        <v>0</v>
      </c>
      <c r="AO7" s="25"/>
    </row>
    <row r="8" spans="1:41" ht="45">
      <c r="A8" s="9" t="s">
        <v>26</v>
      </c>
      <c r="B8" s="9" t="s">
        <v>64</v>
      </c>
      <c r="C8" s="9" t="s">
        <v>62</v>
      </c>
      <c r="D8" s="23">
        <v>223</v>
      </c>
      <c r="E8" s="24">
        <v>214.52</v>
      </c>
      <c r="F8" s="24">
        <v>472</v>
      </c>
      <c r="G8" s="24">
        <v>459.05</v>
      </c>
      <c r="H8" s="24">
        <v>1182</v>
      </c>
      <c r="I8" s="24">
        <v>1154.91</v>
      </c>
      <c r="J8" s="24">
        <v>1049</v>
      </c>
      <c r="K8" s="24">
        <v>1013.09</v>
      </c>
      <c r="L8" s="24">
        <v>223</v>
      </c>
      <c r="M8" s="24">
        <v>214.99</v>
      </c>
      <c r="N8" s="24">
        <v>0</v>
      </c>
      <c r="O8" s="24">
        <v>0</v>
      </c>
      <c r="P8" s="16">
        <f t="shared" si="0"/>
        <v>3149</v>
      </c>
      <c r="Q8" s="16">
        <f t="shared" si="1"/>
        <v>3056.5600000000004</v>
      </c>
      <c r="R8" s="24">
        <v>149</v>
      </c>
      <c r="S8" s="24">
        <v>149</v>
      </c>
      <c r="T8" s="24">
        <v>14</v>
      </c>
      <c r="U8" s="24">
        <v>14</v>
      </c>
      <c r="V8" s="24">
        <v>106</v>
      </c>
      <c r="W8" s="24">
        <v>106</v>
      </c>
      <c r="X8" s="24">
        <v>108</v>
      </c>
      <c r="Y8" s="24">
        <v>108</v>
      </c>
      <c r="Z8" s="17">
        <f t="shared" si="2"/>
        <v>377</v>
      </c>
      <c r="AA8" s="17">
        <f t="shared" si="3"/>
        <v>377</v>
      </c>
      <c r="AB8" s="18">
        <f t="shared" si="4"/>
        <v>3526</v>
      </c>
      <c r="AC8" s="18">
        <f t="shared" si="5"/>
        <v>3433.5600000000004</v>
      </c>
      <c r="AD8" s="31">
        <v>10250713</v>
      </c>
      <c r="AE8" s="32">
        <v>282197</v>
      </c>
      <c r="AF8" s="32">
        <v>171758</v>
      </c>
      <c r="AG8" s="32">
        <v>66051</v>
      </c>
      <c r="AH8" s="32">
        <v>2168649</v>
      </c>
      <c r="AI8" s="32">
        <v>981218</v>
      </c>
      <c r="AJ8" s="29">
        <f t="shared" si="6"/>
        <v>13920586</v>
      </c>
      <c r="AK8" s="31">
        <v>1148369</v>
      </c>
      <c r="AL8" s="31">
        <v>1220727</v>
      </c>
      <c r="AM8" s="30">
        <f t="shared" si="7"/>
        <v>2369096</v>
      </c>
      <c r="AN8" s="30">
        <f t="shared" si="8"/>
        <v>16289682</v>
      </c>
      <c r="AO8" s="4"/>
    </row>
    <row r="9" spans="1:41" ht="45">
      <c r="A9" s="9" t="s">
        <v>27</v>
      </c>
      <c r="B9" s="9" t="s">
        <v>61</v>
      </c>
      <c r="C9" s="9" t="s">
        <v>62</v>
      </c>
      <c r="D9" s="15">
        <v>0</v>
      </c>
      <c r="E9" s="15">
        <v>0</v>
      </c>
      <c r="F9" s="15">
        <v>6</v>
      </c>
      <c r="G9" s="15">
        <v>6</v>
      </c>
      <c r="H9" s="15">
        <v>12</v>
      </c>
      <c r="I9" s="15">
        <v>11.67</v>
      </c>
      <c r="J9" s="15">
        <v>10</v>
      </c>
      <c r="K9" s="15">
        <v>9.69</v>
      </c>
      <c r="L9" s="15">
        <v>10</v>
      </c>
      <c r="M9" s="15">
        <v>5.64</v>
      </c>
      <c r="N9" s="15"/>
      <c r="O9" s="15"/>
      <c r="P9" s="16">
        <f t="shared" si="0"/>
        <v>38</v>
      </c>
      <c r="Q9" s="16">
        <f t="shared" si="1"/>
        <v>33</v>
      </c>
      <c r="R9" s="15">
        <v>1</v>
      </c>
      <c r="S9" s="15">
        <v>1</v>
      </c>
      <c r="T9" s="15"/>
      <c r="U9" s="15"/>
      <c r="V9" s="15">
        <v>2</v>
      </c>
      <c r="W9" s="15">
        <v>0.29</v>
      </c>
      <c r="X9" s="15"/>
      <c r="Y9" s="15"/>
      <c r="Z9" s="17">
        <f t="shared" si="2"/>
        <v>3</v>
      </c>
      <c r="AA9" s="17">
        <f t="shared" si="3"/>
        <v>1.29</v>
      </c>
      <c r="AB9" s="18">
        <f t="shared" si="4"/>
        <v>41</v>
      </c>
      <c r="AC9" s="18">
        <f t="shared" si="5"/>
        <v>34.29</v>
      </c>
      <c r="AD9" s="28">
        <v>153183.72</v>
      </c>
      <c r="AE9" s="28">
        <v>500</v>
      </c>
      <c r="AF9" s="28"/>
      <c r="AG9" s="28"/>
      <c r="AH9" s="28">
        <v>29916.1</v>
      </c>
      <c r="AI9" s="28">
        <v>15104.37</v>
      </c>
      <c r="AJ9" s="29">
        <f t="shared" si="6"/>
        <v>198704.19</v>
      </c>
      <c r="AK9" s="27">
        <v>2366.5</v>
      </c>
      <c r="AL9" s="27">
        <v>6600</v>
      </c>
      <c r="AM9" s="30">
        <f t="shared" si="7"/>
        <v>8966.5</v>
      </c>
      <c r="AN9" s="30">
        <f t="shared" si="8"/>
        <v>207670.69</v>
      </c>
      <c r="AO9" s="4"/>
    </row>
    <row r="10" spans="1:41" ht="45">
      <c r="A10" s="9" t="s">
        <v>28</v>
      </c>
      <c r="B10" s="9" t="s">
        <v>65</v>
      </c>
      <c r="C10" s="9" t="s">
        <v>62</v>
      </c>
      <c r="D10" s="15">
        <v>549</v>
      </c>
      <c r="E10" s="15">
        <v>477.88</v>
      </c>
      <c r="F10" s="15">
        <v>260</v>
      </c>
      <c r="G10" s="15">
        <v>243.55</v>
      </c>
      <c r="H10" s="15">
        <v>130</v>
      </c>
      <c r="I10" s="15">
        <v>126.6</v>
      </c>
      <c r="J10" s="15">
        <v>26</v>
      </c>
      <c r="K10" s="15">
        <v>24.61</v>
      </c>
      <c r="L10" s="15">
        <v>4</v>
      </c>
      <c r="M10" s="15">
        <v>4</v>
      </c>
      <c r="N10" s="15">
        <v>7</v>
      </c>
      <c r="O10" s="15">
        <v>5.22</v>
      </c>
      <c r="P10" s="16">
        <f t="shared" si="0"/>
        <v>976</v>
      </c>
      <c r="Q10" s="16">
        <f t="shared" si="1"/>
        <v>881.8600000000001</v>
      </c>
      <c r="R10" s="15"/>
      <c r="S10" s="15"/>
      <c r="T10" s="15"/>
      <c r="U10" s="15"/>
      <c r="V10" s="15"/>
      <c r="W10" s="15"/>
      <c r="X10" s="15">
        <v>5</v>
      </c>
      <c r="Y10" s="15">
        <v>5</v>
      </c>
      <c r="Z10" s="17">
        <f t="shared" si="2"/>
        <v>5</v>
      </c>
      <c r="AA10" s="17">
        <f t="shared" si="3"/>
        <v>5</v>
      </c>
      <c r="AB10" s="18">
        <f t="shared" si="4"/>
        <v>981</v>
      </c>
      <c r="AC10" s="18">
        <f t="shared" si="5"/>
        <v>886.8600000000001</v>
      </c>
      <c r="AD10" s="28">
        <v>1797113.96</v>
      </c>
      <c r="AE10" s="28">
        <v>28203.05</v>
      </c>
      <c r="AF10" s="28">
        <v>0</v>
      </c>
      <c r="AG10" s="28">
        <v>23275.56</v>
      </c>
      <c r="AH10" s="28">
        <v>325632.15</v>
      </c>
      <c r="AI10" s="28">
        <v>126733.82</v>
      </c>
      <c r="AJ10" s="29">
        <f t="shared" si="6"/>
        <v>2300958.54</v>
      </c>
      <c r="AK10" s="27"/>
      <c r="AL10" s="27">
        <v>14720</v>
      </c>
      <c r="AM10" s="30">
        <f t="shared" si="7"/>
        <v>14720</v>
      </c>
      <c r="AN10" s="30">
        <f t="shared" si="8"/>
        <v>2315678.54</v>
      </c>
      <c r="AO10" s="4"/>
    </row>
    <row r="11" spans="1:41" ht="45">
      <c r="A11" s="9" t="s">
        <v>29</v>
      </c>
      <c r="B11" s="9" t="s">
        <v>61</v>
      </c>
      <c r="C11" s="9" t="s">
        <v>62</v>
      </c>
      <c r="D11" s="15">
        <v>11</v>
      </c>
      <c r="E11" s="15">
        <v>11</v>
      </c>
      <c r="F11" s="15">
        <v>20</v>
      </c>
      <c r="G11" s="15">
        <v>19.28</v>
      </c>
      <c r="H11" s="15">
        <v>36</v>
      </c>
      <c r="I11" s="15">
        <v>36</v>
      </c>
      <c r="J11" s="15">
        <v>72</v>
      </c>
      <c r="K11" s="15">
        <v>68.19</v>
      </c>
      <c r="L11" s="15">
        <v>20</v>
      </c>
      <c r="M11" s="15">
        <v>19.9</v>
      </c>
      <c r="N11" s="15"/>
      <c r="O11" s="15"/>
      <c r="P11" s="16">
        <f t="shared" si="0"/>
        <v>159</v>
      </c>
      <c r="Q11" s="16">
        <f t="shared" si="1"/>
        <v>154.37</v>
      </c>
      <c r="R11" s="15">
        <v>7</v>
      </c>
      <c r="S11" s="15">
        <v>7</v>
      </c>
      <c r="T11" s="15">
        <v>3</v>
      </c>
      <c r="U11" s="15">
        <v>3</v>
      </c>
      <c r="V11" s="15">
        <v>6</v>
      </c>
      <c r="W11" s="15">
        <v>5.61</v>
      </c>
      <c r="X11" s="15"/>
      <c r="Y11" s="15"/>
      <c r="Z11" s="17">
        <f t="shared" si="2"/>
        <v>16</v>
      </c>
      <c r="AA11" s="17">
        <f t="shared" si="3"/>
        <v>15.61</v>
      </c>
      <c r="AB11" s="18">
        <f t="shared" si="4"/>
        <v>175</v>
      </c>
      <c r="AC11" s="18">
        <f t="shared" si="5"/>
        <v>169.98000000000002</v>
      </c>
      <c r="AD11" s="28">
        <v>679598</v>
      </c>
      <c r="AE11" s="28"/>
      <c r="AF11" s="28">
        <v>2750</v>
      </c>
      <c r="AG11" s="28"/>
      <c r="AH11" s="28">
        <v>125010</v>
      </c>
      <c r="AI11" s="28">
        <v>69898</v>
      </c>
      <c r="AJ11" s="29">
        <f t="shared" si="6"/>
        <v>877256</v>
      </c>
      <c r="AK11" s="27">
        <v>12583</v>
      </c>
      <c r="AL11" s="27"/>
      <c r="AM11" s="30">
        <f t="shared" si="7"/>
        <v>12583</v>
      </c>
      <c r="AN11" s="30">
        <f t="shared" si="8"/>
        <v>889839</v>
      </c>
      <c r="AO11" s="4"/>
    </row>
    <row r="12" spans="1:41" ht="45">
      <c r="A12" s="9" t="s">
        <v>30</v>
      </c>
      <c r="B12" s="9" t="s">
        <v>61</v>
      </c>
      <c r="C12" s="9" t="s">
        <v>62</v>
      </c>
      <c r="D12" s="15">
        <v>2</v>
      </c>
      <c r="E12" s="15">
        <v>2</v>
      </c>
      <c r="F12" s="15">
        <v>3</v>
      </c>
      <c r="G12" s="15">
        <v>3</v>
      </c>
      <c r="H12" s="15">
        <v>6</v>
      </c>
      <c r="I12" s="15">
        <v>5.4</v>
      </c>
      <c r="J12" s="15">
        <v>5</v>
      </c>
      <c r="K12" s="15">
        <v>4</v>
      </c>
      <c r="L12" s="15">
        <v>1</v>
      </c>
      <c r="M12" s="15">
        <v>1</v>
      </c>
      <c r="N12" s="15"/>
      <c r="O12" s="15"/>
      <c r="P12" s="16">
        <f t="shared" si="0"/>
        <v>17</v>
      </c>
      <c r="Q12" s="16">
        <f t="shared" si="1"/>
        <v>15.4</v>
      </c>
      <c r="R12" s="15"/>
      <c r="S12" s="15"/>
      <c r="T12" s="15"/>
      <c r="U12" s="15"/>
      <c r="V12" s="15"/>
      <c r="W12" s="15"/>
      <c r="X12" s="15"/>
      <c r="Y12" s="15"/>
      <c r="Z12" s="17">
        <f t="shared" si="2"/>
        <v>0</v>
      </c>
      <c r="AA12" s="17">
        <f t="shared" si="3"/>
        <v>0</v>
      </c>
      <c r="AB12" s="18">
        <f t="shared" si="4"/>
        <v>17</v>
      </c>
      <c r="AC12" s="18">
        <f t="shared" si="5"/>
        <v>15.4</v>
      </c>
      <c r="AD12" s="28">
        <v>54447.40000000001</v>
      </c>
      <c r="AE12" s="28"/>
      <c r="AF12" s="28"/>
      <c r="AG12" s="28"/>
      <c r="AH12" s="28">
        <v>11300.589999999998</v>
      </c>
      <c r="AI12" s="28">
        <v>4867.139999999999</v>
      </c>
      <c r="AJ12" s="29">
        <f t="shared" si="6"/>
        <v>70615.13</v>
      </c>
      <c r="AK12" s="27"/>
      <c r="AL12" s="27"/>
      <c r="AM12" s="30">
        <f t="shared" si="7"/>
        <v>0</v>
      </c>
      <c r="AN12" s="30">
        <f t="shared" si="8"/>
        <v>70615.13</v>
      </c>
      <c r="AO12" s="4"/>
    </row>
    <row r="13" spans="1:41" ht="45">
      <c r="A13" s="9" t="s">
        <v>31</v>
      </c>
      <c r="B13" s="9" t="s">
        <v>61</v>
      </c>
      <c r="C13" s="9" t="s">
        <v>62</v>
      </c>
      <c r="D13" s="15">
        <v>432</v>
      </c>
      <c r="E13" s="15">
        <v>400.66</v>
      </c>
      <c r="F13" s="15">
        <v>619</v>
      </c>
      <c r="G13" s="15">
        <v>607.24</v>
      </c>
      <c r="H13" s="15">
        <v>332</v>
      </c>
      <c r="I13" s="15">
        <v>326.14</v>
      </c>
      <c r="J13" s="15">
        <v>30</v>
      </c>
      <c r="K13" s="15">
        <v>30</v>
      </c>
      <c r="L13" s="15">
        <v>8</v>
      </c>
      <c r="M13" s="15">
        <v>8</v>
      </c>
      <c r="N13" s="15">
        <v>0</v>
      </c>
      <c r="O13" s="15">
        <v>0</v>
      </c>
      <c r="P13" s="16">
        <f t="shared" si="0"/>
        <v>1421</v>
      </c>
      <c r="Q13" s="16">
        <f t="shared" si="1"/>
        <v>1372.04</v>
      </c>
      <c r="R13" s="15">
        <v>55</v>
      </c>
      <c r="S13" s="15">
        <v>41.1</v>
      </c>
      <c r="T13" s="15">
        <v>2</v>
      </c>
      <c r="U13" s="15">
        <v>2</v>
      </c>
      <c r="V13" s="15">
        <v>61</v>
      </c>
      <c r="W13" s="15">
        <v>41.3</v>
      </c>
      <c r="X13" s="15">
        <v>1</v>
      </c>
      <c r="Y13" s="15">
        <v>0.5</v>
      </c>
      <c r="Z13" s="17">
        <f t="shared" si="2"/>
        <v>119</v>
      </c>
      <c r="AA13" s="17">
        <f t="shared" si="3"/>
        <v>84.9</v>
      </c>
      <c r="AB13" s="18">
        <f t="shared" si="4"/>
        <v>1540</v>
      </c>
      <c r="AC13" s="18">
        <f t="shared" si="5"/>
        <v>1456.94</v>
      </c>
      <c r="AD13" s="28">
        <v>3410837.45</v>
      </c>
      <c r="AE13" s="28">
        <v>210991.47999999998</v>
      </c>
      <c r="AF13" s="28">
        <v>0</v>
      </c>
      <c r="AG13" s="28">
        <v>19614.21</v>
      </c>
      <c r="AH13" s="28">
        <v>379517.36</v>
      </c>
      <c r="AI13" s="28">
        <v>283605.89</v>
      </c>
      <c r="AJ13" s="29">
        <f t="shared" si="6"/>
        <v>4304566.39</v>
      </c>
      <c r="AK13" s="27">
        <v>414873</v>
      </c>
      <c r="AL13" s="27">
        <v>5430</v>
      </c>
      <c r="AM13" s="30">
        <f t="shared" si="7"/>
        <v>420303</v>
      </c>
      <c r="AN13" s="30">
        <f t="shared" si="8"/>
        <v>4724869.39</v>
      </c>
      <c r="AO13" s="4"/>
    </row>
    <row r="14" spans="1:41" ht="45">
      <c r="A14" s="9" t="s">
        <v>32</v>
      </c>
      <c r="B14" s="9" t="s">
        <v>61</v>
      </c>
      <c r="C14" s="9" t="s">
        <v>62</v>
      </c>
      <c r="D14" s="23">
        <v>35</v>
      </c>
      <c r="E14" s="24">
        <v>33.6</v>
      </c>
      <c r="F14" s="24">
        <v>9</v>
      </c>
      <c r="G14" s="24">
        <v>8.6</v>
      </c>
      <c r="H14" s="24">
        <v>59</v>
      </c>
      <c r="I14" s="24">
        <v>56.6</v>
      </c>
      <c r="J14" s="24">
        <v>14</v>
      </c>
      <c r="K14" s="24">
        <v>13.6</v>
      </c>
      <c r="L14" s="24">
        <v>2</v>
      </c>
      <c r="M14" s="24">
        <v>2</v>
      </c>
      <c r="N14" s="24"/>
      <c r="O14" s="24"/>
      <c r="P14" s="16">
        <f t="shared" si="0"/>
        <v>119</v>
      </c>
      <c r="Q14" s="16">
        <f t="shared" si="1"/>
        <v>114.4</v>
      </c>
      <c r="R14" s="24"/>
      <c r="S14" s="24"/>
      <c r="T14" s="24"/>
      <c r="U14" s="24"/>
      <c r="V14" s="24"/>
      <c r="W14" s="24"/>
      <c r="X14" s="24">
        <v>1</v>
      </c>
      <c r="Y14" s="24">
        <v>1</v>
      </c>
      <c r="Z14" s="17">
        <f t="shared" si="2"/>
        <v>1</v>
      </c>
      <c r="AA14" s="17">
        <f t="shared" si="3"/>
        <v>1</v>
      </c>
      <c r="AB14" s="18">
        <f t="shared" si="4"/>
        <v>120</v>
      </c>
      <c r="AC14" s="18">
        <f t="shared" si="5"/>
        <v>115.4</v>
      </c>
      <c r="AD14" s="31">
        <v>362861.15</v>
      </c>
      <c r="AE14" s="32">
        <v>0</v>
      </c>
      <c r="AF14" s="32">
        <v>0</v>
      </c>
      <c r="AG14" s="32">
        <v>222.49</v>
      </c>
      <c r="AH14" s="32">
        <v>59894.09</v>
      </c>
      <c r="AI14" s="32">
        <v>31306.47</v>
      </c>
      <c r="AJ14" s="29">
        <f t="shared" si="6"/>
        <v>454284.19999999995</v>
      </c>
      <c r="AK14" s="32">
        <v>7528.45</v>
      </c>
      <c r="AL14" s="27"/>
      <c r="AM14" s="30">
        <f t="shared" si="7"/>
        <v>7528.45</v>
      </c>
      <c r="AN14" s="30">
        <f t="shared" si="8"/>
        <v>461812.64999999997</v>
      </c>
      <c r="AO14" s="4"/>
    </row>
    <row r="15" spans="1:41" ht="45">
      <c r="A15" s="9" t="s">
        <v>35</v>
      </c>
      <c r="B15" s="9" t="s">
        <v>61</v>
      </c>
      <c r="C15" s="9" t="s">
        <v>62</v>
      </c>
      <c r="D15" s="23">
        <v>16</v>
      </c>
      <c r="E15" s="24">
        <v>14.9</v>
      </c>
      <c r="F15" s="24">
        <v>19</v>
      </c>
      <c r="G15" s="24">
        <v>18.2</v>
      </c>
      <c r="H15" s="24">
        <v>76</v>
      </c>
      <c r="I15" s="24">
        <v>62.9</v>
      </c>
      <c r="J15" s="24">
        <v>16</v>
      </c>
      <c r="K15" s="24">
        <v>15.6</v>
      </c>
      <c r="L15" s="24">
        <v>3</v>
      </c>
      <c r="M15" s="24">
        <v>3</v>
      </c>
      <c r="N15" s="24">
        <v>14</v>
      </c>
      <c r="O15" s="24">
        <v>14</v>
      </c>
      <c r="P15" s="16">
        <f t="shared" si="0"/>
        <v>144</v>
      </c>
      <c r="Q15" s="16">
        <f t="shared" si="1"/>
        <v>128.6</v>
      </c>
      <c r="R15" s="24">
        <v>1</v>
      </c>
      <c r="S15" s="24">
        <v>1</v>
      </c>
      <c r="T15" s="24">
        <v>0</v>
      </c>
      <c r="U15" s="24">
        <v>0</v>
      </c>
      <c r="V15" s="24">
        <v>1</v>
      </c>
      <c r="W15" s="24">
        <v>1</v>
      </c>
      <c r="X15" s="24">
        <v>0</v>
      </c>
      <c r="Y15" s="24">
        <v>0</v>
      </c>
      <c r="Z15" s="17">
        <f t="shared" si="2"/>
        <v>2</v>
      </c>
      <c r="AA15" s="17">
        <f t="shared" si="3"/>
        <v>2</v>
      </c>
      <c r="AB15" s="18">
        <f t="shared" si="4"/>
        <v>146</v>
      </c>
      <c r="AC15" s="18">
        <f t="shared" si="5"/>
        <v>130.6</v>
      </c>
      <c r="AD15" s="31">
        <v>393990</v>
      </c>
      <c r="AE15" s="32">
        <v>6417</v>
      </c>
      <c r="AF15" s="32">
        <v>0</v>
      </c>
      <c r="AG15" s="32">
        <v>90</v>
      </c>
      <c r="AH15" s="32">
        <v>91794</v>
      </c>
      <c r="AI15" s="32">
        <v>36980</v>
      </c>
      <c r="AJ15" s="29">
        <f t="shared" si="6"/>
        <v>529271</v>
      </c>
      <c r="AK15" s="31">
        <v>1923</v>
      </c>
      <c r="AL15" s="31">
        <v>11250</v>
      </c>
      <c r="AM15" s="30">
        <f t="shared" si="7"/>
        <v>13173</v>
      </c>
      <c r="AN15" s="30">
        <f t="shared" si="8"/>
        <v>542444</v>
      </c>
      <c r="AO15" s="4"/>
    </row>
    <row r="16" spans="1:41" ht="45">
      <c r="A16" s="9" t="s">
        <v>36</v>
      </c>
      <c r="B16" s="9" t="s">
        <v>61</v>
      </c>
      <c r="C16" s="9" t="s">
        <v>62</v>
      </c>
      <c r="D16" s="23">
        <v>28</v>
      </c>
      <c r="E16" s="24">
        <v>26.68</v>
      </c>
      <c r="F16" s="24">
        <v>36</v>
      </c>
      <c r="G16" s="24">
        <v>33.56</v>
      </c>
      <c r="H16" s="24">
        <v>121</v>
      </c>
      <c r="I16" s="24">
        <v>114.6</v>
      </c>
      <c r="J16" s="24">
        <v>32</v>
      </c>
      <c r="K16" s="24">
        <v>29.73</v>
      </c>
      <c r="L16" s="24">
        <v>4</v>
      </c>
      <c r="M16" s="24">
        <v>4</v>
      </c>
      <c r="N16" s="24"/>
      <c r="O16" s="24"/>
      <c r="P16" s="16">
        <f t="shared" si="0"/>
        <v>221</v>
      </c>
      <c r="Q16" s="16">
        <f t="shared" si="1"/>
        <v>208.57</v>
      </c>
      <c r="R16" s="24">
        <v>5</v>
      </c>
      <c r="S16" s="24">
        <v>5</v>
      </c>
      <c r="T16" s="24"/>
      <c r="U16" s="24"/>
      <c r="V16" s="24">
        <v>10</v>
      </c>
      <c r="W16" s="24">
        <v>10</v>
      </c>
      <c r="X16" s="24"/>
      <c r="Y16" s="24"/>
      <c r="Z16" s="17">
        <f t="shared" si="2"/>
        <v>15</v>
      </c>
      <c r="AA16" s="17">
        <f t="shared" si="3"/>
        <v>15</v>
      </c>
      <c r="AB16" s="18">
        <f t="shared" si="4"/>
        <v>236</v>
      </c>
      <c r="AC16" s="18">
        <f t="shared" si="5"/>
        <v>223.57</v>
      </c>
      <c r="AD16" s="31">
        <v>651213.33</v>
      </c>
      <c r="AE16" s="32">
        <v>6182.77</v>
      </c>
      <c r="AF16" s="32">
        <v>50903.01</v>
      </c>
      <c r="AG16" s="32">
        <v>1515.77</v>
      </c>
      <c r="AH16" s="32">
        <v>60854.57</v>
      </c>
      <c r="AI16" s="32">
        <v>165255.43</v>
      </c>
      <c r="AJ16" s="29">
        <f t="shared" si="6"/>
        <v>935924.8799999999</v>
      </c>
      <c r="AK16" s="31">
        <v>56107.16</v>
      </c>
      <c r="AL16" s="27"/>
      <c r="AM16" s="30">
        <f t="shared" si="7"/>
        <v>56107.16</v>
      </c>
      <c r="AN16" s="30">
        <f t="shared" si="8"/>
        <v>992032.0399999999</v>
      </c>
      <c r="AO16" s="4"/>
    </row>
    <row r="17" spans="1:41" ht="45">
      <c r="A17" s="9" t="s">
        <v>37</v>
      </c>
      <c r="B17" s="9" t="s">
        <v>61</v>
      </c>
      <c r="C17" s="9" t="s">
        <v>62</v>
      </c>
      <c r="D17" s="15">
        <v>37</v>
      </c>
      <c r="E17" s="15">
        <v>32</v>
      </c>
      <c r="F17" s="15">
        <v>34</v>
      </c>
      <c r="G17" s="15">
        <v>34</v>
      </c>
      <c r="H17" s="15">
        <v>21</v>
      </c>
      <c r="I17" s="15">
        <v>21</v>
      </c>
      <c r="J17" s="15"/>
      <c r="K17" s="15"/>
      <c r="L17" s="15"/>
      <c r="M17" s="15"/>
      <c r="N17" s="15">
        <v>3</v>
      </c>
      <c r="O17" s="15">
        <v>1</v>
      </c>
      <c r="P17" s="16">
        <f t="shared" si="0"/>
        <v>95</v>
      </c>
      <c r="Q17" s="16">
        <f t="shared" si="1"/>
        <v>88</v>
      </c>
      <c r="R17" s="15">
        <v>0</v>
      </c>
      <c r="S17" s="15">
        <v>0</v>
      </c>
      <c r="T17" s="15"/>
      <c r="U17" s="15"/>
      <c r="V17" s="15"/>
      <c r="W17" s="15"/>
      <c r="X17" s="15"/>
      <c r="Y17" s="15"/>
      <c r="Z17" s="17">
        <f t="shared" si="2"/>
        <v>0</v>
      </c>
      <c r="AA17" s="17">
        <f t="shared" si="3"/>
        <v>0</v>
      </c>
      <c r="AB17" s="18">
        <f t="shared" si="4"/>
        <v>95</v>
      </c>
      <c r="AC17" s="18">
        <f t="shared" si="5"/>
        <v>88</v>
      </c>
      <c r="AD17" s="28">
        <v>249963</v>
      </c>
      <c r="AE17" s="28">
        <v>14725</v>
      </c>
      <c r="AF17" s="28"/>
      <c r="AG17" s="28">
        <v>1177</v>
      </c>
      <c r="AH17" s="28">
        <v>45701</v>
      </c>
      <c r="AI17" s="28">
        <v>23824</v>
      </c>
      <c r="AJ17" s="29">
        <f t="shared" si="6"/>
        <v>335390</v>
      </c>
      <c r="AK17" s="27">
        <v>0</v>
      </c>
      <c r="AL17" s="27"/>
      <c r="AM17" s="30">
        <f t="shared" si="7"/>
        <v>0</v>
      </c>
      <c r="AN17" s="30">
        <f t="shared" si="8"/>
        <v>335390</v>
      </c>
      <c r="AO17" s="4"/>
    </row>
    <row r="18" spans="1:41" ht="45">
      <c r="A18" s="9" t="s">
        <v>38</v>
      </c>
      <c r="B18" s="9" t="s">
        <v>61</v>
      </c>
      <c r="C18" s="9" t="s">
        <v>62</v>
      </c>
      <c r="D18" s="15"/>
      <c r="E18" s="15"/>
      <c r="F18" s="15"/>
      <c r="G18" s="15"/>
      <c r="H18" s="15"/>
      <c r="I18" s="15"/>
      <c r="J18" s="15"/>
      <c r="K18" s="15"/>
      <c r="L18" s="15"/>
      <c r="M18" s="15"/>
      <c r="N18" s="15"/>
      <c r="O18" s="15"/>
      <c r="P18" s="16">
        <f t="shared" si="0"/>
        <v>0</v>
      </c>
      <c r="Q18" s="16">
        <f t="shared" si="1"/>
        <v>0</v>
      </c>
      <c r="R18" s="15"/>
      <c r="S18" s="15"/>
      <c r="T18" s="15"/>
      <c r="U18" s="15"/>
      <c r="V18" s="15"/>
      <c r="W18" s="15"/>
      <c r="X18" s="15"/>
      <c r="Y18" s="15"/>
      <c r="Z18" s="17">
        <f t="shared" si="2"/>
        <v>0</v>
      </c>
      <c r="AA18" s="17">
        <f t="shared" si="3"/>
        <v>0</v>
      </c>
      <c r="AB18" s="18">
        <f t="shared" si="4"/>
        <v>0</v>
      </c>
      <c r="AC18" s="18">
        <f t="shared" si="5"/>
        <v>0</v>
      </c>
      <c r="AD18" s="28"/>
      <c r="AE18" s="28"/>
      <c r="AF18" s="28"/>
      <c r="AG18" s="28"/>
      <c r="AH18" s="28"/>
      <c r="AI18" s="28"/>
      <c r="AJ18" s="29">
        <f t="shared" si="6"/>
        <v>0</v>
      </c>
      <c r="AK18" s="27"/>
      <c r="AL18" s="27"/>
      <c r="AM18" s="30">
        <f t="shared" si="7"/>
        <v>0</v>
      </c>
      <c r="AN18" s="30">
        <f t="shared" si="8"/>
        <v>0</v>
      </c>
      <c r="AO18" s="4"/>
    </row>
    <row r="19" spans="1:41" ht="45">
      <c r="A19" s="9" t="s">
        <v>39</v>
      </c>
      <c r="B19" s="9" t="s">
        <v>61</v>
      </c>
      <c r="C19" s="9" t="s">
        <v>62</v>
      </c>
      <c r="D19" s="35">
        <v>6</v>
      </c>
      <c r="E19" s="36">
        <v>4.38</v>
      </c>
      <c r="F19" s="36">
        <v>28</v>
      </c>
      <c r="G19" s="36">
        <v>22.82</v>
      </c>
      <c r="H19" s="36">
        <v>139</v>
      </c>
      <c r="I19" s="36">
        <v>127.07</v>
      </c>
      <c r="J19" s="36">
        <v>64</v>
      </c>
      <c r="K19" s="36">
        <v>57.28</v>
      </c>
      <c r="L19" s="36">
        <v>34</v>
      </c>
      <c r="M19" s="36">
        <v>31.46</v>
      </c>
      <c r="N19" s="36"/>
      <c r="O19" s="36"/>
      <c r="P19" s="16">
        <f t="shared" si="0"/>
        <v>271</v>
      </c>
      <c r="Q19" s="16">
        <f t="shared" si="1"/>
        <v>243.01</v>
      </c>
      <c r="R19" s="36">
        <v>9</v>
      </c>
      <c r="S19" s="36">
        <v>8.6</v>
      </c>
      <c r="T19" s="36"/>
      <c r="U19" s="36"/>
      <c r="V19" s="36"/>
      <c r="W19" s="36"/>
      <c r="X19" s="36"/>
      <c r="Y19" s="36"/>
      <c r="Z19" s="17">
        <f t="shared" si="2"/>
        <v>9</v>
      </c>
      <c r="AA19" s="17">
        <f t="shared" si="3"/>
        <v>8.6</v>
      </c>
      <c r="AB19" s="18">
        <f t="shared" si="4"/>
        <v>280</v>
      </c>
      <c r="AC19" s="18">
        <f t="shared" si="5"/>
        <v>251.60999999999999</v>
      </c>
      <c r="AD19" s="38">
        <f>761039.94</f>
        <v>761039.94</v>
      </c>
      <c r="AE19" s="39">
        <f>1718.67</f>
        <v>1718.67</v>
      </c>
      <c r="AF19" s="39"/>
      <c r="AG19" s="39">
        <f>2711.58</f>
        <v>2711.58</v>
      </c>
      <c r="AH19" s="39">
        <f>115125.2</f>
        <v>115125.2</v>
      </c>
      <c r="AI19" s="39">
        <f>67182.97</f>
        <v>67182.97</v>
      </c>
      <c r="AJ19" s="29">
        <f t="shared" si="6"/>
        <v>947778.3599999999</v>
      </c>
      <c r="AK19" s="78">
        <f>25082.63</f>
        <v>25082.63</v>
      </c>
      <c r="AL19" s="78">
        <f>152887.43</f>
        <v>152887.43</v>
      </c>
      <c r="AM19" s="30">
        <f t="shared" si="7"/>
        <v>177970.06</v>
      </c>
      <c r="AN19" s="30">
        <f t="shared" si="8"/>
        <v>1125748.42</v>
      </c>
      <c r="AO19" s="4"/>
    </row>
    <row r="20" spans="1:41" ht="45">
      <c r="A20" s="9" t="s">
        <v>40</v>
      </c>
      <c r="B20" s="9" t="s">
        <v>65</v>
      </c>
      <c r="C20" s="9" t="s">
        <v>62</v>
      </c>
      <c r="D20" s="15">
        <v>737</v>
      </c>
      <c r="E20" s="15">
        <v>674.26</v>
      </c>
      <c r="F20" s="15">
        <v>356</v>
      </c>
      <c r="G20" s="15">
        <v>337.14</v>
      </c>
      <c r="H20" s="15">
        <v>815</v>
      </c>
      <c r="I20" s="15">
        <v>785.85</v>
      </c>
      <c r="J20" s="15">
        <v>94</v>
      </c>
      <c r="K20" s="15">
        <v>92.96</v>
      </c>
      <c r="L20" s="15">
        <v>5</v>
      </c>
      <c r="M20" s="15">
        <v>5</v>
      </c>
      <c r="N20" s="15">
        <v>0</v>
      </c>
      <c r="O20" s="15">
        <v>0</v>
      </c>
      <c r="P20" s="16">
        <f t="shared" si="0"/>
        <v>2007</v>
      </c>
      <c r="Q20" s="16">
        <f t="shared" si="1"/>
        <v>1895.21</v>
      </c>
      <c r="R20" s="15">
        <v>113</v>
      </c>
      <c r="S20" s="15">
        <v>113</v>
      </c>
      <c r="T20" s="15">
        <v>0</v>
      </c>
      <c r="U20" s="15">
        <v>0</v>
      </c>
      <c r="V20" s="15">
        <v>34</v>
      </c>
      <c r="W20" s="15">
        <v>34</v>
      </c>
      <c r="X20" s="15">
        <v>0</v>
      </c>
      <c r="Y20" s="15">
        <v>0</v>
      </c>
      <c r="Z20" s="17">
        <f t="shared" si="2"/>
        <v>147</v>
      </c>
      <c r="AA20" s="17">
        <f t="shared" si="3"/>
        <v>147</v>
      </c>
      <c r="AB20" s="18">
        <f t="shared" si="4"/>
        <v>2154</v>
      </c>
      <c r="AC20" s="18">
        <f t="shared" si="5"/>
        <v>2042.21</v>
      </c>
      <c r="AD20" s="28">
        <v>4569243</v>
      </c>
      <c r="AE20" s="28">
        <v>26900</v>
      </c>
      <c r="AF20" s="28">
        <v>0</v>
      </c>
      <c r="AG20" s="28">
        <v>3348</v>
      </c>
      <c r="AH20" s="28">
        <v>1203207</v>
      </c>
      <c r="AI20" s="28">
        <v>352059</v>
      </c>
      <c r="AJ20" s="29">
        <f t="shared" si="6"/>
        <v>6154757</v>
      </c>
      <c r="AK20" s="27">
        <v>341195</v>
      </c>
      <c r="AL20" s="27"/>
      <c r="AM20" s="30">
        <f t="shared" si="7"/>
        <v>341195</v>
      </c>
      <c r="AN20" s="30">
        <f t="shared" si="8"/>
        <v>6495952</v>
      </c>
      <c r="AO20" s="4"/>
    </row>
    <row r="21" spans="1:41" ht="45">
      <c r="A21" s="9" t="s">
        <v>41</v>
      </c>
      <c r="B21" s="9" t="s">
        <v>61</v>
      </c>
      <c r="C21" s="9" t="s">
        <v>62</v>
      </c>
      <c r="D21" s="15">
        <v>383</v>
      </c>
      <c r="E21" s="15">
        <v>352.7</v>
      </c>
      <c r="F21" s="15">
        <v>643</v>
      </c>
      <c r="G21" s="15">
        <v>605.3</v>
      </c>
      <c r="H21" s="15">
        <v>1769</v>
      </c>
      <c r="I21" s="15">
        <v>1719.1</v>
      </c>
      <c r="J21" s="15">
        <v>265</v>
      </c>
      <c r="K21" s="15">
        <v>256.3</v>
      </c>
      <c r="L21" s="15">
        <v>96</v>
      </c>
      <c r="M21" s="15">
        <v>92.7</v>
      </c>
      <c r="N21" s="15">
        <v>65</v>
      </c>
      <c r="O21" s="15">
        <v>55.8</v>
      </c>
      <c r="P21" s="16">
        <f t="shared" si="0"/>
        <v>3221</v>
      </c>
      <c r="Q21" s="16">
        <f t="shared" si="1"/>
        <v>3081.9</v>
      </c>
      <c r="R21" s="15">
        <v>24</v>
      </c>
      <c r="S21" s="15">
        <v>24</v>
      </c>
      <c r="T21" s="15">
        <v>10</v>
      </c>
      <c r="U21" s="15">
        <v>10</v>
      </c>
      <c r="V21" s="15">
        <v>9</v>
      </c>
      <c r="W21" s="15">
        <v>9</v>
      </c>
      <c r="X21" s="15">
        <v>2</v>
      </c>
      <c r="Y21" s="15">
        <v>2</v>
      </c>
      <c r="Z21" s="17">
        <f t="shared" si="2"/>
        <v>45</v>
      </c>
      <c r="AA21" s="17">
        <f t="shared" si="3"/>
        <v>45</v>
      </c>
      <c r="AB21" s="18">
        <f t="shared" si="4"/>
        <v>3266</v>
      </c>
      <c r="AC21" s="18">
        <f t="shared" si="5"/>
        <v>3126.9</v>
      </c>
      <c r="AD21" s="28">
        <v>8551268</v>
      </c>
      <c r="AE21" s="28">
        <v>499729</v>
      </c>
      <c r="AF21" s="28">
        <v>0</v>
      </c>
      <c r="AG21" s="28">
        <v>37769</v>
      </c>
      <c r="AH21" s="28">
        <v>1016675</v>
      </c>
      <c r="AI21" s="28">
        <v>770980</v>
      </c>
      <c r="AJ21" s="29">
        <f t="shared" si="6"/>
        <v>10876421</v>
      </c>
      <c r="AK21" s="27">
        <v>1005967</v>
      </c>
      <c r="AL21" s="27">
        <v>14009</v>
      </c>
      <c r="AM21" s="30">
        <f t="shared" si="7"/>
        <v>1019976</v>
      </c>
      <c r="AN21" s="30">
        <f t="shared" si="8"/>
        <v>11896397</v>
      </c>
      <c r="AO21" s="4"/>
    </row>
    <row r="22" spans="1:41" ht="45">
      <c r="A22" s="9" t="s">
        <v>43</v>
      </c>
      <c r="B22" s="9" t="s">
        <v>65</v>
      </c>
      <c r="C22" s="9" t="s">
        <v>62</v>
      </c>
      <c r="D22" s="15">
        <v>5</v>
      </c>
      <c r="E22" s="15">
        <v>3.89</v>
      </c>
      <c r="F22" s="15">
        <v>10</v>
      </c>
      <c r="G22" s="15">
        <v>9.83</v>
      </c>
      <c r="H22" s="15">
        <v>37</v>
      </c>
      <c r="I22" s="15">
        <v>35.29</v>
      </c>
      <c r="J22" s="15">
        <v>17</v>
      </c>
      <c r="K22" s="15">
        <v>15.49</v>
      </c>
      <c r="L22" s="15">
        <v>1</v>
      </c>
      <c r="M22" s="15">
        <v>1</v>
      </c>
      <c r="N22" s="15"/>
      <c r="O22" s="15"/>
      <c r="P22" s="16">
        <f t="shared" si="0"/>
        <v>70</v>
      </c>
      <c r="Q22" s="16">
        <f t="shared" si="1"/>
        <v>65.5</v>
      </c>
      <c r="R22" s="15">
        <v>3</v>
      </c>
      <c r="S22" s="15">
        <v>3</v>
      </c>
      <c r="T22" s="15"/>
      <c r="U22" s="15"/>
      <c r="V22" s="15"/>
      <c r="W22" s="15"/>
      <c r="X22" s="15"/>
      <c r="Y22" s="15"/>
      <c r="Z22" s="17">
        <f t="shared" si="2"/>
        <v>3</v>
      </c>
      <c r="AA22" s="17">
        <f t="shared" si="3"/>
        <v>3</v>
      </c>
      <c r="AB22" s="18">
        <f t="shared" si="4"/>
        <v>73</v>
      </c>
      <c r="AC22" s="18">
        <f t="shared" si="5"/>
        <v>68.5</v>
      </c>
      <c r="AD22" s="28">
        <v>215071.84</v>
      </c>
      <c r="AE22" s="28">
        <v>0</v>
      </c>
      <c r="AF22" s="28">
        <v>4965.59</v>
      </c>
      <c r="AG22" s="28">
        <v>0</v>
      </c>
      <c r="AH22" s="28">
        <v>41212.68</v>
      </c>
      <c r="AI22" s="28">
        <v>18325.7</v>
      </c>
      <c r="AJ22" s="29">
        <f t="shared" si="6"/>
        <v>279575.81</v>
      </c>
      <c r="AK22" s="27">
        <v>6432.09</v>
      </c>
      <c r="AL22" s="27">
        <v>0</v>
      </c>
      <c r="AM22" s="30">
        <f t="shared" si="7"/>
        <v>6432.09</v>
      </c>
      <c r="AN22" s="30">
        <f t="shared" si="8"/>
        <v>286007.9</v>
      </c>
      <c r="AO22" s="4"/>
    </row>
    <row r="23" spans="1:41" ht="45">
      <c r="A23" s="9" t="s">
        <v>44</v>
      </c>
      <c r="B23" s="9" t="s">
        <v>61</v>
      </c>
      <c r="C23" s="9" t="s">
        <v>62</v>
      </c>
      <c r="D23" s="15">
        <v>258</v>
      </c>
      <c r="E23" s="15">
        <v>236</v>
      </c>
      <c r="F23" s="15">
        <v>442</v>
      </c>
      <c r="G23" s="15">
        <v>416</v>
      </c>
      <c r="H23" s="15">
        <v>1084</v>
      </c>
      <c r="I23" s="15">
        <v>1031</v>
      </c>
      <c r="J23" s="15">
        <v>427</v>
      </c>
      <c r="K23" s="15">
        <v>405</v>
      </c>
      <c r="L23" s="15">
        <v>22</v>
      </c>
      <c r="M23" s="15">
        <v>21</v>
      </c>
      <c r="N23" s="15">
        <v>255</v>
      </c>
      <c r="O23" s="15">
        <v>245</v>
      </c>
      <c r="P23" s="16">
        <f t="shared" si="0"/>
        <v>2488</v>
      </c>
      <c r="Q23" s="16">
        <f t="shared" si="1"/>
        <v>2354</v>
      </c>
      <c r="R23" s="15">
        <v>13</v>
      </c>
      <c r="S23" s="15">
        <v>13</v>
      </c>
      <c r="T23" s="15">
        <v>0</v>
      </c>
      <c r="U23" s="15">
        <v>0</v>
      </c>
      <c r="V23" s="15">
        <v>5</v>
      </c>
      <c r="W23" s="15">
        <v>5</v>
      </c>
      <c r="X23" s="15">
        <v>2</v>
      </c>
      <c r="Y23" s="15">
        <v>2</v>
      </c>
      <c r="Z23" s="17">
        <f t="shared" si="2"/>
        <v>20</v>
      </c>
      <c r="AA23" s="17">
        <f t="shared" si="3"/>
        <v>20</v>
      </c>
      <c r="AB23" s="18">
        <f t="shared" si="4"/>
        <v>2508</v>
      </c>
      <c r="AC23" s="18">
        <f t="shared" si="5"/>
        <v>2374</v>
      </c>
      <c r="AD23" s="28">
        <v>6660408.37</v>
      </c>
      <c r="AE23" s="28">
        <v>330346.3</v>
      </c>
      <c r="AF23" s="28">
        <v>46103.87</v>
      </c>
      <c r="AG23" s="28">
        <v>38783.15</v>
      </c>
      <c r="AH23" s="28">
        <v>1613678</v>
      </c>
      <c r="AI23" s="28">
        <v>549057.03</v>
      </c>
      <c r="AJ23" s="29">
        <f t="shared" si="6"/>
        <v>9238376.72</v>
      </c>
      <c r="AK23" s="27">
        <v>48140.51</v>
      </c>
      <c r="AL23" s="27">
        <v>0</v>
      </c>
      <c r="AM23" s="30">
        <f t="shared" si="7"/>
        <v>48140.51</v>
      </c>
      <c r="AN23" s="30">
        <f t="shared" si="8"/>
        <v>9286517.23</v>
      </c>
      <c r="AO23" s="4"/>
    </row>
    <row r="24" spans="1:41" ht="45">
      <c r="A24" s="9" t="s">
        <v>46</v>
      </c>
      <c r="B24" s="9" t="s">
        <v>61</v>
      </c>
      <c r="C24" s="9" t="s">
        <v>62</v>
      </c>
      <c r="D24" s="36">
        <v>0</v>
      </c>
      <c r="E24" s="36">
        <v>0</v>
      </c>
      <c r="F24" s="36">
        <v>0</v>
      </c>
      <c r="G24" s="36">
        <v>0</v>
      </c>
      <c r="H24" s="36">
        <v>10</v>
      </c>
      <c r="I24" s="36">
        <v>9.41</v>
      </c>
      <c r="J24" s="36">
        <v>3</v>
      </c>
      <c r="K24" s="36">
        <v>2.31</v>
      </c>
      <c r="L24" s="36">
        <v>2</v>
      </c>
      <c r="M24" s="36">
        <v>1.61</v>
      </c>
      <c r="N24" s="36"/>
      <c r="O24" s="36"/>
      <c r="P24" s="16">
        <f t="shared" si="0"/>
        <v>15</v>
      </c>
      <c r="Q24" s="16">
        <f t="shared" si="1"/>
        <v>13.33</v>
      </c>
      <c r="R24" s="36">
        <v>2</v>
      </c>
      <c r="S24" s="36">
        <v>2</v>
      </c>
      <c r="T24" s="36"/>
      <c r="U24" s="36"/>
      <c r="V24" s="36"/>
      <c r="W24" s="36"/>
      <c r="X24" s="36"/>
      <c r="Y24" s="36"/>
      <c r="Z24" s="17">
        <f t="shared" si="2"/>
        <v>2</v>
      </c>
      <c r="AA24" s="17">
        <f t="shared" si="3"/>
        <v>2</v>
      </c>
      <c r="AB24" s="18">
        <f t="shared" si="4"/>
        <v>17</v>
      </c>
      <c r="AC24" s="18">
        <f t="shared" si="5"/>
        <v>15.33</v>
      </c>
      <c r="AD24" s="38">
        <f>54610.29</f>
        <v>54610.29</v>
      </c>
      <c r="AE24" s="39"/>
      <c r="AF24" s="39"/>
      <c r="AG24" s="39">
        <v>0</v>
      </c>
      <c r="AH24" s="39">
        <f>7210.11</f>
        <v>7210.11</v>
      </c>
      <c r="AI24" s="39">
        <f>5718.16</f>
        <v>5718.16</v>
      </c>
      <c r="AJ24" s="29">
        <f t="shared" si="6"/>
        <v>67538.56</v>
      </c>
      <c r="AK24" s="78">
        <f>5320.67</f>
        <v>5320.67</v>
      </c>
      <c r="AL24" s="78"/>
      <c r="AM24" s="30">
        <f t="shared" si="7"/>
        <v>5320.67</v>
      </c>
      <c r="AN24" s="30">
        <f t="shared" si="8"/>
        <v>72859.23</v>
      </c>
      <c r="AO24" s="4"/>
    </row>
    <row r="25" spans="1:41" ht="45">
      <c r="A25" s="9" t="s">
        <v>48</v>
      </c>
      <c r="B25" s="9" t="s">
        <v>61</v>
      </c>
      <c r="C25" s="9" t="s">
        <v>62</v>
      </c>
      <c r="D25" s="23">
        <v>140</v>
      </c>
      <c r="E25" s="24">
        <v>134</v>
      </c>
      <c r="F25" s="24">
        <v>256</v>
      </c>
      <c r="G25" s="24">
        <v>242</v>
      </c>
      <c r="H25" s="24">
        <v>951</v>
      </c>
      <c r="I25" s="24">
        <v>931</v>
      </c>
      <c r="J25" s="24">
        <v>319</v>
      </c>
      <c r="K25" s="24">
        <v>309</v>
      </c>
      <c r="L25" s="24">
        <v>38</v>
      </c>
      <c r="M25" s="24">
        <v>36</v>
      </c>
      <c r="N25" s="24">
        <v>52</v>
      </c>
      <c r="O25" s="24">
        <v>46</v>
      </c>
      <c r="P25" s="16">
        <f t="shared" si="0"/>
        <v>1756</v>
      </c>
      <c r="Q25" s="16">
        <f t="shared" si="1"/>
        <v>1698</v>
      </c>
      <c r="R25" s="24">
        <v>11</v>
      </c>
      <c r="S25" s="24">
        <v>9</v>
      </c>
      <c r="T25" s="24">
        <v>0</v>
      </c>
      <c r="U25" s="24">
        <v>0</v>
      </c>
      <c r="V25" s="24">
        <v>11</v>
      </c>
      <c r="W25" s="24">
        <v>11</v>
      </c>
      <c r="X25" s="24"/>
      <c r="Y25" s="24"/>
      <c r="Z25" s="17">
        <f t="shared" si="2"/>
        <v>22</v>
      </c>
      <c r="AA25" s="17">
        <f t="shared" si="3"/>
        <v>20</v>
      </c>
      <c r="AB25" s="18">
        <f t="shared" si="4"/>
        <v>1778</v>
      </c>
      <c r="AC25" s="18">
        <f t="shared" si="5"/>
        <v>1718</v>
      </c>
      <c r="AD25" s="31">
        <v>5499179</v>
      </c>
      <c r="AE25" s="32">
        <v>197538</v>
      </c>
      <c r="AF25" s="32">
        <v>444252</v>
      </c>
      <c r="AG25" s="32">
        <v>146081</v>
      </c>
      <c r="AH25" s="32">
        <v>1419767</v>
      </c>
      <c r="AI25" s="32">
        <v>572480</v>
      </c>
      <c r="AJ25" s="29">
        <f t="shared" si="6"/>
        <v>8279297</v>
      </c>
      <c r="AK25" s="31">
        <v>338995</v>
      </c>
      <c r="AL25" s="27"/>
      <c r="AM25" s="30">
        <f t="shared" si="7"/>
        <v>338995</v>
      </c>
      <c r="AN25" s="30">
        <f t="shared" si="8"/>
        <v>8618292</v>
      </c>
      <c r="AO25" s="4"/>
    </row>
    <row r="26" spans="1:41" ht="45">
      <c r="A26" s="9" t="s">
        <v>49</v>
      </c>
      <c r="B26" s="9" t="s">
        <v>65</v>
      </c>
      <c r="C26" s="9" t="s">
        <v>62</v>
      </c>
      <c r="D26" s="72">
        <v>115</v>
      </c>
      <c r="E26" s="73">
        <v>111.62</v>
      </c>
      <c r="F26" s="73">
        <v>419</v>
      </c>
      <c r="G26" s="73">
        <v>406.17</v>
      </c>
      <c r="H26" s="73">
        <v>564</v>
      </c>
      <c r="I26" s="73">
        <v>552.19</v>
      </c>
      <c r="J26" s="73">
        <v>168</v>
      </c>
      <c r="K26" s="73">
        <v>166.93</v>
      </c>
      <c r="L26" s="73">
        <v>45</v>
      </c>
      <c r="M26" s="73">
        <v>44.45</v>
      </c>
      <c r="N26" s="73">
        <v>2</v>
      </c>
      <c r="O26" s="73">
        <v>1.95</v>
      </c>
      <c r="P26" s="16">
        <f t="shared" si="0"/>
        <v>1313</v>
      </c>
      <c r="Q26" s="16">
        <f t="shared" si="1"/>
        <v>1283.3100000000002</v>
      </c>
      <c r="R26" s="73">
        <v>6</v>
      </c>
      <c r="S26" s="73">
        <v>6</v>
      </c>
      <c r="T26" s="73">
        <v>0</v>
      </c>
      <c r="U26" s="73">
        <v>0</v>
      </c>
      <c r="V26" s="73">
        <v>83</v>
      </c>
      <c r="W26" s="73">
        <v>83</v>
      </c>
      <c r="X26" s="73">
        <v>1</v>
      </c>
      <c r="Y26" s="73">
        <v>1</v>
      </c>
      <c r="Z26" s="17">
        <f t="shared" si="2"/>
        <v>90</v>
      </c>
      <c r="AA26" s="17">
        <f t="shared" si="3"/>
        <v>90</v>
      </c>
      <c r="AB26" s="18">
        <f t="shared" si="4"/>
        <v>1403</v>
      </c>
      <c r="AC26" s="18">
        <f t="shared" si="5"/>
        <v>1373.3100000000002</v>
      </c>
      <c r="AD26" s="74">
        <v>4365530.22</v>
      </c>
      <c r="AE26" s="75">
        <v>153317.89999999944</v>
      </c>
      <c r="AF26" s="75">
        <v>0</v>
      </c>
      <c r="AG26" s="75">
        <v>964.87</v>
      </c>
      <c r="AH26" s="75">
        <v>878845.9699999976</v>
      </c>
      <c r="AI26" s="75">
        <v>415516.77</v>
      </c>
      <c r="AJ26" s="29">
        <f t="shared" si="6"/>
        <v>5814175.729999997</v>
      </c>
      <c r="AK26" s="74">
        <v>720973</v>
      </c>
      <c r="AL26" s="27"/>
      <c r="AM26" s="30">
        <f t="shared" si="7"/>
        <v>720973</v>
      </c>
      <c r="AN26" s="30">
        <f t="shared" si="8"/>
        <v>6535148.729999997</v>
      </c>
      <c r="AO26" s="4"/>
    </row>
    <row r="27" spans="1:41" ht="45">
      <c r="A27" s="9" t="s">
        <v>52</v>
      </c>
      <c r="B27" s="9" t="s">
        <v>61</v>
      </c>
      <c r="C27" s="9" t="s">
        <v>62</v>
      </c>
      <c r="D27" s="23">
        <v>1516</v>
      </c>
      <c r="E27" s="24">
        <v>1411</v>
      </c>
      <c r="F27" s="24">
        <v>695</v>
      </c>
      <c r="G27" s="24">
        <v>667.89</v>
      </c>
      <c r="H27" s="24">
        <v>101</v>
      </c>
      <c r="I27" s="24">
        <v>97.9</v>
      </c>
      <c r="J27" s="24">
        <v>11</v>
      </c>
      <c r="K27" s="24">
        <v>11</v>
      </c>
      <c r="L27" s="24">
        <v>8</v>
      </c>
      <c r="M27" s="24">
        <v>8</v>
      </c>
      <c r="N27" s="24">
        <v>7</v>
      </c>
      <c r="O27" s="24">
        <v>0.96</v>
      </c>
      <c r="P27" s="16">
        <f t="shared" si="0"/>
        <v>2338</v>
      </c>
      <c r="Q27" s="16">
        <f t="shared" si="1"/>
        <v>2196.75</v>
      </c>
      <c r="R27" s="24">
        <v>99</v>
      </c>
      <c r="S27" s="24">
        <v>99</v>
      </c>
      <c r="T27" s="24"/>
      <c r="U27" s="24"/>
      <c r="V27" s="24">
        <v>87</v>
      </c>
      <c r="W27" s="24">
        <v>87</v>
      </c>
      <c r="X27" s="24"/>
      <c r="Y27" s="24"/>
      <c r="Z27" s="17">
        <f t="shared" si="2"/>
        <v>186</v>
      </c>
      <c r="AA27" s="17">
        <f t="shared" si="3"/>
        <v>186</v>
      </c>
      <c r="AB27" s="18">
        <f t="shared" si="4"/>
        <v>2524</v>
      </c>
      <c r="AC27" s="18">
        <f t="shared" si="5"/>
        <v>2382.75</v>
      </c>
      <c r="AD27" s="31">
        <v>4167964.940000092</v>
      </c>
      <c r="AE27" s="32">
        <v>116185.52000000031</v>
      </c>
      <c r="AF27" s="32">
        <v>19600.52</v>
      </c>
      <c r="AG27" s="32">
        <v>91013.70000000001</v>
      </c>
      <c r="AH27" s="32">
        <v>307692.9800000012</v>
      </c>
      <c r="AI27" s="32">
        <v>329908.73</v>
      </c>
      <c r="AJ27" s="29">
        <f t="shared" si="6"/>
        <v>5032366.390000094</v>
      </c>
      <c r="AK27" s="31">
        <v>875264</v>
      </c>
      <c r="AL27" s="31">
        <v>2344</v>
      </c>
      <c r="AM27" s="30">
        <f t="shared" si="7"/>
        <v>877608</v>
      </c>
      <c r="AN27" s="30">
        <f t="shared" si="8"/>
        <v>5909974.390000094</v>
      </c>
      <c r="AO27" s="4"/>
    </row>
    <row r="28" spans="1:41" ht="45">
      <c r="A28" s="9" t="s">
        <v>53</v>
      </c>
      <c r="B28" s="9" t="s">
        <v>61</v>
      </c>
      <c r="C28" s="9" t="s">
        <v>62</v>
      </c>
      <c r="D28" s="15"/>
      <c r="E28" s="15"/>
      <c r="F28" s="15">
        <v>42</v>
      </c>
      <c r="G28" s="15">
        <v>42</v>
      </c>
      <c r="H28" s="15">
        <v>23</v>
      </c>
      <c r="I28" s="15">
        <v>23</v>
      </c>
      <c r="J28" s="15">
        <v>84</v>
      </c>
      <c r="K28" s="15">
        <v>84</v>
      </c>
      <c r="L28" s="15">
        <v>7</v>
      </c>
      <c r="M28" s="15">
        <v>7</v>
      </c>
      <c r="N28" s="15">
        <v>21</v>
      </c>
      <c r="O28" s="15">
        <v>21</v>
      </c>
      <c r="P28" s="16">
        <f t="shared" si="0"/>
        <v>177</v>
      </c>
      <c r="Q28" s="16">
        <f t="shared" si="1"/>
        <v>177</v>
      </c>
      <c r="R28" s="15">
        <v>17</v>
      </c>
      <c r="S28" s="15">
        <v>17</v>
      </c>
      <c r="T28" s="15">
        <v>0</v>
      </c>
      <c r="U28" s="15">
        <v>0</v>
      </c>
      <c r="V28" s="15"/>
      <c r="W28" s="15"/>
      <c r="X28" s="15"/>
      <c r="Y28" s="15"/>
      <c r="Z28" s="17">
        <f t="shared" si="2"/>
        <v>17</v>
      </c>
      <c r="AA28" s="17">
        <f t="shared" si="3"/>
        <v>17</v>
      </c>
      <c r="AB28" s="18">
        <f t="shared" si="4"/>
        <v>194</v>
      </c>
      <c r="AC28" s="18">
        <f t="shared" si="5"/>
        <v>194</v>
      </c>
      <c r="AD28" s="28">
        <v>787016.2</v>
      </c>
      <c r="AE28" s="28">
        <v>108048.21</v>
      </c>
      <c r="AF28" s="28"/>
      <c r="AG28" s="28"/>
      <c r="AH28" s="28">
        <v>161971.72</v>
      </c>
      <c r="AI28" s="28">
        <v>95242.76</v>
      </c>
      <c r="AJ28" s="29">
        <f t="shared" si="6"/>
        <v>1152278.89</v>
      </c>
      <c r="AK28" s="27">
        <v>137635.11</v>
      </c>
      <c r="AL28" s="27"/>
      <c r="AM28" s="30">
        <f t="shared" si="7"/>
        <v>137635.11</v>
      </c>
      <c r="AN28" s="30">
        <f t="shared" si="8"/>
        <v>1289914</v>
      </c>
      <c r="AO28" s="4"/>
    </row>
    <row r="29" spans="1:41" ht="45">
      <c r="A29" s="9" t="s">
        <v>54</v>
      </c>
      <c r="B29" s="9" t="s">
        <v>61</v>
      </c>
      <c r="C29" s="9" t="s">
        <v>62</v>
      </c>
      <c r="D29" s="23">
        <v>24</v>
      </c>
      <c r="E29" s="24">
        <v>23.7</v>
      </c>
      <c r="F29" s="24">
        <v>13</v>
      </c>
      <c r="G29" s="24">
        <v>12.6</v>
      </c>
      <c r="H29" s="24">
        <v>49</v>
      </c>
      <c r="I29" s="24">
        <v>48.4</v>
      </c>
      <c r="J29" s="24">
        <v>13</v>
      </c>
      <c r="K29" s="24">
        <v>12.8</v>
      </c>
      <c r="L29" s="24">
        <v>6</v>
      </c>
      <c r="M29" s="24">
        <v>6</v>
      </c>
      <c r="N29" s="24"/>
      <c r="O29" s="24"/>
      <c r="P29" s="16">
        <f t="shared" si="0"/>
        <v>105</v>
      </c>
      <c r="Q29" s="16">
        <f t="shared" si="1"/>
        <v>103.49999999999999</v>
      </c>
      <c r="R29" s="24"/>
      <c r="S29" s="24"/>
      <c r="T29" s="24"/>
      <c r="U29" s="24"/>
      <c r="V29" s="24">
        <v>1</v>
      </c>
      <c r="W29" s="24">
        <v>1</v>
      </c>
      <c r="X29" s="24"/>
      <c r="Y29" s="24"/>
      <c r="Z29" s="17">
        <f t="shared" si="2"/>
        <v>1</v>
      </c>
      <c r="AA29" s="17">
        <f t="shared" si="3"/>
        <v>1</v>
      </c>
      <c r="AB29" s="18">
        <f t="shared" si="4"/>
        <v>106</v>
      </c>
      <c r="AC29" s="18">
        <f t="shared" si="5"/>
        <v>104.49999999999999</v>
      </c>
      <c r="AD29" s="31">
        <v>364938.53</v>
      </c>
      <c r="AE29" s="32"/>
      <c r="AF29" s="32"/>
      <c r="AG29" s="32"/>
      <c r="AH29" s="32">
        <v>64555.31</v>
      </c>
      <c r="AI29" s="32">
        <v>33526.78</v>
      </c>
      <c r="AJ29" s="29">
        <f t="shared" si="6"/>
        <v>463020.62</v>
      </c>
      <c r="AK29" s="31">
        <v>2370</v>
      </c>
      <c r="AL29" s="27"/>
      <c r="AM29" s="30">
        <f t="shared" si="7"/>
        <v>2370</v>
      </c>
      <c r="AN29" s="30">
        <f t="shared" si="8"/>
        <v>465390.62</v>
      </c>
      <c r="AO29" s="4"/>
    </row>
    <row r="30" spans="1:41" ht="45">
      <c r="A30" s="9" t="s">
        <v>55</v>
      </c>
      <c r="B30" s="9" t="s">
        <v>65</v>
      </c>
      <c r="C30" s="9" t="s">
        <v>62</v>
      </c>
      <c r="D30" s="15">
        <v>233</v>
      </c>
      <c r="E30" s="15">
        <v>205.77</v>
      </c>
      <c r="F30" s="15">
        <v>223</v>
      </c>
      <c r="G30" s="15">
        <v>212.06</v>
      </c>
      <c r="H30" s="15">
        <v>269</v>
      </c>
      <c r="I30" s="15">
        <v>262.6</v>
      </c>
      <c r="J30" s="15">
        <v>230</v>
      </c>
      <c r="K30" s="15">
        <v>217.57</v>
      </c>
      <c r="L30" s="15">
        <v>27</v>
      </c>
      <c r="M30" s="15">
        <v>27</v>
      </c>
      <c r="N30" s="15"/>
      <c r="O30" s="15"/>
      <c r="P30" s="16">
        <f t="shared" si="0"/>
        <v>982</v>
      </c>
      <c r="Q30" s="16">
        <f t="shared" si="1"/>
        <v>925</v>
      </c>
      <c r="R30" s="15">
        <v>35</v>
      </c>
      <c r="S30" s="15">
        <v>35</v>
      </c>
      <c r="T30" s="15"/>
      <c r="U30" s="15"/>
      <c r="V30" s="15">
        <v>29</v>
      </c>
      <c r="W30" s="15">
        <v>29</v>
      </c>
      <c r="X30" s="15"/>
      <c r="Y30" s="15"/>
      <c r="Z30" s="17">
        <f t="shared" si="2"/>
        <v>64</v>
      </c>
      <c r="AA30" s="17">
        <f t="shared" si="3"/>
        <v>64</v>
      </c>
      <c r="AB30" s="18">
        <f t="shared" si="4"/>
        <v>1046</v>
      </c>
      <c r="AC30" s="18">
        <f t="shared" si="5"/>
        <v>989</v>
      </c>
      <c r="AD30" s="28">
        <v>2144143</v>
      </c>
      <c r="AE30" s="28">
        <v>91614</v>
      </c>
      <c r="AF30" s="28">
        <v>6731</v>
      </c>
      <c r="AG30" s="28">
        <v>128706</v>
      </c>
      <c r="AH30" s="28">
        <v>449062</v>
      </c>
      <c r="AI30" s="28">
        <v>191769</v>
      </c>
      <c r="AJ30" s="29">
        <f t="shared" si="6"/>
        <v>3012025</v>
      </c>
      <c r="AK30" s="27">
        <v>256191</v>
      </c>
      <c r="AL30" s="27"/>
      <c r="AM30" s="30">
        <f t="shared" si="7"/>
        <v>256191</v>
      </c>
      <c r="AN30" s="30">
        <f t="shared" si="8"/>
        <v>3268216</v>
      </c>
      <c r="AO30" s="4"/>
    </row>
    <row r="31" spans="1:41" ht="45">
      <c r="A31" s="9" t="s">
        <v>56</v>
      </c>
      <c r="B31" s="9" t="s">
        <v>65</v>
      </c>
      <c r="C31" s="9" t="s">
        <v>62</v>
      </c>
      <c r="D31" s="15">
        <v>1</v>
      </c>
      <c r="E31" s="15">
        <v>1</v>
      </c>
      <c r="F31" s="15">
        <v>7</v>
      </c>
      <c r="G31" s="15">
        <v>7</v>
      </c>
      <c r="H31" s="15">
        <v>13</v>
      </c>
      <c r="I31" s="15">
        <v>13</v>
      </c>
      <c r="J31" s="15">
        <v>20.6</v>
      </c>
      <c r="K31" s="15">
        <v>20.6</v>
      </c>
      <c r="L31" s="15">
        <v>3</v>
      </c>
      <c r="M31" s="15">
        <v>3</v>
      </c>
      <c r="N31" s="15">
        <v>1</v>
      </c>
      <c r="O31" s="15">
        <v>1</v>
      </c>
      <c r="P31" s="16">
        <f t="shared" si="0"/>
        <v>45.6</v>
      </c>
      <c r="Q31" s="16">
        <f t="shared" si="1"/>
        <v>45.6</v>
      </c>
      <c r="R31" s="15">
        <v>2</v>
      </c>
      <c r="S31" s="15">
        <v>2</v>
      </c>
      <c r="T31" s="15"/>
      <c r="U31" s="15"/>
      <c r="V31" s="15">
        <v>2</v>
      </c>
      <c r="W31" s="15">
        <v>2</v>
      </c>
      <c r="X31" s="15"/>
      <c r="Y31" s="15"/>
      <c r="Z31" s="17">
        <f t="shared" si="2"/>
        <v>4</v>
      </c>
      <c r="AA31" s="17">
        <f t="shared" si="3"/>
        <v>4</v>
      </c>
      <c r="AB31" s="18">
        <f t="shared" si="4"/>
        <v>49.6</v>
      </c>
      <c r="AC31" s="18">
        <f t="shared" si="5"/>
        <v>49.6</v>
      </c>
      <c r="AD31" s="28">
        <v>158293.56</v>
      </c>
      <c r="AE31" s="28">
        <v>544.07</v>
      </c>
      <c r="AF31" s="28"/>
      <c r="AG31" s="28"/>
      <c r="AH31" s="28">
        <v>32570.79</v>
      </c>
      <c r="AI31" s="28">
        <v>14179.63</v>
      </c>
      <c r="AJ31" s="29">
        <f t="shared" si="6"/>
        <v>205588.05000000002</v>
      </c>
      <c r="AK31" s="27">
        <v>147273.05</v>
      </c>
      <c r="AL31" s="27"/>
      <c r="AM31" s="30">
        <f t="shared" si="7"/>
        <v>147273.05</v>
      </c>
      <c r="AN31" s="30">
        <f t="shared" si="8"/>
        <v>352861.1</v>
      </c>
      <c r="AO31" s="20" t="s">
        <v>107</v>
      </c>
    </row>
    <row r="32" spans="1:41" ht="45">
      <c r="A32" s="9" t="s">
        <v>57</v>
      </c>
      <c r="B32" s="9" t="s">
        <v>61</v>
      </c>
      <c r="C32" s="9" t="s">
        <v>62</v>
      </c>
      <c r="D32" s="15">
        <v>56</v>
      </c>
      <c r="E32" s="15">
        <v>52.49</v>
      </c>
      <c r="F32" s="15">
        <v>70</v>
      </c>
      <c r="G32" s="15">
        <v>68.77</v>
      </c>
      <c r="H32" s="15">
        <v>299</v>
      </c>
      <c r="I32" s="15">
        <v>295.75</v>
      </c>
      <c r="J32" s="15">
        <v>106</v>
      </c>
      <c r="K32" s="15">
        <v>104.17</v>
      </c>
      <c r="L32" s="15">
        <v>10</v>
      </c>
      <c r="M32" s="15">
        <v>9.6</v>
      </c>
      <c r="N32" s="15">
        <v>16</v>
      </c>
      <c r="O32" s="15">
        <v>16</v>
      </c>
      <c r="P32" s="16">
        <f t="shared" si="0"/>
        <v>557</v>
      </c>
      <c r="Q32" s="16">
        <f t="shared" si="1"/>
        <v>546.78</v>
      </c>
      <c r="R32" s="15">
        <v>9</v>
      </c>
      <c r="S32" s="15">
        <v>9</v>
      </c>
      <c r="T32" s="15">
        <v>0</v>
      </c>
      <c r="U32" s="15">
        <v>0</v>
      </c>
      <c r="V32" s="15">
        <v>386</v>
      </c>
      <c r="W32" s="15">
        <v>386</v>
      </c>
      <c r="X32" s="15">
        <v>0</v>
      </c>
      <c r="Y32" s="15">
        <v>0</v>
      </c>
      <c r="Z32" s="17">
        <f t="shared" si="2"/>
        <v>395</v>
      </c>
      <c r="AA32" s="17">
        <f t="shared" si="3"/>
        <v>395</v>
      </c>
      <c r="AB32" s="18">
        <f t="shared" si="4"/>
        <v>952</v>
      </c>
      <c r="AC32" s="18">
        <f t="shared" si="5"/>
        <v>941.78</v>
      </c>
      <c r="AD32" s="28">
        <v>1898886.3</v>
      </c>
      <c r="AE32" s="28">
        <v>0</v>
      </c>
      <c r="AF32" s="28">
        <v>71257</v>
      </c>
      <c r="AG32" s="28">
        <v>56585.03</v>
      </c>
      <c r="AH32" s="28">
        <v>275873.79</v>
      </c>
      <c r="AI32" s="28">
        <v>176682</v>
      </c>
      <c r="AJ32" s="29">
        <f t="shared" si="6"/>
        <v>2479284.12</v>
      </c>
      <c r="AK32" s="27">
        <v>1701058</v>
      </c>
      <c r="AL32" s="27">
        <v>0</v>
      </c>
      <c r="AM32" s="30">
        <f t="shared" si="7"/>
        <v>1701058</v>
      </c>
      <c r="AN32" s="30">
        <f t="shared" si="8"/>
        <v>4180342.12</v>
      </c>
      <c r="AO32" s="20" t="s">
        <v>70</v>
      </c>
    </row>
    <row r="33" spans="1:41" ht="45">
      <c r="A33" s="9" t="s">
        <v>59</v>
      </c>
      <c r="B33" s="9" t="s">
        <v>66</v>
      </c>
      <c r="C33" s="9" t="s">
        <v>62</v>
      </c>
      <c r="D33" s="23">
        <v>34</v>
      </c>
      <c r="E33" s="24">
        <v>29.16</v>
      </c>
      <c r="F33" s="24">
        <v>557</v>
      </c>
      <c r="G33" s="24">
        <v>543.97</v>
      </c>
      <c r="H33" s="24">
        <v>416</v>
      </c>
      <c r="I33" s="24">
        <v>405.69</v>
      </c>
      <c r="J33" s="24">
        <v>121</v>
      </c>
      <c r="K33" s="24">
        <v>118.56</v>
      </c>
      <c r="L33" s="24">
        <v>5</v>
      </c>
      <c r="M33" s="24">
        <v>4.6</v>
      </c>
      <c r="N33" s="24">
        <v>3</v>
      </c>
      <c r="O33" s="24">
        <v>0.73</v>
      </c>
      <c r="P33" s="16">
        <f t="shared" si="0"/>
        <v>1136</v>
      </c>
      <c r="Q33" s="16">
        <f t="shared" si="1"/>
        <v>1102.7099999999998</v>
      </c>
      <c r="R33" s="24">
        <v>68</v>
      </c>
      <c r="S33" s="24">
        <v>68</v>
      </c>
      <c r="T33" s="24">
        <v>1</v>
      </c>
      <c r="U33" s="24">
        <v>1</v>
      </c>
      <c r="V33" s="24">
        <v>97</v>
      </c>
      <c r="W33" s="24">
        <v>97</v>
      </c>
      <c r="X33" s="24"/>
      <c r="Y33" s="24"/>
      <c r="Z33" s="17">
        <f t="shared" si="2"/>
        <v>166</v>
      </c>
      <c r="AA33" s="17">
        <f t="shared" si="3"/>
        <v>166</v>
      </c>
      <c r="AB33" s="18">
        <f t="shared" si="4"/>
        <v>1302</v>
      </c>
      <c r="AC33" s="18">
        <f t="shared" si="5"/>
        <v>1268.7099999999998</v>
      </c>
      <c r="AD33" s="31">
        <v>2943101</v>
      </c>
      <c r="AE33" s="32">
        <v>80215</v>
      </c>
      <c r="AF33" s="32">
        <v>4069</v>
      </c>
      <c r="AG33" s="32">
        <v>33100</v>
      </c>
      <c r="AH33" s="32">
        <v>574901</v>
      </c>
      <c r="AI33" s="32">
        <v>256705</v>
      </c>
      <c r="AJ33" s="29">
        <f t="shared" si="6"/>
        <v>3892091</v>
      </c>
      <c r="AK33" s="31">
        <v>1134181.31</v>
      </c>
      <c r="AL33" s="27"/>
      <c r="AM33" s="30">
        <f t="shared" si="7"/>
        <v>1134181.31</v>
      </c>
      <c r="AN33" s="30">
        <f t="shared" si="8"/>
        <v>5026272.3100000005</v>
      </c>
      <c r="AO33" s="4"/>
    </row>
    <row r="34" spans="1:41" ht="45">
      <c r="A34" s="9" t="s">
        <v>60</v>
      </c>
      <c r="B34" s="9" t="s">
        <v>66</v>
      </c>
      <c r="C34" s="9" t="s">
        <v>62</v>
      </c>
      <c r="D34" s="15"/>
      <c r="E34" s="15"/>
      <c r="F34" s="15"/>
      <c r="G34" s="15"/>
      <c r="H34" s="15"/>
      <c r="I34" s="15"/>
      <c r="J34" s="15"/>
      <c r="K34" s="15"/>
      <c r="L34" s="15">
        <v>2</v>
      </c>
      <c r="M34" s="15">
        <v>2</v>
      </c>
      <c r="N34" s="15">
        <v>1952</v>
      </c>
      <c r="O34" s="15">
        <v>1878.4</v>
      </c>
      <c r="P34" s="16">
        <f t="shared" si="0"/>
        <v>1954</v>
      </c>
      <c r="Q34" s="16">
        <f t="shared" si="1"/>
        <v>1880.4</v>
      </c>
      <c r="R34" s="15">
        <v>17</v>
      </c>
      <c r="S34" s="15">
        <v>17</v>
      </c>
      <c r="T34" s="15">
        <v>27</v>
      </c>
      <c r="U34" s="15">
        <v>27</v>
      </c>
      <c r="V34" s="15">
        <v>50</v>
      </c>
      <c r="W34" s="15">
        <v>50</v>
      </c>
      <c r="X34" s="15"/>
      <c r="Y34" s="15"/>
      <c r="Z34" s="17">
        <f t="shared" si="2"/>
        <v>94</v>
      </c>
      <c r="AA34" s="17">
        <f t="shared" si="3"/>
        <v>94</v>
      </c>
      <c r="AB34" s="18">
        <f t="shared" si="4"/>
        <v>2048</v>
      </c>
      <c r="AC34" s="18">
        <f t="shared" si="5"/>
        <v>1974.4</v>
      </c>
      <c r="AD34" s="28">
        <v>5824115.7</v>
      </c>
      <c r="AE34" s="28">
        <v>414651.5</v>
      </c>
      <c r="AF34" s="28">
        <v>150697.4</v>
      </c>
      <c r="AG34" s="28">
        <v>211819.5</v>
      </c>
      <c r="AH34" s="28">
        <v>1208695.6</v>
      </c>
      <c r="AI34" s="28">
        <v>547103</v>
      </c>
      <c r="AJ34" s="29">
        <f t="shared" si="6"/>
        <v>8357082.700000001</v>
      </c>
      <c r="AK34" s="27">
        <v>473954</v>
      </c>
      <c r="AL34" s="27"/>
      <c r="AM34" s="30">
        <f t="shared" si="7"/>
        <v>473954</v>
      </c>
      <c r="AN34" s="30">
        <f t="shared" si="8"/>
        <v>8831036.700000001</v>
      </c>
      <c r="AO34" s="4"/>
    </row>
    <row r="35" spans="1:41" ht="15">
      <c r="A35" s="3"/>
      <c r="B35" s="3"/>
      <c r="C35" s="3"/>
      <c r="D35" s="7"/>
      <c r="E35" s="7"/>
      <c r="F35" s="7"/>
      <c r="G35" s="7"/>
      <c r="H35" s="7"/>
      <c r="I35" s="7"/>
      <c r="J35" s="7"/>
      <c r="K35" s="7"/>
      <c r="L35" s="7"/>
      <c r="M35" s="7"/>
      <c r="N35" s="7"/>
      <c r="O35" s="7"/>
      <c r="P35" s="26"/>
      <c r="Q35" s="26"/>
      <c r="R35" s="7"/>
      <c r="S35" s="7"/>
      <c r="T35" s="7"/>
      <c r="U35" s="7"/>
      <c r="V35" s="7"/>
      <c r="W35" s="7"/>
      <c r="X35" s="7"/>
      <c r="Y35" s="7"/>
      <c r="Z35" s="17"/>
      <c r="AA35" s="17"/>
      <c r="AB35" s="18"/>
      <c r="AC35" s="18"/>
      <c r="AD35" s="32"/>
      <c r="AE35" s="32"/>
      <c r="AF35" s="32"/>
      <c r="AG35" s="32"/>
      <c r="AH35" s="32"/>
      <c r="AI35" s="32"/>
      <c r="AJ35" s="29"/>
      <c r="AK35" s="31"/>
      <c r="AL35" s="31"/>
      <c r="AM35" s="30"/>
      <c r="AN35" s="30"/>
      <c r="AO35" s="4"/>
    </row>
    <row r="36" spans="1:41" ht="15">
      <c r="A36" s="3"/>
      <c r="B36" s="3"/>
      <c r="C36" s="3"/>
      <c r="D36" s="7"/>
      <c r="E36" s="7"/>
      <c r="F36" s="7"/>
      <c r="G36" s="7"/>
      <c r="H36" s="7"/>
      <c r="I36" s="7"/>
      <c r="J36" s="7"/>
      <c r="K36" s="7"/>
      <c r="L36" s="7"/>
      <c r="M36" s="7"/>
      <c r="N36" s="7"/>
      <c r="O36" s="7"/>
      <c r="P36" s="26"/>
      <c r="Q36" s="26"/>
      <c r="R36" s="7"/>
      <c r="S36" s="7"/>
      <c r="T36" s="7"/>
      <c r="U36" s="7"/>
      <c r="V36" s="7"/>
      <c r="W36" s="7"/>
      <c r="X36" s="7"/>
      <c r="Y36" s="7"/>
      <c r="Z36" s="17"/>
      <c r="AA36" s="17"/>
      <c r="AB36" s="18"/>
      <c r="AC36" s="18"/>
      <c r="AD36" s="32"/>
      <c r="AE36" s="32"/>
      <c r="AF36" s="32"/>
      <c r="AG36" s="32"/>
      <c r="AH36" s="32"/>
      <c r="AI36" s="32"/>
      <c r="AJ36" s="29"/>
      <c r="AK36" s="31"/>
      <c r="AL36" s="31"/>
      <c r="AM36" s="30"/>
      <c r="AN36" s="30"/>
      <c r="AO36" s="4"/>
    </row>
    <row r="37" spans="1:41" ht="15">
      <c r="A37" s="3"/>
      <c r="B37" s="3"/>
      <c r="C37" s="3"/>
      <c r="D37" s="7"/>
      <c r="E37" s="7"/>
      <c r="F37" s="7"/>
      <c r="G37" s="7"/>
      <c r="H37" s="7"/>
      <c r="I37" s="7"/>
      <c r="J37" s="7"/>
      <c r="K37" s="7"/>
      <c r="L37" s="7"/>
      <c r="M37" s="7"/>
      <c r="N37" s="7"/>
      <c r="O37" s="7"/>
      <c r="P37" s="26"/>
      <c r="Q37" s="26"/>
      <c r="R37" s="7"/>
      <c r="S37" s="7"/>
      <c r="T37" s="7"/>
      <c r="U37" s="7"/>
      <c r="V37" s="7"/>
      <c r="W37" s="7"/>
      <c r="X37" s="7"/>
      <c r="Y37" s="7"/>
      <c r="Z37" s="17"/>
      <c r="AA37" s="17"/>
      <c r="AB37" s="18"/>
      <c r="AC37" s="18"/>
      <c r="AD37" s="32"/>
      <c r="AE37" s="32"/>
      <c r="AF37" s="32"/>
      <c r="AG37" s="32"/>
      <c r="AH37" s="32"/>
      <c r="AI37" s="32"/>
      <c r="AJ37" s="29"/>
      <c r="AK37" s="31"/>
      <c r="AL37" s="31"/>
      <c r="AM37" s="30"/>
      <c r="AN37" s="30"/>
      <c r="AO37" s="4"/>
    </row>
    <row r="38" spans="1:41" ht="15">
      <c r="A38" s="3"/>
      <c r="B38" s="3"/>
      <c r="C38" s="3"/>
      <c r="D38" s="7"/>
      <c r="E38" s="7"/>
      <c r="F38" s="7"/>
      <c r="G38" s="7"/>
      <c r="H38" s="7"/>
      <c r="I38" s="7"/>
      <c r="J38" s="7"/>
      <c r="K38" s="7"/>
      <c r="L38" s="7"/>
      <c r="M38" s="7"/>
      <c r="N38" s="7"/>
      <c r="O38" s="7"/>
      <c r="P38" s="26"/>
      <c r="Q38" s="26"/>
      <c r="R38" s="7"/>
      <c r="S38" s="7"/>
      <c r="T38" s="7"/>
      <c r="U38" s="7"/>
      <c r="V38" s="7"/>
      <c r="W38" s="7"/>
      <c r="X38" s="7"/>
      <c r="Y38" s="7"/>
      <c r="Z38" s="17"/>
      <c r="AA38" s="17"/>
      <c r="AB38" s="18"/>
      <c r="AC38" s="18"/>
      <c r="AD38" s="32"/>
      <c r="AE38" s="32"/>
      <c r="AF38" s="32"/>
      <c r="AG38" s="32"/>
      <c r="AH38" s="32"/>
      <c r="AI38" s="32"/>
      <c r="AJ38" s="29"/>
      <c r="AK38" s="31"/>
      <c r="AL38" s="31"/>
      <c r="AM38" s="30"/>
      <c r="AN38" s="30"/>
      <c r="AO38" s="4"/>
    </row>
    <row r="39" spans="1:41" ht="15">
      <c r="A39" s="3"/>
      <c r="B39" s="3"/>
      <c r="C39" s="3"/>
      <c r="D39" s="7"/>
      <c r="E39" s="7"/>
      <c r="F39" s="7"/>
      <c r="G39" s="7"/>
      <c r="H39" s="7"/>
      <c r="I39" s="7"/>
      <c r="J39" s="7"/>
      <c r="K39" s="7"/>
      <c r="L39" s="7"/>
      <c r="M39" s="7"/>
      <c r="N39" s="7"/>
      <c r="O39" s="7"/>
      <c r="P39" s="26"/>
      <c r="Q39" s="26"/>
      <c r="R39" s="7"/>
      <c r="S39" s="7"/>
      <c r="T39" s="7"/>
      <c r="U39" s="7"/>
      <c r="V39" s="7"/>
      <c r="W39" s="7"/>
      <c r="X39" s="7"/>
      <c r="Y39" s="7"/>
      <c r="Z39" s="17"/>
      <c r="AA39" s="17"/>
      <c r="AB39" s="18"/>
      <c r="AC39" s="18"/>
      <c r="AD39" s="32"/>
      <c r="AE39" s="32"/>
      <c r="AF39" s="32"/>
      <c r="AG39" s="32"/>
      <c r="AH39" s="32"/>
      <c r="AI39" s="32"/>
      <c r="AJ39" s="29"/>
      <c r="AK39" s="31"/>
      <c r="AL39" s="31"/>
      <c r="AM39" s="30"/>
      <c r="AN39" s="30"/>
      <c r="AO39" s="4"/>
    </row>
    <row r="40" spans="1:41" ht="15">
      <c r="A40" s="3"/>
      <c r="B40" s="3"/>
      <c r="C40" s="3"/>
      <c r="D40" s="7"/>
      <c r="E40" s="7"/>
      <c r="F40" s="7"/>
      <c r="G40" s="7"/>
      <c r="H40" s="7"/>
      <c r="I40" s="7"/>
      <c r="J40" s="7"/>
      <c r="K40" s="7"/>
      <c r="L40" s="7"/>
      <c r="M40" s="7"/>
      <c r="N40" s="7"/>
      <c r="O40" s="7"/>
      <c r="P40" s="26"/>
      <c r="Q40" s="26"/>
      <c r="R40" s="7"/>
      <c r="S40" s="7"/>
      <c r="T40" s="7"/>
      <c r="U40" s="7"/>
      <c r="V40" s="7"/>
      <c r="W40" s="7"/>
      <c r="X40" s="7"/>
      <c r="Y40" s="7"/>
      <c r="Z40" s="17"/>
      <c r="AA40" s="17"/>
      <c r="AB40" s="18"/>
      <c r="AC40" s="18"/>
      <c r="AD40" s="32"/>
      <c r="AE40" s="32"/>
      <c r="AF40" s="32"/>
      <c r="AG40" s="32"/>
      <c r="AH40" s="32"/>
      <c r="AI40" s="32"/>
      <c r="AJ40" s="29"/>
      <c r="AK40" s="31"/>
      <c r="AL40" s="31"/>
      <c r="AM40" s="30"/>
      <c r="AN40" s="30"/>
      <c r="AO40" s="4"/>
    </row>
    <row r="41" spans="1:41" ht="15">
      <c r="A41" s="3"/>
      <c r="B41" s="3"/>
      <c r="C41" s="3"/>
      <c r="D41" s="7"/>
      <c r="E41" s="7"/>
      <c r="F41" s="7"/>
      <c r="G41" s="7"/>
      <c r="H41" s="7"/>
      <c r="I41" s="7"/>
      <c r="J41" s="7"/>
      <c r="K41" s="7"/>
      <c r="L41" s="7"/>
      <c r="M41" s="7"/>
      <c r="N41" s="7"/>
      <c r="O41" s="7"/>
      <c r="P41" s="26"/>
      <c r="Q41" s="26"/>
      <c r="R41" s="7"/>
      <c r="S41" s="7"/>
      <c r="T41" s="7"/>
      <c r="U41" s="7"/>
      <c r="V41" s="7"/>
      <c r="W41" s="7"/>
      <c r="X41" s="7"/>
      <c r="Y41" s="7"/>
      <c r="Z41" s="17"/>
      <c r="AA41" s="17"/>
      <c r="AB41" s="18"/>
      <c r="AC41" s="18"/>
      <c r="AD41" s="32"/>
      <c r="AE41" s="32"/>
      <c r="AF41" s="32"/>
      <c r="AG41" s="32"/>
      <c r="AH41" s="32"/>
      <c r="AI41" s="32"/>
      <c r="AJ41" s="29"/>
      <c r="AK41" s="31"/>
      <c r="AL41" s="31"/>
      <c r="AM41" s="30"/>
      <c r="AN41" s="30"/>
      <c r="AO41" s="4"/>
    </row>
    <row r="42" spans="1:41" ht="15">
      <c r="A42" s="3"/>
      <c r="B42" s="3"/>
      <c r="C42" s="3"/>
      <c r="D42" s="7"/>
      <c r="E42" s="7"/>
      <c r="F42" s="7"/>
      <c r="G42" s="7"/>
      <c r="H42" s="7"/>
      <c r="I42" s="7"/>
      <c r="J42" s="7"/>
      <c r="K42" s="7"/>
      <c r="L42" s="7"/>
      <c r="M42" s="7"/>
      <c r="N42" s="7"/>
      <c r="O42" s="7"/>
      <c r="P42" s="26"/>
      <c r="Q42" s="26"/>
      <c r="R42" s="7"/>
      <c r="S42" s="7"/>
      <c r="T42" s="7"/>
      <c r="U42" s="7"/>
      <c r="V42" s="7"/>
      <c r="W42" s="7"/>
      <c r="X42" s="7"/>
      <c r="Y42" s="7"/>
      <c r="Z42" s="17"/>
      <c r="AA42" s="17"/>
      <c r="AB42" s="18"/>
      <c r="AC42" s="18"/>
      <c r="AD42" s="32"/>
      <c r="AE42" s="32"/>
      <c r="AF42" s="32"/>
      <c r="AG42" s="32"/>
      <c r="AH42" s="32"/>
      <c r="AI42" s="32"/>
      <c r="AJ42" s="29"/>
      <c r="AK42" s="31"/>
      <c r="AL42" s="31"/>
      <c r="AM42" s="30"/>
      <c r="AN42" s="30"/>
      <c r="AO42" s="4"/>
    </row>
    <row r="43" spans="1:41" ht="15">
      <c r="A43" s="3"/>
      <c r="B43" s="3"/>
      <c r="C43" s="3"/>
      <c r="D43" s="7"/>
      <c r="E43" s="7"/>
      <c r="F43" s="7"/>
      <c r="G43" s="7"/>
      <c r="H43" s="7"/>
      <c r="I43" s="7"/>
      <c r="J43" s="7"/>
      <c r="K43" s="7"/>
      <c r="L43" s="7"/>
      <c r="M43" s="7"/>
      <c r="N43" s="7"/>
      <c r="O43" s="7"/>
      <c r="P43" s="26"/>
      <c r="Q43" s="26"/>
      <c r="R43" s="7"/>
      <c r="S43" s="7"/>
      <c r="T43" s="7"/>
      <c r="U43" s="7"/>
      <c r="V43" s="7"/>
      <c r="W43" s="7"/>
      <c r="X43" s="7"/>
      <c r="Y43" s="7"/>
      <c r="Z43" s="17"/>
      <c r="AA43" s="17"/>
      <c r="AB43" s="18"/>
      <c r="AC43" s="18"/>
      <c r="AD43" s="32"/>
      <c r="AE43" s="32"/>
      <c r="AF43" s="32"/>
      <c r="AG43" s="32"/>
      <c r="AH43" s="32"/>
      <c r="AI43" s="32"/>
      <c r="AJ43" s="29"/>
      <c r="AK43" s="31"/>
      <c r="AL43" s="31"/>
      <c r="AM43" s="30"/>
      <c r="AN43" s="30"/>
      <c r="AO43" s="4"/>
    </row>
    <row r="44" spans="1:41" ht="15">
      <c r="A44" s="3"/>
      <c r="B44" s="3"/>
      <c r="C44" s="3"/>
      <c r="D44" s="7"/>
      <c r="E44" s="7"/>
      <c r="F44" s="7"/>
      <c r="G44" s="7"/>
      <c r="H44" s="7"/>
      <c r="I44" s="7"/>
      <c r="J44" s="7"/>
      <c r="K44" s="7"/>
      <c r="L44" s="7"/>
      <c r="M44" s="7"/>
      <c r="N44" s="7"/>
      <c r="O44" s="7"/>
      <c r="P44" s="26"/>
      <c r="Q44" s="26"/>
      <c r="R44" s="7"/>
      <c r="S44" s="7"/>
      <c r="T44" s="7"/>
      <c r="U44" s="7"/>
      <c r="V44" s="7"/>
      <c r="W44" s="7"/>
      <c r="X44" s="7"/>
      <c r="Y44" s="7"/>
      <c r="Z44" s="17"/>
      <c r="AA44" s="17"/>
      <c r="AB44" s="18"/>
      <c r="AC44" s="18"/>
      <c r="AD44" s="32"/>
      <c r="AE44" s="32"/>
      <c r="AF44" s="32"/>
      <c r="AG44" s="32"/>
      <c r="AH44" s="32"/>
      <c r="AI44" s="32"/>
      <c r="AJ44" s="29"/>
      <c r="AK44" s="31"/>
      <c r="AL44" s="31"/>
      <c r="AM44" s="30"/>
      <c r="AN44" s="30"/>
      <c r="AO44" s="4"/>
    </row>
    <row r="45" spans="1:41" ht="15">
      <c r="A45" s="3"/>
      <c r="B45" s="3"/>
      <c r="C45" s="3"/>
      <c r="D45" s="7"/>
      <c r="E45" s="7"/>
      <c r="F45" s="7"/>
      <c r="G45" s="7"/>
      <c r="H45" s="7"/>
      <c r="I45" s="7"/>
      <c r="J45" s="7"/>
      <c r="K45" s="7"/>
      <c r="L45" s="7"/>
      <c r="M45" s="7"/>
      <c r="N45" s="7"/>
      <c r="O45" s="7"/>
      <c r="P45" s="26"/>
      <c r="Q45" s="26"/>
      <c r="R45" s="7"/>
      <c r="S45" s="7"/>
      <c r="T45" s="7"/>
      <c r="U45" s="7"/>
      <c r="V45" s="7"/>
      <c r="W45" s="7"/>
      <c r="X45" s="7"/>
      <c r="Y45" s="7"/>
      <c r="Z45" s="17"/>
      <c r="AA45" s="17"/>
      <c r="AB45" s="18"/>
      <c r="AC45" s="18"/>
      <c r="AD45" s="32"/>
      <c r="AE45" s="32"/>
      <c r="AF45" s="32"/>
      <c r="AG45" s="32"/>
      <c r="AH45" s="32"/>
      <c r="AI45" s="32"/>
      <c r="AJ45" s="29"/>
      <c r="AK45" s="31"/>
      <c r="AL45" s="31"/>
      <c r="AM45" s="30"/>
      <c r="AN45" s="30"/>
      <c r="AO45" s="4"/>
    </row>
    <row r="46" spans="1:41" ht="15">
      <c r="A46" s="3"/>
      <c r="B46" s="3"/>
      <c r="C46" s="3"/>
      <c r="D46" s="7"/>
      <c r="E46" s="7"/>
      <c r="F46" s="7"/>
      <c r="G46" s="7"/>
      <c r="H46" s="7"/>
      <c r="I46" s="7"/>
      <c r="J46" s="7"/>
      <c r="K46" s="7"/>
      <c r="L46" s="7"/>
      <c r="M46" s="7"/>
      <c r="N46" s="7"/>
      <c r="O46" s="7"/>
      <c r="P46" s="26"/>
      <c r="Q46" s="26"/>
      <c r="R46" s="7"/>
      <c r="S46" s="7"/>
      <c r="T46" s="7"/>
      <c r="U46" s="7"/>
      <c r="V46" s="7"/>
      <c r="W46" s="7"/>
      <c r="X46" s="7"/>
      <c r="Y46" s="7"/>
      <c r="Z46" s="17"/>
      <c r="AA46" s="17"/>
      <c r="AB46" s="18"/>
      <c r="AC46" s="18"/>
      <c r="AD46" s="32"/>
      <c r="AE46" s="32"/>
      <c r="AF46" s="32"/>
      <c r="AG46" s="32"/>
      <c r="AH46" s="32"/>
      <c r="AI46" s="32"/>
      <c r="AJ46" s="29"/>
      <c r="AK46" s="31"/>
      <c r="AL46" s="31"/>
      <c r="AM46" s="30"/>
      <c r="AN46" s="30"/>
      <c r="AO46" s="4"/>
    </row>
    <row r="47" spans="1:41" ht="15">
      <c r="A47" s="3"/>
      <c r="B47" s="3"/>
      <c r="C47" s="3"/>
      <c r="D47" s="7"/>
      <c r="E47" s="7"/>
      <c r="F47" s="7"/>
      <c r="G47" s="7"/>
      <c r="H47" s="7"/>
      <c r="I47" s="7"/>
      <c r="J47" s="7"/>
      <c r="K47" s="7"/>
      <c r="L47" s="7"/>
      <c r="M47" s="7"/>
      <c r="N47" s="7"/>
      <c r="O47" s="7"/>
      <c r="P47" s="26"/>
      <c r="Q47" s="26"/>
      <c r="R47" s="7"/>
      <c r="S47" s="7"/>
      <c r="T47" s="7"/>
      <c r="U47" s="7"/>
      <c r="V47" s="7"/>
      <c r="W47" s="7"/>
      <c r="X47" s="7"/>
      <c r="Y47" s="7"/>
      <c r="Z47" s="17"/>
      <c r="AA47" s="17"/>
      <c r="AB47" s="18"/>
      <c r="AC47" s="18"/>
      <c r="AD47" s="32"/>
      <c r="AE47" s="32"/>
      <c r="AF47" s="32"/>
      <c r="AG47" s="32"/>
      <c r="AH47" s="32"/>
      <c r="AI47" s="32"/>
      <c r="AJ47" s="29"/>
      <c r="AK47" s="31"/>
      <c r="AL47" s="31"/>
      <c r="AM47" s="30"/>
      <c r="AN47" s="30"/>
      <c r="AO47" s="4"/>
    </row>
    <row r="48" spans="1:41" ht="15">
      <c r="A48" s="3"/>
      <c r="B48" s="3"/>
      <c r="C48" s="3"/>
      <c r="D48" s="7"/>
      <c r="E48" s="7"/>
      <c r="F48" s="7"/>
      <c r="G48" s="7"/>
      <c r="H48" s="7"/>
      <c r="I48" s="7"/>
      <c r="J48" s="7"/>
      <c r="K48" s="7"/>
      <c r="L48" s="7"/>
      <c r="M48" s="7"/>
      <c r="N48" s="7"/>
      <c r="O48" s="7"/>
      <c r="P48" s="26"/>
      <c r="Q48" s="26"/>
      <c r="R48" s="7"/>
      <c r="S48" s="7"/>
      <c r="T48" s="7"/>
      <c r="U48" s="7"/>
      <c r="V48" s="7"/>
      <c r="W48" s="7"/>
      <c r="X48" s="7"/>
      <c r="Y48" s="7"/>
      <c r="Z48" s="17"/>
      <c r="AA48" s="17"/>
      <c r="AB48" s="18"/>
      <c r="AC48" s="18"/>
      <c r="AD48" s="32"/>
      <c r="AE48" s="32"/>
      <c r="AF48" s="32"/>
      <c r="AG48" s="32"/>
      <c r="AH48" s="32"/>
      <c r="AI48" s="32"/>
      <c r="AJ48" s="29"/>
      <c r="AK48" s="31"/>
      <c r="AL48" s="31"/>
      <c r="AM48" s="30"/>
      <c r="AN48" s="30"/>
      <c r="AO48" s="4"/>
    </row>
    <row r="49" spans="1:41" ht="15">
      <c r="A49" s="3"/>
      <c r="B49" s="3"/>
      <c r="C49" s="3"/>
      <c r="D49" s="7"/>
      <c r="E49" s="7"/>
      <c r="F49" s="7"/>
      <c r="G49" s="7"/>
      <c r="H49" s="7"/>
      <c r="I49" s="7"/>
      <c r="J49" s="7"/>
      <c r="K49" s="7"/>
      <c r="L49" s="7"/>
      <c r="M49" s="7"/>
      <c r="N49" s="7"/>
      <c r="O49" s="7"/>
      <c r="P49" s="26"/>
      <c r="Q49" s="26"/>
      <c r="R49" s="7"/>
      <c r="S49" s="7"/>
      <c r="T49" s="7"/>
      <c r="U49" s="7"/>
      <c r="V49" s="7"/>
      <c r="W49" s="7"/>
      <c r="X49" s="7"/>
      <c r="Y49" s="7"/>
      <c r="Z49" s="17"/>
      <c r="AA49" s="17"/>
      <c r="AB49" s="18"/>
      <c r="AC49" s="18"/>
      <c r="AD49" s="32"/>
      <c r="AE49" s="32"/>
      <c r="AF49" s="32"/>
      <c r="AG49" s="32"/>
      <c r="AH49" s="32"/>
      <c r="AI49" s="32"/>
      <c r="AJ49" s="29"/>
      <c r="AK49" s="31"/>
      <c r="AL49" s="31"/>
      <c r="AM49" s="30"/>
      <c r="AN49" s="30"/>
      <c r="AO49" s="4"/>
    </row>
    <row r="50" spans="1:41" ht="15">
      <c r="A50" s="3"/>
      <c r="B50" s="3"/>
      <c r="C50" s="3"/>
      <c r="D50" s="7"/>
      <c r="E50" s="7"/>
      <c r="F50" s="7"/>
      <c r="G50" s="7"/>
      <c r="H50" s="7"/>
      <c r="I50" s="7"/>
      <c r="J50" s="7"/>
      <c r="K50" s="7"/>
      <c r="L50" s="7"/>
      <c r="M50" s="7"/>
      <c r="N50" s="7"/>
      <c r="O50" s="7"/>
      <c r="P50" s="26"/>
      <c r="Q50" s="26"/>
      <c r="R50" s="7"/>
      <c r="S50" s="7"/>
      <c r="T50" s="7"/>
      <c r="U50" s="7"/>
      <c r="V50" s="7"/>
      <c r="W50" s="7"/>
      <c r="X50" s="7"/>
      <c r="Y50" s="7"/>
      <c r="Z50" s="17"/>
      <c r="AA50" s="17"/>
      <c r="AB50" s="18"/>
      <c r="AC50" s="18"/>
      <c r="AD50" s="32"/>
      <c r="AE50" s="32"/>
      <c r="AF50" s="32"/>
      <c r="AG50" s="32"/>
      <c r="AH50" s="32"/>
      <c r="AI50" s="32"/>
      <c r="AJ50" s="29"/>
      <c r="AK50" s="31"/>
      <c r="AL50" s="31"/>
      <c r="AM50" s="30"/>
      <c r="AN50" s="30"/>
      <c r="AO50" s="4"/>
    </row>
    <row r="51" spans="1:41" ht="15">
      <c r="A51" s="3"/>
      <c r="B51" s="3"/>
      <c r="C51" s="3"/>
      <c r="D51" s="7"/>
      <c r="E51" s="7"/>
      <c r="F51" s="7"/>
      <c r="G51" s="7"/>
      <c r="H51" s="7"/>
      <c r="I51" s="7"/>
      <c r="J51" s="7"/>
      <c r="K51" s="7"/>
      <c r="L51" s="7"/>
      <c r="M51" s="7"/>
      <c r="N51" s="7"/>
      <c r="O51" s="7"/>
      <c r="P51" s="26"/>
      <c r="Q51" s="26"/>
      <c r="R51" s="7"/>
      <c r="S51" s="7"/>
      <c r="T51" s="7"/>
      <c r="U51" s="7"/>
      <c r="V51" s="7"/>
      <c r="W51" s="7"/>
      <c r="X51" s="7"/>
      <c r="Y51" s="7"/>
      <c r="Z51" s="17"/>
      <c r="AA51" s="17"/>
      <c r="AB51" s="18"/>
      <c r="AC51" s="18"/>
      <c r="AD51" s="32"/>
      <c r="AE51" s="32"/>
      <c r="AF51" s="32"/>
      <c r="AG51" s="32"/>
      <c r="AH51" s="32"/>
      <c r="AI51" s="32"/>
      <c r="AJ51" s="29"/>
      <c r="AK51" s="31"/>
      <c r="AL51" s="31"/>
      <c r="AM51" s="30"/>
      <c r="AN51" s="30"/>
      <c r="AO51" s="4"/>
    </row>
    <row r="52" spans="1:41" ht="15">
      <c r="A52" s="3"/>
      <c r="B52" s="3"/>
      <c r="C52" s="3"/>
      <c r="D52" s="7"/>
      <c r="E52" s="7"/>
      <c r="F52" s="7"/>
      <c r="G52" s="7"/>
      <c r="H52" s="7"/>
      <c r="I52" s="7"/>
      <c r="J52" s="7"/>
      <c r="K52" s="7"/>
      <c r="L52" s="7"/>
      <c r="M52" s="7"/>
      <c r="N52" s="7"/>
      <c r="O52" s="7"/>
      <c r="P52" s="26"/>
      <c r="Q52" s="26"/>
      <c r="R52" s="7"/>
      <c r="S52" s="7"/>
      <c r="T52" s="7"/>
      <c r="U52" s="7"/>
      <c r="V52" s="7"/>
      <c r="W52" s="7"/>
      <c r="X52" s="7"/>
      <c r="Y52" s="7"/>
      <c r="Z52" s="17"/>
      <c r="AA52" s="17"/>
      <c r="AB52" s="18"/>
      <c r="AC52" s="18"/>
      <c r="AD52" s="32"/>
      <c r="AE52" s="32"/>
      <c r="AF52" s="32"/>
      <c r="AG52" s="32"/>
      <c r="AH52" s="32"/>
      <c r="AI52" s="32"/>
      <c r="AJ52" s="29"/>
      <c r="AK52" s="31"/>
      <c r="AL52" s="31"/>
      <c r="AM52" s="30"/>
      <c r="AN52" s="30"/>
      <c r="AO52" s="4"/>
    </row>
    <row r="53" spans="1:41" ht="15">
      <c r="A53" s="3"/>
      <c r="B53" s="3"/>
      <c r="C53" s="3"/>
      <c r="D53" s="7"/>
      <c r="E53" s="7"/>
      <c r="F53" s="7"/>
      <c r="G53" s="7"/>
      <c r="H53" s="7"/>
      <c r="I53" s="7"/>
      <c r="J53" s="7"/>
      <c r="K53" s="7"/>
      <c r="L53" s="7"/>
      <c r="M53" s="7"/>
      <c r="N53" s="7"/>
      <c r="O53" s="7"/>
      <c r="P53" s="26"/>
      <c r="Q53" s="26"/>
      <c r="R53" s="7"/>
      <c r="S53" s="7"/>
      <c r="T53" s="7"/>
      <c r="U53" s="7"/>
      <c r="V53" s="7"/>
      <c r="W53" s="7"/>
      <c r="X53" s="7"/>
      <c r="Y53" s="7"/>
      <c r="Z53" s="17"/>
      <c r="AA53" s="17"/>
      <c r="AB53" s="18"/>
      <c r="AC53" s="18"/>
      <c r="AD53" s="32"/>
      <c r="AE53" s="32"/>
      <c r="AF53" s="32"/>
      <c r="AG53" s="32"/>
      <c r="AH53" s="32"/>
      <c r="AI53" s="32"/>
      <c r="AJ53" s="29"/>
      <c r="AK53" s="31"/>
      <c r="AL53" s="31"/>
      <c r="AM53" s="30"/>
      <c r="AN53" s="30"/>
      <c r="AO53" s="4"/>
    </row>
    <row r="54" spans="1:41" ht="15">
      <c r="A54" s="3"/>
      <c r="B54" s="3"/>
      <c r="C54" s="3"/>
      <c r="D54" s="7"/>
      <c r="E54" s="7"/>
      <c r="F54" s="7"/>
      <c r="G54" s="7"/>
      <c r="H54" s="7"/>
      <c r="I54" s="7"/>
      <c r="J54" s="7"/>
      <c r="K54" s="7"/>
      <c r="L54" s="7"/>
      <c r="M54" s="7"/>
      <c r="N54" s="7"/>
      <c r="O54" s="7"/>
      <c r="P54" s="26"/>
      <c r="Q54" s="26"/>
      <c r="R54" s="7"/>
      <c r="S54" s="7"/>
      <c r="T54" s="7"/>
      <c r="U54" s="7"/>
      <c r="V54" s="7"/>
      <c r="W54" s="7"/>
      <c r="X54" s="7"/>
      <c r="Y54" s="7"/>
      <c r="Z54" s="17"/>
      <c r="AA54" s="17"/>
      <c r="AB54" s="18"/>
      <c r="AC54" s="18"/>
      <c r="AD54" s="32"/>
      <c r="AE54" s="32"/>
      <c r="AF54" s="32"/>
      <c r="AG54" s="32"/>
      <c r="AH54" s="32"/>
      <c r="AI54" s="32"/>
      <c r="AJ54" s="29"/>
      <c r="AK54" s="31"/>
      <c r="AL54" s="31"/>
      <c r="AM54" s="30"/>
      <c r="AN54" s="30"/>
      <c r="AO54" s="4"/>
    </row>
    <row r="55" spans="1:41" ht="15">
      <c r="A55" s="3"/>
      <c r="B55" s="3"/>
      <c r="C55" s="3"/>
      <c r="D55" s="7"/>
      <c r="E55" s="7"/>
      <c r="F55" s="7"/>
      <c r="G55" s="7"/>
      <c r="H55" s="7"/>
      <c r="I55" s="7"/>
      <c r="J55" s="7"/>
      <c r="K55" s="7"/>
      <c r="L55" s="7"/>
      <c r="M55" s="7"/>
      <c r="N55" s="7"/>
      <c r="O55" s="7"/>
      <c r="P55" s="26"/>
      <c r="Q55" s="26"/>
      <c r="R55" s="7"/>
      <c r="S55" s="7"/>
      <c r="T55" s="7"/>
      <c r="U55" s="7"/>
      <c r="V55" s="7"/>
      <c r="W55" s="7"/>
      <c r="X55" s="7"/>
      <c r="Y55" s="7"/>
      <c r="Z55" s="17"/>
      <c r="AA55" s="17"/>
      <c r="AB55" s="18"/>
      <c r="AC55" s="18"/>
      <c r="AD55" s="32"/>
      <c r="AE55" s="32"/>
      <c r="AF55" s="32"/>
      <c r="AG55" s="32"/>
      <c r="AH55" s="32"/>
      <c r="AI55" s="32"/>
      <c r="AJ55" s="29"/>
      <c r="AK55" s="31"/>
      <c r="AL55" s="31"/>
      <c r="AM55" s="30"/>
      <c r="AN55" s="30"/>
      <c r="AO55" s="4"/>
    </row>
    <row r="56" spans="1:41" ht="15">
      <c r="A56" s="3"/>
      <c r="B56" s="3"/>
      <c r="C56" s="3"/>
      <c r="D56" s="7"/>
      <c r="E56" s="7"/>
      <c r="F56" s="7"/>
      <c r="G56" s="7"/>
      <c r="H56" s="7"/>
      <c r="I56" s="7"/>
      <c r="J56" s="7"/>
      <c r="K56" s="7"/>
      <c r="L56" s="7"/>
      <c r="M56" s="7"/>
      <c r="N56" s="7"/>
      <c r="O56" s="7"/>
      <c r="P56" s="26"/>
      <c r="Q56" s="26"/>
      <c r="R56" s="7"/>
      <c r="S56" s="7"/>
      <c r="T56" s="7"/>
      <c r="U56" s="7"/>
      <c r="V56" s="7"/>
      <c r="W56" s="7"/>
      <c r="X56" s="7"/>
      <c r="Y56" s="7"/>
      <c r="Z56" s="17"/>
      <c r="AA56" s="17"/>
      <c r="AB56" s="18"/>
      <c r="AC56" s="18"/>
      <c r="AD56" s="32"/>
      <c r="AE56" s="32"/>
      <c r="AF56" s="32"/>
      <c r="AG56" s="32"/>
      <c r="AH56" s="32"/>
      <c r="AI56" s="32"/>
      <c r="AJ56" s="29"/>
      <c r="AK56" s="31"/>
      <c r="AL56" s="31"/>
      <c r="AM56" s="30"/>
      <c r="AN56" s="30"/>
      <c r="AO56" s="4"/>
    </row>
    <row r="57" spans="1:41" ht="15">
      <c r="A57" s="3"/>
      <c r="B57" s="3"/>
      <c r="C57" s="3"/>
      <c r="D57" s="7"/>
      <c r="E57" s="7"/>
      <c r="F57" s="7"/>
      <c r="G57" s="7"/>
      <c r="H57" s="7"/>
      <c r="I57" s="7"/>
      <c r="J57" s="7"/>
      <c r="K57" s="7"/>
      <c r="L57" s="7"/>
      <c r="M57" s="7"/>
      <c r="N57" s="7"/>
      <c r="O57" s="7"/>
      <c r="P57" s="26"/>
      <c r="Q57" s="26"/>
      <c r="R57" s="7"/>
      <c r="S57" s="7"/>
      <c r="T57" s="7"/>
      <c r="U57" s="7"/>
      <c r="V57" s="7"/>
      <c r="W57" s="7"/>
      <c r="X57" s="7"/>
      <c r="Y57" s="7"/>
      <c r="Z57" s="17"/>
      <c r="AA57" s="17"/>
      <c r="AB57" s="18"/>
      <c r="AC57" s="18"/>
      <c r="AD57" s="32"/>
      <c r="AE57" s="32"/>
      <c r="AF57" s="32"/>
      <c r="AG57" s="32"/>
      <c r="AH57" s="32"/>
      <c r="AI57" s="32"/>
      <c r="AJ57" s="29"/>
      <c r="AK57" s="31"/>
      <c r="AL57" s="31"/>
      <c r="AM57" s="30"/>
      <c r="AN57" s="30"/>
      <c r="AO57" s="4"/>
    </row>
    <row r="58" spans="1:41" ht="15">
      <c r="A58" s="3"/>
      <c r="B58" s="3"/>
      <c r="C58" s="3"/>
      <c r="D58" s="7"/>
      <c r="E58" s="7"/>
      <c r="F58" s="7"/>
      <c r="G58" s="7"/>
      <c r="H58" s="7"/>
      <c r="I58" s="7"/>
      <c r="J58" s="7"/>
      <c r="K58" s="7"/>
      <c r="L58" s="7"/>
      <c r="M58" s="7"/>
      <c r="N58" s="7"/>
      <c r="O58" s="7"/>
      <c r="P58" s="26"/>
      <c r="Q58" s="26"/>
      <c r="R58" s="7"/>
      <c r="S58" s="7"/>
      <c r="T58" s="7"/>
      <c r="U58" s="7"/>
      <c r="V58" s="7"/>
      <c r="W58" s="7"/>
      <c r="X58" s="7"/>
      <c r="Y58" s="7"/>
      <c r="Z58" s="17"/>
      <c r="AA58" s="17"/>
      <c r="AB58" s="18"/>
      <c r="AC58" s="18"/>
      <c r="AD58" s="32"/>
      <c r="AE58" s="32"/>
      <c r="AF58" s="32"/>
      <c r="AG58" s="32"/>
      <c r="AH58" s="32"/>
      <c r="AI58" s="32"/>
      <c r="AJ58" s="29"/>
      <c r="AK58" s="31"/>
      <c r="AL58" s="31"/>
      <c r="AM58" s="30"/>
      <c r="AN58" s="30"/>
      <c r="AO58" s="4"/>
    </row>
    <row r="59" spans="1:41" ht="15">
      <c r="A59" s="3"/>
      <c r="B59" s="3"/>
      <c r="C59" s="3"/>
      <c r="D59" s="7"/>
      <c r="E59" s="7"/>
      <c r="F59" s="7"/>
      <c r="G59" s="7"/>
      <c r="H59" s="7"/>
      <c r="I59" s="7"/>
      <c r="J59" s="7"/>
      <c r="K59" s="7"/>
      <c r="L59" s="7"/>
      <c r="M59" s="7"/>
      <c r="N59" s="7"/>
      <c r="O59" s="7"/>
      <c r="P59" s="26"/>
      <c r="Q59" s="26"/>
      <c r="R59" s="7"/>
      <c r="S59" s="7"/>
      <c r="T59" s="7"/>
      <c r="U59" s="7"/>
      <c r="V59" s="7"/>
      <c r="W59" s="7"/>
      <c r="X59" s="7"/>
      <c r="Y59" s="7"/>
      <c r="Z59" s="17"/>
      <c r="AA59" s="17"/>
      <c r="AB59" s="18"/>
      <c r="AC59" s="18"/>
      <c r="AD59" s="32"/>
      <c r="AE59" s="32"/>
      <c r="AF59" s="32"/>
      <c r="AG59" s="32"/>
      <c r="AH59" s="32"/>
      <c r="AI59" s="32"/>
      <c r="AJ59" s="29"/>
      <c r="AK59" s="31"/>
      <c r="AL59" s="31"/>
      <c r="AM59" s="30"/>
      <c r="AN59" s="30"/>
      <c r="AO59" s="4"/>
    </row>
    <row r="60" spans="1:41" ht="15">
      <c r="A60" s="3"/>
      <c r="B60" s="3"/>
      <c r="C60" s="3"/>
      <c r="D60" s="7"/>
      <c r="E60" s="7"/>
      <c r="F60" s="7"/>
      <c r="G60" s="7"/>
      <c r="H60" s="7"/>
      <c r="I60" s="7"/>
      <c r="J60" s="7"/>
      <c r="K60" s="7"/>
      <c r="L60" s="7"/>
      <c r="M60" s="7"/>
      <c r="N60" s="7"/>
      <c r="O60" s="7"/>
      <c r="P60" s="26"/>
      <c r="Q60" s="26"/>
      <c r="R60" s="7"/>
      <c r="S60" s="7"/>
      <c r="T60" s="7"/>
      <c r="U60" s="7"/>
      <c r="V60" s="7"/>
      <c r="W60" s="7"/>
      <c r="X60" s="7"/>
      <c r="Y60" s="7"/>
      <c r="Z60" s="17"/>
      <c r="AA60" s="17"/>
      <c r="AB60" s="18"/>
      <c r="AC60" s="18"/>
      <c r="AD60" s="32"/>
      <c r="AE60" s="32"/>
      <c r="AF60" s="32"/>
      <c r="AG60" s="32"/>
      <c r="AH60" s="32"/>
      <c r="AI60" s="32"/>
      <c r="AJ60" s="29"/>
      <c r="AK60" s="31"/>
      <c r="AL60" s="31"/>
      <c r="AM60" s="30"/>
      <c r="AN60" s="30"/>
      <c r="AO60" s="4"/>
    </row>
    <row r="61" spans="1:41" ht="15">
      <c r="A61" s="3"/>
      <c r="B61" s="3"/>
      <c r="C61" s="3"/>
      <c r="D61" s="7"/>
      <c r="E61" s="7"/>
      <c r="F61" s="7"/>
      <c r="G61" s="7"/>
      <c r="H61" s="7"/>
      <c r="I61" s="7"/>
      <c r="J61" s="7"/>
      <c r="K61" s="7"/>
      <c r="L61" s="7"/>
      <c r="M61" s="7"/>
      <c r="N61" s="7"/>
      <c r="O61" s="7"/>
      <c r="P61" s="26"/>
      <c r="Q61" s="26"/>
      <c r="R61" s="7"/>
      <c r="S61" s="7"/>
      <c r="T61" s="7"/>
      <c r="U61" s="7"/>
      <c r="V61" s="7"/>
      <c r="W61" s="7"/>
      <c r="X61" s="7"/>
      <c r="Y61" s="7"/>
      <c r="Z61" s="17"/>
      <c r="AA61" s="17"/>
      <c r="AB61" s="18"/>
      <c r="AC61" s="18"/>
      <c r="AD61" s="32"/>
      <c r="AE61" s="32"/>
      <c r="AF61" s="32"/>
      <c r="AG61" s="32"/>
      <c r="AH61" s="32"/>
      <c r="AI61" s="32"/>
      <c r="AJ61" s="29"/>
      <c r="AK61" s="31"/>
      <c r="AL61" s="31"/>
      <c r="AM61" s="30"/>
      <c r="AN61" s="30"/>
      <c r="AO61" s="4"/>
    </row>
    <row r="62" spans="1:41" ht="15">
      <c r="A62" s="3"/>
      <c r="B62" s="3"/>
      <c r="C62" s="3"/>
      <c r="D62" s="7"/>
      <c r="E62" s="7"/>
      <c r="F62" s="7"/>
      <c r="G62" s="7"/>
      <c r="H62" s="7"/>
      <c r="I62" s="7"/>
      <c r="J62" s="7"/>
      <c r="K62" s="7"/>
      <c r="L62" s="7"/>
      <c r="M62" s="7"/>
      <c r="N62" s="7"/>
      <c r="O62" s="7"/>
      <c r="P62" s="26"/>
      <c r="Q62" s="26"/>
      <c r="R62" s="7"/>
      <c r="S62" s="7"/>
      <c r="T62" s="7"/>
      <c r="U62" s="7"/>
      <c r="V62" s="7"/>
      <c r="W62" s="7"/>
      <c r="X62" s="7"/>
      <c r="Y62" s="7"/>
      <c r="Z62" s="17"/>
      <c r="AA62" s="17"/>
      <c r="AB62" s="18"/>
      <c r="AC62" s="18"/>
      <c r="AD62" s="32"/>
      <c r="AE62" s="32"/>
      <c r="AF62" s="32"/>
      <c r="AG62" s="32"/>
      <c r="AH62" s="32"/>
      <c r="AI62" s="32"/>
      <c r="AJ62" s="29"/>
      <c r="AK62" s="31"/>
      <c r="AL62" s="31"/>
      <c r="AM62" s="30"/>
      <c r="AN62" s="30"/>
      <c r="AO62" s="4"/>
    </row>
    <row r="63" spans="1:41" ht="15">
      <c r="A63" s="3"/>
      <c r="B63" s="3"/>
      <c r="C63" s="3"/>
      <c r="D63" s="7"/>
      <c r="E63" s="7"/>
      <c r="F63" s="7"/>
      <c r="G63" s="7"/>
      <c r="H63" s="7"/>
      <c r="I63" s="7"/>
      <c r="J63" s="7"/>
      <c r="K63" s="7"/>
      <c r="L63" s="7"/>
      <c r="M63" s="7"/>
      <c r="N63" s="7"/>
      <c r="O63" s="7"/>
      <c r="P63" s="26"/>
      <c r="Q63" s="26"/>
      <c r="R63" s="7"/>
      <c r="S63" s="7"/>
      <c r="T63" s="7"/>
      <c r="U63" s="7"/>
      <c r="V63" s="7"/>
      <c r="W63" s="7"/>
      <c r="X63" s="7"/>
      <c r="Y63" s="7"/>
      <c r="Z63" s="17"/>
      <c r="AA63" s="17"/>
      <c r="AB63" s="18"/>
      <c r="AC63" s="18"/>
      <c r="AD63" s="32"/>
      <c r="AE63" s="32"/>
      <c r="AF63" s="32"/>
      <c r="AG63" s="32"/>
      <c r="AH63" s="32"/>
      <c r="AI63" s="32"/>
      <c r="AJ63" s="29"/>
      <c r="AK63" s="31"/>
      <c r="AL63" s="31"/>
      <c r="AM63" s="30"/>
      <c r="AN63" s="30"/>
      <c r="AO63" s="4"/>
    </row>
    <row r="64" spans="1:41" ht="15">
      <c r="A64" s="3"/>
      <c r="B64" s="3"/>
      <c r="C64" s="3"/>
      <c r="D64" s="7"/>
      <c r="E64" s="7"/>
      <c r="F64" s="7"/>
      <c r="G64" s="7"/>
      <c r="H64" s="7"/>
      <c r="I64" s="7"/>
      <c r="J64" s="7"/>
      <c r="K64" s="7"/>
      <c r="L64" s="7"/>
      <c r="M64" s="7"/>
      <c r="N64" s="7"/>
      <c r="O64" s="7"/>
      <c r="P64" s="26"/>
      <c r="Q64" s="26"/>
      <c r="R64" s="7"/>
      <c r="S64" s="7"/>
      <c r="T64" s="7"/>
      <c r="U64" s="7"/>
      <c r="V64" s="7"/>
      <c r="W64" s="7"/>
      <c r="X64" s="7"/>
      <c r="Y64" s="7"/>
      <c r="Z64" s="17"/>
      <c r="AA64" s="17"/>
      <c r="AB64" s="18"/>
      <c r="AC64" s="18"/>
      <c r="AD64" s="32"/>
      <c r="AE64" s="32"/>
      <c r="AF64" s="32"/>
      <c r="AG64" s="32"/>
      <c r="AH64" s="32"/>
      <c r="AI64" s="32"/>
      <c r="AJ64" s="29"/>
      <c r="AK64" s="31"/>
      <c r="AL64" s="31"/>
      <c r="AM64" s="30"/>
      <c r="AN64" s="30"/>
      <c r="AO64" s="4"/>
    </row>
    <row r="65" spans="1:41" ht="15">
      <c r="A65" s="3"/>
      <c r="B65" s="3"/>
      <c r="C65" s="3"/>
      <c r="D65" s="7"/>
      <c r="E65" s="7"/>
      <c r="F65" s="7"/>
      <c r="G65" s="7"/>
      <c r="H65" s="7"/>
      <c r="I65" s="7"/>
      <c r="J65" s="7"/>
      <c r="K65" s="7"/>
      <c r="L65" s="7"/>
      <c r="M65" s="7"/>
      <c r="N65" s="7"/>
      <c r="O65" s="7"/>
      <c r="P65" s="26"/>
      <c r="Q65" s="26"/>
      <c r="R65" s="7"/>
      <c r="S65" s="7"/>
      <c r="T65" s="7"/>
      <c r="U65" s="7"/>
      <c r="V65" s="7"/>
      <c r="W65" s="7"/>
      <c r="X65" s="7"/>
      <c r="Y65" s="7"/>
      <c r="Z65" s="17"/>
      <c r="AA65" s="17"/>
      <c r="AB65" s="18"/>
      <c r="AC65" s="18"/>
      <c r="AD65" s="32"/>
      <c r="AE65" s="32"/>
      <c r="AF65" s="32"/>
      <c r="AG65" s="32"/>
      <c r="AH65" s="32"/>
      <c r="AI65" s="32"/>
      <c r="AJ65" s="29"/>
      <c r="AK65" s="31"/>
      <c r="AL65" s="31"/>
      <c r="AM65" s="30"/>
      <c r="AN65" s="30"/>
      <c r="AO65" s="4"/>
    </row>
    <row r="66" spans="1:41" ht="15">
      <c r="A66" s="3"/>
      <c r="B66" s="3"/>
      <c r="C66" s="3"/>
      <c r="D66" s="7"/>
      <c r="E66" s="7"/>
      <c r="F66" s="7"/>
      <c r="G66" s="7"/>
      <c r="H66" s="7"/>
      <c r="I66" s="7"/>
      <c r="J66" s="7"/>
      <c r="K66" s="7"/>
      <c r="L66" s="7"/>
      <c r="M66" s="7"/>
      <c r="N66" s="7"/>
      <c r="O66" s="7"/>
      <c r="P66" s="26"/>
      <c r="Q66" s="26"/>
      <c r="R66" s="7"/>
      <c r="S66" s="7"/>
      <c r="T66" s="7"/>
      <c r="U66" s="7"/>
      <c r="V66" s="7"/>
      <c r="W66" s="7"/>
      <c r="X66" s="7"/>
      <c r="Y66" s="7"/>
      <c r="Z66" s="17"/>
      <c r="AA66" s="17"/>
      <c r="AB66" s="18"/>
      <c r="AC66" s="18"/>
      <c r="AD66" s="32"/>
      <c r="AE66" s="32"/>
      <c r="AF66" s="32"/>
      <c r="AG66" s="32"/>
      <c r="AH66" s="32"/>
      <c r="AI66" s="32"/>
      <c r="AJ66" s="29"/>
      <c r="AK66" s="31"/>
      <c r="AL66" s="31"/>
      <c r="AM66" s="30"/>
      <c r="AN66" s="30"/>
      <c r="AO66" s="4"/>
    </row>
    <row r="67" spans="1:41" ht="15">
      <c r="A67" s="3"/>
      <c r="B67" s="3"/>
      <c r="C67" s="3"/>
      <c r="D67" s="7"/>
      <c r="E67" s="7"/>
      <c r="F67" s="7"/>
      <c r="G67" s="7"/>
      <c r="H67" s="7"/>
      <c r="I67" s="7"/>
      <c r="J67" s="7"/>
      <c r="K67" s="7"/>
      <c r="L67" s="7"/>
      <c r="M67" s="7"/>
      <c r="N67" s="7"/>
      <c r="O67" s="7"/>
      <c r="P67" s="26"/>
      <c r="Q67" s="26"/>
      <c r="R67" s="7"/>
      <c r="S67" s="7"/>
      <c r="T67" s="7"/>
      <c r="U67" s="7"/>
      <c r="V67" s="7"/>
      <c r="W67" s="7"/>
      <c r="X67" s="7"/>
      <c r="Y67" s="7"/>
      <c r="Z67" s="17"/>
      <c r="AA67" s="17"/>
      <c r="AB67" s="18"/>
      <c r="AC67" s="18"/>
      <c r="AD67" s="32"/>
      <c r="AE67" s="32"/>
      <c r="AF67" s="32"/>
      <c r="AG67" s="32"/>
      <c r="AH67" s="32"/>
      <c r="AI67" s="32"/>
      <c r="AJ67" s="29"/>
      <c r="AK67" s="31"/>
      <c r="AL67" s="31"/>
      <c r="AM67" s="30"/>
      <c r="AN67" s="30"/>
      <c r="AO67" s="4"/>
    </row>
    <row r="68" spans="1:41" ht="15">
      <c r="A68" s="3"/>
      <c r="B68" s="3"/>
      <c r="C68" s="3"/>
      <c r="D68" s="7"/>
      <c r="E68" s="7"/>
      <c r="F68" s="7"/>
      <c r="G68" s="7"/>
      <c r="H68" s="7"/>
      <c r="I68" s="7"/>
      <c r="J68" s="7"/>
      <c r="K68" s="7"/>
      <c r="L68" s="7"/>
      <c r="M68" s="7"/>
      <c r="N68" s="7"/>
      <c r="O68" s="7"/>
      <c r="P68" s="26"/>
      <c r="Q68" s="26"/>
      <c r="R68" s="7"/>
      <c r="S68" s="7"/>
      <c r="T68" s="7"/>
      <c r="U68" s="7"/>
      <c r="V68" s="7"/>
      <c r="W68" s="7"/>
      <c r="X68" s="7"/>
      <c r="Y68" s="7"/>
      <c r="Z68" s="17"/>
      <c r="AA68" s="17"/>
      <c r="AB68" s="18"/>
      <c r="AC68" s="18"/>
      <c r="AD68" s="32"/>
      <c r="AE68" s="32"/>
      <c r="AF68" s="32"/>
      <c r="AG68" s="32"/>
      <c r="AH68" s="32"/>
      <c r="AI68" s="32"/>
      <c r="AJ68" s="29"/>
      <c r="AK68" s="31"/>
      <c r="AL68" s="31"/>
      <c r="AM68" s="30"/>
      <c r="AN68" s="30"/>
      <c r="AO68" s="4"/>
    </row>
    <row r="69" spans="1:41" ht="15">
      <c r="A69" s="3"/>
      <c r="B69" s="3"/>
      <c r="C69" s="3"/>
      <c r="D69" s="7"/>
      <c r="E69" s="7"/>
      <c r="F69" s="7"/>
      <c r="G69" s="7"/>
      <c r="H69" s="7"/>
      <c r="I69" s="7"/>
      <c r="J69" s="7"/>
      <c r="K69" s="7"/>
      <c r="L69" s="7"/>
      <c r="M69" s="7"/>
      <c r="N69" s="7"/>
      <c r="O69" s="7"/>
      <c r="P69" s="26"/>
      <c r="Q69" s="26"/>
      <c r="R69" s="7"/>
      <c r="S69" s="7"/>
      <c r="T69" s="7"/>
      <c r="U69" s="7"/>
      <c r="V69" s="7"/>
      <c r="W69" s="7"/>
      <c r="X69" s="7"/>
      <c r="Y69" s="7"/>
      <c r="Z69" s="17"/>
      <c r="AA69" s="17"/>
      <c r="AB69" s="18"/>
      <c r="AC69" s="18"/>
      <c r="AD69" s="32"/>
      <c r="AE69" s="32"/>
      <c r="AF69" s="32"/>
      <c r="AG69" s="32"/>
      <c r="AH69" s="32"/>
      <c r="AI69" s="32"/>
      <c r="AJ69" s="29"/>
      <c r="AK69" s="31"/>
      <c r="AL69" s="31"/>
      <c r="AM69" s="30"/>
      <c r="AN69" s="30"/>
      <c r="AO69" s="4"/>
    </row>
    <row r="70" spans="1:41" ht="15">
      <c r="A70" s="3"/>
      <c r="B70" s="3"/>
      <c r="C70" s="3"/>
      <c r="D70" s="7"/>
      <c r="E70" s="7"/>
      <c r="F70" s="7"/>
      <c r="G70" s="7"/>
      <c r="H70" s="7"/>
      <c r="I70" s="7"/>
      <c r="J70" s="7"/>
      <c r="K70" s="7"/>
      <c r="L70" s="7"/>
      <c r="M70" s="7"/>
      <c r="N70" s="7"/>
      <c r="O70" s="7"/>
      <c r="P70" s="26"/>
      <c r="Q70" s="26"/>
      <c r="R70" s="7"/>
      <c r="S70" s="7"/>
      <c r="T70" s="7"/>
      <c r="U70" s="7"/>
      <c r="V70" s="7"/>
      <c r="W70" s="7"/>
      <c r="X70" s="7"/>
      <c r="Y70" s="7"/>
      <c r="Z70" s="17"/>
      <c r="AA70" s="17"/>
      <c r="AB70" s="18"/>
      <c r="AC70" s="18"/>
      <c r="AD70" s="32"/>
      <c r="AE70" s="32"/>
      <c r="AF70" s="32"/>
      <c r="AG70" s="32"/>
      <c r="AH70" s="32"/>
      <c r="AI70" s="32"/>
      <c r="AJ70" s="29"/>
      <c r="AK70" s="31"/>
      <c r="AL70" s="31"/>
      <c r="AM70" s="30"/>
      <c r="AN70" s="30"/>
      <c r="AO70" s="4"/>
    </row>
    <row r="71" spans="1:41" ht="15">
      <c r="A71" s="3"/>
      <c r="B71" s="3"/>
      <c r="C71" s="3"/>
      <c r="D71" s="7"/>
      <c r="E71" s="7"/>
      <c r="F71" s="7"/>
      <c r="G71" s="7"/>
      <c r="H71" s="7"/>
      <c r="I71" s="7"/>
      <c r="J71" s="7"/>
      <c r="K71" s="7"/>
      <c r="L71" s="7"/>
      <c r="M71" s="7"/>
      <c r="N71" s="7"/>
      <c r="O71" s="7"/>
      <c r="P71" s="26"/>
      <c r="Q71" s="26"/>
      <c r="R71" s="7"/>
      <c r="S71" s="7"/>
      <c r="T71" s="7"/>
      <c r="U71" s="7"/>
      <c r="V71" s="7"/>
      <c r="W71" s="7"/>
      <c r="X71" s="7"/>
      <c r="Y71" s="7"/>
      <c r="Z71" s="17"/>
      <c r="AA71" s="17"/>
      <c r="AB71" s="18"/>
      <c r="AC71" s="18"/>
      <c r="AD71" s="32"/>
      <c r="AE71" s="32"/>
      <c r="AF71" s="32"/>
      <c r="AG71" s="32"/>
      <c r="AH71" s="32"/>
      <c r="AI71" s="32"/>
      <c r="AJ71" s="29"/>
      <c r="AK71" s="31"/>
      <c r="AL71" s="31"/>
      <c r="AM71" s="30"/>
      <c r="AN71" s="30"/>
      <c r="AO71" s="4"/>
    </row>
    <row r="72" spans="1:41" ht="15">
      <c r="A72" s="3"/>
      <c r="B72" s="3"/>
      <c r="C72" s="3"/>
      <c r="D72" s="7"/>
      <c r="E72" s="7"/>
      <c r="F72" s="7"/>
      <c r="G72" s="7"/>
      <c r="H72" s="7"/>
      <c r="I72" s="7"/>
      <c r="J72" s="7"/>
      <c r="K72" s="7"/>
      <c r="L72" s="7"/>
      <c r="M72" s="7"/>
      <c r="N72" s="7"/>
      <c r="O72" s="7"/>
      <c r="P72" s="26"/>
      <c r="Q72" s="26"/>
      <c r="R72" s="7"/>
      <c r="S72" s="7"/>
      <c r="T72" s="7"/>
      <c r="U72" s="7"/>
      <c r="V72" s="7"/>
      <c r="W72" s="7"/>
      <c r="X72" s="7"/>
      <c r="Y72" s="7"/>
      <c r="Z72" s="17"/>
      <c r="AA72" s="17"/>
      <c r="AB72" s="18"/>
      <c r="AC72" s="18"/>
      <c r="AD72" s="32"/>
      <c r="AE72" s="32"/>
      <c r="AF72" s="32"/>
      <c r="AG72" s="32"/>
      <c r="AH72" s="32"/>
      <c r="AI72" s="32"/>
      <c r="AJ72" s="29"/>
      <c r="AK72" s="31"/>
      <c r="AL72" s="31"/>
      <c r="AM72" s="30"/>
      <c r="AN72" s="30"/>
      <c r="AO72" s="4"/>
    </row>
    <row r="73" spans="1:41" ht="15">
      <c r="A73" s="3"/>
      <c r="B73" s="3"/>
      <c r="C73" s="3"/>
      <c r="D73" s="7"/>
      <c r="E73" s="7"/>
      <c r="F73" s="7"/>
      <c r="G73" s="7"/>
      <c r="H73" s="7"/>
      <c r="I73" s="7"/>
      <c r="J73" s="7"/>
      <c r="K73" s="7"/>
      <c r="L73" s="7"/>
      <c r="M73" s="7"/>
      <c r="N73" s="7"/>
      <c r="O73" s="7"/>
      <c r="P73" s="26"/>
      <c r="Q73" s="26"/>
      <c r="R73" s="7"/>
      <c r="S73" s="7"/>
      <c r="T73" s="7"/>
      <c r="U73" s="7"/>
      <c r="V73" s="7"/>
      <c r="W73" s="7"/>
      <c r="X73" s="7"/>
      <c r="Y73" s="7"/>
      <c r="Z73" s="17"/>
      <c r="AA73" s="17"/>
      <c r="AB73" s="18"/>
      <c r="AC73" s="18"/>
      <c r="AD73" s="32"/>
      <c r="AE73" s="32"/>
      <c r="AF73" s="32"/>
      <c r="AG73" s="32"/>
      <c r="AH73" s="32"/>
      <c r="AI73" s="32"/>
      <c r="AJ73" s="29"/>
      <c r="AK73" s="31"/>
      <c r="AL73" s="31"/>
      <c r="AM73" s="30"/>
      <c r="AN73" s="30"/>
      <c r="AO73" s="4"/>
    </row>
    <row r="74" spans="1:41" ht="15">
      <c r="A74" s="3"/>
      <c r="B74" s="3"/>
      <c r="C74" s="3"/>
      <c r="D74" s="7"/>
      <c r="E74" s="7"/>
      <c r="F74" s="7"/>
      <c r="G74" s="7"/>
      <c r="H74" s="7"/>
      <c r="I74" s="7"/>
      <c r="J74" s="7"/>
      <c r="K74" s="7"/>
      <c r="L74" s="7"/>
      <c r="M74" s="7"/>
      <c r="N74" s="7"/>
      <c r="O74" s="7"/>
      <c r="P74" s="26"/>
      <c r="Q74" s="26"/>
      <c r="R74" s="7"/>
      <c r="S74" s="7"/>
      <c r="T74" s="7"/>
      <c r="U74" s="7"/>
      <c r="V74" s="7"/>
      <c r="W74" s="7"/>
      <c r="X74" s="7"/>
      <c r="Y74" s="7"/>
      <c r="Z74" s="17"/>
      <c r="AA74" s="17"/>
      <c r="AB74" s="18"/>
      <c r="AC74" s="18"/>
      <c r="AD74" s="32"/>
      <c r="AE74" s="32"/>
      <c r="AF74" s="32"/>
      <c r="AG74" s="32"/>
      <c r="AH74" s="32"/>
      <c r="AI74" s="32"/>
      <c r="AJ74" s="29"/>
      <c r="AK74" s="31"/>
      <c r="AL74" s="31"/>
      <c r="AM74" s="30"/>
      <c r="AN74" s="30"/>
      <c r="AO74" s="4"/>
    </row>
    <row r="75" spans="1:41" ht="15">
      <c r="A75" s="3"/>
      <c r="B75" s="3"/>
      <c r="C75" s="3"/>
      <c r="D75" s="7"/>
      <c r="E75" s="7"/>
      <c r="F75" s="7"/>
      <c r="G75" s="7"/>
      <c r="H75" s="7"/>
      <c r="I75" s="7"/>
      <c r="J75" s="7"/>
      <c r="K75" s="7"/>
      <c r="L75" s="7"/>
      <c r="M75" s="7"/>
      <c r="N75" s="7"/>
      <c r="O75" s="7"/>
      <c r="P75" s="26"/>
      <c r="Q75" s="26"/>
      <c r="R75" s="7"/>
      <c r="S75" s="7"/>
      <c r="T75" s="7"/>
      <c r="U75" s="7"/>
      <c r="V75" s="7"/>
      <c r="W75" s="7"/>
      <c r="X75" s="7"/>
      <c r="Y75" s="7"/>
      <c r="Z75" s="17"/>
      <c r="AA75" s="17"/>
      <c r="AB75" s="18"/>
      <c r="AC75" s="18"/>
      <c r="AD75" s="32"/>
      <c r="AE75" s="32"/>
      <c r="AF75" s="32"/>
      <c r="AG75" s="32"/>
      <c r="AH75" s="32"/>
      <c r="AI75" s="32"/>
      <c r="AJ75" s="29"/>
      <c r="AK75" s="31"/>
      <c r="AL75" s="31"/>
      <c r="AM75" s="30"/>
      <c r="AN75" s="30"/>
      <c r="AO75" s="4"/>
    </row>
    <row r="76" spans="1:41" ht="15">
      <c r="A76" s="3"/>
      <c r="B76" s="3"/>
      <c r="C76" s="3"/>
      <c r="D76" s="7"/>
      <c r="E76" s="7"/>
      <c r="F76" s="7"/>
      <c r="G76" s="7"/>
      <c r="H76" s="7"/>
      <c r="I76" s="7"/>
      <c r="J76" s="7"/>
      <c r="K76" s="7"/>
      <c r="L76" s="7"/>
      <c r="M76" s="7"/>
      <c r="N76" s="7"/>
      <c r="O76" s="7"/>
      <c r="P76" s="26"/>
      <c r="Q76" s="26"/>
      <c r="R76" s="7"/>
      <c r="S76" s="7"/>
      <c r="T76" s="7"/>
      <c r="U76" s="7"/>
      <c r="V76" s="7"/>
      <c r="W76" s="7"/>
      <c r="X76" s="7"/>
      <c r="Y76" s="7"/>
      <c r="Z76" s="17"/>
      <c r="AA76" s="17"/>
      <c r="AB76" s="18"/>
      <c r="AC76" s="18"/>
      <c r="AD76" s="32"/>
      <c r="AE76" s="32"/>
      <c r="AF76" s="32"/>
      <c r="AG76" s="32"/>
      <c r="AH76" s="32"/>
      <c r="AI76" s="32"/>
      <c r="AJ76" s="29"/>
      <c r="AK76" s="31"/>
      <c r="AL76" s="31"/>
      <c r="AM76" s="30"/>
      <c r="AN76" s="30"/>
      <c r="AO76" s="4"/>
    </row>
    <row r="77" spans="1:41" ht="15">
      <c r="A77" s="3"/>
      <c r="B77" s="3"/>
      <c r="C77" s="3"/>
      <c r="D77" s="7"/>
      <c r="E77" s="7"/>
      <c r="F77" s="7"/>
      <c r="G77" s="7"/>
      <c r="H77" s="7"/>
      <c r="I77" s="7"/>
      <c r="J77" s="7"/>
      <c r="K77" s="7"/>
      <c r="L77" s="7"/>
      <c r="M77" s="7"/>
      <c r="N77" s="7"/>
      <c r="O77" s="7"/>
      <c r="P77" s="26"/>
      <c r="Q77" s="26"/>
      <c r="R77" s="7"/>
      <c r="S77" s="7"/>
      <c r="T77" s="7"/>
      <c r="U77" s="7"/>
      <c r="V77" s="7"/>
      <c r="W77" s="7"/>
      <c r="X77" s="7"/>
      <c r="Y77" s="7"/>
      <c r="Z77" s="17"/>
      <c r="AA77" s="17"/>
      <c r="AB77" s="18"/>
      <c r="AC77" s="18"/>
      <c r="AD77" s="32"/>
      <c r="AE77" s="32"/>
      <c r="AF77" s="32"/>
      <c r="AG77" s="32"/>
      <c r="AH77" s="32"/>
      <c r="AI77" s="32"/>
      <c r="AJ77" s="29"/>
      <c r="AK77" s="31"/>
      <c r="AL77" s="31"/>
      <c r="AM77" s="30"/>
      <c r="AN77" s="30"/>
      <c r="AO77" s="4"/>
    </row>
    <row r="78" spans="1:41" ht="15">
      <c r="A78" s="3"/>
      <c r="B78" s="3"/>
      <c r="C78" s="3"/>
      <c r="D78" s="7"/>
      <c r="E78" s="7"/>
      <c r="F78" s="7"/>
      <c r="G78" s="7"/>
      <c r="H78" s="7"/>
      <c r="I78" s="7"/>
      <c r="J78" s="7"/>
      <c r="K78" s="7"/>
      <c r="L78" s="7"/>
      <c r="M78" s="7"/>
      <c r="N78" s="7"/>
      <c r="O78" s="7"/>
      <c r="P78" s="26"/>
      <c r="Q78" s="26"/>
      <c r="R78" s="7"/>
      <c r="S78" s="7"/>
      <c r="T78" s="7"/>
      <c r="U78" s="7"/>
      <c r="V78" s="7"/>
      <c r="W78" s="7"/>
      <c r="X78" s="7"/>
      <c r="Y78" s="7"/>
      <c r="Z78" s="17"/>
      <c r="AA78" s="17"/>
      <c r="AB78" s="18"/>
      <c r="AC78" s="18"/>
      <c r="AD78" s="32"/>
      <c r="AE78" s="32"/>
      <c r="AF78" s="32"/>
      <c r="AG78" s="32"/>
      <c r="AH78" s="32"/>
      <c r="AI78" s="32"/>
      <c r="AJ78" s="29"/>
      <c r="AK78" s="31"/>
      <c r="AL78" s="31"/>
      <c r="AM78" s="30"/>
      <c r="AN78" s="30"/>
      <c r="AO78" s="4"/>
    </row>
    <row r="79" spans="1:41" ht="15">
      <c r="A79" s="3"/>
      <c r="B79" s="3"/>
      <c r="C79" s="3"/>
      <c r="D79" s="7"/>
      <c r="E79" s="7"/>
      <c r="F79" s="7"/>
      <c r="G79" s="7"/>
      <c r="H79" s="7"/>
      <c r="I79" s="7"/>
      <c r="J79" s="7"/>
      <c r="K79" s="7"/>
      <c r="L79" s="7"/>
      <c r="M79" s="7"/>
      <c r="N79" s="7"/>
      <c r="O79" s="7"/>
      <c r="P79" s="26"/>
      <c r="Q79" s="26"/>
      <c r="R79" s="7"/>
      <c r="S79" s="7"/>
      <c r="T79" s="7"/>
      <c r="U79" s="7"/>
      <c r="V79" s="7"/>
      <c r="W79" s="7"/>
      <c r="X79" s="7"/>
      <c r="Y79" s="7"/>
      <c r="Z79" s="17"/>
      <c r="AA79" s="17"/>
      <c r="AB79" s="18"/>
      <c r="AC79" s="18"/>
      <c r="AD79" s="32"/>
      <c r="AE79" s="32"/>
      <c r="AF79" s="32"/>
      <c r="AG79" s="32"/>
      <c r="AH79" s="32"/>
      <c r="AI79" s="32"/>
      <c r="AJ79" s="29"/>
      <c r="AK79" s="31"/>
      <c r="AL79" s="31"/>
      <c r="AM79" s="30"/>
      <c r="AN79" s="30"/>
      <c r="AO79" s="4"/>
    </row>
    <row r="80" spans="1:41" ht="15">
      <c r="A80" s="3"/>
      <c r="B80" s="3"/>
      <c r="C80" s="3"/>
      <c r="D80" s="7"/>
      <c r="E80" s="7"/>
      <c r="F80" s="7"/>
      <c r="G80" s="7"/>
      <c r="H80" s="7"/>
      <c r="I80" s="7"/>
      <c r="J80" s="7"/>
      <c r="K80" s="7"/>
      <c r="L80" s="7"/>
      <c r="M80" s="7"/>
      <c r="N80" s="7"/>
      <c r="O80" s="7"/>
      <c r="P80" s="26"/>
      <c r="Q80" s="26"/>
      <c r="R80" s="7"/>
      <c r="S80" s="7"/>
      <c r="T80" s="7"/>
      <c r="U80" s="7"/>
      <c r="V80" s="7"/>
      <c r="W80" s="7"/>
      <c r="X80" s="7"/>
      <c r="Y80" s="7"/>
      <c r="Z80" s="17"/>
      <c r="AA80" s="17"/>
      <c r="AB80" s="18"/>
      <c r="AC80" s="18"/>
      <c r="AD80" s="32"/>
      <c r="AE80" s="32"/>
      <c r="AF80" s="32"/>
      <c r="AG80" s="32"/>
      <c r="AH80" s="32"/>
      <c r="AI80" s="32"/>
      <c r="AJ80" s="29"/>
      <c r="AK80" s="31"/>
      <c r="AL80" s="31"/>
      <c r="AM80" s="30"/>
      <c r="AN80" s="30"/>
      <c r="AO80" s="4"/>
    </row>
    <row r="81" spans="1:41" ht="15">
      <c r="A81" s="3"/>
      <c r="B81" s="3"/>
      <c r="C81" s="3"/>
      <c r="D81" s="7"/>
      <c r="E81" s="7"/>
      <c r="F81" s="7"/>
      <c r="G81" s="7"/>
      <c r="H81" s="7"/>
      <c r="I81" s="7"/>
      <c r="J81" s="7"/>
      <c r="K81" s="7"/>
      <c r="L81" s="7"/>
      <c r="M81" s="7"/>
      <c r="N81" s="7"/>
      <c r="O81" s="7"/>
      <c r="P81" s="26"/>
      <c r="Q81" s="26"/>
      <c r="R81" s="7"/>
      <c r="S81" s="7"/>
      <c r="T81" s="7"/>
      <c r="U81" s="7"/>
      <c r="V81" s="7"/>
      <c r="W81" s="7"/>
      <c r="X81" s="7"/>
      <c r="Y81" s="7"/>
      <c r="Z81" s="17"/>
      <c r="AA81" s="17"/>
      <c r="AB81" s="18"/>
      <c r="AC81" s="18"/>
      <c r="AD81" s="32"/>
      <c r="AE81" s="32"/>
      <c r="AF81" s="32"/>
      <c r="AG81" s="32"/>
      <c r="AH81" s="32"/>
      <c r="AI81" s="32"/>
      <c r="AJ81" s="29"/>
      <c r="AK81" s="31"/>
      <c r="AL81" s="31"/>
      <c r="AM81" s="30"/>
      <c r="AN81" s="30"/>
      <c r="AO81" s="4"/>
    </row>
    <row r="82" spans="1:41" ht="15">
      <c r="A82" s="3"/>
      <c r="B82" s="3"/>
      <c r="C82" s="3"/>
      <c r="D82" s="7"/>
      <c r="E82" s="7"/>
      <c r="F82" s="7"/>
      <c r="G82" s="7"/>
      <c r="H82" s="7"/>
      <c r="I82" s="7"/>
      <c r="J82" s="7"/>
      <c r="K82" s="7"/>
      <c r="L82" s="7"/>
      <c r="M82" s="7"/>
      <c r="N82" s="7"/>
      <c r="O82" s="7"/>
      <c r="P82" s="26"/>
      <c r="Q82" s="26"/>
      <c r="R82" s="7"/>
      <c r="S82" s="7"/>
      <c r="T82" s="7"/>
      <c r="U82" s="7"/>
      <c r="V82" s="7"/>
      <c r="W82" s="7"/>
      <c r="X82" s="7"/>
      <c r="Y82" s="7"/>
      <c r="Z82" s="17"/>
      <c r="AA82" s="17"/>
      <c r="AB82" s="18"/>
      <c r="AC82" s="18"/>
      <c r="AD82" s="32"/>
      <c r="AE82" s="32"/>
      <c r="AF82" s="32"/>
      <c r="AG82" s="32"/>
      <c r="AH82" s="32"/>
      <c r="AI82" s="32"/>
      <c r="AJ82" s="29"/>
      <c r="AK82" s="31"/>
      <c r="AL82" s="31"/>
      <c r="AM82" s="30"/>
      <c r="AN82" s="30"/>
      <c r="AO82" s="4"/>
    </row>
    <row r="83" spans="1:41" ht="15">
      <c r="A83" s="3"/>
      <c r="B83" s="3"/>
      <c r="C83" s="3"/>
      <c r="D83" s="7"/>
      <c r="E83" s="7"/>
      <c r="F83" s="7"/>
      <c r="G83" s="7"/>
      <c r="H83" s="7"/>
      <c r="I83" s="7"/>
      <c r="J83" s="7"/>
      <c r="K83" s="7"/>
      <c r="L83" s="7"/>
      <c r="M83" s="7"/>
      <c r="N83" s="7"/>
      <c r="O83" s="7"/>
      <c r="P83" s="26"/>
      <c r="Q83" s="26"/>
      <c r="R83" s="7"/>
      <c r="S83" s="7"/>
      <c r="T83" s="7"/>
      <c r="U83" s="7"/>
      <c r="V83" s="7"/>
      <c r="W83" s="7"/>
      <c r="X83" s="7"/>
      <c r="Y83" s="7"/>
      <c r="Z83" s="17"/>
      <c r="AA83" s="17"/>
      <c r="AB83" s="18"/>
      <c r="AC83" s="18"/>
      <c r="AD83" s="32"/>
      <c r="AE83" s="32"/>
      <c r="AF83" s="32"/>
      <c r="AG83" s="32"/>
      <c r="AH83" s="32"/>
      <c r="AI83" s="32"/>
      <c r="AJ83" s="29"/>
      <c r="AK83" s="31"/>
      <c r="AL83" s="31"/>
      <c r="AM83" s="30"/>
      <c r="AN83" s="30"/>
      <c r="AO83" s="4"/>
    </row>
    <row r="84" spans="1:41" ht="15">
      <c r="A84" s="3"/>
      <c r="B84" s="3"/>
      <c r="C84" s="3"/>
      <c r="D84" s="7"/>
      <c r="E84" s="7"/>
      <c r="F84" s="7"/>
      <c r="G84" s="7"/>
      <c r="H84" s="7"/>
      <c r="I84" s="7"/>
      <c r="J84" s="7"/>
      <c r="K84" s="7"/>
      <c r="L84" s="7"/>
      <c r="M84" s="7"/>
      <c r="N84" s="7"/>
      <c r="O84" s="7"/>
      <c r="P84" s="26"/>
      <c r="Q84" s="26"/>
      <c r="R84" s="7"/>
      <c r="S84" s="7"/>
      <c r="T84" s="7"/>
      <c r="U84" s="7"/>
      <c r="V84" s="7"/>
      <c r="W84" s="7"/>
      <c r="X84" s="7"/>
      <c r="Y84" s="7"/>
      <c r="Z84" s="17"/>
      <c r="AA84" s="17"/>
      <c r="AB84" s="18"/>
      <c r="AC84" s="18"/>
      <c r="AD84" s="32"/>
      <c r="AE84" s="32"/>
      <c r="AF84" s="32"/>
      <c r="AG84" s="32"/>
      <c r="AH84" s="32"/>
      <c r="AI84" s="32"/>
      <c r="AJ84" s="29"/>
      <c r="AK84" s="31"/>
      <c r="AL84" s="31"/>
      <c r="AM84" s="30"/>
      <c r="AN84" s="30"/>
      <c r="AO84" s="4"/>
    </row>
    <row r="85" spans="1:41" ht="15">
      <c r="A85" s="3"/>
      <c r="B85" s="3"/>
      <c r="C85" s="3"/>
      <c r="D85" s="7"/>
      <c r="E85" s="7"/>
      <c r="F85" s="7"/>
      <c r="G85" s="7"/>
      <c r="H85" s="7"/>
      <c r="I85" s="7"/>
      <c r="J85" s="7"/>
      <c r="K85" s="7"/>
      <c r="L85" s="7"/>
      <c r="M85" s="7"/>
      <c r="N85" s="7"/>
      <c r="O85" s="7"/>
      <c r="P85" s="26"/>
      <c r="Q85" s="26"/>
      <c r="R85" s="7"/>
      <c r="S85" s="7"/>
      <c r="T85" s="7"/>
      <c r="U85" s="7"/>
      <c r="V85" s="7"/>
      <c r="W85" s="7"/>
      <c r="X85" s="7"/>
      <c r="Y85" s="7"/>
      <c r="Z85" s="17"/>
      <c r="AA85" s="17"/>
      <c r="AB85" s="18"/>
      <c r="AC85" s="18"/>
      <c r="AD85" s="32"/>
      <c r="AE85" s="32"/>
      <c r="AF85" s="32"/>
      <c r="AG85" s="32"/>
      <c r="AH85" s="32"/>
      <c r="AI85" s="32"/>
      <c r="AJ85" s="29"/>
      <c r="AK85" s="31"/>
      <c r="AL85" s="31"/>
      <c r="AM85" s="30"/>
      <c r="AN85" s="30"/>
      <c r="AO85" s="4"/>
    </row>
    <row r="86" spans="1:41" ht="15">
      <c r="A86" s="3"/>
      <c r="B86" s="3"/>
      <c r="C86" s="3"/>
      <c r="D86" s="7"/>
      <c r="E86" s="7"/>
      <c r="F86" s="7"/>
      <c r="G86" s="7"/>
      <c r="H86" s="7"/>
      <c r="I86" s="7"/>
      <c r="J86" s="7"/>
      <c r="K86" s="7"/>
      <c r="L86" s="7"/>
      <c r="M86" s="7"/>
      <c r="N86" s="7"/>
      <c r="O86" s="7"/>
      <c r="P86" s="26"/>
      <c r="Q86" s="26"/>
      <c r="R86" s="7"/>
      <c r="S86" s="7"/>
      <c r="T86" s="7"/>
      <c r="U86" s="7"/>
      <c r="V86" s="7"/>
      <c r="W86" s="7"/>
      <c r="X86" s="7"/>
      <c r="Y86" s="7"/>
      <c r="Z86" s="17"/>
      <c r="AA86" s="17"/>
      <c r="AB86" s="18"/>
      <c r="AC86" s="18"/>
      <c r="AD86" s="32"/>
      <c r="AE86" s="32"/>
      <c r="AF86" s="32"/>
      <c r="AG86" s="32"/>
      <c r="AH86" s="32"/>
      <c r="AI86" s="32"/>
      <c r="AJ86" s="29"/>
      <c r="AK86" s="31"/>
      <c r="AL86" s="31"/>
      <c r="AM86" s="30"/>
      <c r="AN86" s="30"/>
      <c r="AO86" s="4"/>
    </row>
    <row r="87" spans="1:41" ht="15">
      <c r="A87" s="3"/>
      <c r="B87" s="3"/>
      <c r="C87" s="3"/>
      <c r="D87" s="7"/>
      <c r="E87" s="7"/>
      <c r="F87" s="7"/>
      <c r="G87" s="7"/>
      <c r="H87" s="7"/>
      <c r="I87" s="7"/>
      <c r="J87" s="7"/>
      <c r="K87" s="7"/>
      <c r="L87" s="7"/>
      <c r="M87" s="7"/>
      <c r="N87" s="7"/>
      <c r="O87" s="7"/>
      <c r="P87" s="26"/>
      <c r="Q87" s="26"/>
      <c r="R87" s="7"/>
      <c r="S87" s="7"/>
      <c r="T87" s="7"/>
      <c r="U87" s="7"/>
      <c r="V87" s="7"/>
      <c r="W87" s="7"/>
      <c r="X87" s="7"/>
      <c r="Y87" s="7"/>
      <c r="Z87" s="17"/>
      <c r="AA87" s="17"/>
      <c r="AB87" s="18"/>
      <c r="AC87" s="18"/>
      <c r="AD87" s="32"/>
      <c r="AE87" s="32"/>
      <c r="AF87" s="32"/>
      <c r="AG87" s="32"/>
      <c r="AH87" s="32"/>
      <c r="AI87" s="32"/>
      <c r="AJ87" s="29"/>
      <c r="AK87" s="31"/>
      <c r="AL87" s="31"/>
      <c r="AM87" s="30"/>
      <c r="AN87" s="30"/>
      <c r="AO87" s="4"/>
    </row>
    <row r="88" spans="1:41" ht="15">
      <c r="A88" s="3"/>
      <c r="B88" s="3"/>
      <c r="C88" s="3"/>
      <c r="D88" s="7"/>
      <c r="E88" s="7"/>
      <c r="F88" s="7"/>
      <c r="G88" s="7"/>
      <c r="H88" s="7"/>
      <c r="I88" s="7"/>
      <c r="J88" s="7"/>
      <c r="K88" s="7"/>
      <c r="L88" s="7"/>
      <c r="M88" s="7"/>
      <c r="N88" s="7"/>
      <c r="O88" s="7"/>
      <c r="P88" s="26"/>
      <c r="Q88" s="26"/>
      <c r="R88" s="7"/>
      <c r="S88" s="7"/>
      <c r="T88" s="7"/>
      <c r="U88" s="7"/>
      <c r="V88" s="7"/>
      <c r="W88" s="7"/>
      <c r="X88" s="7"/>
      <c r="Y88" s="7"/>
      <c r="Z88" s="17"/>
      <c r="AA88" s="17"/>
      <c r="AB88" s="18"/>
      <c r="AC88" s="18"/>
      <c r="AD88" s="32"/>
      <c r="AE88" s="32"/>
      <c r="AF88" s="32"/>
      <c r="AG88" s="32"/>
      <c r="AH88" s="32"/>
      <c r="AI88" s="32"/>
      <c r="AJ88" s="29"/>
      <c r="AK88" s="31"/>
      <c r="AL88" s="31"/>
      <c r="AM88" s="30"/>
      <c r="AN88" s="30"/>
      <c r="AO88" s="4"/>
    </row>
  </sheetData>
  <sheetProtection selectLockedCells="1"/>
  <mergeCells count="32">
    <mergeCell ref="AO1:AO3"/>
    <mergeCell ref="D1:Q1"/>
    <mergeCell ref="L2:M2"/>
    <mergeCell ref="J2:K2"/>
    <mergeCell ref="H2:I2"/>
    <mergeCell ref="F2:G2"/>
    <mergeCell ref="P2:Q2"/>
    <mergeCell ref="AN1:AN3"/>
    <mergeCell ref="AK1:AM1"/>
    <mergeCell ref="AK2:AK3"/>
    <mergeCell ref="AL2:AL3"/>
    <mergeCell ref="AM2:AM3"/>
    <mergeCell ref="V2:W2"/>
    <mergeCell ref="AI2:AI3"/>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s>
  <conditionalFormatting sqref="B4:B88">
    <cfRule type="expression" priority="1" dxfId="22" stopIfTrue="1">
      <formula>AND(NOT(ISBLANK($A4)),ISBLANK(B4))</formula>
    </cfRule>
  </conditionalFormatting>
  <conditionalFormatting sqref="C4:C88">
    <cfRule type="expression" priority="2" dxfId="22" stopIfTrue="1">
      <formula>AND(NOT(ISBLANK(A4)),ISBLANK(C4))</formula>
    </cfRule>
  </conditionalFormatting>
  <conditionalFormatting sqref="L30:L88 N4:N14 D25:D28 L4:L14 F25:F28 H25:H28 J25:J28 L25:L28 V30:V88 D4:D14 F4:F14 H4:H14 J4:J14 N30:N88 D30:D88 F30:F88 H30:H88 J30:J88 R25:R28 X4:X14 T25:T28 V25:V28 N25:N28 R4:R14 T4:T14 V4:V14 X30:X88 R30:R88 T30:T88 J20:J23 H20:H23 F20:F23 D20:D23 N20:N23 X25:X28 T20:T23 R20:R23 X20:X23 L20:L23 N16:N18 D16:D18 F16:F18 H16:H18 J16:J18 L16:L18 X16:X18 R16:R18 T16:T18 V16:V18 V20:V23">
    <cfRule type="expression" priority="3" dxfId="22" stopIfTrue="1">
      <formula>AND(NOT(ISBLANK(E4)),ISBLANK(D4))</formula>
    </cfRule>
  </conditionalFormatting>
  <conditionalFormatting sqref="M30:M88 O4:O14 E25:E28 M4:M14 G25:G28 I25:I28 K25:K28 M25:M28 W30:W88 E4:E14 G4:G14 I4:I14 K4:K14 O30:O88 E30:E88 G30:G88 I30:I88 K30:K88 S25:S28 Y4:Y14 U25:U28 W25:W28 O25:O28 S4:S14 U4:U14 W4:W14 Y30:Y88 S30:S88 U30:U88 K20:K23 I20:I23 G20:G23 E20:E23 O20:O23 Y25:Y28 U20:U23 S20:S23 Y20:Y23 M20:M23 O16:O18 E16:E18 G16:G18 I16:I18 K16:K18 M16:M18 Y16:Y18 S16:S18 U16:U18 W16:W18 W20:W23">
    <cfRule type="expression" priority="4" dxfId="22" stopIfTrue="1">
      <formula>AND(NOT(ISBLANK(D4)),ISBLANK(E4))</formula>
    </cfRule>
  </conditionalFormatting>
  <conditionalFormatting sqref="D15 F15 H15 J15 L15 N15 N29 D29 F29 H29 J29 L29 R15 T15 V15 X15 R29 T29 X29 V29 D24 F24 H24 J24 L24 N24 R24 T24 V24 X24 D19 F19 H19 J19 L19 N19 R19 T19 V19 X19">
    <cfRule type="expression" priority="5" dxfId="22" stopIfTrue="1">
      <formula>AND(NOT(ISBLANK(E15)),ISBLANK(D15))</formula>
    </cfRule>
  </conditionalFormatting>
  <conditionalFormatting sqref="E15 G15 I15 K15 M15 O15 O29 E29 G29 I29 K29 M29 S15 U15 W15 Y15 S29 U29 Y29 W29 E24 G24 I24 K24 M24 O24 S24 U24 W24 Y24 E19 G19 I19 K19 M19 O19 S19 U19 W19 Y19">
    <cfRule type="expression" priority="6" dxfId="22" stopIfTrue="1">
      <formula>AND(NOT(ISBLANK(D15)),ISBLANK(E15))</formula>
    </cfRule>
  </conditionalFormatting>
  <dataValidations count="5">
    <dataValidation operator="lessThanOrEqual" allowBlank="1" showInputMessage="1" showErrorMessage="1" error="FTE cannot be greater than Headcount&#10;" sqref="R89:AN65536 A89:O65536 AP1:IV65536 AO1 AK34:AL34 R1 A1:C1 P2 AB1 AB3:AC88 P4:Q65536 D34:O34 R34:Y34 AD34:AI34 AO4:AO65536"/>
    <dataValidation type="custom" allowBlank="1" showInputMessage="1" showErrorMessage="1" errorTitle="FTE" error="The value entered in the FTE field must be less than or equal to the value entered in the headcount field." sqref="E35:E88 O35:O88 M35:M88 G35:G88 Y35:Y88 S35:S88 U35:U88 K35:K88 I35:I88 W35:W88 I4:I33 G4:G33 M4:M33 O4:O33 E4:E33 K4:K33 S4:S33 Y4:Y33 W4:W33 U4:U33">
      <formula1>E35&lt;=D35</formula1>
    </dataValidation>
    <dataValidation type="custom" allowBlank="1" showInputMessage="1" showErrorMessage="1" errorTitle="Headcount" error="The value entered in the headcount field must be greater than or equal to the value entered in the FTE field." sqref="N35:N88 D35:D88 F35:F88 H35:H88 X35:X88 R35:R88 T35:T88 L35:L88 J35:J88 V35:V88 J4:J33 H4:H33 F4:F33 D4:D33 N4:N33 L4:L33 R4:R33 X4:X33 V4:V33 T4:T33">
      <formula1>N35&gt;=O35</formula1>
    </dataValidation>
    <dataValidation type="decimal" operator="greaterThan" allowBlank="1" showInputMessage="1" showErrorMessage="1" sqref="AD35:AI88 AD26:AI26 AK35:AL88 AD4:AI7 AD9:AI13 AD30:AI32 AD28:AI28 AL9:AL14 AK30:AK32 AK9:AK13 AL25:AL26 AK4:AL7 AK28 AL28:AL33 AK26 AD20:AI23 AD17:AI18 AL16:AL18 AK17:AK18 AK20:AL23">
      <formula1>0</formula1>
    </dataValidation>
    <dataValidation type="decimal" operator="greaterThanOrEqual" allowBlank="1" showInputMessage="1" showErrorMessage="1" sqref="AD8:AI8 AD24:AI25 AD14:AI16 AD29:AI29 AD33:AI33 AD27:AI27 AK25 AK8:AL8 AK15:AL15 AK16 AK29 AK33 AK27:AL27 AK14 AK24:AL24 AD19:AI19 AK19:AL19">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30" r:id="rId1"/>
</worksheet>
</file>

<file path=xl/worksheets/sheet2.xml><?xml version="1.0" encoding="utf-8"?>
<worksheet xmlns="http://schemas.openxmlformats.org/spreadsheetml/2006/main" xmlns:r="http://schemas.openxmlformats.org/officeDocument/2006/relationships">
  <dimension ref="A1:AO96"/>
  <sheetViews>
    <sheetView zoomScale="90" zoomScaleNormal="90" workbookViewId="0" topLeftCell="A1">
      <pane xSplit="3" ySplit="3" topLeftCell="I7" activePane="bottomRight" state="frozen"/>
      <selection pane="topLeft" activeCell="A1" sqref="A1"/>
      <selection pane="topRight" activeCell="D1" sqref="D1"/>
      <selection pane="bottomLeft" activeCell="A4" sqref="A4"/>
      <selection pane="bottomRight" activeCell="Q26" sqref="Q26"/>
    </sheetView>
  </sheetViews>
  <sheetFormatPr defaultColWidth="8.88671875" defaultRowHeight="15"/>
  <cols>
    <col min="1" max="1" width="23.5546875" style="2" customWidth="1"/>
    <col min="2" max="3" width="14.99609375" style="2" customWidth="1"/>
    <col min="4" max="17" width="10.4453125" style="8" customWidth="1"/>
    <col min="18" max="27" width="12.77734375" style="8" customWidth="1"/>
    <col min="28" max="29" width="11.10546875" style="2" customWidth="1"/>
    <col min="30" max="36" width="15.5546875" style="34" customWidth="1"/>
    <col min="37" max="39" width="19.10546875" style="34" customWidth="1"/>
    <col min="40" max="40" width="20.77734375" style="34" customWidth="1"/>
    <col min="41" max="41" width="17.99609375" style="2" customWidth="1"/>
    <col min="42" max="16384" width="8.88671875" style="2" customWidth="1"/>
  </cols>
  <sheetData>
    <row r="1" spans="1:41" s="1" customFormat="1" ht="15" customHeight="1">
      <c r="A1" s="79" t="s">
        <v>11</v>
      </c>
      <c r="B1" s="79" t="s">
        <v>1</v>
      </c>
      <c r="C1" s="79" t="s">
        <v>0</v>
      </c>
      <c r="D1" s="82" t="s">
        <v>8</v>
      </c>
      <c r="E1" s="83"/>
      <c r="F1" s="83"/>
      <c r="G1" s="83"/>
      <c r="H1" s="83"/>
      <c r="I1" s="83"/>
      <c r="J1" s="83"/>
      <c r="K1" s="83"/>
      <c r="L1" s="83"/>
      <c r="M1" s="83"/>
      <c r="N1" s="83"/>
      <c r="O1" s="83"/>
      <c r="P1" s="83"/>
      <c r="Q1" s="84"/>
      <c r="R1" s="91" t="s">
        <v>14</v>
      </c>
      <c r="S1" s="102"/>
      <c r="T1" s="102"/>
      <c r="U1" s="102"/>
      <c r="V1" s="102"/>
      <c r="W1" s="102"/>
      <c r="X1" s="102"/>
      <c r="Y1" s="102"/>
      <c r="Z1" s="102"/>
      <c r="AA1" s="92"/>
      <c r="AB1" s="98" t="s">
        <v>15</v>
      </c>
      <c r="AC1" s="99"/>
      <c r="AD1" s="95" t="s">
        <v>72</v>
      </c>
      <c r="AE1" s="96"/>
      <c r="AF1" s="96"/>
      <c r="AG1" s="96"/>
      <c r="AH1" s="96"/>
      <c r="AI1" s="96"/>
      <c r="AJ1" s="97"/>
      <c r="AK1" s="90" t="s">
        <v>83</v>
      </c>
      <c r="AL1" s="90"/>
      <c r="AM1" s="90"/>
      <c r="AN1" s="87" t="s">
        <v>84</v>
      </c>
      <c r="AO1" s="79" t="s">
        <v>20</v>
      </c>
    </row>
    <row r="2" spans="1:41" s="1" customFormat="1" ht="53.25" customHeight="1">
      <c r="A2" s="93"/>
      <c r="B2" s="93"/>
      <c r="C2" s="93"/>
      <c r="D2" s="85" t="s">
        <v>16</v>
      </c>
      <c r="E2" s="86"/>
      <c r="F2" s="85" t="s">
        <v>17</v>
      </c>
      <c r="G2" s="86"/>
      <c r="H2" s="85" t="s">
        <v>18</v>
      </c>
      <c r="I2" s="86"/>
      <c r="J2" s="85" t="s">
        <v>6</v>
      </c>
      <c r="K2" s="86"/>
      <c r="L2" s="85" t="s">
        <v>19</v>
      </c>
      <c r="M2" s="86"/>
      <c r="N2" s="85" t="s">
        <v>5</v>
      </c>
      <c r="O2" s="86"/>
      <c r="P2" s="82" t="s">
        <v>9</v>
      </c>
      <c r="Q2" s="84"/>
      <c r="R2" s="82" t="s">
        <v>12</v>
      </c>
      <c r="S2" s="92"/>
      <c r="T2" s="91" t="s">
        <v>3</v>
      </c>
      <c r="U2" s="92"/>
      <c r="V2" s="91" t="s">
        <v>4</v>
      </c>
      <c r="W2" s="92"/>
      <c r="X2" s="91" t="s">
        <v>13</v>
      </c>
      <c r="Y2" s="92"/>
      <c r="Z2" s="82" t="s">
        <v>10</v>
      </c>
      <c r="AA2" s="84"/>
      <c r="AB2" s="100"/>
      <c r="AC2" s="101"/>
      <c r="AD2" s="76" t="s">
        <v>73</v>
      </c>
      <c r="AE2" s="76" t="s">
        <v>74</v>
      </c>
      <c r="AF2" s="76" t="s">
        <v>75</v>
      </c>
      <c r="AG2" s="76" t="s">
        <v>76</v>
      </c>
      <c r="AH2" s="76" t="s">
        <v>77</v>
      </c>
      <c r="AI2" s="76" t="s">
        <v>78</v>
      </c>
      <c r="AJ2" s="103" t="s">
        <v>79</v>
      </c>
      <c r="AK2" s="76" t="s">
        <v>80</v>
      </c>
      <c r="AL2" s="76" t="s">
        <v>81</v>
      </c>
      <c r="AM2" s="76" t="s">
        <v>82</v>
      </c>
      <c r="AN2" s="88"/>
      <c r="AO2" s="80"/>
    </row>
    <row r="3" spans="1:41" ht="57.75" customHeight="1">
      <c r="A3" s="94"/>
      <c r="B3" s="94"/>
      <c r="C3" s="94"/>
      <c r="D3" s="5" t="s">
        <v>2</v>
      </c>
      <c r="E3" s="5" t="s">
        <v>7</v>
      </c>
      <c r="F3" s="5" t="s">
        <v>2</v>
      </c>
      <c r="G3" s="5" t="s">
        <v>7</v>
      </c>
      <c r="H3" s="5" t="s">
        <v>2</v>
      </c>
      <c r="I3" s="5" t="s">
        <v>7</v>
      </c>
      <c r="J3" s="5" t="s">
        <v>2</v>
      </c>
      <c r="K3" s="5" t="s">
        <v>7</v>
      </c>
      <c r="L3" s="5" t="s">
        <v>2</v>
      </c>
      <c r="M3" s="5" t="s">
        <v>7</v>
      </c>
      <c r="N3" s="5" t="s">
        <v>2</v>
      </c>
      <c r="O3" s="5" t="s">
        <v>7</v>
      </c>
      <c r="P3" s="5" t="s">
        <v>2</v>
      </c>
      <c r="Q3" s="5" t="s">
        <v>7</v>
      </c>
      <c r="R3" s="6" t="s">
        <v>2</v>
      </c>
      <c r="S3" s="6" t="s">
        <v>7</v>
      </c>
      <c r="T3" s="6" t="s">
        <v>2</v>
      </c>
      <c r="U3" s="6" t="s">
        <v>7</v>
      </c>
      <c r="V3" s="6" t="s">
        <v>2</v>
      </c>
      <c r="W3" s="6" t="s">
        <v>7</v>
      </c>
      <c r="X3" s="6" t="s">
        <v>2</v>
      </c>
      <c r="Y3" s="6" t="s">
        <v>7</v>
      </c>
      <c r="Z3" s="6" t="s">
        <v>2</v>
      </c>
      <c r="AA3" s="6" t="s">
        <v>7</v>
      </c>
      <c r="AB3" s="13" t="s">
        <v>2</v>
      </c>
      <c r="AC3" s="14" t="s">
        <v>7</v>
      </c>
      <c r="AD3" s="77"/>
      <c r="AE3" s="77"/>
      <c r="AF3" s="77"/>
      <c r="AG3" s="77"/>
      <c r="AH3" s="77"/>
      <c r="AI3" s="77"/>
      <c r="AJ3" s="103"/>
      <c r="AK3" s="77"/>
      <c r="AL3" s="77"/>
      <c r="AM3" s="77"/>
      <c r="AN3" s="89"/>
      <c r="AO3" s="81"/>
    </row>
    <row r="4" spans="1:41" ht="45">
      <c r="A4" s="9" t="s">
        <v>21</v>
      </c>
      <c r="B4" s="9" t="s">
        <v>61</v>
      </c>
      <c r="C4" s="9" t="s">
        <v>62</v>
      </c>
      <c r="D4" s="15" t="s">
        <v>67</v>
      </c>
      <c r="E4" s="15" t="s">
        <v>67</v>
      </c>
      <c r="F4" s="15" t="s">
        <v>67</v>
      </c>
      <c r="G4" s="15" t="s">
        <v>67</v>
      </c>
      <c r="H4" s="15" t="s">
        <v>67</v>
      </c>
      <c r="I4" s="15" t="s">
        <v>67</v>
      </c>
      <c r="J4" s="15" t="s">
        <v>67</v>
      </c>
      <c r="K4" s="15" t="s">
        <v>67</v>
      </c>
      <c r="L4" s="15" t="s">
        <v>67</v>
      </c>
      <c r="M4" s="15" t="s">
        <v>67</v>
      </c>
      <c r="N4" s="15" t="s">
        <v>67</v>
      </c>
      <c r="O4" s="15">
        <v>9.8</v>
      </c>
      <c r="P4" s="16">
        <f aca="true" t="shared" si="0" ref="P4:P42">SUM(D4,F4,H4,J4,L4,N4)</f>
        <v>0</v>
      </c>
      <c r="Q4" s="16">
        <f>SUM(E4,G4,I4,I4,K4,M4,O4)</f>
        <v>9.8</v>
      </c>
      <c r="R4" s="15">
        <v>0</v>
      </c>
      <c r="S4" s="15">
        <v>0</v>
      </c>
      <c r="T4" s="15">
        <v>0</v>
      </c>
      <c r="U4" s="15">
        <v>0</v>
      </c>
      <c r="V4" s="15">
        <v>0</v>
      </c>
      <c r="W4" s="15">
        <v>0</v>
      </c>
      <c r="X4" s="15">
        <v>0</v>
      </c>
      <c r="Y4" s="15">
        <v>0</v>
      </c>
      <c r="Z4" s="17">
        <f>SUM(R4,T4,V4,X4)</f>
        <v>0</v>
      </c>
      <c r="AA4" s="17">
        <f aca="true" t="shared" si="1" ref="AA4:AA42">SUM(S4,U4,W4,Y4)</f>
        <v>0</v>
      </c>
      <c r="AB4" s="18">
        <f aca="true" t="shared" si="2" ref="AB4:AB42">SUM(P4+Z4)</f>
        <v>0</v>
      </c>
      <c r="AC4" s="18">
        <f aca="true" t="shared" si="3" ref="AC4:AC42">SUM(Q4+AA4)</f>
        <v>9.8</v>
      </c>
      <c r="AD4" s="27"/>
      <c r="AE4" s="28"/>
      <c r="AF4" s="28"/>
      <c r="AG4" s="28"/>
      <c r="AH4" s="28"/>
      <c r="AI4" s="28"/>
      <c r="AJ4" s="30" t="s">
        <v>67</v>
      </c>
      <c r="AK4" s="27"/>
      <c r="AL4" s="27"/>
      <c r="AM4" s="30">
        <f aca="true" t="shared" si="4" ref="AM4:AM42">SUM(AK4:AL4)</f>
        <v>0</v>
      </c>
      <c r="AN4" s="30" t="s">
        <v>67</v>
      </c>
      <c r="AO4" s="20" t="s">
        <v>67</v>
      </c>
    </row>
    <row r="5" spans="1:41" ht="45">
      <c r="A5" s="9" t="s">
        <v>22</v>
      </c>
      <c r="B5" s="9" t="s">
        <v>63</v>
      </c>
      <c r="C5" s="9" t="s">
        <v>62</v>
      </c>
      <c r="D5" s="15">
        <v>67</v>
      </c>
      <c r="E5" s="15">
        <v>62</v>
      </c>
      <c r="F5" s="15">
        <v>270</v>
      </c>
      <c r="G5" s="15">
        <v>250.2</v>
      </c>
      <c r="H5" s="15">
        <v>468</v>
      </c>
      <c r="I5" s="15">
        <v>436</v>
      </c>
      <c r="J5" s="15">
        <v>43</v>
      </c>
      <c r="K5" s="15">
        <v>40.9</v>
      </c>
      <c r="L5" s="15">
        <v>3</v>
      </c>
      <c r="M5" s="15">
        <v>2.9</v>
      </c>
      <c r="N5" s="15">
        <v>2</v>
      </c>
      <c r="O5" s="15">
        <v>1.3</v>
      </c>
      <c r="P5" s="16">
        <f t="shared" si="0"/>
        <v>853</v>
      </c>
      <c r="Q5" s="16">
        <f>SUM(E5,G5,I5,K5,M5,O5)</f>
        <v>793.3</v>
      </c>
      <c r="R5" s="15">
        <v>18</v>
      </c>
      <c r="S5" s="15">
        <v>18</v>
      </c>
      <c r="T5" s="15">
        <v>0</v>
      </c>
      <c r="U5" s="15">
        <v>0</v>
      </c>
      <c r="V5" s="15">
        <v>1</v>
      </c>
      <c r="W5" s="15">
        <v>0.2</v>
      </c>
      <c r="X5" s="15">
        <v>0</v>
      </c>
      <c r="Y5" s="15">
        <v>0</v>
      </c>
      <c r="Z5" s="17">
        <f aca="true" t="shared" si="5" ref="Z5:Z42">SUM(R5,T5,V5,X5)</f>
        <v>19</v>
      </c>
      <c r="AA5" s="17">
        <f t="shared" si="1"/>
        <v>18.2</v>
      </c>
      <c r="AB5" s="18">
        <f t="shared" si="2"/>
        <v>872</v>
      </c>
      <c r="AC5" s="18">
        <f t="shared" si="3"/>
        <v>811.5</v>
      </c>
      <c r="AD5" s="28">
        <v>2001998.36</v>
      </c>
      <c r="AE5" s="28">
        <v>17140.32</v>
      </c>
      <c r="AF5" s="28"/>
      <c r="AG5" s="28">
        <v>11560.94</v>
      </c>
      <c r="AH5" s="28">
        <v>335025.67</v>
      </c>
      <c r="AI5" s="28">
        <v>159705.51</v>
      </c>
      <c r="AJ5" s="29">
        <f aca="true" t="shared" si="6" ref="AJ5:AJ42">SUM(AD5:AI5)</f>
        <v>2525430.8</v>
      </c>
      <c r="AK5" s="27">
        <v>28788</v>
      </c>
      <c r="AL5" s="27">
        <v>4350</v>
      </c>
      <c r="AM5" s="30">
        <f t="shared" si="4"/>
        <v>33138</v>
      </c>
      <c r="AN5" s="30">
        <f aca="true" t="shared" si="7" ref="AN5:AN42">SUM(AJ5+AM5)</f>
        <v>2558568.8</v>
      </c>
      <c r="AO5" s="20"/>
    </row>
    <row r="6" spans="1:41" ht="45">
      <c r="A6" s="9" t="s">
        <v>23</v>
      </c>
      <c r="B6" s="9" t="s">
        <v>61</v>
      </c>
      <c r="C6" s="9" t="s">
        <v>62</v>
      </c>
      <c r="D6" s="15">
        <v>3</v>
      </c>
      <c r="E6" s="15">
        <v>2.419</v>
      </c>
      <c r="F6" s="15">
        <v>24</v>
      </c>
      <c r="G6" s="15">
        <v>21.418</v>
      </c>
      <c r="H6" s="15">
        <v>34</v>
      </c>
      <c r="I6" s="15">
        <v>32.329</v>
      </c>
      <c r="J6" s="15">
        <v>12</v>
      </c>
      <c r="K6" s="15">
        <v>11.7</v>
      </c>
      <c r="L6" s="15">
        <v>3</v>
      </c>
      <c r="M6" s="15">
        <v>3</v>
      </c>
      <c r="N6" s="15">
        <v>0</v>
      </c>
      <c r="O6" s="15">
        <v>0</v>
      </c>
      <c r="P6" s="16">
        <f t="shared" si="0"/>
        <v>76</v>
      </c>
      <c r="Q6" s="16">
        <f>SUM(E6,G6,I6,K6,M6,O6)</f>
        <v>70.866</v>
      </c>
      <c r="R6" s="15">
        <v>3</v>
      </c>
      <c r="S6" s="15">
        <v>3</v>
      </c>
      <c r="T6" s="15">
        <v>0</v>
      </c>
      <c r="U6" s="15">
        <v>0</v>
      </c>
      <c r="V6" s="15">
        <v>1</v>
      </c>
      <c r="W6" s="15">
        <v>1</v>
      </c>
      <c r="X6" s="15">
        <v>0</v>
      </c>
      <c r="Y6" s="15">
        <v>0</v>
      </c>
      <c r="Z6" s="17">
        <f t="shared" si="5"/>
        <v>4</v>
      </c>
      <c r="AA6" s="17">
        <f t="shared" si="1"/>
        <v>4</v>
      </c>
      <c r="AB6" s="18">
        <f t="shared" si="2"/>
        <v>80</v>
      </c>
      <c r="AC6" s="18">
        <f t="shared" si="3"/>
        <v>74.866</v>
      </c>
      <c r="AD6" s="28">
        <v>198718.69</v>
      </c>
      <c r="AE6" s="28">
        <v>2731.82</v>
      </c>
      <c r="AF6" s="28">
        <v>594.1</v>
      </c>
      <c r="AG6" s="28">
        <v>84.07</v>
      </c>
      <c r="AH6" s="28">
        <v>49219.94</v>
      </c>
      <c r="AI6" s="28">
        <v>17043.03</v>
      </c>
      <c r="AJ6" s="29">
        <f t="shared" si="6"/>
        <v>268391.65</v>
      </c>
      <c r="AK6" s="27">
        <v>7434.82</v>
      </c>
      <c r="AL6" s="27"/>
      <c r="AM6" s="30">
        <f t="shared" si="4"/>
        <v>7434.82</v>
      </c>
      <c r="AN6" s="30">
        <f t="shared" si="7"/>
        <v>275826.47000000003</v>
      </c>
      <c r="AO6" s="20"/>
    </row>
    <row r="7" spans="1:41" ht="45">
      <c r="A7" s="9" t="s">
        <v>24</v>
      </c>
      <c r="B7" s="9" t="s">
        <v>61</v>
      </c>
      <c r="C7" s="9" t="s">
        <v>62</v>
      </c>
      <c r="D7" s="15">
        <v>257</v>
      </c>
      <c r="E7" s="15">
        <v>232.27</v>
      </c>
      <c r="F7" s="15">
        <v>398</v>
      </c>
      <c r="G7" s="15">
        <v>368.51</v>
      </c>
      <c r="H7" s="15">
        <v>824</v>
      </c>
      <c r="I7" s="15">
        <v>782.96</v>
      </c>
      <c r="J7" s="15">
        <v>200</v>
      </c>
      <c r="K7" s="15">
        <v>194.8</v>
      </c>
      <c r="L7" s="15">
        <v>46</v>
      </c>
      <c r="M7" s="15">
        <v>42.51</v>
      </c>
      <c r="N7" s="15">
        <v>12</v>
      </c>
      <c r="O7" s="15">
        <v>12</v>
      </c>
      <c r="P7" s="16">
        <f t="shared" si="0"/>
        <v>1737</v>
      </c>
      <c r="Q7" s="16">
        <f aca="true" t="shared" si="8" ref="Q7:Q42">SUM(E7,G7,I7,K7,M7,O7)</f>
        <v>1633.05</v>
      </c>
      <c r="R7" s="15">
        <v>12</v>
      </c>
      <c r="S7" s="15">
        <v>12</v>
      </c>
      <c r="T7" s="15">
        <v>1</v>
      </c>
      <c r="U7" s="15">
        <v>0.8</v>
      </c>
      <c r="V7" s="15">
        <v>1</v>
      </c>
      <c r="W7" s="15">
        <v>1</v>
      </c>
      <c r="X7" s="15">
        <v>3</v>
      </c>
      <c r="Y7" s="15">
        <v>2</v>
      </c>
      <c r="Z7" s="17">
        <f t="shared" si="5"/>
        <v>17</v>
      </c>
      <c r="AA7" s="17">
        <f t="shared" si="1"/>
        <v>15.8</v>
      </c>
      <c r="AB7" s="18">
        <f t="shared" si="2"/>
        <v>1754</v>
      </c>
      <c r="AC7" s="18">
        <f t="shared" si="3"/>
        <v>1648.85</v>
      </c>
      <c r="AD7" s="28">
        <v>4633973.91</v>
      </c>
      <c r="AE7" s="28">
        <v>190512.12999999995</v>
      </c>
      <c r="AF7" s="28">
        <v>5270</v>
      </c>
      <c r="AG7" s="28">
        <v>50481.83</v>
      </c>
      <c r="AH7" s="28">
        <v>1174363.2700000003</v>
      </c>
      <c r="AI7" s="28">
        <v>406475.69999999995</v>
      </c>
      <c r="AJ7" s="29">
        <f t="shared" si="6"/>
        <v>6461076.840000001</v>
      </c>
      <c r="AK7" s="27">
        <v>46230.17</v>
      </c>
      <c r="AL7" s="27">
        <v>5000</v>
      </c>
      <c r="AM7" s="30">
        <f t="shared" si="4"/>
        <v>51230.17</v>
      </c>
      <c r="AN7" s="30">
        <f t="shared" si="7"/>
        <v>6512307.010000001</v>
      </c>
      <c r="AO7" s="20"/>
    </row>
    <row r="8" spans="1:41" ht="45">
      <c r="A8" s="9" t="s">
        <v>25</v>
      </c>
      <c r="B8" s="9" t="s">
        <v>61</v>
      </c>
      <c r="C8" s="9" t="s">
        <v>62</v>
      </c>
      <c r="D8" s="15" t="s">
        <v>68</v>
      </c>
      <c r="E8" s="15" t="s">
        <v>68</v>
      </c>
      <c r="F8" s="15" t="s">
        <v>68</v>
      </c>
      <c r="G8" s="15" t="s">
        <v>68</v>
      </c>
      <c r="H8" s="15" t="s">
        <v>68</v>
      </c>
      <c r="I8" s="15" t="s">
        <v>68</v>
      </c>
      <c r="J8" s="15" t="s">
        <v>68</v>
      </c>
      <c r="K8" s="15" t="s">
        <v>68</v>
      </c>
      <c r="L8" s="15" t="s">
        <v>68</v>
      </c>
      <c r="M8" s="15" t="s">
        <v>68</v>
      </c>
      <c r="N8" s="15" t="s">
        <v>68</v>
      </c>
      <c r="O8" s="15" t="s">
        <v>68</v>
      </c>
      <c r="P8" s="16" t="s">
        <v>68</v>
      </c>
      <c r="Q8" s="16" t="s">
        <v>68</v>
      </c>
      <c r="R8" s="15" t="s">
        <v>68</v>
      </c>
      <c r="S8" s="15" t="s">
        <v>68</v>
      </c>
      <c r="T8" s="15" t="s">
        <v>68</v>
      </c>
      <c r="U8" s="15" t="s">
        <v>68</v>
      </c>
      <c r="V8" s="15" t="s">
        <v>68</v>
      </c>
      <c r="W8" s="15" t="s">
        <v>68</v>
      </c>
      <c r="X8" s="15" t="s">
        <v>68</v>
      </c>
      <c r="Y8" s="15" t="s">
        <v>68</v>
      </c>
      <c r="Z8" s="17" t="s">
        <v>68</v>
      </c>
      <c r="AA8" s="17" t="s">
        <v>68</v>
      </c>
      <c r="AB8" s="21" t="s">
        <v>68</v>
      </c>
      <c r="AC8" s="21" t="s">
        <v>68</v>
      </c>
      <c r="AD8" s="28"/>
      <c r="AE8" s="28"/>
      <c r="AF8" s="28"/>
      <c r="AG8" s="28"/>
      <c r="AH8" s="28"/>
      <c r="AI8" s="28"/>
      <c r="AJ8" s="30" t="s">
        <v>68</v>
      </c>
      <c r="AK8" s="27"/>
      <c r="AL8" s="27"/>
      <c r="AM8" s="30" t="s">
        <v>68</v>
      </c>
      <c r="AN8" s="30" t="s">
        <v>68</v>
      </c>
      <c r="AO8" s="20" t="s">
        <v>68</v>
      </c>
    </row>
    <row r="9" spans="1:41" ht="45">
      <c r="A9" s="9" t="s">
        <v>26</v>
      </c>
      <c r="B9" s="9" t="s">
        <v>64</v>
      </c>
      <c r="C9" s="9" t="s">
        <v>62</v>
      </c>
      <c r="D9" s="15">
        <v>262</v>
      </c>
      <c r="E9" s="15">
        <v>249.03</v>
      </c>
      <c r="F9" s="15">
        <v>475</v>
      </c>
      <c r="G9" s="15">
        <v>459</v>
      </c>
      <c r="H9" s="15">
        <v>1155</v>
      </c>
      <c r="I9" s="15">
        <v>1126.85</v>
      </c>
      <c r="J9" s="15">
        <v>1008</v>
      </c>
      <c r="K9" s="15">
        <v>970.57</v>
      </c>
      <c r="L9" s="15">
        <v>215</v>
      </c>
      <c r="M9" s="15">
        <v>205.49</v>
      </c>
      <c r="N9" s="15">
        <v>0</v>
      </c>
      <c r="O9" s="15">
        <v>0</v>
      </c>
      <c r="P9" s="16">
        <f t="shared" si="0"/>
        <v>3115</v>
      </c>
      <c r="Q9" s="16">
        <f t="shared" si="8"/>
        <v>3010.9399999999996</v>
      </c>
      <c r="R9" s="15">
        <v>116</v>
      </c>
      <c r="S9" s="15">
        <v>116</v>
      </c>
      <c r="T9" s="15">
        <v>28</v>
      </c>
      <c r="U9" s="15">
        <v>28</v>
      </c>
      <c r="V9" s="15">
        <v>104</v>
      </c>
      <c r="W9" s="15">
        <v>104</v>
      </c>
      <c r="X9" s="15">
        <v>96</v>
      </c>
      <c r="Y9" s="15">
        <v>96</v>
      </c>
      <c r="Z9" s="17">
        <f t="shared" si="5"/>
        <v>344</v>
      </c>
      <c r="AA9" s="17">
        <f t="shared" si="1"/>
        <v>344</v>
      </c>
      <c r="AB9" s="18">
        <f t="shared" si="2"/>
        <v>3459</v>
      </c>
      <c r="AC9" s="18">
        <f t="shared" si="3"/>
        <v>3354.9399999999996</v>
      </c>
      <c r="AD9" s="28">
        <v>9979372</v>
      </c>
      <c r="AE9" s="28">
        <v>234770</v>
      </c>
      <c r="AF9" s="28">
        <v>10949</v>
      </c>
      <c r="AG9" s="28">
        <v>97016</v>
      </c>
      <c r="AH9" s="28">
        <v>2064544</v>
      </c>
      <c r="AI9" s="28">
        <v>930614</v>
      </c>
      <c r="AJ9" s="29">
        <f t="shared" si="6"/>
        <v>13317265</v>
      </c>
      <c r="AK9" s="27">
        <v>685153.39</v>
      </c>
      <c r="AL9" s="27">
        <v>549997.8</v>
      </c>
      <c r="AM9" s="30">
        <f t="shared" si="4"/>
        <v>1235151.19</v>
      </c>
      <c r="AN9" s="30">
        <f t="shared" si="7"/>
        <v>14552416.19</v>
      </c>
      <c r="AO9" s="20"/>
    </row>
    <row r="10" spans="1:41" ht="45">
      <c r="A10" s="9" t="s">
        <v>27</v>
      </c>
      <c r="B10" s="9" t="s">
        <v>61</v>
      </c>
      <c r="C10" s="9" t="s">
        <v>62</v>
      </c>
      <c r="D10" s="15">
        <v>0</v>
      </c>
      <c r="E10" s="15">
        <v>0</v>
      </c>
      <c r="F10" s="15">
        <v>4</v>
      </c>
      <c r="G10" s="15">
        <v>4</v>
      </c>
      <c r="H10" s="15">
        <v>10</v>
      </c>
      <c r="I10" s="15">
        <v>10</v>
      </c>
      <c r="J10" s="15">
        <v>8</v>
      </c>
      <c r="K10" s="15">
        <v>7.81</v>
      </c>
      <c r="L10" s="15">
        <v>7</v>
      </c>
      <c r="M10" s="15">
        <v>3.55</v>
      </c>
      <c r="N10" s="15">
        <v>0</v>
      </c>
      <c r="O10" s="15">
        <v>0</v>
      </c>
      <c r="P10" s="16">
        <f t="shared" si="0"/>
        <v>29</v>
      </c>
      <c r="Q10" s="16">
        <f t="shared" si="8"/>
        <v>25.36</v>
      </c>
      <c r="R10" s="15">
        <v>0</v>
      </c>
      <c r="S10" s="15">
        <v>0</v>
      </c>
      <c r="T10" s="15">
        <v>0</v>
      </c>
      <c r="U10" s="15">
        <v>0</v>
      </c>
      <c r="V10" s="15">
        <v>4</v>
      </c>
      <c r="W10" s="15">
        <v>2.53</v>
      </c>
      <c r="X10" s="15">
        <v>0</v>
      </c>
      <c r="Y10" s="15">
        <v>0</v>
      </c>
      <c r="Z10" s="17">
        <f t="shared" si="5"/>
        <v>4</v>
      </c>
      <c r="AA10" s="17">
        <f t="shared" si="1"/>
        <v>2.53</v>
      </c>
      <c r="AB10" s="18">
        <f t="shared" si="2"/>
        <v>33</v>
      </c>
      <c r="AC10" s="18">
        <f t="shared" si="3"/>
        <v>27.89</v>
      </c>
      <c r="AD10" s="28">
        <v>119608.23</v>
      </c>
      <c r="AE10" s="28">
        <v>500</v>
      </c>
      <c r="AF10" s="28"/>
      <c r="AG10" s="28"/>
      <c r="AH10" s="28">
        <v>23901.15</v>
      </c>
      <c r="AI10" s="28">
        <v>11909.37</v>
      </c>
      <c r="AJ10" s="29">
        <f t="shared" si="6"/>
        <v>155918.75</v>
      </c>
      <c r="AK10" s="27">
        <v>14990.16</v>
      </c>
      <c r="AL10" s="27"/>
      <c r="AM10" s="30">
        <f t="shared" si="4"/>
        <v>14990.16</v>
      </c>
      <c r="AN10" s="30">
        <f t="shared" si="7"/>
        <v>170908.91</v>
      </c>
      <c r="AO10" s="20"/>
    </row>
    <row r="11" spans="1:41" ht="45">
      <c r="A11" s="9" t="s">
        <v>28</v>
      </c>
      <c r="B11" s="9" t="s">
        <v>65</v>
      </c>
      <c r="C11" s="9" t="s">
        <v>62</v>
      </c>
      <c r="D11" s="15">
        <v>564</v>
      </c>
      <c r="E11" s="15">
        <v>494.84</v>
      </c>
      <c r="F11" s="15">
        <v>258</v>
      </c>
      <c r="G11" s="15">
        <v>242.88</v>
      </c>
      <c r="H11" s="15">
        <v>129</v>
      </c>
      <c r="I11" s="15">
        <v>125.86</v>
      </c>
      <c r="J11" s="15">
        <v>24</v>
      </c>
      <c r="K11" s="15">
        <v>23.26</v>
      </c>
      <c r="L11" s="15">
        <v>3</v>
      </c>
      <c r="M11" s="15">
        <v>3</v>
      </c>
      <c r="N11" s="15">
        <v>6</v>
      </c>
      <c r="O11" s="15">
        <v>5.32</v>
      </c>
      <c r="P11" s="16">
        <f t="shared" si="0"/>
        <v>984</v>
      </c>
      <c r="Q11" s="16">
        <f t="shared" si="8"/>
        <v>895.1600000000001</v>
      </c>
      <c r="R11" s="15">
        <v>0</v>
      </c>
      <c r="S11" s="15">
        <v>0</v>
      </c>
      <c r="T11" s="15">
        <v>0</v>
      </c>
      <c r="U11" s="15">
        <v>0</v>
      </c>
      <c r="V11" s="15">
        <v>0</v>
      </c>
      <c r="W11" s="15">
        <v>0</v>
      </c>
      <c r="X11" s="15">
        <v>2</v>
      </c>
      <c r="Y11" s="15">
        <v>2</v>
      </c>
      <c r="Z11" s="17">
        <f t="shared" si="5"/>
        <v>2</v>
      </c>
      <c r="AA11" s="17">
        <f t="shared" si="1"/>
        <v>2</v>
      </c>
      <c r="AB11" s="18">
        <f t="shared" si="2"/>
        <v>986</v>
      </c>
      <c r="AC11" s="18">
        <f t="shared" si="3"/>
        <v>897.1600000000001</v>
      </c>
      <c r="AD11" s="28">
        <v>1770855.59</v>
      </c>
      <c r="AE11" s="28">
        <v>43169.28</v>
      </c>
      <c r="AF11" s="28">
        <v>0</v>
      </c>
      <c r="AG11" s="28">
        <v>15470</v>
      </c>
      <c r="AH11" s="28">
        <v>320036.48</v>
      </c>
      <c r="AI11" s="28">
        <v>124636.41</v>
      </c>
      <c r="AJ11" s="29">
        <f t="shared" si="6"/>
        <v>2274167.7600000002</v>
      </c>
      <c r="AK11" s="27"/>
      <c r="AL11" s="27">
        <v>7801.13</v>
      </c>
      <c r="AM11" s="30">
        <f t="shared" si="4"/>
        <v>7801.13</v>
      </c>
      <c r="AN11" s="30">
        <f t="shared" si="7"/>
        <v>2281968.89</v>
      </c>
      <c r="AO11" s="20"/>
    </row>
    <row r="12" spans="1:41" ht="45">
      <c r="A12" s="9" t="s">
        <v>29</v>
      </c>
      <c r="B12" s="9" t="s">
        <v>61</v>
      </c>
      <c r="C12" s="9" t="s">
        <v>62</v>
      </c>
      <c r="D12" s="15">
        <v>5</v>
      </c>
      <c r="E12" s="15">
        <v>5</v>
      </c>
      <c r="F12" s="15">
        <v>18</v>
      </c>
      <c r="G12" s="15">
        <v>17.28</v>
      </c>
      <c r="H12" s="15">
        <v>31</v>
      </c>
      <c r="I12" s="15">
        <v>30</v>
      </c>
      <c r="J12" s="15">
        <v>62</v>
      </c>
      <c r="K12" s="15">
        <v>59.97</v>
      </c>
      <c r="L12" s="15">
        <v>18</v>
      </c>
      <c r="M12" s="15">
        <v>17.73</v>
      </c>
      <c r="N12" s="15">
        <v>0</v>
      </c>
      <c r="O12" s="15">
        <v>0</v>
      </c>
      <c r="P12" s="16">
        <f t="shared" si="0"/>
        <v>134</v>
      </c>
      <c r="Q12" s="16">
        <f t="shared" si="8"/>
        <v>129.98</v>
      </c>
      <c r="R12" s="15">
        <v>9</v>
      </c>
      <c r="S12" s="15">
        <v>9</v>
      </c>
      <c r="T12" s="15">
        <v>4</v>
      </c>
      <c r="U12" s="15">
        <v>4</v>
      </c>
      <c r="V12" s="15">
        <v>2</v>
      </c>
      <c r="W12" s="15">
        <v>2</v>
      </c>
      <c r="X12" s="15">
        <v>0</v>
      </c>
      <c r="Y12" s="15">
        <v>0</v>
      </c>
      <c r="Z12" s="17">
        <f t="shared" si="5"/>
        <v>15</v>
      </c>
      <c r="AA12" s="17">
        <f t="shared" si="1"/>
        <v>15</v>
      </c>
      <c r="AB12" s="18">
        <f t="shared" si="2"/>
        <v>149</v>
      </c>
      <c r="AC12" s="18">
        <f t="shared" si="3"/>
        <v>144.98</v>
      </c>
      <c r="AD12" s="28">
        <v>586001</v>
      </c>
      <c r="AE12" s="28"/>
      <c r="AF12" s="28">
        <v>5550</v>
      </c>
      <c r="AG12" s="28"/>
      <c r="AH12" s="28">
        <v>99759</v>
      </c>
      <c r="AI12" s="28">
        <v>64453</v>
      </c>
      <c r="AJ12" s="29">
        <f t="shared" si="6"/>
        <v>755763</v>
      </c>
      <c r="AK12" s="27">
        <v>35680</v>
      </c>
      <c r="AL12" s="27"/>
      <c r="AM12" s="30">
        <f t="shared" si="4"/>
        <v>35680</v>
      </c>
      <c r="AN12" s="30">
        <f t="shared" si="7"/>
        <v>791443</v>
      </c>
      <c r="AO12" s="20"/>
    </row>
    <row r="13" spans="1:41" ht="45">
      <c r="A13" s="9" t="s">
        <v>30</v>
      </c>
      <c r="B13" s="9" t="s">
        <v>61</v>
      </c>
      <c r="C13" s="9" t="s">
        <v>62</v>
      </c>
      <c r="D13" s="15">
        <v>2</v>
      </c>
      <c r="E13" s="15">
        <v>2</v>
      </c>
      <c r="F13" s="15">
        <v>2</v>
      </c>
      <c r="G13" s="15">
        <v>2</v>
      </c>
      <c r="H13" s="15">
        <v>7</v>
      </c>
      <c r="I13" s="15">
        <v>6.4</v>
      </c>
      <c r="J13" s="15">
        <v>4</v>
      </c>
      <c r="K13" s="15">
        <v>4</v>
      </c>
      <c r="L13" s="15">
        <v>1</v>
      </c>
      <c r="M13" s="15">
        <v>1</v>
      </c>
      <c r="N13" s="15">
        <v>0</v>
      </c>
      <c r="O13" s="15">
        <v>0</v>
      </c>
      <c r="P13" s="16">
        <f t="shared" si="0"/>
        <v>16</v>
      </c>
      <c r="Q13" s="16">
        <f t="shared" si="8"/>
        <v>15.4</v>
      </c>
      <c r="R13" s="15">
        <v>0</v>
      </c>
      <c r="S13" s="15">
        <v>0</v>
      </c>
      <c r="T13" s="15">
        <v>0</v>
      </c>
      <c r="U13" s="15">
        <v>0</v>
      </c>
      <c r="V13" s="15">
        <v>0</v>
      </c>
      <c r="W13" s="15">
        <v>0</v>
      </c>
      <c r="X13" s="15">
        <v>0</v>
      </c>
      <c r="Y13" s="15">
        <v>0</v>
      </c>
      <c r="Z13" s="17">
        <f t="shared" si="5"/>
        <v>0</v>
      </c>
      <c r="AA13" s="17">
        <f t="shared" si="1"/>
        <v>0</v>
      </c>
      <c r="AB13" s="18">
        <f t="shared" si="2"/>
        <v>16</v>
      </c>
      <c r="AC13" s="18">
        <f t="shared" si="3"/>
        <v>15.4</v>
      </c>
      <c r="AD13" s="28">
        <v>53829.130000000005</v>
      </c>
      <c r="AE13" s="28"/>
      <c r="AF13" s="28"/>
      <c r="AG13" s="28"/>
      <c r="AH13" s="28">
        <v>11581.939999999999</v>
      </c>
      <c r="AI13" s="28">
        <v>4964</v>
      </c>
      <c r="AJ13" s="29">
        <f t="shared" si="6"/>
        <v>70375.07</v>
      </c>
      <c r="AK13" s="27"/>
      <c r="AL13" s="27"/>
      <c r="AM13" s="30">
        <f t="shared" si="4"/>
        <v>0</v>
      </c>
      <c r="AN13" s="30">
        <f t="shared" si="7"/>
        <v>70375.07</v>
      </c>
      <c r="AO13" s="20"/>
    </row>
    <row r="14" spans="1:41" ht="45">
      <c r="A14" s="9" t="s">
        <v>31</v>
      </c>
      <c r="B14" s="9" t="s">
        <v>61</v>
      </c>
      <c r="C14" s="9" t="s">
        <v>62</v>
      </c>
      <c r="D14" s="15">
        <v>482</v>
      </c>
      <c r="E14" s="15">
        <v>444.75</v>
      </c>
      <c r="F14" s="15">
        <v>608</v>
      </c>
      <c r="G14" s="15">
        <v>595.22</v>
      </c>
      <c r="H14" s="15">
        <v>299</v>
      </c>
      <c r="I14" s="15">
        <v>294.76</v>
      </c>
      <c r="J14" s="15">
        <v>28</v>
      </c>
      <c r="K14" s="15">
        <v>28</v>
      </c>
      <c r="L14" s="15">
        <v>7</v>
      </c>
      <c r="M14" s="15">
        <v>7</v>
      </c>
      <c r="N14" s="15">
        <v>0</v>
      </c>
      <c r="O14" s="15">
        <v>0</v>
      </c>
      <c r="P14" s="16">
        <f t="shared" si="0"/>
        <v>1424</v>
      </c>
      <c r="Q14" s="16">
        <f t="shared" si="8"/>
        <v>1369.73</v>
      </c>
      <c r="R14" s="15">
        <v>44</v>
      </c>
      <c r="S14" s="15">
        <v>34</v>
      </c>
      <c r="T14" s="15">
        <v>0</v>
      </c>
      <c r="U14" s="15">
        <v>0</v>
      </c>
      <c r="V14" s="15">
        <v>73</v>
      </c>
      <c r="W14" s="15">
        <v>43.5</v>
      </c>
      <c r="X14" s="15">
        <v>2</v>
      </c>
      <c r="Y14" s="15">
        <v>1.5</v>
      </c>
      <c r="Z14" s="17">
        <f t="shared" si="5"/>
        <v>119</v>
      </c>
      <c r="AA14" s="17">
        <f t="shared" si="1"/>
        <v>79</v>
      </c>
      <c r="AB14" s="18">
        <f t="shared" si="2"/>
        <v>1543</v>
      </c>
      <c r="AC14" s="18">
        <f t="shared" si="3"/>
        <v>1448.73</v>
      </c>
      <c r="AD14" s="28">
        <v>3313352.97</v>
      </c>
      <c r="AE14" s="28">
        <v>314281.3</v>
      </c>
      <c r="AF14" s="28">
        <v>250</v>
      </c>
      <c r="AG14" s="28">
        <v>20201.52</v>
      </c>
      <c r="AH14" s="28">
        <v>369145.76</v>
      </c>
      <c r="AI14" s="28">
        <v>269405.72</v>
      </c>
      <c r="AJ14" s="29">
        <f t="shared" si="6"/>
        <v>4286637.27</v>
      </c>
      <c r="AK14" s="27">
        <v>448791</v>
      </c>
      <c r="AL14" s="27">
        <v>19244</v>
      </c>
      <c r="AM14" s="30">
        <f t="shared" si="4"/>
        <v>468035</v>
      </c>
      <c r="AN14" s="30">
        <f t="shared" si="7"/>
        <v>4754672.27</v>
      </c>
      <c r="AO14" s="20"/>
    </row>
    <row r="15" spans="1:41" ht="45">
      <c r="A15" s="9" t="s">
        <v>32</v>
      </c>
      <c r="B15" s="9" t="s">
        <v>61</v>
      </c>
      <c r="C15" s="9" t="s">
        <v>62</v>
      </c>
      <c r="D15" s="15">
        <v>45</v>
      </c>
      <c r="E15" s="15">
        <v>43.3</v>
      </c>
      <c r="F15" s="15">
        <v>15</v>
      </c>
      <c r="G15" s="15">
        <v>14.4</v>
      </c>
      <c r="H15" s="15">
        <v>76</v>
      </c>
      <c r="I15" s="15">
        <v>71.8</v>
      </c>
      <c r="J15" s="15">
        <v>23</v>
      </c>
      <c r="K15" s="15">
        <v>22.4</v>
      </c>
      <c r="L15" s="15">
        <v>3</v>
      </c>
      <c r="M15" s="15">
        <v>3</v>
      </c>
      <c r="N15" s="15">
        <v>0</v>
      </c>
      <c r="O15" s="15">
        <v>0</v>
      </c>
      <c r="P15" s="16">
        <f t="shared" si="0"/>
        <v>162</v>
      </c>
      <c r="Q15" s="16">
        <f t="shared" si="8"/>
        <v>154.9</v>
      </c>
      <c r="R15" s="15">
        <v>0</v>
      </c>
      <c r="S15" s="15">
        <v>0</v>
      </c>
      <c r="T15" s="15">
        <v>3</v>
      </c>
      <c r="U15" s="15">
        <v>3</v>
      </c>
      <c r="V15" s="15">
        <v>0</v>
      </c>
      <c r="W15" s="15">
        <v>0</v>
      </c>
      <c r="X15" s="15">
        <v>3</v>
      </c>
      <c r="Y15" s="15">
        <v>2.3</v>
      </c>
      <c r="Z15" s="17">
        <f t="shared" si="5"/>
        <v>6</v>
      </c>
      <c r="AA15" s="17">
        <f t="shared" si="1"/>
        <v>5.3</v>
      </c>
      <c r="AB15" s="18">
        <f t="shared" si="2"/>
        <v>168</v>
      </c>
      <c r="AC15" s="18">
        <f t="shared" si="3"/>
        <v>160.20000000000002</v>
      </c>
      <c r="AD15" s="28">
        <v>487075.8900000001</v>
      </c>
      <c r="AE15" s="28">
        <v>1185.72</v>
      </c>
      <c r="AF15" s="28">
        <v>0</v>
      </c>
      <c r="AG15" s="28">
        <v>174.62</v>
      </c>
      <c r="AH15" s="28">
        <v>84589.65</v>
      </c>
      <c r="AI15" s="28">
        <v>41037.57</v>
      </c>
      <c r="AJ15" s="29">
        <f t="shared" si="6"/>
        <v>614063.45</v>
      </c>
      <c r="AK15" s="27">
        <v>12336.27</v>
      </c>
      <c r="AL15" s="27"/>
      <c r="AM15" s="30">
        <f t="shared" si="4"/>
        <v>12336.27</v>
      </c>
      <c r="AN15" s="30">
        <f t="shared" si="7"/>
        <v>626399.72</v>
      </c>
      <c r="AO15" s="20"/>
    </row>
    <row r="16" spans="1:41" ht="45">
      <c r="A16" s="9" t="s">
        <v>33</v>
      </c>
      <c r="B16" s="9" t="s">
        <v>61</v>
      </c>
      <c r="C16" s="9" t="s">
        <v>62</v>
      </c>
      <c r="D16" s="15" t="s">
        <v>67</v>
      </c>
      <c r="E16" s="15" t="s">
        <v>67</v>
      </c>
      <c r="F16" s="15" t="s">
        <v>67</v>
      </c>
      <c r="G16" s="15" t="s">
        <v>67</v>
      </c>
      <c r="H16" s="15" t="s">
        <v>67</v>
      </c>
      <c r="I16" s="15" t="s">
        <v>67</v>
      </c>
      <c r="J16" s="15" t="s">
        <v>67</v>
      </c>
      <c r="K16" s="15" t="s">
        <v>67</v>
      </c>
      <c r="L16" s="15" t="s">
        <v>67</v>
      </c>
      <c r="M16" s="15" t="s">
        <v>67</v>
      </c>
      <c r="N16" s="15" t="s">
        <v>67</v>
      </c>
      <c r="O16" s="15">
        <v>7</v>
      </c>
      <c r="P16" s="16">
        <f t="shared" si="0"/>
        <v>0</v>
      </c>
      <c r="Q16" s="16">
        <f t="shared" si="8"/>
        <v>7</v>
      </c>
      <c r="R16" s="15" t="s">
        <v>67</v>
      </c>
      <c r="S16" s="15" t="s">
        <v>67</v>
      </c>
      <c r="T16" s="15" t="s">
        <v>67</v>
      </c>
      <c r="U16" s="15" t="s">
        <v>67</v>
      </c>
      <c r="V16" s="15" t="s">
        <v>67</v>
      </c>
      <c r="W16" s="15" t="s">
        <v>67</v>
      </c>
      <c r="X16" s="15" t="s">
        <v>67</v>
      </c>
      <c r="Y16" s="15" t="s">
        <v>67</v>
      </c>
      <c r="Z16" s="17" t="s">
        <v>67</v>
      </c>
      <c r="AA16" s="17" t="s">
        <v>67</v>
      </c>
      <c r="AB16" s="21" t="s">
        <v>67</v>
      </c>
      <c r="AC16" s="21" t="s">
        <v>67</v>
      </c>
      <c r="AD16" s="28"/>
      <c r="AE16" s="28"/>
      <c r="AF16" s="28"/>
      <c r="AG16" s="28"/>
      <c r="AH16" s="28"/>
      <c r="AI16" s="28"/>
      <c r="AJ16" s="30" t="s">
        <v>67</v>
      </c>
      <c r="AK16" s="27"/>
      <c r="AL16" s="27"/>
      <c r="AM16" s="30" t="s">
        <v>67</v>
      </c>
      <c r="AN16" s="30" t="s">
        <v>67</v>
      </c>
      <c r="AO16" s="20" t="s">
        <v>67</v>
      </c>
    </row>
    <row r="17" spans="1:41" ht="45">
      <c r="A17" s="9" t="s">
        <v>34</v>
      </c>
      <c r="B17" s="9" t="s">
        <v>61</v>
      </c>
      <c r="C17" s="9" t="s">
        <v>62</v>
      </c>
      <c r="D17" s="15" t="s">
        <v>67</v>
      </c>
      <c r="E17" s="15" t="s">
        <v>67</v>
      </c>
      <c r="F17" s="15" t="s">
        <v>67</v>
      </c>
      <c r="G17" s="15" t="s">
        <v>67</v>
      </c>
      <c r="H17" s="15" t="s">
        <v>67</v>
      </c>
      <c r="I17" s="15" t="s">
        <v>67</v>
      </c>
      <c r="J17" s="15" t="s">
        <v>67</v>
      </c>
      <c r="K17" s="15" t="s">
        <v>67</v>
      </c>
      <c r="L17" s="15" t="s">
        <v>67</v>
      </c>
      <c r="M17" s="15" t="s">
        <v>67</v>
      </c>
      <c r="N17" s="15" t="s">
        <v>67</v>
      </c>
      <c r="O17" s="15">
        <v>3</v>
      </c>
      <c r="P17" s="16">
        <f t="shared" si="0"/>
        <v>0</v>
      </c>
      <c r="Q17" s="16">
        <f t="shared" si="8"/>
        <v>3</v>
      </c>
      <c r="R17" s="15" t="s">
        <v>67</v>
      </c>
      <c r="S17" s="15" t="s">
        <v>67</v>
      </c>
      <c r="T17" s="15" t="s">
        <v>67</v>
      </c>
      <c r="U17" s="15" t="s">
        <v>67</v>
      </c>
      <c r="V17" s="15" t="s">
        <v>67</v>
      </c>
      <c r="W17" s="15" t="s">
        <v>67</v>
      </c>
      <c r="X17" s="15" t="s">
        <v>67</v>
      </c>
      <c r="Y17" s="15" t="s">
        <v>67</v>
      </c>
      <c r="Z17" s="17" t="s">
        <v>67</v>
      </c>
      <c r="AA17" s="17" t="s">
        <v>67</v>
      </c>
      <c r="AB17" s="21" t="s">
        <v>67</v>
      </c>
      <c r="AC17" s="21" t="s">
        <v>67</v>
      </c>
      <c r="AD17" s="28"/>
      <c r="AE17" s="28"/>
      <c r="AF17" s="28"/>
      <c r="AG17" s="28"/>
      <c r="AH17" s="28"/>
      <c r="AI17" s="28"/>
      <c r="AJ17" s="30" t="s">
        <v>67</v>
      </c>
      <c r="AK17" s="27"/>
      <c r="AL17" s="27"/>
      <c r="AM17" s="30" t="s">
        <v>67</v>
      </c>
      <c r="AN17" s="30" t="s">
        <v>67</v>
      </c>
      <c r="AO17" s="20" t="s">
        <v>67</v>
      </c>
    </row>
    <row r="18" spans="1:41" ht="45">
      <c r="A18" s="9" t="s">
        <v>35</v>
      </c>
      <c r="B18" s="9" t="s">
        <v>61</v>
      </c>
      <c r="C18" s="9" t="s">
        <v>62</v>
      </c>
      <c r="D18" s="23">
        <v>17</v>
      </c>
      <c r="E18" s="24">
        <v>14.5</v>
      </c>
      <c r="F18" s="24">
        <v>28</v>
      </c>
      <c r="G18" s="24">
        <v>25.3</v>
      </c>
      <c r="H18" s="24">
        <v>67</v>
      </c>
      <c r="I18" s="24">
        <v>60.8</v>
      </c>
      <c r="J18" s="24">
        <v>18</v>
      </c>
      <c r="K18" s="24">
        <v>17.2</v>
      </c>
      <c r="L18" s="24">
        <v>4</v>
      </c>
      <c r="M18" s="24">
        <v>4</v>
      </c>
      <c r="N18" s="24">
        <v>0</v>
      </c>
      <c r="O18" s="24">
        <v>0</v>
      </c>
      <c r="P18" s="16">
        <f t="shared" si="0"/>
        <v>134</v>
      </c>
      <c r="Q18" s="16">
        <f t="shared" si="8"/>
        <v>121.8</v>
      </c>
      <c r="R18" s="24">
        <v>2</v>
      </c>
      <c r="S18" s="24">
        <v>2</v>
      </c>
      <c r="T18" s="24">
        <v>0</v>
      </c>
      <c r="U18" s="24">
        <v>0</v>
      </c>
      <c r="V18" s="24">
        <v>0</v>
      </c>
      <c r="W18" s="24">
        <v>0</v>
      </c>
      <c r="X18" s="24">
        <v>0</v>
      </c>
      <c r="Y18" s="24">
        <v>0</v>
      </c>
      <c r="Z18" s="17">
        <f t="shared" si="5"/>
        <v>2</v>
      </c>
      <c r="AA18" s="17">
        <f t="shared" si="1"/>
        <v>2</v>
      </c>
      <c r="AB18" s="18">
        <f t="shared" si="2"/>
        <v>136</v>
      </c>
      <c r="AC18" s="18">
        <f t="shared" si="3"/>
        <v>123.8</v>
      </c>
      <c r="AD18" s="31">
        <v>324392</v>
      </c>
      <c r="AE18" s="32">
        <v>6577</v>
      </c>
      <c r="AF18" s="32"/>
      <c r="AG18" s="32">
        <v>512</v>
      </c>
      <c r="AH18" s="32">
        <v>84758</v>
      </c>
      <c r="AI18" s="32">
        <v>26059</v>
      </c>
      <c r="AJ18" s="29">
        <f t="shared" si="6"/>
        <v>442298</v>
      </c>
      <c r="AK18" s="31">
        <v>4758</v>
      </c>
      <c r="AL18" s="27"/>
      <c r="AM18" s="30">
        <f t="shared" si="4"/>
        <v>4758</v>
      </c>
      <c r="AN18" s="30">
        <f t="shared" si="7"/>
        <v>447056</v>
      </c>
      <c r="AO18" s="20"/>
    </row>
    <row r="19" spans="1:41" ht="45">
      <c r="A19" s="9" t="s">
        <v>36</v>
      </c>
      <c r="B19" s="9" t="s">
        <v>61</v>
      </c>
      <c r="C19" s="9" t="s">
        <v>62</v>
      </c>
      <c r="D19" s="15">
        <v>36</v>
      </c>
      <c r="E19" s="15">
        <v>34.62</v>
      </c>
      <c r="F19" s="15">
        <v>33</v>
      </c>
      <c r="G19" s="15">
        <v>30.5</v>
      </c>
      <c r="H19" s="15">
        <v>116</v>
      </c>
      <c r="I19" s="15">
        <v>110.66</v>
      </c>
      <c r="J19" s="15">
        <v>34</v>
      </c>
      <c r="K19" s="15">
        <v>31.69</v>
      </c>
      <c r="L19" s="15">
        <v>4</v>
      </c>
      <c r="M19" s="15">
        <v>4</v>
      </c>
      <c r="N19" s="15">
        <v>0</v>
      </c>
      <c r="O19" s="15">
        <v>0</v>
      </c>
      <c r="P19" s="16">
        <f t="shared" si="0"/>
        <v>223</v>
      </c>
      <c r="Q19" s="16">
        <f t="shared" si="8"/>
        <v>211.47</v>
      </c>
      <c r="R19" s="15">
        <v>2</v>
      </c>
      <c r="S19" s="15">
        <v>2</v>
      </c>
      <c r="T19" s="15">
        <v>0</v>
      </c>
      <c r="U19" s="15">
        <v>0</v>
      </c>
      <c r="V19" s="15">
        <v>13</v>
      </c>
      <c r="W19" s="15">
        <v>13</v>
      </c>
      <c r="X19" s="15">
        <v>0</v>
      </c>
      <c r="Y19" s="15">
        <v>0</v>
      </c>
      <c r="Z19" s="17">
        <f t="shared" si="5"/>
        <v>15</v>
      </c>
      <c r="AA19" s="17">
        <f t="shared" si="1"/>
        <v>15</v>
      </c>
      <c r="AB19" s="18">
        <f t="shared" si="2"/>
        <v>238</v>
      </c>
      <c r="AC19" s="18">
        <f t="shared" si="3"/>
        <v>226.47</v>
      </c>
      <c r="AD19" s="28">
        <v>588121</v>
      </c>
      <c r="AE19" s="28">
        <v>8946.88</v>
      </c>
      <c r="AF19" s="28">
        <v>111475</v>
      </c>
      <c r="AG19" s="28">
        <v>2046.13</v>
      </c>
      <c r="AH19" s="28">
        <v>148473.33</v>
      </c>
      <c r="AI19" s="28">
        <v>64166.11</v>
      </c>
      <c r="AJ19" s="29">
        <f t="shared" si="6"/>
        <v>923228.45</v>
      </c>
      <c r="AK19" s="27">
        <v>78997.45</v>
      </c>
      <c r="AL19" s="27"/>
      <c r="AM19" s="30">
        <f t="shared" si="4"/>
        <v>78997.45</v>
      </c>
      <c r="AN19" s="30">
        <f t="shared" si="7"/>
        <v>1002225.8999999999</v>
      </c>
      <c r="AO19" s="20"/>
    </row>
    <row r="20" spans="1:41" ht="45">
      <c r="A20" s="9" t="s">
        <v>37</v>
      </c>
      <c r="B20" s="9" t="s">
        <v>61</v>
      </c>
      <c r="C20" s="9" t="s">
        <v>62</v>
      </c>
      <c r="D20" s="15">
        <v>34</v>
      </c>
      <c r="E20" s="15">
        <v>31</v>
      </c>
      <c r="F20" s="15">
        <v>32</v>
      </c>
      <c r="G20" s="15">
        <v>30</v>
      </c>
      <c r="H20" s="15">
        <v>19</v>
      </c>
      <c r="I20" s="15">
        <v>19</v>
      </c>
      <c r="J20" s="15">
        <v>0</v>
      </c>
      <c r="K20" s="15">
        <v>0</v>
      </c>
      <c r="L20" s="15">
        <v>0</v>
      </c>
      <c r="M20" s="15">
        <v>0</v>
      </c>
      <c r="N20" s="15">
        <v>9</v>
      </c>
      <c r="O20" s="15">
        <v>4</v>
      </c>
      <c r="P20" s="16">
        <f t="shared" si="0"/>
        <v>94</v>
      </c>
      <c r="Q20" s="16">
        <f t="shared" si="8"/>
        <v>84</v>
      </c>
      <c r="R20" s="15">
        <v>1</v>
      </c>
      <c r="S20" s="15">
        <v>1</v>
      </c>
      <c r="T20" s="15">
        <v>0</v>
      </c>
      <c r="U20" s="15">
        <v>0</v>
      </c>
      <c r="V20" s="15">
        <v>0</v>
      </c>
      <c r="W20" s="15">
        <v>0</v>
      </c>
      <c r="X20" s="15">
        <v>0</v>
      </c>
      <c r="Y20" s="15">
        <v>0</v>
      </c>
      <c r="Z20" s="17">
        <f t="shared" si="5"/>
        <v>1</v>
      </c>
      <c r="AA20" s="17">
        <f t="shared" si="1"/>
        <v>1</v>
      </c>
      <c r="AB20" s="18">
        <f t="shared" si="2"/>
        <v>95</v>
      </c>
      <c r="AC20" s="18">
        <f t="shared" si="3"/>
        <v>85</v>
      </c>
      <c r="AD20" s="28">
        <v>242779</v>
      </c>
      <c r="AE20" s="28">
        <v>10645</v>
      </c>
      <c r="AF20" s="28"/>
      <c r="AG20" s="28">
        <v>848</v>
      </c>
      <c r="AH20" s="28">
        <v>46079</v>
      </c>
      <c r="AI20" s="28">
        <v>21995</v>
      </c>
      <c r="AJ20" s="29">
        <f t="shared" si="6"/>
        <v>322346</v>
      </c>
      <c r="AK20" s="27">
        <v>6000</v>
      </c>
      <c r="AL20" s="27"/>
      <c r="AM20" s="30">
        <f t="shared" si="4"/>
        <v>6000</v>
      </c>
      <c r="AN20" s="30">
        <f t="shared" si="7"/>
        <v>328346</v>
      </c>
      <c r="AO20" s="20"/>
    </row>
    <row r="21" spans="1:41" ht="45">
      <c r="A21" s="9" t="s">
        <v>38</v>
      </c>
      <c r="B21" s="9" t="s">
        <v>61</v>
      </c>
      <c r="C21" s="9" t="s">
        <v>62</v>
      </c>
      <c r="D21" s="15" t="s">
        <v>68</v>
      </c>
      <c r="E21" s="15" t="s">
        <v>68</v>
      </c>
      <c r="F21" s="15" t="s">
        <v>68</v>
      </c>
      <c r="G21" s="15" t="s">
        <v>68</v>
      </c>
      <c r="H21" s="15" t="s">
        <v>68</v>
      </c>
      <c r="I21" s="15" t="s">
        <v>68</v>
      </c>
      <c r="J21" s="15" t="s">
        <v>68</v>
      </c>
      <c r="K21" s="15" t="s">
        <v>68</v>
      </c>
      <c r="L21" s="15" t="s">
        <v>68</v>
      </c>
      <c r="M21" s="15" t="s">
        <v>68</v>
      </c>
      <c r="N21" s="15" t="s">
        <v>68</v>
      </c>
      <c r="O21" s="15" t="s">
        <v>68</v>
      </c>
      <c r="P21" s="16" t="s">
        <v>68</v>
      </c>
      <c r="Q21" s="16" t="s">
        <v>68</v>
      </c>
      <c r="R21" s="15" t="s">
        <v>68</v>
      </c>
      <c r="S21" s="15" t="s">
        <v>68</v>
      </c>
      <c r="T21" s="15" t="s">
        <v>68</v>
      </c>
      <c r="U21" s="15" t="s">
        <v>68</v>
      </c>
      <c r="V21" s="15" t="s">
        <v>68</v>
      </c>
      <c r="W21" s="15" t="s">
        <v>68</v>
      </c>
      <c r="X21" s="15" t="s">
        <v>68</v>
      </c>
      <c r="Y21" s="15" t="s">
        <v>68</v>
      </c>
      <c r="Z21" s="17" t="s">
        <v>68</v>
      </c>
      <c r="AA21" s="17" t="s">
        <v>68</v>
      </c>
      <c r="AB21" s="21" t="s">
        <v>68</v>
      </c>
      <c r="AC21" s="21" t="s">
        <v>68</v>
      </c>
      <c r="AD21" s="28"/>
      <c r="AE21" s="28"/>
      <c r="AF21" s="28"/>
      <c r="AG21" s="28"/>
      <c r="AH21" s="28"/>
      <c r="AI21" s="28"/>
      <c r="AJ21" s="30" t="s">
        <v>68</v>
      </c>
      <c r="AK21" s="27"/>
      <c r="AL21" s="27"/>
      <c r="AM21" s="30" t="s">
        <v>68</v>
      </c>
      <c r="AN21" s="30" t="s">
        <v>68</v>
      </c>
      <c r="AO21" s="20" t="s">
        <v>68</v>
      </c>
    </row>
    <row r="22" spans="1:41" ht="45">
      <c r="A22" s="9" t="s">
        <v>39</v>
      </c>
      <c r="B22" s="9" t="s">
        <v>61</v>
      </c>
      <c r="C22" s="9" t="s">
        <v>62</v>
      </c>
      <c r="D22" s="15">
        <v>7</v>
      </c>
      <c r="E22" s="15">
        <v>4.83</v>
      </c>
      <c r="F22" s="15">
        <v>27</v>
      </c>
      <c r="G22" s="15">
        <v>21.83</v>
      </c>
      <c r="H22" s="15">
        <v>176</v>
      </c>
      <c r="I22" s="15">
        <v>158.27</v>
      </c>
      <c r="J22" s="15">
        <v>42</v>
      </c>
      <c r="K22" s="15">
        <v>40.82</v>
      </c>
      <c r="L22" s="15">
        <v>5</v>
      </c>
      <c r="M22" s="15">
        <v>4.4</v>
      </c>
      <c r="N22" s="15">
        <v>0</v>
      </c>
      <c r="O22" s="15">
        <v>0</v>
      </c>
      <c r="P22" s="16">
        <f t="shared" si="0"/>
        <v>257</v>
      </c>
      <c r="Q22" s="16">
        <f t="shared" si="8"/>
        <v>230.15</v>
      </c>
      <c r="R22" s="15">
        <v>9</v>
      </c>
      <c r="S22" s="15">
        <v>6</v>
      </c>
      <c r="T22" s="15">
        <v>0</v>
      </c>
      <c r="U22" s="15">
        <v>0</v>
      </c>
      <c r="V22" s="15">
        <v>0</v>
      </c>
      <c r="W22" s="15">
        <v>0</v>
      </c>
      <c r="X22" s="15">
        <v>0</v>
      </c>
      <c r="Y22" s="15">
        <v>0</v>
      </c>
      <c r="Z22" s="17">
        <f t="shared" si="5"/>
        <v>9</v>
      </c>
      <c r="AA22" s="17">
        <f t="shared" si="1"/>
        <v>6</v>
      </c>
      <c r="AB22" s="18">
        <f t="shared" si="2"/>
        <v>266</v>
      </c>
      <c r="AC22" s="18">
        <f t="shared" si="3"/>
        <v>236.15</v>
      </c>
      <c r="AD22" s="28">
        <v>744697.73</v>
      </c>
      <c r="AE22" s="28">
        <v>2455.92</v>
      </c>
      <c r="AF22" s="28"/>
      <c r="AG22" s="28">
        <v>219.76</v>
      </c>
      <c r="AH22" s="28">
        <v>143334.88</v>
      </c>
      <c r="AI22" s="28">
        <v>64954.15</v>
      </c>
      <c r="AJ22" s="29">
        <f t="shared" si="6"/>
        <v>955662.4400000001</v>
      </c>
      <c r="AK22" s="27">
        <v>12649.28</v>
      </c>
      <c r="AL22" s="27"/>
      <c r="AM22" s="30">
        <f t="shared" si="4"/>
        <v>12649.28</v>
      </c>
      <c r="AN22" s="30">
        <f t="shared" si="7"/>
        <v>968311.7200000001</v>
      </c>
      <c r="AO22" s="20"/>
    </row>
    <row r="23" spans="1:41" ht="45">
      <c r="A23" s="9" t="s">
        <v>40</v>
      </c>
      <c r="B23" s="9" t="s">
        <v>65</v>
      </c>
      <c r="C23" s="9" t="s">
        <v>62</v>
      </c>
      <c r="D23" s="15">
        <v>763</v>
      </c>
      <c r="E23" s="15">
        <v>705.59</v>
      </c>
      <c r="F23" s="15">
        <v>407</v>
      </c>
      <c r="G23" s="15">
        <v>386.59</v>
      </c>
      <c r="H23" s="15">
        <v>819</v>
      </c>
      <c r="I23" s="15">
        <v>791.37</v>
      </c>
      <c r="J23" s="15">
        <v>96</v>
      </c>
      <c r="K23" s="15">
        <v>94.98</v>
      </c>
      <c r="L23" s="15">
        <v>6</v>
      </c>
      <c r="M23" s="15">
        <v>5.8</v>
      </c>
      <c r="N23" s="15">
        <v>0</v>
      </c>
      <c r="O23" s="15">
        <v>0</v>
      </c>
      <c r="P23" s="16">
        <f t="shared" si="0"/>
        <v>2091</v>
      </c>
      <c r="Q23" s="16">
        <f t="shared" si="8"/>
        <v>1984.3300000000002</v>
      </c>
      <c r="R23" s="15">
        <v>98</v>
      </c>
      <c r="S23" s="15">
        <v>98</v>
      </c>
      <c r="T23" s="15">
        <v>0</v>
      </c>
      <c r="U23" s="15">
        <v>0</v>
      </c>
      <c r="V23" s="15">
        <v>26</v>
      </c>
      <c r="W23" s="15">
        <v>26</v>
      </c>
      <c r="X23" s="15">
        <v>0</v>
      </c>
      <c r="Y23" s="15">
        <v>0</v>
      </c>
      <c r="Z23" s="17">
        <f t="shared" si="5"/>
        <v>124</v>
      </c>
      <c r="AA23" s="17">
        <f t="shared" si="1"/>
        <v>124</v>
      </c>
      <c r="AB23" s="18">
        <f t="shared" si="2"/>
        <v>2215</v>
      </c>
      <c r="AC23" s="18">
        <f t="shared" si="3"/>
        <v>2108.33</v>
      </c>
      <c r="AD23" s="28">
        <v>4607604.44</v>
      </c>
      <c r="AE23" s="28">
        <v>31298.71999999974</v>
      </c>
      <c r="AF23" s="28">
        <v>0</v>
      </c>
      <c r="AG23" s="28">
        <v>38450.82</v>
      </c>
      <c r="AH23" s="28">
        <v>872328.43</v>
      </c>
      <c r="AI23" s="28">
        <v>356362.52</v>
      </c>
      <c r="AJ23" s="29">
        <f t="shared" si="6"/>
        <v>5906044.93</v>
      </c>
      <c r="AK23" s="27">
        <v>532337.27</v>
      </c>
      <c r="AL23" s="27"/>
      <c r="AM23" s="30">
        <f t="shared" si="4"/>
        <v>532337.27</v>
      </c>
      <c r="AN23" s="30">
        <f t="shared" si="7"/>
        <v>6438382.199999999</v>
      </c>
      <c r="AO23" s="20"/>
    </row>
    <row r="24" spans="1:41" ht="45">
      <c r="A24" s="9" t="s">
        <v>41</v>
      </c>
      <c r="B24" s="9" t="s">
        <v>61</v>
      </c>
      <c r="C24" s="9" t="s">
        <v>62</v>
      </c>
      <c r="D24" s="15">
        <v>384</v>
      </c>
      <c r="E24" s="15">
        <v>347.9</v>
      </c>
      <c r="F24" s="15">
        <v>620</v>
      </c>
      <c r="G24" s="15">
        <v>593.6</v>
      </c>
      <c r="H24" s="15">
        <v>1673</v>
      </c>
      <c r="I24" s="15">
        <v>1631.1</v>
      </c>
      <c r="J24" s="15">
        <v>250</v>
      </c>
      <c r="K24" s="15">
        <v>242.8</v>
      </c>
      <c r="L24" s="15">
        <v>90</v>
      </c>
      <c r="M24" s="15">
        <v>87.3</v>
      </c>
      <c r="N24" s="15">
        <v>62</v>
      </c>
      <c r="O24" s="15">
        <v>48.2</v>
      </c>
      <c r="P24" s="16">
        <f t="shared" si="0"/>
        <v>3079</v>
      </c>
      <c r="Q24" s="16">
        <f t="shared" si="8"/>
        <v>2950.9</v>
      </c>
      <c r="R24" s="15">
        <v>24</v>
      </c>
      <c r="S24" s="15">
        <v>24</v>
      </c>
      <c r="T24" s="15">
        <v>29</v>
      </c>
      <c r="U24" s="15">
        <v>29</v>
      </c>
      <c r="V24" s="15">
        <v>9</v>
      </c>
      <c r="W24" s="15">
        <v>9</v>
      </c>
      <c r="X24" s="15">
        <v>2</v>
      </c>
      <c r="Y24" s="15">
        <v>2</v>
      </c>
      <c r="Z24" s="17">
        <f t="shared" si="5"/>
        <v>64</v>
      </c>
      <c r="AA24" s="17">
        <f t="shared" si="1"/>
        <v>64</v>
      </c>
      <c r="AB24" s="18">
        <f t="shared" si="2"/>
        <v>3143</v>
      </c>
      <c r="AC24" s="18">
        <f t="shared" si="3"/>
        <v>3014.9</v>
      </c>
      <c r="AD24" s="28">
        <v>8215457.119999994</v>
      </c>
      <c r="AE24" s="28">
        <v>493641.55999999546</v>
      </c>
      <c r="AF24" s="28">
        <v>16560.08</v>
      </c>
      <c r="AG24" s="28">
        <v>27142.06</v>
      </c>
      <c r="AH24" s="28">
        <v>974314.7000000026</v>
      </c>
      <c r="AI24" s="28">
        <v>744630.8000000038</v>
      </c>
      <c r="AJ24" s="29">
        <f t="shared" si="6"/>
        <v>10471746.319999997</v>
      </c>
      <c r="AK24" s="27">
        <v>453380.62</v>
      </c>
      <c r="AL24" s="27">
        <v>-73672.96</v>
      </c>
      <c r="AM24" s="30">
        <f t="shared" si="4"/>
        <v>379707.66</v>
      </c>
      <c r="AN24" s="30">
        <f t="shared" si="7"/>
        <v>10851453.979999997</v>
      </c>
      <c r="AO24" s="20"/>
    </row>
    <row r="25" spans="1:41" ht="45">
      <c r="A25" s="9" t="s">
        <v>43</v>
      </c>
      <c r="B25" s="9" t="s">
        <v>65</v>
      </c>
      <c r="C25" s="9" t="s">
        <v>62</v>
      </c>
      <c r="D25" s="15">
        <v>5</v>
      </c>
      <c r="E25" s="15">
        <v>4</v>
      </c>
      <c r="F25" s="15">
        <v>12</v>
      </c>
      <c r="G25" s="15">
        <v>11.83</v>
      </c>
      <c r="H25" s="15">
        <v>32</v>
      </c>
      <c r="I25" s="15">
        <v>31.61</v>
      </c>
      <c r="J25" s="15">
        <v>17</v>
      </c>
      <c r="K25" s="15">
        <v>16.1</v>
      </c>
      <c r="L25" s="15">
        <v>1</v>
      </c>
      <c r="M25" s="15">
        <v>1</v>
      </c>
      <c r="N25" s="15">
        <v>0</v>
      </c>
      <c r="O25" s="15">
        <v>0</v>
      </c>
      <c r="P25" s="16">
        <f>SUM(D25,F25,H25,J25,L25,N25)</f>
        <v>67</v>
      </c>
      <c r="Q25" s="16">
        <f>SUM(E25,G25,I25,K25,M25,O25)</f>
        <v>64.53999999999999</v>
      </c>
      <c r="R25" s="15">
        <v>1</v>
      </c>
      <c r="S25" s="15">
        <v>1</v>
      </c>
      <c r="T25" s="15">
        <v>0</v>
      </c>
      <c r="U25" s="15">
        <v>0</v>
      </c>
      <c r="V25" s="15">
        <v>0</v>
      </c>
      <c r="W25" s="15">
        <v>0</v>
      </c>
      <c r="X25" s="15">
        <v>0</v>
      </c>
      <c r="Y25" s="15">
        <v>0</v>
      </c>
      <c r="Z25" s="17">
        <f t="shared" si="5"/>
        <v>1</v>
      </c>
      <c r="AA25" s="17">
        <f t="shared" si="1"/>
        <v>1</v>
      </c>
      <c r="AB25" s="18">
        <f t="shared" si="2"/>
        <v>68</v>
      </c>
      <c r="AC25" s="18">
        <f t="shared" si="3"/>
        <v>65.53999999999999</v>
      </c>
      <c r="AD25" s="28">
        <v>208154.25</v>
      </c>
      <c r="AE25" s="28">
        <v>160.39</v>
      </c>
      <c r="AF25" s="28"/>
      <c r="AG25" s="28">
        <v>235.2</v>
      </c>
      <c r="AH25" s="28">
        <v>40721.09</v>
      </c>
      <c r="AI25" s="28">
        <v>17648.46</v>
      </c>
      <c r="AJ25" s="29">
        <f t="shared" si="6"/>
        <v>266919.39</v>
      </c>
      <c r="AK25" s="27">
        <v>3382.73</v>
      </c>
      <c r="AL25" s="27"/>
      <c r="AM25" s="30">
        <f t="shared" si="4"/>
        <v>3382.73</v>
      </c>
      <c r="AN25" s="30">
        <f t="shared" si="7"/>
        <v>270302.12</v>
      </c>
      <c r="AO25" s="20"/>
    </row>
    <row r="26" spans="1:41" ht="45">
      <c r="A26" s="9" t="s">
        <v>44</v>
      </c>
      <c r="B26" s="9" t="s">
        <v>61</v>
      </c>
      <c r="C26" s="9" t="s">
        <v>62</v>
      </c>
      <c r="D26" s="15">
        <v>276</v>
      </c>
      <c r="E26" s="15">
        <v>248</v>
      </c>
      <c r="F26" s="15">
        <v>433</v>
      </c>
      <c r="G26" s="15">
        <v>408</v>
      </c>
      <c r="H26" s="15">
        <v>1084</v>
      </c>
      <c r="I26" s="15">
        <v>1034</v>
      </c>
      <c r="J26" s="15">
        <v>439</v>
      </c>
      <c r="K26" s="15">
        <v>417</v>
      </c>
      <c r="L26" s="15">
        <v>22</v>
      </c>
      <c r="M26" s="15">
        <v>21</v>
      </c>
      <c r="N26" s="15">
        <v>237</v>
      </c>
      <c r="O26" s="15">
        <v>236</v>
      </c>
      <c r="P26" s="16">
        <f t="shared" si="0"/>
        <v>2491</v>
      </c>
      <c r="Q26" s="16">
        <f t="shared" si="8"/>
        <v>2364</v>
      </c>
      <c r="R26" s="15">
        <v>13</v>
      </c>
      <c r="S26" s="15">
        <v>13</v>
      </c>
      <c r="T26" s="15">
        <v>0</v>
      </c>
      <c r="U26" s="15">
        <v>0</v>
      </c>
      <c r="V26" s="15">
        <v>5</v>
      </c>
      <c r="W26" s="15">
        <v>5</v>
      </c>
      <c r="X26" s="15">
        <v>2</v>
      </c>
      <c r="Y26" s="15">
        <v>2</v>
      </c>
      <c r="Z26" s="17">
        <f t="shared" si="5"/>
        <v>20</v>
      </c>
      <c r="AA26" s="17">
        <f t="shared" si="1"/>
        <v>20</v>
      </c>
      <c r="AB26" s="18">
        <f t="shared" si="2"/>
        <v>2511</v>
      </c>
      <c r="AC26" s="18">
        <f t="shared" si="3"/>
        <v>2384</v>
      </c>
      <c r="AD26" s="28">
        <v>6741655.02</v>
      </c>
      <c r="AE26" s="28">
        <v>152266.67</v>
      </c>
      <c r="AF26" s="28">
        <v>12427.53</v>
      </c>
      <c r="AG26" s="28">
        <v>35143.81</v>
      </c>
      <c r="AH26" s="28">
        <v>1727177.67</v>
      </c>
      <c r="AI26" s="28">
        <v>576653.3</v>
      </c>
      <c r="AJ26" s="29">
        <f t="shared" si="6"/>
        <v>9245324</v>
      </c>
      <c r="AK26" s="27">
        <v>83475.09</v>
      </c>
      <c r="AL26" s="27">
        <v>115241.56</v>
      </c>
      <c r="AM26" s="30">
        <f t="shared" si="4"/>
        <v>198716.65</v>
      </c>
      <c r="AN26" s="30">
        <f t="shared" si="7"/>
        <v>9444040.65</v>
      </c>
      <c r="AO26" s="20"/>
    </row>
    <row r="27" spans="1:41" ht="45">
      <c r="A27" s="9" t="s">
        <v>45</v>
      </c>
      <c r="B27" s="9" t="s">
        <v>61</v>
      </c>
      <c r="C27" s="9" t="s">
        <v>62</v>
      </c>
      <c r="D27" s="15" t="s">
        <v>67</v>
      </c>
      <c r="E27" s="15" t="s">
        <v>67</v>
      </c>
      <c r="F27" s="15" t="s">
        <v>67</v>
      </c>
      <c r="G27" s="15" t="s">
        <v>67</v>
      </c>
      <c r="H27" s="15" t="s">
        <v>67</v>
      </c>
      <c r="I27" s="15" t="s">
        <v>67</v>
      </c>
      <c r="J27" s="15" t="s">
        <v>67</v>
      </c>
      <c r="K27" s="15" t="s">
        <v>67</v>
      </c>
      <c r="L27" s="15" t="s">
        <v>67</v>
      </c>
      <c r="M27" s="15" t="s">
        <v>67</v>
      </c>
      <c r="N27" s="15" t="s">
        <v>67</v>
      </c>
      <c r="O27" s="15">
        <v>9</v>
      </c>
      <c r="P27" s="16">
        <f t="shared" si="0"/>
        <v>0</v>
      </c>
      <c r="Q27" s="16">
        <f t="shared" si="8"/>
        <v>9</v>
      </c>
      <c r="R27" s="15" t="s">
        <v>67</v>
      </c>
      <c r="S27" s="15" t="s">
        <v>67</v>
      </c>
      <c r="T27" s="15" t="s">
        <v>67</v>
      </c>
      <c r="U27" s="15" t="s">
        <v>67</v>
      </c>
      <c r="V27" s="15" t="s">
        <v>67</v>
      </c>
      <c r="W27" s="15" t="s">
        <v>67</v>
      </c>
      <c r="X27" s="15" t="s">
        <v>67</v>
      </c>
      <c r="Y27" s="15" t="s">
        <v>67</v>
      </c>
      <c r="Z27" s="17" t="s">
        <v>67</v>
      </c>
      <c r="AA27" s="17" t="s">
        <v>67</v>
      </c>
      <c r="AB27" s="21" t="s">
        <v>67</v>
      </c>
      <c r="AC27" s="21" t="s">
        <v>67</v>
      </c>
      <c r="AD27" s="28"/>
      <c r="AE27" s="28"/>
      <c r="AF27" s="28"/>
      <c r="AG27" s="28"/>
      <c r="AH27" s="28"/>
      <c r="AI27" s="28"/>
      <c r="AJ27" s="30" t="s">
        <v>67</v>
      </c>
      <c r="AK27" s="27"/>
      <c r="AL27" s="27"/>
      <c r="AM27" s="30" t="s">
        <v>67</v>
      </c>
      <c r="AN27" s="30" t="s">
        <v>67</v>
      </c>
      <c r="AO27" s="20" t="s">
        <v>67</v>
      </c>
    </row>
    <row r="28" spans="1:41" ht="45">
      <c r="A28" s="9" t="s">
        <v>46</v>
      </c>
      <c r="B28" s="9" t="s">
        <v>61</v>
      </c>
      <c r="C28" s="9" t="s">
        <v>62</v>
      </c>
      <c r="D28" s="15">
        <v>0</v>
      </c>
      <c r="E28" s="15">
        <v>0</v>
      </c>
      <c r="F28" s="15">
        <v>0</v>
      </c>
      <c r="G28" s="15">
        <v>0</v>
      </c>
      <c r="H28" s="15">
        <v>8</v>
      </c>
      <c r="I28" s="15">
        <v>7.6</v>
      </c>
      <c r="J28" s="15">
        <v>2</v>
      </c>
      <c r="K28" s="15">
        <v>1.5</v>
      </c>
      <c r="L28" s="15">
        <v>1</v>
      </c>
      <c r="M28" s="15">
        <v>1</v>
      </c>
      <c r="N28" s="15">
        <v>0</v>
      </c>
      <c r="O28" s="15">
        <v>0</v>
      </c>
      <c r="P28" s="16">
        <f t="shared" si="0"/>
        <v>11</v>
      </c>
      <c r="Q28" s="16">
        <f t="shared" si="8"/>
        <v>10.1</v>
      </c>
      <c r="R28" s="15">
        <v>1</v>
      </c>
      <c r="S28" s="15">
        <v>1</v>
      </c>
      <c r="T28" s="15">
        <v>0</v>
      </c>
      <c r="U28" s="15">
        <v>0</v>
      </c>
      <c r="V28" s="15">
        <v>0</v>
      </c>
      <c r="W28" s="15">
        <v>0</v>
      </c>
      <c r="X28" s="15">
        <v>0</v>
      </c>
      <c r="Y28" s="15">
        <v>0</v>
      </c>
      <c r="Z28" s="17">
        <f t="shared" si="5"/>
        <v>1</v>
      </c>
      <c r="AA28" s="17">
        <f t="shared" si="1"/>
        <v>1</v>
      </c>
      <c r="AB28" s="18">
        <f t="shared" si="2"/>
        <v>12</v>
      </c>
      <c r="AC28" s="18">
        <f t="shared" si="3"/>
        <v>11.1</v>
      </c>
      <c r="AD28" s="28">
        <v>30627.12</v>
      </c>
      <c r="AE28" s="28">
        <v>478.88</v>
      </c>
      <c r="AF28" s="28">
        <v>0</v>
      </c>
      <c r="AG28" s="28">
        <v>0</v>
      </c>
      <c r="AH28" s="28">
        <v>5951.83</v>
      </c>
      <c r="AI28" s="28">
        <v>2548.78</v>
      </c>
      <c r="AJ28" s="29">
        <f t="shared" si="6"/>
        <v>39606.61</v>
      </c>
      <c r="AK28" s="27">
        <v>2061.58</v>
      </c>
      <c r="AL28" s="27">
        <v>0</v>
      </c>
      <c r="AM28" s="30">
        <f t="shared" si="4"/>
        <v>2061.58</v>
      </c>
      <c r="AN28" s="30">
        <f t="shared" si="7"/>
        <v>41668.19</v>
      </c>
      <c r="AO28" s="20" t="s">
        <v>85</v>
      </c>
    </row>
    <row r="29" spans="1:41" ht="45">
      <c r="A29" s="9" t="s">
        <v>47</v>
      </c>
      <c r="B29" s="9" t="s">
        <v>61</v>
      </c>
      <c r="C29" s="9" t="s">
        <v>62</v>
      </c>
      <c r="D29" s="15" t="s">
        <v>67</v>
      </c>
      <c r="E29" s="15" t="s">
        <v>67</v>
      </c>
      <c r="F29" s="15" t="s">
        <v>67</v>
      </c>
      <c r="G29" s="15" t="s">
        <v>67</v>
      </c>
      <c r="H29" s="15" t="s">
        <v>67</v>
      </c>
      <c r="I29" s="15" t="s">
        <v>67</v>
      </c>
      <c r="J29" s="15" t="s">
        <v>67</v>
      </c>
      <c r="K29" s="15" t="s">
        <v>67</v>
      </c>
      <c r="L29" s="15" t="s">
        <v>67</v>
      </c>
      <c r="M29" s="15" t="s">
        <v>67</v>
      </c>
      <c r="N29" s="15" t="s">
        <v>67</v>
      </c>
      <c r="O29" s="15">
        <v>10.6</v>
      </c>
      <c r="P29" s="16">
        <f t="shared" si="0"/>
        <v>0</v>
      </c>
      <c r="Q29" s="16">
        <f t="shared" si="8"/>
        <v>10.6</v>
      </c>
      <c r="R29" s="15" t="s">
        <v>67</v>
      </c>
      <c r="S29" s="15" t="s">
        <v>67</v>
      </c>
      <c r="T29" s="15" t="s">
        <v>67</v>
      </c>
      <c r="U29" s="15" t="s">
        <v>67</v>
      </c>
      <c r="V29" s="15" t="s">
        <v>67</v>
      </c>
      <c r="W29" s="15" t="s">
        <v>67</v>
      </c>
      <c r="X29" s="15" t="s">
        <v>67</v>
      </c>
      <c r="Y29" s="15" t="s">
        <v>67</v>
      </c>
      <c r="Z29" s="17" t="s">
        <v>67</v>
      </c>
      <c r="AA29" s="17" t="s">
        <v>67</v>
      </c>
      <c r="AB29" s="21" t="s">
        <v>67</v>
      </c>
      <c r="AC29" s="21" t="s">
        <v>67</v>
      </c>
      <c r="AD29" s="28"/>
      <c r="AE29" s="28"/>
      <c r="AF29" s="28"/>
      <c r="AG29" s="28"/>
      <c r="AH29" s="28"/>
      <c r="AI29" s="28"/>
      <c r="AJ29" s="30" t="s">
        <v>67</v>
      </c>
      <c r="AK29" s="27"/>
      <c r="AL29" s="27"/>
      <c r="AM29" s="30" t="s">
        <v>67</v>
      </c>
      <c r="AN29" s="30" t="s">
        <v>67</v>
      </c>
      <c r="AO29" s="20" t="s">
        <v>67</v>
      </c>
    </row>
    <row r="30" spans="1:41" ht="45">
      <c r="A30" s="9" t="s">
        <v>48</v>
      </c>
      <c r="B30" s="9" t="s">
        <v>61</v>
      </c>
      <c r="C30" s="9" t="s">
        <v>62</v>
      </c>
      <c r="D30" s="15">
        <v>133</v>
      </c>
      <c r="E30" s="15">
        <v>127.1</v>
      </c>
      <c r="F30" s="15">
        <v>249</v>
      </c>
      <c r="G30" s="15">
        <v>239.3</v>
      </c>
      <c r="H30" s="15">
        <v>923</v>
      </c>
      <c r="I30" s="15">
        <v>907.6</v>
      </c>
      <c r="J30" s="15">
        <v>321</v>
      </c>
      <c r="K30" s="15">
        <v>305.2</v>
      </c>
      <c r="L30" s="15">
        <v>34</v>
      </c>
      <c r="M30" s="15">
        <v>31.3</v>
      </c>
      <c r="N30" s="15">
        <v>26</v>
      </c>
      <c r="O30" s="15">
        <v>26</v>
      </c>
      <c r="P30" s="16">
        <f t="shared" si="0"/>
        <v>1686</v>
      </c>
      <c r="Q30" s="16">
        <f t="shared" si="8"/>
        <v>1636.5</v>
      </c>
      <c r="R30" s="15">
        <v>7</v>
      </c>
      <c r="S30" s="15">
        <v>7</v>
      </c>
      <c r="T30" s="15">
        <v>1</v>
      </c>
      <c r="U30" s="15">
        <v>1</v>
      </c>
      <c r="V30" s="15">
        <v>5</v>
      </c>
      <c r="W30" s="15">
        <v>5</v>
      </c>
      <c r="X30" s="15">
        <v>0</v>
      </c>
      <c r="Y30" s="15">
        <v>0</v>
      </c>
      <c r="Z30" s="17">
        <f t="shared" si="5"/>
        <v>13</v>
      </c>
      <c r="AA30" s="17">
        <f t="shared" si="1"/>
        <v>13</v>
      </c>
      <c r="AB30" s="18">
        <f t="shared" si="2"/>
        <v>1699</v>
      </c>
      <c r="AC30" s="18">
        <f t="shared" si="3"/>
        <v>1649.5</v>
      </c>
      <c r="AD30" s="28">
        <v>4769283</v>
      </c>
      <c r="AE30" s="28">
        <v>166769</v>
      </c>
      <c r="AF30" s="28">
        <v>7545</v>
      </c>
      <c r="AG30" s="28">
        <v>140742</v>
      </c>
      <c r="AH30" s="28">
        <v>1243011</v>
      </c>
      <c r="AI30" s="28">
        <v>427733</v>
      </c>
      <c r="AJ30" s="29">
        <f t="shared" si="6"/>
        <v>6755083</v>
      </c>
      <c r="AK30" s="27">
        <v>76562</v>
      </c>
      <c r="AL30" s="27"/>
      <c r="AM30" s="30">
        <f t="shared" si="4"/>
        <v>76562</v>
      </c>
      <c r="AN30" s="30">
        <f t="shared" si="7"/>
        <v>6831645</v>
      </c>
      <c r="AO30" s="20"/>
    </row>
    <row r="31" spans="1:41" ht="45">
      <c r="A31" s="9" t="s">
        <v>49</v>
      </c>
      <c r="B31" s="9" t="s">
        <v>65</v>
      </c>
      <c r="C31" s="9" t="s">
        <v>62</v>
      </c>
      <c r="D31" s="15">
        <v>105</v>
      </c>
      <c r="E31" s="15">
        <v>101.79729729729729</v>
      </c>
      <c r="F31" s="15">
        <v>393</v>
      </c>
      <c r="G31" s="15">
        <v>381.6845945945946</v>
      </c>
      <c r="H31" s="15">
        <v>532</v>
      </c>
      <c r="I31" s="15">
        <v>519.2297297297299</v>
      </c>
      <c r="J31" s="15">
        <v>162</v>
      </c>
      <c r="K31" s="15">
        <v>161.45945945945945</v>
      </c>
      <c r="L31" s="15">
        <v>44</v>
      </c>
      <c r="M31" s="15">
        <v>43.445945945945944</v>
      </c>
      <c r="N31" s="15">
        <v>2</v>
      </c>
      <c r="O31" s="15">
        <v>1.945945945945946</v>
      </c>
      <c r="P31" s="16">
        <f t="shared" si="0"/>
        <v>1238</v>
      </c>
      <c r="Q31" s="16">
        <f t="shared" si="8"/>
        <v>1209.5629729729733</v>
      </c>
      <c r="R31" s="15">
        <v>8</v>
      </c>
      <c r="S31" s="15">
        <v>8</v>
      </c>
      <c r="T31" s="15">
        <v>0</v>
      </c>
      <c r="U31" s="15">
        <v>0</v>
      </c>
      <c r="V31" s="15">
        <v>123</v>
      </c>
      <c r="W31" s="15">
        <v>123</v>
      </c>
      <c r="X31" s="15">
        <v>2</v>
      </c>
      <c r="Y31" s="15">
        <v>2</v>
      </c>
      <c r="Z31" s="17">
        <f t="shared" si="5"/>
        <v>133</v>
      </c>
      <c r="AA31" s="17">
        <f t="shared" si="1"/>
        <v>133</v>
      </c>
      <c r="AB31" s="18">
        <f t="shared" si="2"/>
        <v>1371</v>
      </c>
      <c r="AC31" s="18">
        <f t="shared" si="3"/>
        <v>1342.5629729729733</v>
      </c>
      <c r="AD31" s="28">
        <v>4155176.8</v>
      </c>
      <c r="AE31" s="28">
        <v>109219.74</v>
      </c>
      <c r="AF31" s="28">
        <v>0</v>
      </c>
      <c r="AG31" s="28">
        <v>390.03</v>
      </c>
      <c r="AH31" s="28">
        <v>841440.9399999987</v>
      </c>
      <c r="AI31" s="28">
        <v>390648.42000000074</v>
      </c>
      <c r="AJ31" s="29">
        <f t="shared" si="6"/>
        <v>5496875.93</v>
      </c>
      <c r="AK31" s="27">
        <v>1047476.1</v>
      </c>
      <c r="AL31" s="27">
        <v>0</v>
      </c>
      <c r="AM31" s="30">
        <f t="shared" si="4"/>
        <v>1047476.1</v>
      </c>
      <c r="AN31" s="30">
        <f t="shared" si="7"/>
        <v>6544352.029999999</v>
      </c>
      <c r="AO31" s="20"/>
    </row>
    <row r="32" spans="1:41" ht="45">
      <c r="A32" s="9" t="s">
        <v>50</v>
      </c>
      <c r="B32" s="9" t="s">
        <v>61</v>
      </c>
      <c r="C32" s="9" t="s">
        <v>62</v>
      </c>
      <c r="D32" s="15" t="s">
        <v>67</v>
      </c>
      <c r="E32" s="15" t="s">
        <v>67</v>
      </c>
      <c r="F32" s="15" t="s">
        <v>67</v>
      </c>
      <c r="G32" s="15" t="s">
        <v>67</v>
      </c>
      <c r="H32" s="15" t="s">
        <v>67</v>
      </c>
      <c r="I32" s="15" t="s">
        <v>67</v>
      </c>
      <c r="J32" s="15" t="s">
        <v>67</v>
      </c>
      <c r="K32" s="15" t="s">
        <v>67</v>
      </c>
      <c r="L32" s="15" t="s">
        <v>67</v>
      </c>
      <c r="M32" s="15" t="s">
        <v>67</v>
      </c>
      <c r="N32" s="15" t="s">
        <v>67</v>
      </c>
      <c r="O32" s="15">
        <v>6</v>
      </c>
      <c r="P32" s="16">
        <f t="shared" si="0"/>
        <v>0</v>
      </c>
      <c r="Q32" s="16">
        <f t="shared" si="8"/>
        <v>6</v>
      </c>
      <c r="R32" s="15" t="s">
        <v>67</v>
      </c>
      <c r="S32" s="15" t="s">
        <v>67</v>
      </c>
      <c r="T32" s="15" t="s">
        <v>67</v>
      </c>
      <c r="U32" s="15" t="s">
        <v>67</v>
      </c>
      <c r="V32" s="15" t="s">
        <v>67</v>
      </c>
      <c r="W32" s="15" t="s">
        <v>67</v>
      </c>
      <c r="X32" s="15" t="s">
        <v>67</v>
      </c>
      <c r="Y32" s="15" t="s">
        <v>67</v>
      </c>
      <c r="Z32" s="17" t="s">
        <v>67</v>
      </c>
      <c r="AA32" s="17" t="s">
        <v>67</v>
      </c>
      <c r="AB32" s="21" t="s">
        <v>67</v>
      </c>
      <c r="AC32" s="21" t="s">
        <v>67</v>
      </c>
      <c r="AD32" s="28"/>
      <c r="AE32" s="28"/>
      <c r="AF32" s="28"/>
      <c r="AG32" s="28"/>
      <c r="AH32" s="28"/>
      <c r="AI32" s="28"/>
      <c r="AJ32" s="30" t="s">
        <v>67</v>
      </c>
      <c r="AK32" s="27"/>
      <c r="AL32" s="27"/>
      <c r="AM32" s="30" t="s">
        <v>67</v>
      </c>
      <c r="AN32" s="30" t="s">
        <v>67</v>
      </c>
      <c r="AO32" s="20" t="s">
        <v>67</v>
      </c>
    </row>
    <row r="33" spans="1:41" ht="45">
      <c r="A33" s="9" t="s">
        <v>51</v>
      </c>
      <c r="B33" s="9" t="s">
        <v>61</v>
      </c>
      <c r="C33" s="9" t="s">
        <v>62</v>
      </c>
      <c r="D33" s="15" t="s">
        <v>67</v>
      </c>
      <c r="E33" s="15" t="s">
        <v>67</v>
      </c>
      <c r="F33" s="15" t="s">
        <v>67</v>
      </c>
      <c r="G33" s="15" t="s">
        <v>67</v>
      </c>
      <c r="H33" s="15" t="s">
        <v>67</v>
      </c>
      <c r="I33" s="15" t="s">
        <v>67</v>
      </c>
      <c r="J33" s="15" t="s">
        <v>67</v>
      </c>
      <c r="K33" s="15" t="s">
        <v>67</v>
      </c>
      <c r="L33" s="15" t="s">
        <v>67</v>
      </c>
      <c r="M33" s="15" t="s">
        <v>67</v>
      </c>
      <c r="N33" s="15" t="s">
        <v>67</v>
      </c>
      <c r="O33" s="15">
        <v>9</v>
      </c>
      <c r="P33" s="16">
        <f t="shared" si="0"/>
        <v>0</v>
      </c>
      <c r="Q33" s="16">
        <f t="shared" si="8"/>
        <v>9</v>
      </c>
      <c r="R33" s="15" t="s">
        <v>67</v>
      </c>
      <c r="S33" s="15" t="s">
        <v>67</v>
      </c>
      <c r="T33" s="15" t="s">
        <v>67</v>
      </c>
      <c r="U33" s="15" t="s">
        <v>67</v>
      </c>
      <c r="V33" s="15" t="s">
        <v>67</v>
      </c>
      <c r="W33" s="15" t="s">
        <v>67</v>
      </c>
      <c r="X33" s="15" t="s">
        <v>67</v>
      </c>
      <c r="Y33" s="15" t="s">
        <v>67</v>
      </c>
      <c r="Z33" s="17" t="s">
        <v>67</v>
      </c>
      <c r="AA33" s="17" t="s">
        <v>67</v>
      </c>
      <c r="AB33" s="21" t="s">
        <v>67</v>
      </c>
      <c r="AC33" s="21" t="s">
        <v>67</v>
      </c>
      <c r="AD33" s="28"/>
      <c r="AE33" s="28"/>
      <c r="AF33" s="28"/>
      <c r="AG33" s="28"/>
      <c r="AH33" s="28"/>
      <c r="AI33" s="28"/>
      <c r="AJ33" s="30" t="s">
        <v>67</v>
      </c>
      <c r="AK33" s="27"/>
      <c r="AL33" s="27"/>
      <c r="AM33" s="30" t="s">
        <v>67</v>
      </c>
      <c r="AN33" s="30" t="s">
        <v>67</v>
      </c>
      <c r="AO33" s="20" t="s">
        <v>67</v>
      </c>
    </row>
    <row r="34" spans="1:41" ht="45">
      <c r="A34" s="9" t="s">
        <v>52</v>
      </c>
      <c r="B34" s="9" t="s">
        <v>61</v>
      </c>
      <c r="C34" s="9" t="s">
        <v>62</v>
      </c>
      <c r="D34" s="35">
        <v>1330</v>
      </c>
      <c r="E34" s="36">
        <v>1223</v>
      </c>
      <c r="F34" s="36">
        <v>627</v>
      </c>
      <c r="G34" s="36">
        <v>600</v>
      </c>
      <c r="H34" s="36">
        <v>91</v>
      </c>
      <c r="I34" s="36">
        <v>88.56</v>
      </c>
      <c r="J34" s="36">
        <v>11</v>
      </c>
      <c r="K34" s="36">
        <v>11</v>
      </c>
      <c r="L34" s="36">
        <v>8</v>
      </c>
      <c r="M34" s="36">
        <v>8</v>
      </c>
      <c r="N34" s="36">
        <v>7</v>
      </c>
      <c r="O34" s="36">
        <v>0.96</v>
      </c>
      <c r="P34" s="16">
        <f t="shared" si="0"/>
        <v>2074</v>
      </c>
      <c r="Q34" s="16">
        <f t="shared" si="8"/>
        <v>1931.52</v>
      </c>
      <c r="R34" s="24">
        <v>241</v>
      </c>
      <c r="S34" s="24">
        <v>241</v>
      </c>
      <c r="T34" s="24">
        <v>0</v>
      </c>
      <c r="U34" s="24">
        <v>0</v>
      </c>
      <c r="V34" s="24">
        <v>89</v>
      </c>
      <c r="W34" s="24">
        <v>89</v>
      </c>
      <c r="X34" s="24">
        <v>0</v>
      </c>
      <c r="Y34" s="24">
        <v>0</v>
      </c>
      <c r="Z34" s="17">
        <f t="shared" si="5"/>
        <v>330</v>
      </c>
      <c r="AA34" s="17">
        <f t="shared" si="1"/>
        <v>330</v>
      </c>
      <c r="AB34" s="18">
        <f t="shared" si="2"/>
        <v>2404</v>
      </c>
      <c r="AC34" s="18">
        <f t="shared" si="3"/>
        <v>2261.52</v>
      </c>
      <c r="AD34" s="40">
        <v>3665319.88</v>
      </c>
      <c r="AE34" s="33">
        <v>88947.09000000003</v>
      </c>
      <c r="AF34" s="33">
        <v>6981.75</v>
      </c>
      <c r="AG34" s="33">
        <v>111707.44</v>
      </c>
      <c r="AH34" s="33">
        <v>296947.04</v>
      </c>
      <c r="AI34" s="33">
        <v>287544.72</v>
      </c>
      <c r="AJ34" s="29">
        <f t="shared" si="6"/>
        <v>4457447.92</v>
      </c>
      <c r="AK34" s="31">
        <v>752191</v>
      </c>
      <c r="AL34" s="41">
        <v>102765</v>
      </c>
      <c r="AM34" s="30">
        <f t="shared" si="4"/>
        <v>854956</v>
      </c>
      <c r="AN34" s="30">
        <f t="shared" si="7"/>
        <v>5312403.92</v>
      </c>
      <c r="AO34" s="20"/>
    </row>
    <row r="35" spans="1:41" ht="45">
      <c r="A35" s="9" t="s">
        <v>53</v>
      </c>
      <c r="B35" s="9" t="s">
        <v>61</v>
      </c>
      <c r="C35" s="9" t="s">
        <v>62</v>
      </c>
      <c r="D35" s="15">
        <v>0</v>
      </c>
      <c r="E35" s="15">
        <v>0</v>
      </c>
      <c r="F35" s="15">
        <v>41</v>
      </c>
      <c r="G35" s="15">
        <v>41</v>
      </c>
      <c r="H35" s="15">
        <v>12</v>
      </c>
      <c r="I35" s="15">
        <v>12</v>
      </c>
      <c r="J35" s="15">
        <v>75</v>
      </c>
      <c r="K35" s="15">
        <v>75</v>
      </c>
      <c r="L35" s="15">
        <v>6</v>
      </c>
      <c r="M35" s="15">
        <v>6</v>
      </c>
      <c r="N35" s="15">
        <v>5</v>
      </c>
      <c r="O35" s="15">
        <v>5</v>
      </c>
      <c r="P35" s="16">
        <f t="shared" si="0"/>
        <v>139</v>
      </c>
      <c r="Q35" s="16">
        <f t="shared" si="8"/>
        <v>139</v>
      </c>
      <c r="R35" s="15">
        <v>15</v>
      </c>
      <c r="S35" s="15">
        <v>15</v>
      </c>
      <c r="T35" s="15">
        <v>15</v>
      </c>
      <c r="U35" s="15">
        <v>15</v>
      </c>
      <c r="V35" s="15">
        <v>0</v>
      </c>
      <c r="W35" s="15">
        <v>0</v>
      </c>
      <c r="X35" s="15">
        <v>0</v>
      </c>
      <c r="Y35" s="15">
        <v>0</v>
      </c>
      <c r="Z35" s="17">
        <f t="shared" si="5"/>
        <v>30</v>
      </c>
      <c r="AA35" s="17">
        <f t="shared" si="1"/>
        <v>30</v>
      </c>
      <c r="AB35" s="18">
        <f t="shared" si="2"/>
        <v>169</v>
      </c>
      <c r="AC35" s="18">
        <f t="shared" si="3"/>
        <v>169</v>
      </c>
      <c r="AD35" s="28">
        <v>573703.15</v>
      </c>
      <c r="AE35" s="28">
        <v>94202.44</v>
      </c>
      <c r="AF35" s="28"/>
      <c r="AG35" s="28"/>
      <c r="AH35" s="28">
        <v>111703.77</v>
      </c>
      <c r="AI35" s="28">
        <v>56351.34</v>
      </c>
      <c r="AJ35" s="29">
        <f t="shared" si="6"/>
        <v>835960.7000000001</v>
      </c>
      <c r="AK35" s="27">
        <v>190962.41</v>
      </c>
      <c r="AL35" s="27"/>
      <c r="AM35" s="30">
        <f t="shared" si="4"/>
        <v>190962.41</v>
      </c>
      <c r="AN35" s="30">
        <f t="shared" si="7"/>
        <v>1026923.1100000001</v>
      </c>
      <c r="AO35" s="20"/>
    </row>
    <row r="36" spans="1:41" ht="45">
      <c r="A36" s="9" t="s">
        <v>54</v>
      </c>
      <c r="B36" s="9" t="s">
        <v>61</v>
      </c>
      <c r="C36" s="9" t="s">
        <v>62</v>
      </c>
      <c r="D36" s="15">
        <v>14</v>
      </c>
      <c r="E36" s="15">
        <v>13</v>
      </c>
      <c r="F36" s="15">
        <v>13</v>
      </c>
      <c r="G36" s="15">
        <v>12</v>
      </c>
      <c r="H36" s="15">
        <v>49</v>
      </c>
      <c r="I36" s="15">
        <v>48</v>
      </c>
      <c r="J36" s="15">
        <v>14</v>
      </c>
      <c r="K36" s="15">
        <v>14</v>
      </c>
      <c r="L36" s="15">
        <v>6</v>
      </c>
      <c r="M36" s="15">
        <v>6</v>
      </c>
      <c r="N36" s="15">
        <v>0</v>
      </c>
      <c r="O36" s="15">
        <v>0</v>
      </c>
      <c r="P36" s="16">
        <f t="shared" si="0"/>
        <v>96</v>
      </c>
      <c r="Q36" s="16">
        <f t="shared" si="8"/>
        <v>93</v>
      </c>
      <c r="R36" s="15">
        <v>0</v>
      </c>
      <c r="S36" s="15">
        <v>0</v>
      </c>
      <c r="T36" s="15">
        <v>0</v>
      </c>
      <c r="U36" s="15">
        <v>0</v>
      </c>
      <c r="V36" s="15">
        <v>0</v>
      </c>
      <c r="W36" s="15">
        <v>0</v>
      </c>
      <c r="X36" s="15">
        <v>0</v>
      </c>
      <c r="Y36" s="15">
        <v>0</v>
      </c>
      <c r="Z36" s="17">
        <f t="shared" si="5"/>
        <v>0</v>
      </c>
      <c r="AA36" s="17">
        <f t="shared" si="1"/>
        <v>0</v>
      </c>
      <c r="AB36" s="18">
        <f t="shared" si="2"/>
        <v>96</v>
      </c>
      <c r="AC36" s="18">
        <f t="shared" si="3"/>
        <v>93</v>
      </c>
      <c r="AD36" s="28">
        <v>315691</v>
      </c>
      <c r="AE36" s="28">
        <v>0</v>
      </c>
      <c r="AF36" s="28">
        <v>0</v>
      </c>
      <c r="AG36" s="28">
        <v>0</v>
      </c>
      <c r="AH36" s="28">
        <v>62542.53</v>
      </c>
      <c r="AI36" s="28">
        <v>27960.7</v>
      </c>
      <c r="AJ36" s="29">
        <f t="shared" si="6"/>
        <v>406194.23000000004</v>
      </c>
      <c r="AK36" s="27">
        <v>0</v>
      </c>
      <c r="AL36" s="27">
        <v>0</v>
      </c>
      <c r="AM36" s="30">
        <f t="shared" si="4"/>
        <v>0</v>
      </c>
      <c r="AN36" s="30">
        <f t="shared" si="7"/>
        <v>406194.23000000004</v>
      </c>
      <c r="AO36" s="20"/>
    </row>
    <row r="37" spans="1:41" ht="45">
      <c r="A37" s="9" t="s">
        <v>55</v>
      </c>
      <c r="B37" s="9" t="s">
        <v>65</v>
      </c>
      <c r="C37" s="9" t="s">
        <v>62</v>
      </c>
      <c r="D37" s="15">
        <v>229</v>
      </c>
      <c r="E37" s="15">
        <v>200.87</v>
      </c>
      <c r="F37" s="15">
        <v>233</v>
      </c>
      <c r="G37" s="15">
        <v>221.74</v>
      </c>
      <c r="H37" s="15">
        <v>238</v>
      </c>
      <c r="I37" s="15">
        <v>231.96</v>
      </c>
      <c r="J37" s="15">
        <v>224</v>
      </c>
      <c r="K37" s="15">
        <v>210.82</v>
      </c>
      <c r="L37" s="15">
        <v>27</v>
      </c>
      <c r="M37" s="15">
        <v>27</v>
      </c>
      <c r="N37" s="15">
        <v>0</v>
      </c>
      <c r="O37" s="15">
        <v>0</v>
      </c>
      <c r="P37" s="16">
        <f t="shared" si="0"/>
        <v>951</v>
      </c>
      <c r="Q37" s="16">
        <f t="shared" si="8"/>
        <v>892.3900000000001</v>
      </c>
      <c r="R37" s="15">
        <v>22</v>
      </c>
      <c r="S37" s="15">
        <v>22</v>
      </c>
      <c r="T37" s="15">
        <v>0</v>
      </c>
      <c r="U37" s="15">
        <v>0</v>
      </c>
      <c r="V37" s="15">
        <v>28</v>
      </c>
      <c r="W37" s="15">
        <v>28</v>
      </c>
      <c r="X37" s="15">
        <v>0</v>
      </c>
      <c r="Y37" s="15">
        <v>0</v>
      </c>
      <c r="Z37" s="17">
        <f t="shared" si="5"/>
        <v>50</v>
      </c>
      <c r="AA37" s="17">
        <f t="shared" si="1"/>
        <v>50</v>
      </c>
      <c r="AB37" s="18">
        <f t="shared" si="2"/>
        <v>1001</v>
      </c>
      <c r="AC37" s="18">
        <f t="shared" si="3"/>
        <v>942.3900000000001</v>
      </c>
      <c r="AD37" s="28">
        <v>2244962</v>
      </c>
      <c r="AE37" s="28">
        <v>82725</v>
      </c>
      <c r="AF37" s="28">
        <v>11766</v>
      </c>
      <c r="AG37" s="28">
        <v>103944</v>
      </c>
      <c r="AH37" s="28">
        <v>467631</v>
      </c>
      <c r="AI37" s="28">
        <v>187425</v>
      </c>
      <c r="AJ37" s="29">
        <f t="shared" si="6"/>
        <v>3098453</v>
      </c>
      <c r="AK37" s="27">
        <v>107222</v>
      </c>
      <c r="AL37" s="27"/>
      <c r="AM37" s="30">
        <f t="shared" si="4"/>
        <v>107222</v>
      </c>
      <c r="AN37" s="30">
        <f t="shared" si="7"/>
        <v>3205675</v>
      </c>
      <c r="AO37" s="20"/>
    </row>
    <row r="38" spans="1:41" ht="45">
      <c r="A38" s="9" t="s">
        <v>56</v>
      </c>
      <c r="B38" s="9" t="s">
        <v>65</v>
      </c>
      <c r="C38" s="9" t="s">
        <v>62</v>
      </c>
      <c r="D38" s="15">
        <v>1</v>
      </c>
      <c r="E38" s="15">
        <v>1</v>
      </c>
      <c r="F38" s="15">
        <v>5</v>
      </c>
      <c r="G38" s="15">
        <v>5</v>
      </c>
      <c r="H38" s="15">
        <v>9</v>
      </c>
      <c r="I38" s="15">
        <v>9</v>
      </c>
      <c r="J38" s="15">
        <v>16</v>
      </c>
      <c r="K38" s="15">
        <v>15.8</v>
      </c>
      <c r="L38" s="15">
        <v>4</v>
      </c>
      <c r="M38" s="15">
        <v>4</v>
      </c>
      <c r="N38" s="15">
        <v>1</v>
      </c>
      <c r="O38" s="15">
        <v>1</v>
      </c>
      <c r="P38" s="16">
        <f t="shared" si="0"/>
        <v>36</v>
      </c>
      <c r="Q38" s="16">
        <f t="shared" si="8"/>
        <v>35.8</v>
      </c>
      <c r="R38" s="15">
        <v>0</v>
      </c>
      <c r="S38" s="15">
        <v>0</v>
      </c>
      <c r="T38" s="15">
        <v>0</v>
      </c>
      <c r="U38" s="15">
        <v>0</v>
      </c>
      <c r="V38" s="15">
        <v>1</v>
      </c>
      <c r="W38" s="15">
        <v>1</v>
      </c>
      <c r="X38" s="15">
        <v>0</v>
      </c>
      <c r="Y38" s="15">
        <v>0</v>
      </c>
      <c r="Z38" s="17">
        <f t="shared" si="5"/>
        <v>1</v>
      </c>
      <c r="AA38" s="17">
        <f t="shared" si="1"/>
        <v>1</v>
      </c>
      <c r="AB38" s="18">
        <f t="shared" si="2"/>
        <v>37</v>
      </c>
      <c r="AC38" s="18">
        <f t="shared" si="3"/>
        <v>36.8</v>
      </c>
      <c r="AD38" s="28">
        <v>128689</v>
      </c>
      <c r="AE38" s="28"/>
      <c r="AF38" s="28"/>
      <c r="AG38" s="28">
        <v>3750</v>
      </c>
      <c r="AH38" s="28">
        <v>28025</v>
      </c>
      <c r="AI38" s="28">
        <v>12314</v>
      </c>
      <c r="AJ38" s="29">
        <f t="shared" si="6"/>
        <v>172778</v>
      </c>
      <c r="AK38" s="27">
        <v>10500</v>
      </c>
      <c r="AL38" s="27"/>
      <c r="AM38" s="30">
        <f t="shared" si="4"/>
        <v>10500</v>
      </c>
      <c r="AN38" s="30">
        <f t="shared" si="7"/>
        <v>183278</v>
      </c>
      <c r="AO38" s="20"/>
    </row>
    <row r="39" spans="1:41" ht="45">
      <c r="A39" s="9" t="s">
        <v>57</v>
      </c>
      <c r="B39" s="9" t="s">
        <v>61</v>
      </c>
      <c r="C39" s="9" t="s">
        <v>62</v>
      </c>
      <c r="D39" s="15">
        <v>62</v>
      </c>
      <c r="E39" s="15">
        <v>57.48</v>
      </c>
      <c r="F39" s="15">
        <v>61</v>
      </c>
      <c r="G39" s="15">
        <v>58.81</v>
      </c>
      <c r="H39" s="15">
        <v>277</v>
      </c>
      <c r="I39" s="15">
        <v>273.58</v>
      </c>
      <c r="J39" s="15">
        <v>99</v>
      </c>
      <c r="K39" s="15">
        <v>97.75</v>
      </c>
      <c r="L39" s="15">
        <v>10</v>
      </c>
      <c r="M39" s="15">
        <v>9.6</v>
      </c>
      <c r="N39" s="15">
        <v>14</v>
      </c>
      <c r="O39" s="15">
        <v>14</v>
      </c>
      <c r="P39" s="16">
        <f t="shared" si="0"/>
        <v>523</v>
      </c>
      <c r="Q39" s="16">
        <f t="shared" si="8"/>
        <v>511.22</v>
      </c>
      <c r="R39" s="15">
        <v>3</v>
      </c>
      <c r="S39" s="15">
        <v>3</v>
      </c>
      <c r="T39" s="15">
        <v>0</v>
      </c>
      <c r="U39" s="15">
        <v>0</v>
      </c>
      <c r="V39" s="15">
        <v>346</v>
      </c>
      <c r="W39" s="15">
        <v>346</v>
      </c>
      <c r="X39" s="15">
        <v>0</v>
      </c>
      <c r="Y39" s="15">
        <v>0</v>
      </c>
      <c r="Z39" s="17">
        <f t="shared" si="5"/>
        <v>349</v>
      </c>
      <c r="AA39" s="17">
        <f t="shared" si="1"/>
        <v>349</v>
      </c>
      <c r="AB39" s="18">
        <f t="shared" si="2"/>
        <v>872</v>
      </c>
      <c r="AC39" s="18">
        <f t="shared" si="3"/>
        <v>860.22</v>
      </c>
      <c r="AD39" s="28">
        <v>1723382</v>
      </c>
      <c r="AE39" s="28">
        <v>0</v>
      </c>
      <c r="AF39" s="28">
        <v>65586</v>
      </c>
      <c r="AG39" s="28">
        <v>35878</v>
      </c>
      <c r="AH39" s="28">
        <v>217164</v>
      </c>
      <c r="AI39" s="28">
        <v>125158</v>
      </c>
      <c r="AJ39" s="29">
        <f t="shared" si="6"/>
        <v>2167168</v>
      </c>
      <c r="AK39" s="27">
        <v>1270260</v>
      </c>
      <c r="AL39" s="27">
        <v>0</v>
      </c>
      <c r="AM39" s="30">
        <f t="shared" si="4"/>
        <v>1270260</v>
      </c>
      <c r="AN39" s="30">
        <f t="shared" si="7"/>
        <v>3437428</v>
      </c>
      <c r="AO39" s="20" t="s">
        <v>70</v>
      </c>
    </row>
    <row r="40" spans="1:41" ht="45">
      <c r="A40" s="9" t="s">
        <v>58</v>
      </c>
      <c r="B40" s="9" t="s">
        <v>61</v>
      </c>
      <c r="C40" s="9" t="s">
        <v>62</v>
      </c>
      <c r="D40" s="15" t="s">
        <v>67</v>
      </c>
      <c r="E40" s="15" t="s">
        <v>67</v>
      </c>
      <c r="F40" s="15" t="s">
        <v>67</v>
      </c>
      <c r="G40" s="15" t="s">
        <v>67</v>
      </c>
      <c r="H40" s="15" t="s">
        <v>67</v>
      </c>
      <c r="I40" s="15" t="s">
        <v>67</v>
      </c>
      <c r="J40" s="15" t="s">
        <v>67</v>
      </c>
      <c r="K40" s="15" t="s">
        <v>67</v>
      </c>
      <c r="L40" s="15" t="s">
        <v>67</v>
      </c>
      <c r="M40" s="15" t="s">
        <v>67</v>
      </c>
      <c r="N40" s="15" t="s">
        <v>67</v>
      </c>
      <c r="O40" s="15">
        <v>13.7</v>
      </c>
      <c r="P40" s="16">
        <f t="shared" si="0"/>
        <v>0</v>
      </c>
      <c r="Q40" s="16">
        <f t="shared" si="8"/>
        <v>13.7</v>
      </c>
      <c r="R40" s="15" t="s">
        <v>67</v>
      </c>
      <c r="S40" s="15" t="s">
        <v>67</v>
      </c>
      <c r="T40" s="15" t="s">
        <v>67</v>
      </c>
      <c r="U40" s="15" t="s">
        <v>67</v>
      </c>
      <c r="V40" s="15" t="s">
        <v>67</v>
      </c>
      <c r="W40" s="15" t="s">
        <v>67</v>
      </c>
      <c r="X40" s="15" t="s">
        <v>67</v>
      </c>
      <c r="Y40" s="15" t="s">
        <v>67</v>
      </c>
      <c r="Z40" s="17" t="s">
        <v>67</v>
      </c>
      <c r="AA40" s="17" t="s">
        <v>67</v>
      </c>
      <c r="AB40" s="21" t="s">
        <v>67</v>
      </c>
      <c r="AC40" s="21" t="s">
        <v>67</v>
      </c>
      <c r="AD40" s="28"/>
      <c r="AE40" s="28"/>
      <c r="AF40" s="28"/>
      <c r="AG40" s="28"/>
      <c r="AH40" s="28"/>
      <c r="AI40" s="28"/>
      <c r="AJ40" s="30" t="s">
        <v>67</v>
      </c>
      <c r="AK40" s="27"/>
      <c r="AL40" s="27"/>
      <c r="AM40" s="30" t="s">
        <v>67</v>
      </c>
      <c r="AN40" s="30" t="s">
        <v>67</v>
      </c>
      <c r="AO40" s="20" t="s">
        <v>67</v>
      </c>
    </row>
    <row r="41" spans="1:41" ht="45">
      <c r="A41" s="9" t="s">
        <v>59</v>
      </c>
      <c r="B41" s="9" t="s">
        <v>66</v>
      </c>
      <c r="C41" s="9" t="s">
        <v>62</v>
      </c>
      <c r="D41" s="15">
        <v>40</v>
      </c>
      <c r="E41" s="15">
        <v>34.2</v>
      </c>
      <c r="F41" s="15">
        <v>506</v>
      </c>
      <c r="G41" s="15">
        <v>492.84</v>
      </c>
      <c r="H41" s="15">
        <v>414</v>
      </c>
      <c r="I41" s="15">
        <v>402.92</v>
      </c>
      <c r="J41" s="15">
        <v>113</v>
      </c>
      <c r="K41" s="15">
        <v>110.56</v>
      </c>
      <c r="L41" s="15">
        <v>6</v>
      </c>
      <c r="M41" s="15">
        <v>6</v>
      </c>
      <c r="N41" s="15">
        <v>3</v>
      </c>
      <c r="O41" s="15">
        <v>0.73</v>
      </c>
      <c r="P41" s="16">
        <f t="shared" si="0"/>
        <v>1082</v>
      </c>
      <c r="Q41" s="16">
        <f t="shared" si="8"/>
        <v>1047.25</v>
      </c>
      <c r="R41" s="15">
        <v>41</v>
      </c>
      <c r="S41" s="15">
        <v>41</v>
      </c>
      <c r="T41" s="15">
        <v>2</v>
      </c>
      <c r="U41" s="15">
        <v>2</v>
      </c>
      <c r="V41" s="15">
        <v>83</v>
      </c>
      <c r="W41" s="15">
        <v>83</v>
      </c>
      <c r="X41" s="15">
        <v>0</v>
      </c>
      <c r="Y41" s="15">
        <v>0</v>
      </c>
      <c r="Z41" s="17">
        <f t="shared" si="5"/>
        <v>126</v>
      </c>
      <c r="AA41" s="17">
        <f t="shared" si="1"/>
        <v>126</v>
      </c>
      <c r="AB41" s="18">
        <f t="shared" si="2"/>
        <v>1208</v>
      </c>
      <c r="AC41" s="18">
        <f t="shared" si="3"/>
        <v>1173.25</v>
      </c>
      <c r="AD41" s="28">
        <v>2811148</v>
      </c>
      <c r="AE41" s="28">
        <v>50106</v>
      </c>
      <c r="AF41" s="28">
        <v>284969</v>
      </c>
      <c r="AG41" s="28">
        <v>31151</v>
      </c>
      <c r="AH41" s="28">
        <v>547220</v>
      </c>
      <c r="AI41" s="28">
        <v>269728</v>
      </c>
      <c r="AJ41" s="29">
        <f t="shared" si="6"/>
        <v>3994322</v>
      </c>
      <c r="AK41" s="27">
        <v>881124.51</v>
      </c>
      <c r="AL41" s="27"/>
      <c r="AM41" s="30">
        <f t="shared" si="4"/>
        <v>881124.51</v>
      </c>
      <c r="AN41" s="30">
        <f t="shared" si="7"/>
        <v>4875446.51</v>
      </c>
      <c r="AO41" s="20"/>
    </row>
    <row r="42" spans="1:41" ht="45">
      <c r="A42" s="9" t="s">
        <v>60</v>
      </c>
      <c r="B42" s="9" t="s">
        <v>66</v>
      </c>
      <c r="C42" s="9" t="s">
        <v>62</v>
      </c>
      <c r="D42" s="15" t="s">
        <v>67</v>
      </c>
      <c r="E42" s="15" t="s">
        <v>67</v>
      </c>
      <c r="F42" s="15" t="s">
        <v>67</v>
      </c>
      <c r="G42" s="15" t="s">
        <v>67</v>
      </c>
      <c r="H42" s="15" t="s">
        <v>67</v>
      </c>
      <c r="I42" s="15" t="s">
        <v>67</v>
      </c>
      <c r="J42" s="15" t="s">
        <v>67</v>
      </c>
      <c r="K42" s="15" t="s">
        <v>67</v>
      </c>
      <c r="L42" s="24">
        <v>4</v>
      </c>
      <c r="M42" s="24">
        <v>3.1</v>
      </c>
      <c r="N42" s="24">
        <v>1933</v>
      </c>
      <c r="O42" s="24">
        <v>1856.5</v>
      </c>
      <c r="P42" s="16">
        <f t="shared" si="0"/>
        <v>1937</v>
      </c>
      <c r="Q42" s="16">
        <f t="shared" si="8"/>
        <v>1859.6</v>
      </c>
      <c r="R42" s="24">
        <v>16</v>
      </c>
      <c r="S42" s="24">
        <v>16</v>
      </c>
      <c r="T42" s="24">
        <v>18</v>
      </c>
      <c r="U42" s="24">
        <v>18</v>
      </c>
      <c r="V42" s="24">
        <v>35</v>
      </c>
      <c r="W42" s="24">
        <v>35</v>
      </c>
      <c r="X42" s="24">
        <v>0</v>
      </c>
      <c r="Y42" s="24">
        <v>0</v>
      </c>
      <c r="Z42" s="17">
        <f t="shared" si="5"/>
        <v>69</v>
      </c>
      <c r="AA42" s="17">
        <f t="shared" si="1"/>
        <v>69</v>
      </c>
      <c r="AB42" s="18">
        <f t="shared" si="2"/>
        <v>2006</v>
      </c>
      <c r="AC42" s="18">
        <f t="shared" si="3"/>
        <v>1928.6</v>
      </c>
      <c r="AD42" s="31">
        <v>4829720</v>
      </c>
      <c r="AE42" s="32">
        <v>336161</v>
      </c>
      <c r="AF42" s="32">
        <v>144880</v>
      </c>
      <c r="AG42" s="32">
        <v>194615</v>
      </c>
      <c r="AH42" s="32">
        <v>1023776</v>
      </c>
      <c r="AI42" s="32">
        <v>443401</v>
      </c>
      <c r="AJ42" s="29">
        <f t="shared" si="6"/>
        <v>6972553</v>
      </c>
      <c r="AK42" s="31">
        <v>404464</v>
      </c>
      <c r="AL42" s="31">
        <v>19121</v>
      </c>
      <c r="AM42" s="30">
        <f t="shared" si="4"/>
        <v>423585</v>
      </c>
      <c r="AN42" s="30">
        <f t="shared" si="7"/>
        <v>7396138</v>
      </c>
      <c r="AO42" s="20"/>
    </row>
    <row r="43" spans="1:41" ht="15">
      <c r="A43" s="3"/>
      <c r="B43" s="3"/>
      <c r="C43" s="3"/>
      <c r="D43" s="7"/>
      <c r="E43" s="7"/>
      <c r="F43" s="7"/>
      <c r="G43" s="7"/>
      <c r="H43" s="7"/>
      <c r="I43" s="7"/>
      <c r="J43" s="7"/>
      <c r="K43" s="7"/>
      <c r="L43" s="7"/>
      <c r="M43" s="7"/>
      <c r="N43" s="7"/>
      <c r="O43" s="7"/>
      <c r="P43" s="26"/>
      <c r="Q43" s="26"/>
      <c r="R43" s="7"/>
      <c r="S43" s="7"/>
      <c r="T43" s="7"/>
      <c r="U43" s="7"/>
      <c r="V43" s="7"/>
      <c r="W43" s="7"/>
      <c r="X43" s="7"/>
      <c r="Y43" s="7"/>
      <c r="Z43" s="17"/>
      <c r="AA43" s="17"/>
      <c r="AB43" s="18"/>
      <c r="AC43" s="18"/>
      <c r="AD43" s="32"/>
      <c r="AE43" s="32"/>
      <c r="AF43" s="32"/>
      <c r="AG43" s="32"/>
      <c r="AH43" s="32"/>
      <c r="AI43" s="32"/>
      <c r="AJ43" s="29"/>
      <c r="AK43" s="31"/>
      <c r="AL43" s="31"/>
      <c r="AM43" s="30"/>
      <c r="AN43" s="30"/>
      <c r="AO43" s="20"/>
    </row>
    <row r="44" spans="1:41" ht="15">
      <c r="A44" s="3"/>
      <c r="B44" s="3"/>
      <c r="C44" s="3"/>
      <c r="D44" s="7"/>
      <c r="E44" s="7"/>
      <c r="F44" s="7"/>
      <c r="G44" s="7"/>
      <c r="H44" s="7"/>
      <c r="I44" s="7"/>
      <c r="J44" s="7"/>
      <c r="K44" s="7"/>
      <c r="L44" s="7"/>
      <c r="M44" s="7"/>
      <c r="N44" s="7"/>
      <c r="O44" s="7"/>
      <c r="P44" s="26"/>
      <c r="Q44" s="26"/>
      <c r="R44" s="7"/>
      <c r="S44" s="7"/>
      <c r="T44" s="7"/>
      <c r="U44" s="7"/>
      <c r="V44" s="7"/>
      <c r="W44" s="7"/>
      <c r="X44" s="7"/>
      <c r="Y44" s="7"/>
      <c r="Z44" s="17"/>
      <c r="AA44" s="17"/>
      <c r="AB44" s="18"/>
      <c r="AC44" s="18"/>
      <c r="AD44" s="32"/>
      <c r="AE44" s="32"/>
      <c r="AF44" s="32"/>
      <c r="AG44" s="32"/>
      <c r="AH44" s="32"/>
      <c r="AI44" s="32"/>
      <c r="AJ44" s="29"/>
      <c r="AK44" s="31"/>
      <c r="AL44" s="31"/>
      <c r="AM44" s="30"/>
      <c r="AN44" s="30"/>
      <c r="AO44" s="4"/>
    </row>
    <row r="45" spans="1:41" ht="15">
      <c r="A45" s="3"/>
      <c r="B45" s="3"/>
      <c r="C45" s="3"/>
      <c r="D45" s="7"/>
      <c r="E45" s="7"/>
      <c r="F45" s="7"/>
      <c r="G45" s="7"/>
      <c r="H45" s="7"/>
      <c r="I45" s="7"/>
      <c r="J45" s="7"/>
      <c r="K45" s="7"/>
      <c r="L45" s="7"/>
      <c r="M45" s="7"/>
      <c r="N45" s="7"/>
      <c r="O45" s="7"/>
      <c r="P45" s="26"/>
      <c r="Q45" s="26"/>
      <c r="R45" s="7"/>
      <c r="S45" s="7"/>
      <c r="T45" s="7"/>
      <c r="U45" s="7"/>
      <c r="V45" s="7"/>
      <c r="W45" s="7"/>
      <c r="X45" s="7"/>
      <c r="Y45" s="7"/>
      <c r="Z45" s="17"/>
      <c r="AA45" s="17"/>
      <c r="AB45" s="18"/>
      <c r="AC45" s="18"/>
      <c r="AD45" s="32"/>
      <c r="AE45" s="32"/>
      <c r="AF45" s="32"/>
      <c r="AG45" s="32"/>
      <c r="AH45" s="32"/>
      <c r="AI45" s="32"/>
      <c r="AJ45" s="29"/>
      <c r="AK45" s="31"/>
      <c r="AL45" s="31"/>
      <c r="AM45" s="30"/>
      <c r="AN45" s="30"/>
      <c r="AO45" s="4"/>
    </row>
    <row r="46" spans="1:41" ht="15">
      <c r="A46" s="3"/>
      <c r="B46" s="3"/>
      <c r="C46" s="3"/>
      <c r="D46" s="7"/>
      <c r="E46" s="7"/>
      <c r="F46" s="7"/>
      <c r="G46" s="7"/>
      <c r="H46" s="7"/>
      <c r="I46" s="7"/>
      <c r="J46" s="7"/>
      <c r="K46" s="7"/>
      <c r="L46" s="7"/>
      <c r="M46" s="7"/>
      <c r="N46" s="7"/>
      <c r="O46" s="7"/>
      <c r="P46" s="26"/>
      <c r="Q46" s="26"/>
      <c r="R46" s="7"/>
      <c r="S46" s="7"/>
      <c r="T46" s="7"/>
      <c r="U46" s="7"/>
      <c r="V46" s="7"/>
      <c r="W46" s="7"/>
      <c r="X46" s="7"/>
      <c r="Y46" s="7"/>
      <c r="Z46" s="17"/>
      <c r="AA46" s="17"/>
      <c r="AB46" s="18"/>
      <c r="AC46" s="18"/>
      <c r="AD46" s="32"/>
      <c r="AE46" s="32"/>
      <c r="AF46" s="32"/>
      <c r="AG46" s="32"/>
      <c r="AH46" s="32"/>
      <c r="AI46" s="32"/>
      <c r="AJ46" s="29"/>
      <c r="AK46" s="31"/>
      <c r="AL46" s="31"/>
      <c r="AM46" s="30"/>
      <c r="AN46" s="30"/>
      <c r="AO46" s="4"/>
    </row>
    <row r="47" spans="1:41" ht="15">
      <c r="A47" s="3"/>
      <c r="B47" s="3"/>
      <c r="C47" s="3"/>
      <c r="D47" s="7"/>
      <c r="E47" s="7"/>
      <c r="F47" s="7"/>
      <c r="G47" s="7"/>
      <c r="H47" s="7"/>
      <c r="I47" s="7"/>
      <c r="J47" s="7"/>
      <c r="K47" s="7"/>
      <c r="L47" s="7"/>
      <c r="M47" s="7"/>
      <c r="N47" s="7"/>
      <c r="O47" s="7"/>
      <c r="P47" s="26"/>
      <c r="Q47" s="26"/>
      <c r="R47" s="7"/>
      <c r="S47" s="7"/>
      <c r="T47" s="7"/>
      <c r="U47" s="7"/>
      <c r="V47" s="7"/>
      <c r="W47" s="7"/>
      <c r="X47" s="7"/>
      <c r="Y47" s="7"/>
      <c r="Z47" s="17"/>
      <c r="AA47" s="17"/>
      <c r="AB47" s="18"/>
      <c r="AC47" s="18"/>
      <c r="AD47" s="32"/>
      <c r="AE47" s="32"/>
      <c r="AF47" s="32"/>
      <c r="AG47" s="32"/>
      <c r="AH47" s="32"/>
      <c r="AI47" s="32"/>
      <c r="AJ47" s="29"/>
      <c r="AK47" s="31"/>
      <c r="AL47" s="31"/>
      <c r="AM47" s="30"/>
      <c r="AN47" s="30"/>
      <c r="AO47" s="4"/>
    </row>
    <row r="48" spans="1:41" ht="15">
      <c r="A48" s="3"/>
      <c r="B48" s="3"/>
      <c r="C48" s="3"/>
      <c r="D48" s="7"/>
      <c r="E48" s="7"/>
      <c r="F48" s="7"/>
      <c r="G48" s="7"/>
      <c r="H48" s="7"/>
      <c r="I48" s="7"/>
      <c r="J48" s="7"/>
      <c r="K48" s="7"/>
      <c r="L48" s="7"/>
      <c r="M48" s="7"/>
      <c r="N48" s="7"/>
      <c r="O48" s="7"/>
      <c r="P48" s="26"/>
      <c r="Q48" s="26"/>
      <c r="R48" s="7"/>
      <c r="S48" s="7"/>
      <c r="T48" s="7"/>
      <c r="U48" s="7"/>
      <c r="V48" s="7"/>
      <c r="W48" s="7"/>
      <c r="X48" s="7"/>
      <c r="Y48" s="7"/>
      <c r="Z48" s="17"/>
      <c r="AA48" s="17"/>
      <c r="AB48" s="18"/>
      <c r="AC48" s="18"/>
      <c r="AD48" s="32"/>
      <c r="AE48" s="32"/>
      <c r="AF48" s="32"/>
      <c r="AG48" s="32"/>
      <c r="AH48" s="32"/>
      <c r="AI48" s="32"/>
      <c r="AJ48" s="29"/>
      <c r="AK48" s="31"/>
      <c r="AL48" s="31"/>
      <c r="AM48" s="30"/>
      <c r="AN48" s="30"/>
      <c r="AO48" s="4"/>
    </row>
    <row r="49" spans="1:41" ht="15">
      <c r="A49" s="3"/>
      <c r="B49" s="3"/>
      <c r="C49" s="3"/>
      <c r="D49" s="7"/>
      <c r="E49" s="7"/>
      <c r="F49" s="7"/>
      <c r="G49" s="7"/>
      <c r="H49" s="7"/>
      <c r="I49" s="7"/>
      <c r="J49" s="7"/>
      <c r="K49" s="7"/>
      <c r="L49" s="7"/>
      <c r="M49" s="7"/>
      <c r="N49" s="7"/>
      <c r="O49" s="7"/>
      <c r="P49" s="26"/>
      <c r="Q49" s="26"/>
      <c r="R49" s="7"/>
      <c r="S49" s="7"/>
      <c r="T49" s="7"/>
      <c r="U49" s="7"/>
      <c r="V49" s="7"/>
      <c r="W49" s="7"/>
      <c r="X49" s="7"/>
      <c r="Y49" s="7"/>
      <c r="Z49" s="17"/>
      <c r="AA49" s="17"/>
      <c r="AB49" s="18"/>
      <c r="AC49" s="18"/>
      <c r="AD49" s="32"/>
      <c r="AE49" s="32"/>
      <c r="AF49" s="32"/>
      <c r="AG49" s="32"/>
      <c r="AH49" s="32"/>
      <c r="AI49" s="32"/>
      <c r="AJ49" s="29"/>
      <c r="AK49" s="31"/>
      <c r="AL49" s="31"/>
      <c r="AM49" s="30"/>
      <c r="AN49" s="30"/>
      <c r="AO49" s="4"/>
    </row>
    <row r="50" spans="1:41" ht="15">
      <c r="A50" s="3"/>
      <c r="B50" s="3"/>
      <c r="C50" s="3"/>
      <c r="D50" s="7"/>
      <c r="E50" s="7"/>
      <c r="F50" s="7"/>
      <c r="G50" s="7"/>
      <c r="H50" s="7"/>
      <c r="I50" s="7"/>
      <c r="J50" s="7"/>
      <c r="K50" s="7"/>
      <c r="L50" s="7"/>
      <c r="M50" s="7"/>
      <c r="N50" s="7"/>
      <c r="O50" s="7"/>
      <c r="P50" s="26"/>
      <c r="Q50" s="26"/>
      <c r="R50" s="7"/>
      <c r="S50" s="7"/>
      <c r="T50" s="7"/>
      <c r="U50" s="7"/>
      <c r="V50" s="7"/>
      <c r="W50" s="7"/>
      <c r="X50" s="7"/>
      <c r="Y50" s="7"/>
      <c r="Z50" s="17"/>
      <c r="AA50" s="17"/>
      <c r="AB50" s="18"/>
      <c r="AC50" s="18"/>
      <c r="AD50" s="32"/>
      <c r="AE50" s="32"/>
      <c r="AF50" s="32"/>
      <c r="AG50" s="32"/>
      <c r="AH50" s="32"/>
      <c r="AI50" s="32"/>
      <c r="AJ50" s="29"/>
      <c r="AK50" s="31"/>
      <c r="AL50" s="31"/>
      <c r="AM50" s="30"/>
      <c r="AN50" s="30"/>
      <c r="AO50" s="4"/>
    </row>
    <row r="51" spans="1:41" ht="15">
      <c r="A51" s="3"/>
      <c r="B51" s="3"/>
      <c r="C51" s="3"/>
      <c r="D51" s="7"/>
      <c r="E51" s="7"/>
      <c r="F51" s="7"/>
      <c r="G51" s="7"/>
      <c r="H51" s="7"/>
      <c r="I51" s="7"/>
      <c r="J51" s="7"/>
      <c r="K51" s="7"/>
      <c r="L51" s="7"/>
      <c r="M51" s="7"/>
      <c r="N51" s="7"/>
      <c r="O51" s="7"/>
      <c r="P51" s="26"/>
      <c r="Q51" s="26"/>
      <c r="R51" s="7"/>
      <c r="S51" s="7"/>
      <c r="T51" s="7"/>
      <c r="U51" s="7"/>
      <c r="V51" s="7"/>
      <c r="W51" s="7"/>
      <c r="X51" s="7"/>
      <c r="Y51" s="7"/>
      <c r="Z51" s="17"/>
      <c r="AA51" s="17"/>
      <c r="AB51" s="18"/>
      <c r="AC51" s="18"/>
      <c r="AD51" s="32"/>
      <c r="AE51" s="32"/>
      <c r="AF51" s="32"/>
      <c r="AG51" s="32"/>
      <c r="AH51" s="32"/>
      <c r="AI51" s="32"/>
      <c r="AJ51" s="29"/>
      <c r="AK51" s="31"/>
      <c r="AL51" s="31"/>
      <c r="AM51" s="30"/>
      <c r="AN51" s="30"/>
      <c r="AO51" s="4"/>
    </row>
    <row r="52" spans="1:41" ht="15">
      <c r="A52" s="3"/>
      <c r="B52" s="3"/>
      <c r="C52" s="3"/>
      <c r="D52" s="7"/>
      <c r="E52" s="7"/>
      <c r="F52" s="7"/>
      <c r="G52" s="7"/>
      <c r="H52" s="7"/>
      <c r="I52" s="7"/>
      <c r="J52" s="7"/>
      <c r="K52" s="7"/>
      <c r="L52" s="7"/>
      <c r="M52" s="7"/>
      <c r="N52" s="7"/>
      <c r="O52" s="7"/>
      <c r="P52" s="26"/>
      <c r="Q52" s="26"/>
      <c r="R52" s="7"/>
      <c r="S52" s="7"/>
      <c r="T52" s="7"/>
      <c r="U52" s="7"/>
      <c r="V52" s="7"/>
      <c r="W52" s="7"/>
      <c r="X52" s="7"/>
      <c r="Y52" s="7"/>
      <c r="Z52" s="17"/>
      <c r="AA52" s="17"/>
      <c r="AB52" s="18"/>
      <c r="AC52" s="18"/>
      <c r="AD52" s="32"/>
      <c r="AE52" s="32"/>
      <c r="AF52" s="32"/>
      <c r="AG52" s="32"/>
      <c r="AH52" s="32"/>
      <c r="AI52" s="32"/>
      <c r="AJ52" s="29"/>
      <c r="AK52" s="31"/>
      <c r="AL52" s="31"/>
      <c r="AM52" s="30"/>
      <c r="AN52" s="30"/>
      <c r="AO52" s="4"/>
    </row>
    <row r="53" spans="1:41" ht="15">
      <c r="A53" s="3"/>
      <c r="B53" s="3"/>
      <c r="C53" s="3"/>
      <c r="D53" s="7"/>
      <c r="E53" s="7"/>
      <c r="F53" s="7"/>
      <c r="G53" s="7"/>
      <c r="H53" s="7"/>
      <c r="I53" s="7"/>
      <c r="J53" s="7"/>
      <c r="K53" s="7"/>
      <c r="L53" s="7"/>
      <c r="M53" s="7"/>
      <c r="N53" s="7"/>
      <c r="O53" s="7"/>
      <c r="P53" s="26"/>
      <c r="Q53" s="26"/>
      <c r="R53" s="7"/>
      <c r="S53" s="7"/>
      <c r="T53" s="7"/>
      <c r="U53" s="7"/>
      <c r="V53" s="7"/>
      <c r="W53" s="7"/>
      <c r="X53" s="7"/>
      <c r="Y53" s="7"/>
      <c r="Z53" s="17"/>
      <c r="AA53" s="17"/>
      <c r="AB53" s="18"/>
      <c r="AC53" s="18"/>
      <c r="AD53" s="32"/>
      <c r="AE53" s="32"/>
      <c r="AF53" s="32"/>
      <c r="AG53" s="32"/>
      <c r="AH53" s="32"/>
      <c r="AI53" s="32"/>
      <c r="AJ53" s="29"/>
      <c r="AK53" s="31"/>
      <c r="AL53" s="31"/>
      <c r="AM53" s="30"/>
      <c r="AN53" s="30"/>
      <c r="AO53" s="4"/>
    </row>
    <row r="54" spans="1:41" ht="15">
      <c r="A54" s="3"/>
      <c r="B54" s="3"/>
      <c r="C54" s="3"/>
      <c r="D54" s="7"/>
      <c r="E54" s="7"/>
      <c r="F54" s="7"/>
      <c r="G54" s="7"/>
      <c r="H54" s="7"/>
      <c r="I54" s="7"/>
      <c r="J54" s="7"/>
      <c r="K54" s="7"/>
      <c r="L54" s="7"/>
      <c r="M54" s="7"/>
      <c r="N54" s="7"/>
      <c r="O54" s="7"/>
      <c r="P54" s="26"/>
      <c r="Q54" s="26"/>
      <c r="R54" s="7"/>
      <c r="S54" s="7"/>
      <c r="T54" s="7"/>
      <c r="U54" s="7"/>
      <c r="V54" s="7"/>
      <c r="W54" s="7"/>
      <c r="X54" s="7"/>
      <c r="Y54" s="7"/>
      <c r="Z54" s="17"/>
      <c r="AA54" s="17"/>
      <c r="AB54" s="18"/>
      <c r="AC54" s="18"/>
      <c r="AD54" s="32"/>
      <c r="AE54" s="32"/>
      <c r="AF54" s="32"/>
      <c r="AG54" s="32"/>
      <c r="AH54" s="32"/>
      <c r="AI54" s="32"/>
      <c r="AJ54" s="29"/>
      <c r="AK54" s="31"/>
      <c r="AL54" s="31"/>
      <c r="AM54" s="30"/>
      <c r="AN54" s="30"/>
      <c r="AO54" s="4"/>
    </row>
    <row r="55" spans="1:41" ht="15">
      <c r="A55" s="3"/>
      <c r="B55" s="3"/>
      <c r="C55" s="3"/>
      <c r="D55" s="7"/>
      <c r="E55" s="7"/>
      <c r="F55" s="7"/>
      <c r="G55" s="7"/>
      <c r="H55" s="7"/>
      <c r="I55" s="7"/>
      <c r="J55" s="7"/>
      <c r="K55" s="7"/>
      <c r="L55" s="7"/>
      <c r="M55" s="7"/>
      <c r="N55" s="7"/>
      <c r="O55" s="7"/>
      <c r="P55" s="26"/>
      <c r="Q55" s="26"/>
      <c r="R55" s="7"/>
      <c r="S55" s="7"/>
      <c r="T55" s="7"/>
      <c r="U55" s="7"/>
      <c r="V55" s="7"/>
      <c r="W55" s="7"/>
      <c r="X55" s="7"/>
      <c r="Y55" s="7"/>
      <c r="Z55" s="17"/>
      <c r="AA55" s="17"/>
      <c r="AB55" s="18"/>
      <c r="AC55" s="18"/>
      <c r="AD55" s="32"/>
      <c r="AE55" s="32"/>
      <c r="AF55" s="32"/>
      <c r="AG55" s="32"/>
      <c r="AH55" s="32"/>
      <c r="AI55" s="32"/>
      <c r="AJ55" s="29"/>
      <c r="AK55" s="31"/>
      <c r="AL55" s="31"/>
      <c r="AM55" s="30"/>
      <c r="AN55" s="30"/>
      <c r="AO55" s="4"/>
    </row>
    <row r="56" spans="1:41" ht="15">
      <c r="A56" s="3"/>
      <c r="B56" s="3"/>
      <c r="C56" s="3"/>
      <c r="D56" s="7"/>
      <c r="E56" s="7"/>
      <c r="F56" s="7"/>
      <c r="G56" s="7"/>
      <c r="H56" s="7"/>
      <c r="I56" s="7"/>
      <c r="J56" s="7"/>
      <c r="K56" s="7"/>
      <c r="L56" s="7"/>
      <c r="M56" s="7"/>
      <c r="N56" s="7"/>
      <c r="O56" s="7"/>
      <c r="P56" s="26"/>
      <c r="Q56" s="26"/>
      <c r="R56" s="7"/>
      <c r="S56" s="7"/>
      <c r="T56" s="7"/>
      <c r="U56" s="7"/>
      <c r="V56" s="7"/>
      <c r="W56" s="7"/>
      <c r="X56" s="7"/>
      <c r="Y56" s="7"/>
      <c r="Z56" s="17"/>
      <c r="AA56" s="17"/>
      <c r="AB56" s="18"/>
      <c r="AC56" s="18"/>
      <c r="AD56" s="32"/>
      <c r="AE56" s="32"/>
      <c r="AF56" s="32"/>
      <c r="AG56" s="32"/>
      <c r="AH56" s="32"/>
      <c r="AI56" s="32"/>
      <c r="AJ56" s="29"/>
      <c r="AK56" s="31"/>
      <c r="AL56" s="31"/>
      <c r="AM56" s="30"/>
      <c r="AN56" s="30"/>
      <c r="AO56" s="4"/>
    </row>
    <row r="57" spans="1:41" ht="15">
      <c r="A57" s="3"/>
      <c r="B57" s="3"/>
      <c r="C57" s="3"/>
      <c r="D57" s="7"/>
      <c r="E57" s="7"/>
      <c r="F57" s="7"/>
      <c r="G57" s="7"/>
      <c r="H57" s="7"/>
      <c r="I57" s="7"/>
      <c r="J57" s="7"/>
      <c r="K57" s="7"/>
      <c r="L57" s="7"/>
      <c r="M57" s="7"/>
      <c r="N57" s="7"/>
      <c r="O57" s="7"/>
      <c r="P57" s="26"/>
      <c r="Q57" s="26"/>
      <c r="R57" s="7"/>
      <c r="S57" s="7"/>
      <c r="T57" s="7"/>
      <c r="U57" s="7"/>
      <c r="V57" s="7"/>
      <c r="W57" s="7"/>
      <c r="X57" s="7"/>
      <c r="Y57" s="7"/>
      <c r="Z57" s="17"/>
      <c r="AA57" s="17"/>
      <c r="AB57" s="18"/>
      <c r="AC57" s="18"/>
      <c r="AD57" s="32"/>
      <c r="AE57" s="32"/>
      <c r="AF57" s="32"/>
      <c r="AG57" s="32"/>
      <c r="AH57" s="32"/>
      <c r="AI57" s="32"/>
      <c r="AJ57" s="29"/>
      <c r="AK57" s="31"/>
      <c r="AL57" s="31"/>
      <c r="AM57" s="30"/>
      <c r="AN57" s="30"/>
      <c r="AO57" s="4"/>
    </row>
    <row r="58" spans="1:41" ht="15">
      <c r="A58" s="3"/>
      <c r="B58" s="3"/>
      <c r="C58" s="3"/>
      <c r="D58" s="7"/>
      <c r="E58" s="7"/>
      <c r="F58" s="7"/>
      <c r="G58" s="7"/>
      <c r="H58" s="7"/>
      <c r="I58" s="7"/>
      <c r="J58" s="7"/>
      <c r="K58" s="7"/>
      <c r="L58" s="7"/>
      <c r="M58" s="7"/>
      <c r="N58" s="7"/>
      <c r="O58" s="7"/>
      <c r="P58" s="26"/>
      <c r="Q58" s="26"/>
      <c r="R58" s="7"/>
      <c r="S58" s="7"/>
      <c r="T58" s="7"/>
      <c r="U58" s="7"/>
      <c r="V58" s="7"/>
      <c r="W58" s="7"/>
      <c r="X58" s="7"/>
      <c r="Y58" s="7"/>
      <c r="Z58" s="17"/>
      <c r="AA58" s="17"/>
      <c r="AB58" s="18"/>
      <c r="AC58" s="18"/>
      <c r="AD58" s="32"/>
      <c r="AE58" s="32"/>
      <c r="AF58" s="32"/>
      <c r="AG58" s="32"/>
      <c r="AH58" s="32"/>
      <c r="AI58" s="32"/>
      <c r="AJ58" s="29"/>
      <c r="AK58" s="31"/>
      <c r="AL58" s="31"/>
      <c r="AM58" s="30"/>
      <c r="AN58" s="30"/>
      <c r="AO58" s="4"/>
    </row>
    <row r="59" spans="1:41" ht="15">
      <c r="A59" s="3"/>
      <c r="B59" s="3"/>
      <c r="C59" s="3"/>
      <c r="D59" s="7"/>
      <c r="E59" s="7"/>
      <c r="F59" s="7"/>
      <c r="G59" s="7"/>
      <c r="H59" s="7"/>
      <c r="I59" s="7"/>
      <c r="J59" s="7"/>
      <c r="K59" s="7"/>
      <c r="L59" s="7"/>
      <c r="M59" s="7"/>
      <c r="N59" s="7"/>
      <c r="O59" s="7"/>
      <c r="P59" s="26"/>
      <c r="Q59" s="26"/>
      <c r="R59" s="7"/>
      <c r="S59" s="7"/>
      <c r="T59" s="7"/>
      <c r="U59" s="7"/>
      <c r="V59" s="7"/>
      <c r="W59" s="7"/>
      <c r="X59" s="7"/>
      <c r="Y59" s="7"/>
      <c r="Z59" s="17"/>
      <c r="AA59" s="17"/>
      <c r="AB59" s="18"/>
      <c r="AC59" s="18"/>
      <c r="AD59" s="32"/>
      <c r="AE59" s="32"/>
      <c r="AF59" s="32"/>
      <c r="AG59" s="32"/>
      <c r="AH59" s="32"/>
      <c r="AI59" s="32"/>
      <c r="AJ59" s="29"/>
      <c r="AK59" s="31"/>
      <c r="AL59" s="31"/>
      <c r="AM59" s="30"/>
      <c r="AN59" s="30"/>
      <c r="AO59" s="4"/>
    </row>
    <row r="60" spans="1:41" ht="15">
      <c r="A60" s="3"/>
      <c r="B60" s="3"/>
      <c r="C60" s="3"/>
      <c r="D60" s="7"/>
      <c r="E60" s="7"/>
      <c r="F60" s="7"/>
      <c r="G60" s="7"/>
      <c r="H60" s="7"/>
      <c r="I60" s="7"/>
      <c r="J60" s="7"/>
      <c r="K60" s="7"/>
      <c r="L60" s="7"/>
      <c r="M60" s="7"/>
      <c r="N60" s="7"/>
      <c r="O60" s="7"/>
      <c r="P60" s="26"/>
      <c r="Q60" s="26"/>
      <c r="R60" s="7"/>
      <c r="S60" s="7"/>
      <c r="T60" s="7"/>
      <c r="U60" s="7"/>
      <c r="V60" s="7"/>
      <c r="W60" s="7"/>
      <c r="X60" s="7"/>
      <c r="Y60" s="7"/>
      <c r="Z60" s="17"/>
      <c r="AA60" s="17"/>
      <c r="AB60" s="18"/>
      <c r="AC60" s="18"/>
      <c r="AD60" s="32"/>
      <c r="AE60" s="32"/>
      <c r="AF60" s="32"/>
      <c r="AG60" s="32"/>
      <c r="AH60" s="32"/>
      <c r="AI60" s="32"/>
      <c r="AJ60" s="29"/>
      <c r="AK60" s="31"/>
      <c r="AL60" s="31"/>
      <c r="AM60" s="30"/>
      <c r="AN60" s="30"/>
      <c r="AO60" s="4"/>
    </row>
    <row r="61" spans="1:41" ht="15">
      <c r="A61" s="3"/>
      <c r="B61" s="3"/>
      <c r="C61" s="3"/>
      <c r="D61" s="7"/>
      <c r="E61" s="7"/>
      <c r="F61" s="7"/>
      <c r="G61" s="7"/>
      <c r="H61" s="7"/>
      <c r="I61" s="7"/>
      <c r="J61" s="7"/>
      <c r="K61" s="7"/>
      <c r="L61" s="7"/>
      <c r="M61" s="7"/>
      <c r="N61" s="7"/>
      <c r="O61" s="7"/>
      <c r="P61" s="26"/>
      <c r="Q61" s="26"/>
      <c r="R61" s="7"/>
      <c r="S61" s="7"/>
      <c r="T61" s="7"/>
      <c r="U61" s="7"/>
      <c r="V61" s="7"/>
      <c r="W61" s="7"/>
      <c r="X61" s="7"/>
      <c r="Y61" s="7"/>
      <c r="Z61" s="17"/>
      <c r="AA61" s="17"/>
      <c r="AB61" s="18"/>
      <c r="AC61" s="18"/>
      <c r="AD61" s="32"/>
      <c r="AE61" s="32"/>
      <c r="AF61" s="32"/>
      <c r="AG61" s="32"/>
      <c r="AH61" s="32"/>
      <c r="AI61" s="32"/>
      <c r="AJ61" s="29"/>
      <c r="AK61" s="31"/>
      <c r="AL61" s="31"/>
      <c r="AM61" s="30"/>
      <c r="AN61" s="30"/>
      <c r="AO61" s="4"/>
    </row>
    <row r="62" spans="1:41" ht="15">
      <c r="A62" s="3"/>
      <c r="B62" s="3"/>
      <c r="C62" s="3"/>
      <c r="D62" s="7"/>
      <c r="E62" s="7"/>
      <c r="F62" s="7"/>
      <c r="G62" s="7"/>
      <c r="H62" s="7"/>
      <c r="I62" s="7"/>
      <c r="J62" s="7"/>
      <c r="K62" s="7"/>
      <c r="L62" s="7"/>
      <c r="M62" s="7"/>
      <c r="N62" s="7"/>
      <c r="O62" s="7"/>
      <c r="P62" s="26"/>
      <c r="Q62" s="26"/>
      <c r="R62" s="7"/>
      <c r="S62" s="7"/>
      <c r="T62" s="7"/>
      <c r="U62" s="7"/>
      <c r="V62" s="7"/>
      <c r="W62" s="7"/>
      <c r="X62" s="7"/>
      <c r="Y62" s="7"/>
      <c r="Z62" s="17"/>
      <c r="AA62" s="17"/>
      <c r="AB62" s="18"/>
      <c r="AC62" s="18"/>
      <c r="AD62" s="32"/>
      <c r="AE62" s="32"/>
      <c r="AF62" s="32"/>
      <c r="AG62" s="32"/>
      <c r="AH62" s="32"/>
      <c r="AI62" s="32"/>
      <c r="AJ62" s="29"/>
      <c r="AK62" s="31"/>
      <c r="AL62" s="31"/>
      <c r="AM62" s="30"/>
      <c r="AN62" s="30"/>
      <c r="AO62" s="4"/>
    </row>
    <row r="63" spans="1:41" ht="15">
      <c r="A63" s="3"/>
      <c r="B63" s="3"/>
      <c r="C63" s="3"/>
      <c r="D63" s="7"/>
      <c r="E63" s="7"/>
      <c r="F63" s="7"/>
      <c r="G63" s="7"/>
      <c r="H63" s="7"/>
      <c r="I63" s="7"/>
      <c r="J63" s="7"/>
      <c r="K63" s="7"/>
      <c r="L63" s="7"/>
      <c r="M63" s="7"/>
      <c r="N63" s="7"/>
      <c r="O63" s="7"/>
      <c r="P63" s="26"/>
      <c r="Q63" s="26"/>
      <c r="R63" s="7"/>
      <c r="S63" s="7"/>
      <c r="T63" s="7"/>
      <c r="U63" s="7"/>
      <c r="V63" s="7"/>
      <c r="W63" s="7"/>
      <c r="X63" s="7"/>
      <c r="Y63" s="7"/>
      <c r="Z63" s="17"/>
      <c r="AA63" s="17"/>
      <c r="AB63" s="18"/>
      <c r="AC63" s="18"/>
      <c r="AD63" s="32"/>
      <c r="AE63" s="32"/>
      <c r="AF63" s="32"/>
      <c r="AG63" s="32"/>
      <c r="AH63" s="32"/>
      <c r="AI63" s="32"/>
      <c r="AJ63" s="29"/>
      <c r="AK63" s="31"/>
      <c r="AL63" s="31"/>
      <c r="AM63" s="30"/>
      <c r="AN63" s="30"/>
      <c r="AO63" s="4"/>
    </row>
    <row r="64" spans="1:41" ht="15">
      <c r="A64" s="3"/>
      <c r="B64" s="3"/>
      <c r="C64" s="3"/>
      <c r="D64" s="7"/>
      <c r="E64" s="7"/>
      <c r="F64" s="7"/>
      <c r="G64" s="7"/>
      <c r="H64" s="7"/>
      <c r="I64" s="7"/>
      <c r="J64" s="7"/>
      <c r="K64" s="7"/>
      <c r="L64" s="7"/>
      <c r="M64" s="7"/>
      <c r="N64" s="7"/>
      <c r="O64" s="7"/>
      <c r="P64" s="26"/>
      <c r="Q64" s="26"/>
      <c r="R64" s="7"/>
      <c r="S64" s="7"/>
      <c r="T64" s="7"/>
      <c r="U64" s="7"/>
      <c r="V64" s="7"/>
      <c r="W64" s="7"/>
      <c r="X64" s="7"/>
      <c r="Y64" s="7"/>
      <c r="Z64" s="17"/>
      <c r="AA64" s="17"/>
      <c r="AB64" s="18"/>
      <c r="AC64" s="18"/>
      <c r="AD64" s="32"/>
      <c r="AE64" s="32"/>
      <c r="AF64" s="32"/>
      <c r="AG64" s="32"/>
      <c r="AH64" s="32"/>
      <c r="AI64" s="32"/>
      <c r="AJ64" s="29"/>
      <c r="AK64" s="31"/>
      <c r="AL64" s="31"/>
      <c r="AM64" s="30"/>
      <c r="AN64" s="30"/>
      <c r="AO64" s="4"/>
    </row>
    <row r="65" spans="1:41" ht="15">
      <c r="A65" s="3"/>
      <c r="B65" s="3"/>
      <c r="C65" s="3"/>
      <c r="D65" s="7"/>
      <c r="E65" s="7"/>
      <c r="F65" s="7"/>
      <c r="G65" s="7"/>
      <c r="H65" s="7"/>
      <c r="I65" s="7"/>
      <c r="J65" s="7"/>
      <c r="K65" s="7"/>
      <c r="L65" s="7"/>
      <c r="M65" s="7"/>
      <c r="N65" s="7"/>
      <c r="O65" s="7"/>
      <c r="P65" s="26"/>
      <c r="Q65" s="26"/>
      <c r="R65" s="7"/>
      <c r="S65" s="7"/>
      <c r="T65" s="7"/>
      <c r="U65" s="7"/>
      <c r="V65" s="7"/>
      <c r="W65" s="7"/>
      <c r="X65" s="7"/>
      <c r="Y65" s="7"/>
      <c r="Z65" s="17"/>
      <c r="AA65" s="17"/>
      <c r="AB65" s="18"/>
      <c r="AC65" s="18"/>
      <c r="AD65" s="32"/>
      <c r="AE65" s="32"/>
      <c r="AF65" s="32"/>
      <c r="AG65" s="32"/>
      <c r="AH65" s="32"/>
      <c r="AI65" s="32"/>
      <c r="AJ65" s="29"/>
      <c r="AK65" s="31"/>
      <c r="AL65" s="31"/>
      <c r="AM65" s="30"/>
      <c r="AN65" s="30"/>
      <c r="AO65" s="4"/>
    </row>
    <row r="66" spans="1:41" ht="15">
      <c r="A66" s="3"/>
      <c r="B66" s="3"/>
      <c r="C66" s="3"/>
      <c r="D66" s="7"/>
      <c r="E66" s="7"/>
      <c r="F66" s="7"/>
      <c r="G66" s="7"/>
      <c r="H66" s="7"/>
      <c r="I66" s="7"/>
      <c r="J66" s="7"/>
      <c r="K66" s="7"/>
      <c r="L66" s="7"/>
      <c r="M66" s="7"/>
      <c r="N66" s="7"/>
      <c r="O66" s="7"/>
      <c r="P66" s="26"/>
      <c r="Q66" s="26"/>
      <c r="R66" s="7"/>
      <c r="S66" s="7"/>
      <c r="T66" s="7"/>
      <c r="U66" s="7"/>
      <c r="V66" s="7"/>
      <c r="W66" s="7"/>
      <c r="X66" s="7"/>
      <c r="Y66" s="7"/>
      <c r="Z66" s="17"/>
      <c r="AA66" s="17"/>
      <c r="AB66" s="18"/>
      <c r="AC66" s="18"/>
      <c r="AD66" s="32"/>
      <c r="AE66" s="32"/>
      <c r="AF66" s="32"/>
      <c r="AG66" s="32"/>
      <c r="AH66" s="32"/>
      <c r="AI66" s="32"/>
      <c r="AJ66" s="29"/>
      <c r="AK66" s="31"/>
      <c r="AL66" s="31"/>
      <c r="AM66" s="30"/>
      <c r="AN66" s="30"/>
      <c r="AO66" s="4"/>
    </row>
    <row r="67" spans="1:41" ht="15">
      <c r="A67" s="3"/>
      <c r="B67" s="3"/>
      <c r="C67" s="3"/>
      <c r="D67" s="7"/>
      <c r="E67" s="7"/>
      <c r="F67" s="7"/>
      <c r="G67" s="7"/>
      <c r="H67" s="7"/>
      <c r="I67" s="7"/>
      <c r="J67" s="7"/>
      <c r="K67" s="7"/>
      <c r="L67" s="7"/>
      <c r="M67" s="7"/>
      <c r="N67" s="7"/>
      <c r="O67" s="7"/>
      <c r="P67" s="26"/>
      <c r="Q67" s="26"/>
      <c r="R67" s="7"/>
      <c r="S67" s="7"/>
      <c r="T67" s="7"/>
      <c r="U67" s="7"/>
      <c r="V67" s="7"/>
      <c r="W67" s="7"/>
      <c r="X67" s="7"/>
      <c r="Y67" s="7"/>
      <c r="Z67" s="17"/>
      <c r="AA67" s="17"/>
      <c r="AB67" s="18"/>
      <c r="AC67" s="18"/>
      <c r="AD67" s="32"/>
      <c r="AE67" s="32"/>
      <c r="AF67" s="32"/>
      <c r="AG67" s="32"/>
      <c r="AH67" s="32"/>
      <c r="AI67" s="32"/>
      <c r="AJ67" s="29"/>
      <c r="AK67" s="31"/>
      <c r="AL67" s="31"/>
      <c r="AM67" s="30"/>
      <c r="AN67" s="30"/>
      <c r="AO67" s="4"/>
    </row>
    <row r="68" spans="1:41" ht="15">
      <c r="A68" s="3"/>
      <c r="B68" s="3"/>
      <c r="C68" s="3"/>
      <c r="D68" s="7"/>
      <c r="E68" s="7"/>
      <c r="F68" s="7"/>
      <c r="G68" s="7"/>
      <c r="H68" s="7"/>
      <c r="I68" s="7"/>
      <c r="J68" s="7"/>
      <c r="K68" s="7"/>
      <c r="L68" s="7"/>
      <c r="M68" s="7"/>
      <c r="N68" s="7"/>
      <c r="O68" s="7"/>
      <c r="P68" s="26"/>
      <c r="Q68" s="26"/>
      <c r="R68" s="7"/>
      <c r="S68" s="7"/>
      <c r="T68" s="7"/>
      <c r="U68" s="7"/>
      <c r="V68" s="7"/>
      <c r="W68" s="7"/>
      <c r="X68" s="7"/>
      <c r="Y68" s="7"/>
      <c r="Z68" s="17"/>
      <c r="AA68" s="17"/>
      <c r="AB68" s="18"/>
      <c r="AC68" s="18"/>
      <c r="AD68" s="32"/>
      <c r="AE68" s="32"/>
      <c r="AF68" s="32"/>
      <c r="AG68" s="32"/>
      <c r="AH68" s="32"/>
      <c r="AI68" s="32"/>
      <c r="AJ68" s="29"/>
      <c r="AK68" s="31"/>
      <c r="AL68" s="31"/>
      <c r="AM68" s="30"/>
      <c r="AN68" s="30"/>
      <c r="AO68" s="4"/>
    </row>
    <row r="69" spans="1:41" ht="15">
      <c r="A69" s="3"/>
      <c r="B69" s="3"/>
      <c r="C69" s="3"/>
      <c r="D69" s="7"/>
      <c r="E69" s="7"/>
      <c r="F69" s="7"/>
      <c r="G69" s="7"/>
      <c r="H69" s="7"/>
      <c r="I69" s="7"/>
      <c r="J69" s="7"/>
      <c r="K69" s="7"/>
      <c r="L69" s="7"/>
      <c r="M69" s="7"/>
      <c r="N69" s="7"/>
      <c r="O69" s="7"/>
      <c r="P69" s="26"/>
      <c r="Q69" s="26"/>
      <c r="R69" s="7"/>
      <c r="S69" s="7"/>
      <c r="T69" s="7"/>
      <c r="U69" s="7"/>
      <c r="V69" s="7"/>
      <c r="W69" s="7"/>
      <c r="X69" s="7"/>
      <c r="Y69" s="7"/>
      <c r="Z69" s="17"/>
      <c r="AA69" s="17"/>
      <c r="AB69" s="18"/>
      <c r="AC69" s="18"/>
      <c r="AD69" s="32"/>
      <c r="AE69" s="32"/>
      <c r="AF69" s="32"/>
      <c r="AG69" s="32"/>
      <c r="AH69" s="32"/>
      <c r="AI69" s="32"/>
      <c r="AJ69" s="29"/>
      <c r="AK69" s="31"/>
      <c r="AL69" s="31"/>
      <c r="AM69" s="30"/>
      <c r="AN69" s="30"/>
      <c r="AO69" s="4"/>
    </row>
    <row r="70" spans="1:41" ht="15">
      <c r="A70" s="3"/>
      <c r="B70" s="3"/>
      <c r="C70" s="3"/>
      <c r="D70" s="7"/>
      <c r="E70" s="7"/>
      <c r="F70" s="7"/>
      <c r="G70" s="7"/>
      <c r="H70" s="7"/>
      <c r="I70" s="7"/>
      <c r="J70" s="7"/>
      <c r="K70" s="7"/>
      <c r="L70" s="7"/>
      <c r="M70" s="7"/>
      <c r="N70" s="7"/>
      <c r="O70" s="7"/>
      <c r="P70" s="26"/>
      <c r="Q70" s="26"/>
      <c r="R70" s="7"/>
      <c r="S70" s="7"/>
      <c r="T70" s="7"/>
      <c r="U70" s="7"/>
      <c r="V70" s="7"/>
      <c r="W70" s="7"/>
      <c r="X70" s="7"/>
      <c r="Y70" s="7"/>
      <c r="Z70" s="17"/>
      <c r="AA70" s="17"/>
      <c r="AB70" s="18"/>
      <c r="AC70" s="18"/>
      <c r="AD70" s="32"/>
      <c r="AE70" s="32"/>
      <c r="AF70" s="32"/>
      <c r="AG70" s="32"/>
      <c r="AH70" s="32"/>
      <c r="AI70" s="32"/>
      <c r="AJ70" s="29"/>
      <c r="AK70" s="31"/>
      <c r="AL70" s="31"/>
      <c r="AM70" s="30"/>
      <c r="AN70" s="30"/>
      <c r="AO70" s="4"/>
    </row>
    <row r="71" spans="1:41" ht="15">
      <c r="A71" s="3"/>
      <c r="B71" s="3"/>
      <c r="C71" s="3"/>
      <c r="D71" s="7"/>
      <c r="E71" s="7"/>
      <c r="F71" s="7"/>
      <c r="G71" s="7"/>
      <c r="H71" s="7"/>
      <c r="I71" s="7"/>
      <c r="J71" s="7"/>
      <c r="K71" s="7"/>
      <c r="L71" s="7"/>
      <c r="M71" s="7"/>
      <c r="N71" s="7"/>
      <c r="O71" s="7"/>
      <c r="P71" s="26"/>
      <c r="Q71" s="26"/>
      <c r="R71" s="7"/>
      <c r="S71" s="7"/>
      <c r="T71" s="7"/>
      <c r="U71" s="7"/>
      <c r="V71" s="7"/>
      <c r="W71" s="7"/>
      <c r="X71" s="7"/>
      <c r="Y71" s="7"/>
      <c r="Z71" s="17"/>
      <c r="AA71" s="17"/>
      <c r="AB71" s="18"/>
      <c r="AC71" s="18"/>
      <c r="AD71" s="32"/>
      <c r="AE71" s="32"/>
      <c r="AF71" s="32"/>
      <c r="AG71" s="32"/>
      <c r="AH71" s="32"/>
      <c r="AI71" s="32"/>
      <c r="AJ71" s="29"/>
      <c r="AK71" s="31"/>
      <c r="AL71" s="31"/>
      <c r="AM71" s="30"/>
      <c r="AN71" s="30"/>
      <c r="AO71" s="4"/>
    </row>
    <row r="72" spans="1:41" ht="15">
      <c r="A72" s="3"/>
      <c r="B72" s="3"/>
      <c r="C72" s="3"/>
      <c r="D72" s="7"/>
      <c r="E72" s="7"/>
      <c r="F72" s="7"/>
      <c r="G72" s="7"/>
      <c r="H72" s="7"/>
      <c r="I72" s="7"/>
      <c r="J72" s="7"/>
      <c r="K72" s="7"/>
      <c r="L72" s="7"/>
      <c r="M72" s="7"/>
      <c r="N72" s="7"/>
      <c r="O72" s="7"/>
      <c r="P72" s="26"/>
      <c r="Q72" s="26"/>
      <c r="R72" s="7"/>
      <c r="S72" s="7"/>
      <c r="T72" s="7"/>
      <c r="U72" s="7"/>
      <c r="V72" s="7"/>
      <c r="W72" s="7"/>
      <c r="X72" s="7"/>
      <c r="Y72" s="7"/>
      <c r="Z72" s="17"/>
      <c r="AA72" s="17"/>
      <c r="AB72" s="18"/>
      <c r="AC72" s="18"/>
      <c r="AD72" s="32"/>
      <c r="AE72" s="32"/>
      <c r="AF72" s="32"/>
      <c r="AG72" s="32"/>
      <c r="AH72" s="32"/>
      <c r="AI72" s="32"/>
      <c r="AJ72" s="29"/>
      <c r="AK72" s="31"/>
      <c r="AL72" s="31"/>
      <c r="AM72" s="30"/>
      <c r="AN72" s="30"/>
      <c r="AO72" s="4"/>
    </row>
    <row r="73" spans="1:41" ht="15">
      <c r="A73" s="3"/>
      <c r="B73" s="3"/>
      <c r="C73" s="3"/>
      <c r="D73" s="7"/>
      <c r="E73" s="7"/>
      <c r="F73" s="7"/>
      <c r="G73" s="7"/>
      <c r="H73" s="7"/>
      <c r="I73" s="7"/>
      <c r="J73" s="7"/>
      <c r="K73" s="7"/>
      <c r="L73" s="7"/>
      <c r="M73" s="7"/>
      <c r="N73" s="7"/>
      <c r="O73" s="7"/>
      <c r="P73" s="26"/>
      <c r="Q73" s="26"/>
      <c r="R73" s="7"/>
      <c r="S73" s="7"/>
      <c r="T73" s="7"/>
      <c r="U73" s="7"/>
      <c r="V73" s="7"/>
      <c r="W73" s="7"/>
      <c r="X73" s="7"/>
      <c r="Y73" s="7"/>
      <c r="Z73" s="17"/>
      <c r="AA73" s="17"/>
      <c r="AB73" s="18"/>
      <c r="AC73" s="18"/>
      <c r="AD73" s="32"/>
      <c r="AE73" s="32"/>
      <c r="AF73" s="32"/>
      <c r="AG73" s="32"/>
      <c r="AH73" s="32"/>
      <c r="AI73" s="32"/>
      <c r="AJ73" s="29"/>
      <c r="AK73" s="31"/>
      <c r="AL73" s="31"/>
      <c r="AM73" s="30"/>
      <c r="AN73" s="30"/>
      <c r="AO73" s="4"/>
    </row>
    <row r="74" spans="1:41" ht="15">
      <c r="A74" s="3"/>
      <c r="B74" s="3"/>
      <c r="C74" s="3"/>
      <c r="D74" s="7"/>
      <c r="E74" s="7"/>
      <c r="F74" s="7"/>
      <c r="G74" s="7"/>
      <c r="H74" s="7"/>
      <c r="I74" s="7"/>
      <c r="J74" s="7"/>
      <c r="K74" s="7"/>
      <c r="L74" s="7"/>
      <c r="M74" s="7"/>
      <c r="N74" s="7"/>
      <c r="O74" s="7"/>
      <c r="P74" s="26"/>
      <c r="Q74" s="26"/>
      <c r="R74" s="7"/>
      <c r="S74" s="7"/>
      <c r="T74" s="7"/>
      <c r="U74" s="7"/>
      <c r="V74" s="7"/>
      <c r="W74" s="7"/>
      <c r="X74" s="7"/>
      <c r="Y74" s="7"/>
      <c r="Z74" s="17"/>
      <c r="AA74" s="17"/>
      <c r="AB74" s="18"/>
      <c r="AC74" s="18"/>
      <c r="AD74" s="32"/>
      <c r="AE74" s="32"/>
      <c r="AF74" s="32"/>
      <c r="AG74" s="32"/>
      <c r="AH74" s="32"/>
      <c r="AI74" s="32"/>
      <c r="AJ74" s="29"/>
      <c r="AK74" s="31"/>
      <c r="AL74" s="31"/>
      <c r="AM74" s="30"/>
      <c r="AN74" s="30"/>
      <c r="AO74" s="4"/>
    </row>
    <row r="75" spans="1:41" ht="15">
      <c r="A75" s="3"/>
      <c r="B75" s="3"/>
      <c r="C75" s="3"/>
      <c r="D75" s="7"/>
      <c r="E75" s="7"/>
      <c r="F75" s="7"/>
      <c r="G75" s="7"/>
      <c r="H75" s="7"/>
      <c r="I75" s="7"/>
      <c r="J75" s="7"/>
      <c r="K75" s="7"/>
      <c r="L75" s="7"/>
      <c r="M75" s="7"/>
      <c r="N75" s="7"/>
      <c r="O75" s="7"/>
      <c r="P75" s="26"/>
      <c r="Q75" s="26"/>
      <c r="R75" s="7"/>
      <c r="S75" s="7"/>
      <c r="T75" s="7"/>
      <c r="U75" s="7"/>
      <c r="V75" s="7"/>
      <c r="W75" s="7"/>
      <c r="X75" s="7"/>
      <c r="Y75" s="7"/>
      <c r="Z75" s="17"/>
      <c r="AA75" s="17"/>
      <c r="AB75" s="18"/>
      <c r="AC75" s="18"/>
      <c r="AD75" s="32"/>
      <c r="AE75" s="32"/>
      <c r="AF75" s="32"/>
      <c r="AG75" s="32"/>
      <c r="AH75" s="32"/>
      <c r="AI75" s="32"/>
      <c r="AJ75" s="29"/>
      <c r="AK75" s="31"/>
      <c r="AL75" s="31"/>
      <c r="AM75" s="30"/>
      <c r="AN75" s="30"/>
      <c r="AO75" s="4"/>
    </row>
    <row r="76" spans="1:41" ht="15">
      <c r="A76" s="3"/>
      <c r="B76" s="3"/>
      <c r="C76" s="3"/>
      <c r="D76" s="7"/>
      <c r="E76" s="7"/>
      <c r="F76" s="7"/>
      <c r="G76" s="7"/>
      <c r="H76" s="7"/>
      <c r="I76" s="7"/>
      <c r="J76" s="7"/>
      <c r="K76" s="7"/>
      <c r="L76" s="7"/>
      <c r="M76" s="7"/>
      <c r="N76" s="7"/>
      <c r="O76" s="7"/>
      <c r="P76" s="26"/>
      <c r="Q76" s="26"/>
      <c r="R76" s="7"/>
      <c r="S76" s="7"/>
      <c r="T76" s="7"/>
      <c r="U76" s="7"/>
      <c r="V76" s="7"/>
      <c r="W76" s="7"/>
      <c r="X76" s="7"/>
      <c r="Y76" s="7"/>
      <c r="Z76" s="17"/>
      <c r="AA76" s="17"/>
      <c r="AB76" s="18"/>
      <c r="AC76" s="18"/>
      <c r="AD76" s="32"/>
      <c r="AE76" s="32"/>
      <c r="AF76" s="32"/>
      <c r="AG76" s="32"/>
      <c r="AH76" s="32"/>
      <c r="AI76" s="32"/>
      <c r="AJ76" s="29"/>
      <c r="AK76" s="31"/>
      <c r="AL76" s="31"/>
      <c r="AM76" s="30"/>
      <c r="AN76" s="30"/>
      <c r="AO76" s="4"/>
    </row>
    <row r="77" spans="1:41" ht="15">
      <c r="A77" s="3"/>
      <c r="B77" s="3"/>
      <c r="C77" s="3"/>
      <c r="D77" s="7"/>
      <c r="E77" s="7"/>
      <c r="F77" s="7"/>
      <c r="G77" s="7"/>
      <c r="H77" s="7"/>
      <c r="I77" s="7"/>
      <c r="J77" s="7"/>
      <c r="K77" s="7"/>
      <c r="L77" s="7"/>
      <c r="M77" s="7"/>
      <c r="N77" s="7"/>
      <c r="O77" s="7"/>
      <c r="P77" s="26"/>
      <c r="Q77" s="26"/>
      <c r="R77" s="7"/>
      <c r="S77" s="7"/>
      <c r="T77" s="7"/>
      <c r="U77" s="7"/>
      <c r="V77" s="7"/>
      <c r="W77" s="7"/>
      <c r="X77" s="7"/>
      <c r="Y77" s="7"/>
      <c r="Z77" s="17"/>
      <c r="AA77" s="17"/>
      <c r="AB77" s="18"/>
      <c r="AC77" s="18"/>
      <c r="AD77" s="32"/>
      <c r="AE77" s="32"/>
      <c r="AF77" s="32"/>
      <c r="AG77" s="32"/>
      <c r="AH77" s="32"/>
      <c r="AI77" s="32"/>
      <c r="AJ77" s="29"/>
      <c r="AK77" s="31"/>
      <c r="AL77" s="31"/>
      <c r="AM77" s="30"/>
      <c r="AN77" s="30"/>
      <c r="AO77" s="4"/>
    </row>
    <row r="78" spans="1:41" ht="15">
      <c r="A78" s="3"/>
      <c r="B78" s="3"/>
      <c r="C78" s="3"/>
      <c r="D78" s="7"/>
      <c r="E78" s="7"/>
      <c r="F78" s="7"/>
      <c r="G78" s="7"/>
      <c r="H78" s="7"/>
      <c r="I78" s="7"/>
      <c r="J78" s="7"/>
      <c r="K78" s="7"/>
      <c r="L78" s="7"/>
      <c r="M78" s="7"/>
      <c r="N78" s="7"/>
      <c r="O78" s="7"/>
      <c r="P78" s="26"/>
      <c r="Q78" s="26"/>
      <c r="R78" s="7"/>
      <c r="S78" s="7"/>
      <c r="T78" s="7"/>
      <c r="U78" s="7"/>
      <c r="V78" s="7"/>
      <c r="W78" s="7"/>
      <c r="X78" s="7"/>
      <c r="Y78" s="7"/>
      <c r="Z78" s="17"/>
      <c r="AA78" s="17"/>
      <c r="AB78" s="18"/>
      <c r="AC78" s="18"/>
      <c r="AD78" s="32"/>
      <c r="AE78" s="32"/>
      <c r="AF78" s="32"/>
      <c r="AG78" s="32"/>
      <c r="AH78" s="32"/>
      <c r="AI78" s="32"/>
      <c r="AJ78" s="29"/>
      <c r="AK78" s="31"/>
      <c r="AL78" s="31"/>
      <c r="AM78" s="30"/>
      <c r="AN78" s="30"/>
      <c r="AO78" s="4"/>
    </row>
    <row r="79" spans="1:41" ht="15">
      <c r="A79" s="3"/>
      <c r="B79" s="3"/>
      <c r="C79" s="3"/>
      <c r="D79" s="7"/>
      <c r="E79" s="7"/>
      <c r="F79" s="7"/>
      <c r="G79" s="7"/>
      <c r="H79" s="7"/>
      <c r="I79" s="7"/>
      <c r="J79" s="7"/>
      <c r="K79" s="7"/>
      <c r="L79" s="7"/>
      <c r="M79" s="7"/>
      <c r="N79" s="7"/>
      <c r="O79" s="7"/>
      <c r="P79" s="26"/>
      <c r="Q79" s="26"/>
      <c r="R79" s="7"/>
      <c r="S79" s="7"/>
      <c r="T79" s="7"/>
      <c r="U79" s="7"/>
      <c r="V79" s="7"/>
      <c r="W79" s="7"/>
      <c r="X79" s="7"/>
      <c r="Y79" s="7"/>
      <c r="Z79" s="17"/>
      <c r="AA79" s="17"/>
      <c r="AB79" s="18"/>
      <c r="AC79" s="18"/>
      <c r="AD79" s="32"/>
      <c r="AE79" s="32"/>
      <c r="AF79" s="32"/>
      <c r="AG79" s="32"/>
      <c r="AH79" s="32"/>
      <c r="AI79" s="32"/>
      <c r="AJ79" s="29"/>
      <c r="AK79" s="31"/>
      <c r="AL79" s="31"/>
      <c r="AM79" s="30"/>
      <c r="AN79" s="30"/>
      <c r="AO79" s="4"/>
    </row>
    <row r="80" spans="1:41" ht="15">
      <c r="A80" s="3"/>
      <c r="B80" s="3"/>
      <c r="C80" s="3"/>
      <c r="D80" s="7"/>
      <c r="E80" s="7"/>
      <c r="F80" s="7"/>
      <c r="G80" s="7"/>
      <c r="H80" s="7"/>
      <c r="I80" s="7"/>
      <c r="J80" s="7"/>
      <c r="K80" s="7"/>
      <c r="L80" s="7"/>
      <c r="M80" s="7"/>
      <c r="N80" s="7"/>
      <c r="O80" s="7"/>
      <c r="P80" s="26"/>
      <c r="Q80" s="26"/>
      <c r="R80" s="7"/>
      <c r="S80" s="7"/>
      <c r="T80" s="7"/>
      <c r="U80" s="7"/>
      <c r="V80" s="7"/>
      <c r="W80" s="7"/>
      <c r="X80" s="7"/>
      <c r="Y80" s="7"/>
      <c r="Z80" s="17"/>
      <c r="AA80" s="17"/>
      <c r="AB80" s="18"/>
      <c r="AC80" s="18"/>
      <c r="AD80" s="32"/>
      <c r="AE80" s="32"/>
      <c r="AF80" s="32"/>
      <c r="AG80" s="32"/>
      <c r="AH80" s="32"/>
      <c r="AI80" s="32"/>
      <c r="AJ80" s="29"/>
      <c r="AK80" s="31"/>
      <c r="AL80" s="31"/>
      <c r="AM80" s="30"/>
      <c r="AN80" s="30"/>
      <c r="AO80" s="4"/>
    </row>
    <row r="81" spans="1:41" ht="15">
      <c r="A81" s="3"/>
      <c r="B81" s="3"/>
      <c r="C81" s="3"/>
      <c r="D81" s="7"/>
      <c r="E81" s="7"/>
      <c r="F81" s="7"/>
      <c r="G81" s="7"/>
      <c r="H81" s="7"/>
      <c r="I81" s="7"/>
      <c r="J81" s="7"/>
      <c r="K81" s="7"/>
      <c r="L81" s="7"/>
      <c r="M81" s="7"/>
      <c r="N81" s="7"/>
      <c r="O81" s="7"/>
      <c r="P81" s="26"/>
      <c r="Q81" s="26"/>
      <c r="R81" s="7"/>
      <c r="S81" s="7"/>
      <c r="T81" s="7"/>
      <c r="U81" s="7"/>
      <c r="V81" s="7"/>
      <c r="W81" s="7"/>
      <c r="X81" s="7"/>
      <c r="Y81" s="7"/>
      <c r="Z81" s="17"/>
      <c r="AA81" s="17"/>
      <c r="AB81" s="18"/>
      <c r="AC81" s="18"/>
      <c r="AD81" s="32"/>
      <c r="AE81" s="32"/>
      <c r="AF81" s="32"/>
      <c r="AG81" s="32"/>
      <c r="AH81" s="32"/>
      <c r="AI81" s="32"/>
      <c r="AJ81" s="29"/>
      <c r="AK81" s="31"/>
      <c r="AL81" s="31"/>
      <c r="AM81" s="30"/>
      <c r="AN81" s="30"/>
      <c r="AO81" s="4"/>
    </row>
    <row r="82" spans="1:41" ht="15">
      <c r="A82" s="3"/>
      <c r="B82" s="3"/>
      <c r="C82" s="3"/>
      <c r="D82" s="7"/>
      <c r="E82" s="7"/>
      <c r="F82" s="7"/>
      <c r="G82" s="7"/>
      <c r="H82" s="7"/>
      <c r="I82" s="7"/>
      <c r="J82" s="7"/>
      <c r="K82" s="7"/>
      <c r="L82" s="7"/>
      <c r="M82" s="7"/>
      <c r="N82" s="7"/>
      <c r="O82" s="7"/>
      <c r="P82" s="26"/>
      <c r="Q82" s="26"/>
      <c r="R82" s="7"/>
      <c r="S82" s="7"/>
      <c r="T82" s="7"/>
      <c r="U82" s="7"/>
      <c r="V82" s="7"/>
      <c r="W82" s="7"/>
      <c r="X82" s="7"/>
      <c r="Y82" s="7"/>
      <c r="Z82" s="17"/>
      <c r="AA82" s="17"/>
      <c r="AB82" s="18"/>
      <c r="AC82" s="18"/>
      <c r="AD82" s="32"/>
      <c r="AE82" s="32"/>
      <c r="AF82" s="32"/>
      <c r="AG82" s="32"/>
      <c r="AH82" s="32"/>
      <c r="AI82" s="32"/>
      <c r="AJ82" s="29"/>
      <c r="AK82" s="31"/>
      <c r="AL82" s="31"/>
      <c r="AM82" s="30"/>
      <c r="AN82" s="30"/>
      <c r="AO82" s="4"/>
    </row>
    <row r="83" spans="1:41" ht="15">
      <c r="A83" s="3"/>
      <c r="B83" s="3"/>
      <c r="C83" s="3"/>
      <c r="D83" s="7"/>
      <c r="E83" s="7"/>
      <c r="F83" s="7"/>
      <c r="G83" s="7"/>
      <c r="H83" s="7"/>
      <c r="I83" s="7"/>
      <c r="J83" s="7"/>
      <c r="K83" s="7"/>
      <c r="L83" s="7"/>
      <c r="M83" s="7"/>
      <c r="N83" s="7"/>
      <c r="O83" s="7"/>
      <c r="P83" s="26"/>
      <c r="Q83" s="26"/>
      <c r="R83" s="7"/>
      <c r="S83" s="7"/>
      <c r="T83" s="7"/>
      <c r="U83" s="7"/>
      <c r="V83" s="7"/>
      <c r="W83" s="7"/>
      <c r="X83" s="7"/>
      <c r="Y83" s="7"/>
      <c r="Z83" s="17"/>
      <c r="AA83" s="17"/>
      <c r="AB83" s="18"/>
      <c r="AC83" s="18"/>
      <c r="AD83" s="32"/>
      <c r="AE83" s="32"/>
      <c r="AF83" s="32"/>
      <c r="AG83" s="32"/>
      <c r="AH83" s="32"/>
      <c r="AI83" s="32"/>
      <c r="AJ83" s="29"/>
      <c r="AK83" s="31"/>
      <c r="AL83" s="31"/>
      <c r="AM83" s="30"/>
      <c r="AN83" s="30"/>
      <c r="AO83" s="4"/>
    </row>
    <row r="84" spans="1:41" ht="15">
      <c r="A84" s="3"/>
      <c r="B84" s="3"/>
      <c r="C84" s="3"/>
      <c r="D84" s="7"/>
      <c r="E84" s="7"/>
      <c r="F84" s="7"/>
      <c r="G84" s="7"/>
      <c r="H84" s="7"/>
      <c r="I84" s="7"/>
      <c r="J84" s="7"/>
      <c r="K84" s="7"/>
      <c r="L84" s="7"/>
      <c r="M84" s="7"/>
      <c r="N84" s="7"/>
      <c r="O84" s="7"/>
      <c r="P84" s="26"/>
      <c r="Q84" s="26"/>
      <c r="R84" s="7"/>
      <c r="S84" s="7"/>
      <c r="T84" s="7"/>
      <c r="U84" s="7"/>
      <c r="V84" s="7"/>
      <c r="W84" s="7"/>
      <c r="X84" s="7"/>
      <c r="Y84" s="7"/>
      <c r="Z84" s="17"/>
      <c r="AA84" s="17"/>
      <c r="AB84" s="18"/>
      <c r="AC84" s="18"/>
      <c r="AD84" s="32"/>
      <c r="AE84" s="32"/>
      <c r="AF84" s="32"/>
      <c r="AG84" s="32"/>
      <c r="AH84" s="32"/>
      <c r="AI84" s="32"/>
      <c r="AJ84" s="29"/>
      <c r="AK84" s="31"/>
      <c r="AL84" s="31"/>
      <c r="AM84" s="30"/>
      <c r="AN84" s="30"/>
      <c r="AO84" s="4"/>
    </row>
    <row r="85" spans="1:41" ht="15">
      <c r="A85" s="3"/>
      <c r="B85" s="3"/>
      <c r="C85" s="3"/>
      <c r="D85" s="7"/>
      <c r="E85" s="7"/>
      <c r="F85" s="7"/>
      <c r="G85" s="7"/>
      <c r="H85" s="7"/>
      <c r="I85" s="7"/>
      <c r="J85" s="7"/>
      <c r="K85" s="7"/>
      <c r="L85" s="7"/>
      <c r="M85" s="7"/>
      <c r="N85" s="7"/>
      <c r="O85" s="7"/>
      <c r="P85" s="26"/>
      <c r="Q85" s="26"/>
      <c r="R85" s="7"/>
      <c r="S85" s="7"/>
      <c r="T85" s="7"/>
      <c r="U85" s="7"/>
      <c r="V85" s="7"/>
      <c r="W85" s="7"/>
      <c r="X85" s="7"/>
      <c r="Y85" s="7"/>
      <c r="Z85" s="17"/>
      <c r="AA85" s="17"/>
      <c r="AB85" s="18"/>
      <c r="AC85" s="18"/>
      <c r="AD85" s="32"/>
      <c r="AE85" s="32"/>
      <c r="AF85" s="32"/>
      <c r="AG85" s="32"/>
      <c r="AH85" s="32"/>
      <c r="AI85" s="32"/>
      <c r="AJ85" s="29"/>
      <c r="AK85" s="31"/>
      <c r="AL85" s="31"/>
      <c r="AM85" s="30"/>
      <c r="AN85" s="30"/>
      <c r="AO85" s="4"/>
    </row>
    <row r="86" spans="1:41" ht="15">
      <c r="A86" s="3"/>
      <c r="B86" s="3"/>
      <c r="C86" s="3"/>
      <c r="D86" s="7"/>
      <c r="E86" s="7"/>
      <c r="F86" s="7"/>
      <c r="G86" s="7"/>
      <c r="H86" s="7"/>
      <c r="I86" s="7"/>
      <c r="J86" s="7"/>
      <c r="K86" s="7"/>
      <c r="L86" s="7"/>
      <c r="M86" s="7"/>
      <c r="N86" s="7"/>
      <c r="O86" s="7"/>
      <c r="P86" s="26"/>
      <c r="Q86" s="26"/>
      <c r="R86" s="7"/>
      <c r="S86" s="7"/>
      <c r="T86" s="7"/>
      <c r="U86" s="7"/>
      <c r="V86" s="7"/>
      <c r="W86" s="7"/>
      <c r="X86" s="7"/>
      <c r="Y86" s="7"/>
      <c r="Z86" s="17"/>
      <c r="AA86" s="17"/>
      <c r="AB86" s="18"/>
      <c r="AC86" s="18"/>
      <c r="AD86" s="32"/>
      <c r="AE86" s="32"/>
      <c r="AF86" s="32"/>
      <c r="AG86" s="32"/>
      <c r="AH86" s="32"/>
      <c r="AI86" s="32"/>
      <c r="AJ86" s="29"/>
      <c r="AK86" s="31"/>
      <c r="AL86" s="31"/>
      <c r="AM86" s="30"/>
      <c r="AN86" s="30"/>
      <c r="AO86" s="4"/>
    </row>
    <row r="87" spans="1:41" ht="15">
      <c r="A87" s="3"/>
      <c r="B87" s="3"/>
      <c r="C87" s="3"/>
      <c r="D87" s="7"/>
      <c r="E87" s="7"/>
      <c r="F87" s="7"/>
      <c r="G87" s="7"/>
      <c r="H87" s="7"/>
      <c r="I87" s="7"/>
      <c r="J87" s="7"/>
      <c r="K87" s="7"/>
      <c r="L87" s="7"/>
      <c r="M87" s="7"/>
      <c r="N87" s="7"/>
      <c r="O87" s="7"/>
      <c r="P87" s="26"/>
      <c r="Q87" s="26"/>
      <c r="R87" s="7"/>
      <c r="S87" s="7"/>
      <c r="T87" s="7"/>
      <c r="U87" s="7"/>
      <c r="V87" s="7"/>
      <c r="W87" s="7"/>
      <c r="X87" s="7"/>
      <c r="Y87" s="7"/>
      <c r="Z87" s="17"/>
      <c r="AA87" s="17"/>
      <c r="AB87" s="18"/>
      <c r="AC87" s="18"/>
      <c r="AD87" s="32"/>
      <c r="AE87" s="32"/>
      <c r="AF87" s="32"/>
      <c r="AG87" s="32"/>
      <c r="AH87" s="32"/>
      <c r="AI87" s="32"/>
      <c r="AJ87" s="29"/>
      <c r="AK87" s="31"/>
      <c r="AL87" s="31"/>
      <c r="AM87" s="30"/>
      <c r="AN87" s="30"/>
      <c r="AO87" s="4"/>
    </row>
    <row r="88" spans="1:41" ht="15">
      <c r="A88" s="3"/>
      <c r="B88" s="3"/>
      <c r="C88" s="3"/>
      <c r="D88" s="7"/>
      <c r="E88" s="7"/>
      <c r="F88" s="7"/>
      <c r="G88" s="7"/>
      <c r="H88" s="7"/>
      <c r="I88" s="7"/>
      <c r="J88" s="7"/>
      <c r="K88" s="7"/>
      <c r="L88" s="7"/>
      <c r="M88" s="7"/>
      <c r="N88" s="7"/>
      <c r="O88" s="7"/>
      <c r="P88" s="26"/>
      <c r="Q88" s="26"/>
      <c r="R88" s="7"/>
      <c r="S88" s="7"/>
      <c r="T88" s="7"/>
      <c r="U88" s="7"/>
      <c r="V88" s="7"/>
      <c r="W88" s="7"/>
      <c r="X88" s="7"/>
      <c r="Y88" s="7"/>
      <c r="Z88" s="17"/>
      <c r="AA88" s="17"/>
      <c r="AB88" s="18"/>
      <c r="AC88" s="18"/>
      <c r="AD88" s="32"/>
      <c r="AE88" s="32"/>
      <c r="AF88" s="32"/>
      <c r="AG88" s="32"/>
      <c r="AH88" s="32"/>
      <c r="AI88" s="32"/>
      <c r="AJ88" s="29"/>
      <c r="AK88" s="31"/>
      <c r="AL88" s="31"/>
      <c r="AM88" s="30"/>
      <c r="AN88" s="30"/>
      <c r="AO88" s="4"/>
    </row>
    <row r="89" spans="1:41" ht="15">
      <c r="A89" s="3"/>
      <c r="B89" s="3"/>
      <c r="C89" s="3"/>
      <c r="D89" s="7"/>
      <c r="E89" s="7"/>
      <c r="F89" s="7"/>
      <c r="G89" s="7"/>
      <c r="H89" s="7"/>
      <c r="I89" s="7"/>
      <c r="J89" s="7"/>
      <c r="K89" s="7"/>
      <c r="L89" s="7"/>
      <c r="M89" s="7"/>
      <c r="N89" s="7"/>
      <c r="O89" s="7"/>
      <c r="P89" s="26"/>
      <c r="Q89" s="26"/>
      <c r="R89" s="7"/>
      <c r="S89" s="7"/>
      <c r="T89" s="7"/>
      <c r="U89" s="7"/>
      <c r="V89" s="7"/>
      <c r="W89" s="7"/>
      <c r="X89" s="7"/>
      <c r="Y89" s="7"/>
      <c r="Z89" s="17"/>
      <c r="AA89" s="17"/>
      <c r="AB89" s="18"/>
      <c r="AC89" s="18"/>
      <c r="AD89" s="32"/>
      <c r="AE89" s="32"/>
      <c r="AF89" s="32"/>
      <c r="AG89" s="32"/>
      <c r="AH89" s="32"/>
      <c r="AI89" s="32"/>
      <c r="AJ89" s="29"/>
      <c r="AK89" s="31"/>
      <c r="AL89" s="31"/>
      <c r="AM89" s="30"/>
      <c r="AN89" s="30"/>
      <c r="AO89" s="4"/>
    </row>
    <row r="90" spans="1:41" ht="15">
      <c r="A90" s="3"/>
      <c r="B90" s="3"/>
      <c r="C90" s="3"/>
      <c r="D90" s="7"/>
      <c r="E90" s="7"/>
      <c r="F90" s="7"/>
      <c r="G90" s="7"/>
      <c r="H90" s="7"/>
      <c r="I90" s="7"/>
      <c r="J90" s="7"/>
      <c r="K90" s="7"/>
      <c r="L90" s="7"/>
      <c r="M90" s="7"/>
      <c r="N90" s="7"/>
      <c r="O90" s="7"/>
      <c r="P90" s="26"/>
      <c r="Q90" s="26"/>
      <c r="R90" s="7"/>
      <c r="S90" s="7"/>
      <c r="T90" s="7"/>
      <c r="U90" s="7"/>
      <c r="V90" s="7"/>
      <c r="W90" s="7"/>
      <c r="X90" s="7"/>
      <c r="Y90" s="7"/>
      <c r="Z90" s="17"/>
      <c r="AA90" s="17"/>
      <c r="AB90" s="18"/>
      <c r="AC90" s="18"/>
      <c r="AD90" s="32"/>
      <c r="AE90" s="32"/>
      <c r="AF90" s="32"/>
      <c r="AG90" s="32"/>
      <c r="AH90" s="32"/>
      <c r="AI90" s="32"/>
      <c r="AJ90" s="29"/>
      <c r="AK90" s="31"/>
      <c r="AL90" s="31"/>
      <c r="AM90" s="30"/>
      <c r="AN90" s="30"/>
      <c r="AO90" s="4"/>
    </row>
    <row r="91" spans="1:41" ht="15">
      <c r="A91" s="3"/>
      <c r="B91" s="3"/>
      <c r="C91" s="3"/>
      <c r="D91" s="7"/>
      <c r="E91" s="7"/>
      <c r="F91" s="7"/>
      <c r="G91" s="7"/>
      <c r="H91" s="7"/>
      <c r="I91" s="7"/>
      <c r="J91" s="7"/>
      <c r="K91" s="7"/>
      <c r="L91" s="7"/>
      <c r="M91" s="7"/>
      <c r="N91" s="7"/>
      <c r="O91" s="7"/>
      <c r="P91" s="26"/>
      <c r="Q91" s="26"/>
      <c r="R91" s="7"/>
      <c r="S91" s="7"/>
      <c r="T91" s="7"/>
      <c r="U91" s="7"/>
      <c r="V91" s="7"/>
      <c r="W91" s="7"/>
      <c r="X91" s="7"/>
      <c r="Y91" s="7"/>
      <c r="Z91" s="17"/>
      <c r="AA91" s="17"/>
      <c r="AB91" s="18"/>
      <c r="AC91" s="18"/>
      <c r="AD91" s="32"/>
      <c r="AE91" s="32"/>
      <c r="AF91" s="32"/>
      <c r="AG91" s="32"/>
      <c r="AH91" s="32"/>
      <c r="AI91" s="32"/>
      <c r="AJ91" s="29"/>
      <c r="AK91" s="31"/>
      <c r="AL91" s="31"/>
      <c r="AM91" s="30"/>
      <c r="AN91" s="30"/>
      <c r="AO91" s="4"/>
    </row>
    <row r="92" spans="1:41" ht="15">
      <c r="A92" s="3"/>
      <c r="B92" s="3"/>
      <c r="C92" s="3"/>
      <c r="D92" s="7"/>
      <c r="E92" s="7"/>
      <c r="F92" s="7"/>
      <c r="G92" s="7"/>
      <c r="H92" s="7"/>
      <c r="I92" s="7"/>
      <c r="J92" s="7"/>
      <c r="K92" s="7"/>
      <c r="L92" s="7"/>
      <c r="M92" s="7"/>
      <c r="N92" s="7"/>
      <c r="O92" s="7"/>
      <c r="P92" s="26"/>
      <c r="Q92" s="26"/>
      <c r="R92" s="7"/>
      <c r="S92" s="7"/>
      <c r="T92" s="7"/>
      <c r="U92" s="7"/>
      <c r="V92" s="7"/>
      <c r="W92" s="7"/>
      <c r="X92" s="7"/>
      <c r="Y92" s="7"/>
      <c r="Z92" s="17"/>
      <c r="AA92" s="17"/>
      <c r="AB92" s="18"/>
      <c r="AC92" s="18"/>
      <c r="AD92" s="32"/>
      <c r="AE92" s="32"/>
      <c r="AF92" s="32"/>
      <c r="AG92" s="32"/>
      <c r="AH92" s="32"/>
      <c r="AI92" s="32"/>
      <c r="AJ92" s="29"/>
      <c r="AK92" s="31"/>
      <c r="AL92" s="31"/>
      <c r="AM92" s="30"/>
      <c r="AN92" s="30"/>
      <c r="AO92" s="4"/>
    </row>
    <row r="93" spans="1:41" ht="15">
      <c r="A93" s="3"/>
      <c r="B93" s="3"/>
      <c r="C93" s="3"/>
      <c r="D93" s="7"/>
      <c r="E93" s="7"/>
      <c r="F93" s="7"/>
      <c r="G93" s="7"/>
      <c r="H93" s="7"/>
      <c r="I93" s="7"/>
      <c r="J93" s="7"/>
      <c r="K93" s="7"/>
      <c r="L93" s="7"/>
      <c r="M93" s="7"/>
      <c r="N93" s="7"/>
      <c r="O93" s="7"/>
      <c r="P93" s="26"/>
      <c r="Q93" s="26"/>
      <c r="R93" s="7"/>
      <c r="S93" s="7"/>
      <c r="T93" s="7"/>
      <c r="U93" s="7"/>
      <c r="V93" s="7"/>
      <c r="W93" s="7"/>
      <c r="X93" s="7"/>
      <c r="Y93" s="7"/>
      <c r="Z93" s="17"/>
      <c r="AA93" s="17"/>
      <c r="AB93" s="18"/>
      <c r="AC93" s="18"/>
      <c r="AD93" s="32"/>
      <c r="AE93" s="32"/>
      <c r="AF93" s="32"/>
      <c r="AG93" s="32"/>
      <c r="AH93" s="32"/>
      <c r="AI93" s="32"/>
      <c r="AJ93" s="29"/>
      <c r="AK93" s="31"/>
      <c r="AL93" s="31"/>
      <c r="AM93" s="30"/>
      <c r="AN93" s="30"/>
      <c r="AO93" s="4"/>
    </row>
    <row r="94" spans="1:41" ht="15">
      <c r="A94" s="3"/>
      <c r="B94" s="3"/>
      <c r="C94" s="3"/>
      <c r="D94" s="7"/>
      <c r="E94" s="7"/>
      <c r="F94" s="7"/>
      <c r="G94" s="7"/>
      <c r="H94" s="7"/>
      <c r="I94" s="7"/>
      <c r="J94" s="7"/>
      <c r="K94" s="7"/>
      <c r="L94" s="7"/>
      <c r="M94" s="7"/>
      <c r="N94" s="7"/>
      <c r="O94" s="7"/>
      <c r="P94" s="26"/>
      <c r="Q94" s="26"/>
      <c r="R94" s="7"/>
      <c r="S94" s="7"/>
      <c r="T94" s="7"/>
      <c r="U94" s="7"/>
      <c r="V94" s="7"/>
      <c r="W94" s="7"/>
      <c r="X94" s="7"/>
      <c r="Y94" s="7"/>
      <c r="Z94" s="17"/>
      <c r="AA94" s="17"/>
      <c r="AB94" s="18"/>
      <c r="AC94" s="18"/>
      <c r="AD94" s="32"/>
      <c r="AE94" s="32"/>
      <c r="AF94" s="32"/>
      <c r="AG94" s="32"/>
      <c r="AH94" s="32"/>
      <c r="AI94" s="32"/>
      <c r="AJ94" s="29"/>
      <c r="AK94" s="31"/>
      <c r="AL94" s="31"/>
      <c r="AM94" s="30"/>
      <c r="AN94" s="30"/>
      <c r="AO94" s="4"/>
    </row>
    <row r="95" spans="1:41" ht="15">
      <c r="A95" s="3"/>
      <c r="B95" s="3"/>
      <c r="C95" s="3"/>
      <c r="D95" s="7"/>
      <c r="E95" s="7"/>
      <c r="F95" s="7"/>
      <c r="G95" s="7"/>
      <c r="H95" s="7"/>
      <c r="I95" s="7"/>
      <c r="J95" s="7"/>
      <c r="K95" s="7"/>
      <c r="L95" s="7"/>
      <c r="M95" s="7"/>
      <c r="N95" s="7"/>
      <c r="O95" s="7"/>
      <c r="P95" s="26"/>
      <c r="Q95" s="26"/>
      <c r="R95" s="7"/>
      <c r="S95" s="7"/>
      <c r="T95" s="7"/>
      <c r="U95" s="7"/>
      <c r="V95" s="7"/>
      <c r="W95" s="7"/>
      <c r="X95" s="7"/>
      <c r="Y95" s="7"/>
      <c r="Z95" s="17"/>
      <c r="AA95" s="17"/>
      <c r="AB95" s="18"/>
      <c r="AC95" s="18"/>
      <c r="AD95" s="32"/>
      <c r="AE95" s="32"/>
      <c r="AF95" s="32"/>
      <c r="AG95" s="32"/>
      <c r="AH95" s="32"/>
      <c r="AI95" s="32"/>
      <c r="AJ95" s="29"/>
      <c r="AK95" s="31"/>
      <c r="AL95" s="31"/>
      <c r="AM95" s="30"/>
      <c r="AN95" s="30"/>
      <c r="AO95" s="4"/>
    </row>
    <row r="96" spans="1:41" ht="15">
      <c r="A96" s="3"/>
      <c r="B96" s="3"/>
      <c r="C96" s="3"/>
      <c r="D96" s="7"/>
      <c r="E96" s="7"/>
      <c r="F96" s="7"/>
      <c r="G96" s="7"/>
      <c r="H96" s="7"/>
      <c r="I96" s="7"/>
      <c r="J96" s="7"/>
      <c r="K96" s="7"/>
      <c r="L96" s="7"/>
      <c r="M96" s="7"/>
      <c r="N96" s="7"/>
      <c r="O96" s="7"/>
      <c r="P96" s="26"/>
      <c r="Q96" s="26"/>
      <c r="R96" s="7"/>
      <c r="S96" s="7"/>
      <c r="T96" s="7"/>
      <c r="U96" s="7"/>
      <c r="V96" s="7"/>
      <c r="W96" s="7"/>
      <c r="X96" s="7"/>
      <c r="Y96" s="7"/>
      <c r="Z96" s="17"/>
      <c r="AA96" s="17"/>
      <c r="AB96" s="18"/>
      <c r="AC96" s="18"/>
      <c r="AD96" s="32"/>
      <c r="AE96" s="32"/>
      <c r="AF96" s="32"/>
      <c r="AG96" s="32"/>
      <c r="AH96" s="32"/>
      <c r="AI96" s="32"/>
      <c r="AJ96" s="29"/>
      <c r="AK96" s="31"/>
      <c r="AL96" s="31"/>
      <c r="AM96" s="30"/>
      <c r="AN96" s="30"/>
      <c r="AO96" s="4"/>
    </row>
  </sheetData>
  <sheetProtection selectLockedCells="1"/>
  <mergeCells count="32">
    <mergeCell ref="N2:O2"/>
    <mergeCell ref="AG2:AG3"/>
    <mergeCell ref="AH2:AH3"/>
    <mergeCell ref="R2:S2"/>
    <mergeCell ref="AD2:AD3"/>
    <mergeCell ref="AE2:AE3"/>
    <mergeCell ref="AF2:AF3"/>
    <mergeCell ref="T2:U2"/>
    <mergeCell ref="A1:A3"/>
    <mergeCell ref="B1:B3"/>
    <mergeCell ref="C1:C3"/>
    <mergeCell ref="AD1:AJ1"/>
    <mergeCell ref="D2:E2"/>
    <mergeCell ref="X2:Y2"/>
    <mergeCell ref="Z2:AA2"/>
    <mergeCell ref="AB1:AC2"/>
    <mergeCell ref="R1:AA1"/>
    <mergeCell ref="AJ2:AJ3"/>
    <mergeCell ref="AL2:AL3"/>
    <mergeCell ref="AM2:AM3"/>
    <mergeCell ref="V2:W2"/>
    <mergeCell ref="AI2:AI3"/>
    <mergeCell ref="AO1:AO3"/>
    <mergeCell ref="D1:Q1"/>
    <mergeCell ref="L2:M2"/>
    <mergeCell ref="J2:K2"/>
    <mergeCell ref="H2:I2"/>
    <mergeCell ref="F2:G2"/>
    <mergeCell ref="P2:Q2"/>
    <mergeCell ref="AN1:AN3"/>
    <mergeCell ref="AK1:AM1"/>
    <mergeCell ref="AK2:AK3"/>
  </mergeCells>
  <conditionalFormatting sqref="B4:B96">
    <cfRule type="expression" priority="1" dxfId="22" stopIfTrue="1">
      <formula>AND(NOT(ISBLANK($A4)),ISBLANK(B4))</formula>
    </cfRule>
  </conditionalFormatting>
  <conditionalFormatting sqref="C4:C96">
    <cfRule type="expression" priority="2" dxfId="22" stopIfTrue="1">
      <formula>AND(NOT(ISBLANK(A4)),ISBLANK(C4))</formula>
    </cfRule>
  </conditionalFormatting>
  <conditionalFormatting sqref="L4:L17 N4:N17 J4:J17 H4:H17 F4:F17 D4:D17 X19:X96 V4:V17 T4:T17 R4:R17 X4:X17 R19:R96 T19:T96 V19:V96 D19:D96 F19:F96 H19:H96 J19:J96 L19:L96 N19:N96">
    <cfRule type="expression" priority="3" dxfId="22" stopIfTrue="1">
      <formula>AND(NOT(ISBLANK(E4)),ISBLANK(D4))</formula>
    </cfRule>
  </conditionalFormatting>
  <conditionalFormatting sqref="M4:M17 O4:O17 K4:K17 I4:I17 G4:G17 E4:E17 Y19:Y96 W4:W17 U4:U17 S4:S17 Y4:Y17 S19:S96 U19:U96 W19:W96 E19:E96 G19:G96 I19:I96 K19:K96 M19:M96 O19:O96">
    <cfRule type="expression" priority="4" dxfId="22" stopIfTrue="1">
      <formula>AND(NOT(ISBLANK(D4)),ISBLANK(E4))</formula>
    </cfRule>
  </conditionalFormatting>
  <conditionalFormatting sqref="H18 J18 L18 N18 D18 F18 R18 T18 V18 X18">
    <cfRule type="expression" priority="5" dxfId="22" stopIfTrue="1">
      <formula>AND(NOT(ISBLANK(E18)),ISBLANK(D18))</formula>
    </cfRule>
  </conditionalFormatting>
  <conditionalFormatting sqref="I18 K18 M18 O18 E18 G18 S18 U18 W18 Y18">
    <cfRule type="expression" priority="6" dxfId="22" stopIfTrue="1">
      <formula>AND(NOT(ISBLANK(D18)),ISBLANK(E18))</formula>
    </cfRule>
  </conditionalFormatting>
  <dataValidations count="5">
    <dataValidation operator="lessThanOrEqual" allowBlank="1" showInputMessage="1" showErrorMessage="1" error="FTE cannot be greater than Headcount&#10;" sqref="R97:AN65536 A97:O65536 AP1:IV65536 AO1 D42:K42 R1 A1:C1 P2 AB1 AO4:AO65536 AB3:AC96 P4:Q65536"/>
    <dataValidation type="custom" allowBlank="1" showInputMessage="1" showErrorMessage="1" errorTitle="FTE" error="The value entered in the FTE field must be less than or equal to the value entered in the headcount field." sqref="I43:I96 K43:K96 E43:E96 G43:G96 W4:W96 U4:U96 S4:S96 Y4:Y96 G4:G41 I4:I41 K4:K41 O4:O96 E4:E41 M4:M96">
      <formula1>I43&lt;=H43</formula1>
    </dataValidation>
    <dataValidation type="custom" allowBlank="1" showInputMessage="1" showErrorMessage="1" errorTitle="Headcount" error="The value entered in the headcount field must be greater than or equal to the value entered in the FTE field." sqref="J43:J96 D43:D96 F43:F96 H43:H96 V4:V96 T4:T96 R4:R96 X4:X96 H4:H41 J4:J41 L4:L96 N4:N96 D4:D41 F4:F41">
      <formula1>J43&gt;=K43</formula1>
    </dataValidation>
    <dataValidation type="decimal" operator="greaterThan" allowBlank="1" showInputMessage="1" showErrorMessage="1" sqref="AD43:AI96 AD19:AI33 AD4:AI17 AD35:AI41 AK19:AK33 AK4:AK17 AL4:AL33 AK35:AL41 AK43:AL96">
      <formula1>0</formula1>
    </dataValidation>
    <dataValidation type="decimal" operator="greaterThanOrEqual" allowBlank="1" showInputMessage="1" showErrorMessage="1" sqref="AD18:AI18 AD34:AI34 AD42:AI42 AK18 AK34:AL34 AK42:AL4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xl/worksheets/sheet3.xml><?xml version="1.0" encoding="utf-8"?>
<worksheet xmlns="http://schemas.openxmlformats.org/spreadsheetml/2006/main" xmlns:r="http://schemas.openxmlformats.org/officeDocument/2006/relationships">
  <dimension ref="A1:AO96"/>
  <sheetViews>
    <sheetView zoomScale="90" zoomScaleNormal="90" workbookViewId="0" topLeftCell="A1">
      <pane xSplit="3" ySplit="3" topLeftCell="J4" activePane="bottomRight" state="frozen"/>
      <selection pane="topLeft" activeCell="A1" sqref="A1"/>
      <selection pane="topRight" activeCell="D1" sqref="D1"/>
      <selection pane="bottomLeft" activeCell="A4" sqref="A4"/>
      <selection pane="bottomRight" activeCell="AN41" sqref="AN41"/>
    </sheetView>
  </sheetViews>
  <sheetFormatPr defaultColWidth="8.88671875" defaultRowHeight="15"/>
  <cols>
    <col min="1" max="1" width="23.5546875" style="2" customWidth="1"/>
    <col min="2" max="3" width="14.99609375" style="2" customWidth="1"/>
    <col min="4" max="17" width="10.4453125" style="8" customWidth="1"/>
    <col min="18" max="27" width="12.77734375" style="8"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79" t="s">
        <v>11</v>
      </c>
      <c r="B1" s="79" t="s">
        <v>1</v>
      </c>
      <c r="C1" s="79" t="s">
        <v>0</v>
      </c>
      <c r="D1" s="82" t="s">
        <v>8</v>
      </c>
      <c r="E1" s="83"/>
      <c r="F1" s="83"/>
      <c r="G1" s="83"/>
      <c r="H1" s="83"/>
      <c r="I1" s="83"/>
      <c r="J1" s="83"/>
      <c r="K1" s="83"/>
      <c r="L1" s="83"/>
      <c r="M1" s="83"/>
      <c r="N1" s="83"/>
      <c r="O1" s="83"/>
      <c r="P1" s="83"/>
      <c r="Q1" s="84"/>
      <c r="R1" s="91" t="s">
        <v>14</v>
      </c>
      <c r="S1" s="102"/>
      <c r="T1" s="102"/>
      <c r="U1" s="102"/>
      <c r="V1" s="102"/>
      <c r="W1" s="102"/>
      <c r="X1" s="102"/>
      <c r="Y1" s="102"/>
      <c r="Z1" s="102"/>
      <c r="AA1" s="92"/>
      <c r="AB1" s="98" t="s">
        <v>15</v>
      </c>
      <c r="AC1" s="99"/>
      <c r="AD1" s="104" t="s">
        <v>86</v>
      </c>
      <c r="AE1" s="105"/>
      <c r="AF1" s="105"/>
      <c r="AG1" s="105"/>
      <c r="AH1" s="105"/>
      <c r="AI1" s="105"/>
      <c r="AJ1" s="106"/>
      <c r="AK1" s="111" t="s">
        <v>87</v>
      </c>
      <c r="AL1" s="111"/>
      <c r="AM1" s="111"/>
      <c r="AN1" s="108" t="s">
        <v>88</v>
      </c>
      <c r="AO1" s="79" t="s">
        <v>20</v>
      </c>
    </row>
    <row r="2" spans="1:41" s="1" customFormat="1" ht="53.25" customHeight="1">
      <c r="A2" s="93"/>
      <c r="B2" s="93"/>
      <c r="C2" s="93"/>
      <c r="D2" s="85" t="s">
        <v>16</v>
      </c>
      <c r="E2" s="86"/>
      <c r="F2" s="85" t="s">
        <v>17</v>
      </c>
      <c r="G2" s="86"/>
      <c r="H2" s="85" t="s">
        <v>18</v>
      </c>
      <c r="I2" s="86"/>
      <c r="J2" s="85" t="s">
        <v>6</v>
      </c>
      <c r="K2" s="86"/>
      <c r="L2" s="85" t="s">
        <v>19</v>
      </c>
      <c r="M2" s="86"/>
      <c r="N2" s="85" t="s">
        <v>5</v>
      </c>
      <c r="O2" s="86"/>
      <c r="P2" s="82" t="s">
        <v>9</v>
      </c>
      <c r="Q2" s="84"/>
      <c r="R2" s="82" t="s">
        <v>12</v>
      </c>
      <c r="S2" s="92"/>
      <c r="T2" s="91" t="s">
        <v>3</v>
      </c>
      <c r="U2" s="92"/>
      <c r="V2" s="91" t="s">
        <v>4</v>
      </c>
      <c r="W2" s="92"/>
      <c r="X2" s="91" t="s">
        <v>13</v>
      </c>
      <c r="Y2" s="92"/>
      <c r="Z2" s="82" t="s">
        <v>10</v>
      </c>
      <c r="AA2" s="84"/>
      <c r="AB2" s="100"/>
      <c r="AC2" s="101"/>
      <c r="AD2" s="79" t="s">
        <v>89</v>
      </c>
      <c r="AE2" s="79" t="s">
        <v>90</v>
      </c>
      <c r="AF2" s="79" t="s">
        <v>91</v>
      </c>
      <c r="AG2" s="79" t="s">
        <v>92</v>
      </c>
      <c r="AH2" s="79" t="s">
        <v>93</v>
      </c>
      <c r="AI2" s="79" t="s">
        <v>94</v>
      </c>
      <c r="AJ2" s="107" t="s">
        <v>95</v>
      </c>
      <c r="AK2" s="79" t="s">
        <v>96</v>
      </c>
      <c r="AL2" s="79" t="s">
        <v>97</v>
      </c>
      <c r="AM2" s="79" t="s">
        <v>98</v>
      </c>
      <c r="AN2" s="109"/>
      <c r="AO2" s="80"/>
    </row>
    <row r="3" spans="1:41" ht="57.75" customHeight="1">
      <c r="A3" s="94"/>
      <c r="B3" s="94"/>
      <c r="C3" s="94"/>
      <c r="D3" s="5" t="s">
        <v>2</v>
      </c>
      <c r="E3" s="5" t="s">
        <v>7</v>
      </c>
      <c r="F3" s="5" t="s">
        <v>2</v>
      </c>
      <c r="G3" s="5" t="s">
        <v>7</v>
      </c>
      <c r="H3" s="5" t="s">
        <v>2</v>
      </c>
      <c r="I3" s="5" t="s">
        <v>7</v>
      </c>
      <c r="J3" s="5" t="s">
        <v>2</v>
      </c>
      <c r="K3" s="5" t="s">
        <v>7</v>
      </c>
      <c r="L3" s="5" t="s">
        <v>2</v>
      </c>
      <c r="M3" s="5" t="s">
        <v>7</v>
      </c>
      <c r="N3" s="5" t="s">
        <v>2</v>
      </c>
      <c r="O3" s="5" t="s">
        <v>7</v>
      </c>
      <c r="P3" s="5" t="s">
        <v>2</v>
      </c>
      <c r="Q3" s="5" t="s">
        <v>7</v>
      </c>
      <c r="R3" s="6" t="s">
        <v>2</v>
      </c>
      <c r="S3" s="6" t="s">
        <v>7</v>
      </c>
      <c r="T3" s="6" t="s">
        <v>2</v>
      </c>
      <c r="U3" s="6" t="s">
        <v>7</v>
      </c>
      <c r="V3" s="6" t="s">
        <v>2</v>
      </c>
      <c r="W3" s="6" t="s">
        <v>7</v>
      </c>
      <c r="X3" s="6" t="s">
        <v>2</v>
      </c>
      <c r="Y3" s="6" t="s">
        <v>7</v>
      </c>
      <c r="Z3" s="6" t="s">
        <v>2</v>
      </c>
      <c r="AA3" s="6" t="s">
        <v>7</v>
      </c>
      <c r="AB3" s="13" t="s">
        <v>2</v>
      </c>
      <c r="AC3" s="14" t="s">
        <v>7</v>
      </c>
      <c r="AD3" s="81"/>
      <c r="AE3" s="81"/>
      <c r="AF3" s="81"/>
      <c r="AG3" s="81"/>
      <c r="AH3" s="81"/>
      <c r="AI3" s="81"/>
      <c r="AJ3" s="107"/>
      <c r="AK3" s="81"/>
      <c r="AL3" s="81"/>
      <c r="AM3" s="81"/>
      <c r="AN3" s="110"/>
      <c r="AO3" s="81"/>
    </row>
    <row r="4" spans="1:41" ht="45">
      <c r="A4" s="9" t="s">
        <v>21</v>
      </c>
      <c r="B4" s="9" t="s">
        <v>61</v>
      </c>
      <c r="C4" s="9" t="s">
        <v>62</v>
      </c>
      <c r="D4" s="15" t="s">
        <v>67</v>
      </c>
      <c r="E4" s="15" t="s">
        <v>67</v>
      </c>
      <c r="F4" s="15" t="s">
        <v>67</v>
      </c>
      <c r="G4" s="15" t="s">
        <v>67</v>
      </c>
      <c r="H4" s="15" t="s">
        <v>67</v>
      </c>
      <c r="I4" s="15" t="s">
        <v>67</v>
      </c>
      <c r="J4" s="15" t="s">
        <v>67</v>
      </c>
      <c r="K4" s="15" t="s">
        <v>67</v>
      </c>
      <c r="L4" s="15" t="s">
        <v>67</v>
      </c>
      <c r="M4" s="15" t="s">
        <v>67</v>
      </c>
      <c r="N4" s="15" t="s">
        <v>67</v>
      </c>
      <c r="O4" s="15">
        <v>9.8</v>
      </c>
      <c r="P4" s="16">
        <f aca="true" t="shared" si="0" ref="P4:P42">SUM(D4,F4,H4,J4,L4,N4)</f>
        <v>0</v>
      </c>
      <c r="Q4" s="16">
        <f>SUM(E4,G4,I4,I4,K4,M4,O4)</f>
        <v>9.8</v>
      </c>
      <c r="R4" s="15" t="s">
        <v>67</v>
      </c>
      <c r="S4" s="15" t="s">
        <v>67</v>
      </c>
      <c r="T4" s="15" t="s">
        <v>67</v>
      </c>
      <c r="U4" s="15" t="s">
        <v>67</v>
      </c>
      <c r="V4" s="15" t="s">
        <v>67</v>
      </c>
      <c r="W4" s="15" t="s">
        <v>67</v>
      </c>
      <c r="X4" s="15" t="s">
        <v>67</v>
      </c>
      <c r="Y4" s="15" t="s">
        <v>67</v>
      </c>
      <c r="Z4" s="17">
        <f aca="true" t="shared" si="1" ref="Z4:Z42">SUM(R4,T4,V4,X4)</f>
        <v>0</v>
      </c>
      <c r="AA4" s="17">
        <f aca="true" t="shared" si="2" ref="AA4:AA42">SUM(S4,U4,W4,Y4)</f>
        <v>0</v>
      </c>
      <c r="AB4" s="18">
        <f aca="true" t="shared" si="3" ref="AB4:AB41">SUM(P4+Z4)</f>
        <v>0</v>
      </c>
      <c r="AC4" s="18">
        <f aca="true" t="shared" si="4" ref="AC4:AC41">SUM(Q4+AA4)</f>
        <v>9.8</v>
      </c>
      <c r="AD4" s="45"/>
      <c r="AE4" s="46"/>
      <c r="AF4" s="46"/>
      <c r="AG4" s="46"/>
      <c r="AH4" s="46"/>
      <c r="AI4" s="46"/>
      <c r="AJ4" s="47">
        <f aca="true" t="shared" si="5" ref="AJ4:AJ42">SUM(AD4:AI4)</f>
        <v>0</v>
      </c>
      <c r="AK4" s="45"/>
      <c r="AL4" s="45"/>
      <c r="AM4" s="48">
        <f aca="true" t="shared" si="6" ref="AM4:AM42">SUM(AK4:AL4)</f>
        <v>0</v>
      </c>
      <c r="AN4" s="48">
        <f aca="true" t="shared" si="7" ref="AN4:AN42">SUM(AJ4+AM4)</f>
        <v>0</v>
      </c>
      <c r="AO4" s="25" t="s">
        <v>99</v>
      </c>
    </row>
    <row r="5" spans="1:41" ht="45">
      <c r="A5" s="9" t="s">
        <v>22</v>
      </c>
      <c r="B5" s="9" t="s">
        <v>63</v>
      </c>
      <c r="C5" s="9" t="s">
        <v>62</v>
      </c>
      <c r="D5" s="15">
        <v>65</v>
      </c>
      <c r="E5" s="15">
        <v>60.5</v>
      </c>
      <c r="F5" s="15">
        <v>270</v>
      </c>
      <c r="G5" s="15">
        <v>249.8</v>
      </c>
      <c r="H5" s="15">
        <v>466</v>
      </c>
      <c r="I5" s="15">
        <v>435.7</v>
      </c>
      <c r="J5" s="15">
        <v>41</v>
      </c>
      <c r="K5" s="15">
        <v>38.9</v>
      </c>
      <c r="L5" s="15">
        <v>3</v>
      </c>
      <c r="M5" s="15">
        <v>2.9</v>
      </c>
      <c r="N5" s="15">
        <v>2</v>
      </c>
      <c r="O5" s="15">
        <v>1.3</v>
      </c>
      <c r="P5" s="16">
        <f t="shared" si="0"/>
        <v>847</v>
      </c>
      <c r="Q5" s="16">
        <f>SUM(E5,G5,I5,K5,M5,O5)</f>
        <v>789.0999999999999</v>
      </c>
      <c r="R5" s="15">
        <v>19</v>
      </c>
      <c r="S5" s="15">
        <v>19</v>
      </c>
      <c r="T5" s="15">
        <v>0</v>
      </c>
      <c r="U5" s="15">
        <v>0</v>
      </c>
      <c r="V5" s="15">
        <v>1</v>
      </c>
      <c r="W5" s="15">
        <v>0.2</v>
      </c>
      <c r="X5" s="15">
        <v>0</v>
      </c>
      <c r="Y5" s="15">
        <v>0</v>
      </c>
      <c r="Z5" s="17">
        <f t="shared" si="1"/>
        <v>20</v>
      </c>
      <c r="AA5" s="17">
        <f t="shared" si="2"/>
        <v>19.2</v>
      </c>
      <c r="AB5" s="18">
        <f t="shared" si="3"/>
        <v>867</v>
      </c>
      <c r="AC5" s="18">
        <f t="shared" si="4"/>
        <v>808.3</v>
      </c>
      <c r="AD5" s="46">
        <v>1988361.99</v>
      </c>
      <c r="AE5" s="46">
        <v>17384.26</v>
      </c>
      <c r="AF5" s="46"/>
      <c r="AG5" s="46">
        <v>7765.76</v>
      </c>
      <c r="AH5" s="46">
        <v>364884.08</v>
      </c>
      <c r="AI5" s="46">
        <v>159501.71</v>
      </c>
      <c r="AJ5" s="47">
        <f t="shared" si="5"/>
        <v>2537897.8</v>
      </c>
      <c r="AK5" s="45">
        <v>19241.84</v>
      </c>
      <c r="AL5" s="45">
        <v>4350</v>
      </c>
      <c r="AM5" s="48">
        <f t="shared" si="6"/>
        <v>23591.84</v>
      </c>
      <c r="AN5" s="48">
        <f t="shared" si="7"/>
        <v>2561489.6399999997</v>
      </c>
      <c r="AO5" s="4"/>
    </row>
    <row r="6" spans="1:41" ht="45">
      <c r="A6" s="9" t="s">
        <v>23</v>
      </c>
      <c r="B6" s="9" t="s">
        <v>61</v>
      </c>
      <c r="C6" s="9" t="s">
        <v>62</v>
      </c>
      <c r="D6" s="15">
        <v>3</v>
      </c>
      <c r="E6" s="15">
        <v>2.42</v>
      </c>
      <c r="F6" s="15">
        <v>26</v>
      </c>
      <c r="G6" s="15">
        <v>24.81</v>
      </c>
      <c r="H6" s="15">
        <v>32</v>
      </c>
      <c r="I6" s="15">
        <v>28.87</v>
      </c>
      <c r="J6" s="15">
        <v>12</v>
      </c>
      <c r="K6" s="15">
        <v>11.7</v>
      </c>
      <c r="L6" s="15">
        <v>4</v>
      </c>
      <c r="M6" s="15">
        <v>3.2</v>
      </c>
      <c r="N6" s="15">
        <v>0</v>
      </c>
      <c r="O6" s="15">
        <v>0</v>
      </c>
      <c r="P6" s="16">
        <f t="shared" si="0"/>
        <v>77</v>
      </c>
      <c r="Q6" s="16">
        <f aca="true" t="shared" si="8" ref="Q6:Q42">SUM(E6,G6,I6,K6,M6,O6)</f>
        <v>71</v>
      </c>
      <c r="R6" s="15">
        <v>3</v>
      </c>
      <c r="S6" s="15">
        <v>3</v>
      </c>
      <c r="T6" s="15">
        <v>0</v>
      </c>
      <c r="U6" s="15">
        <v>0</v>
      </c>
      <c r="V6" s="15">
        <v>1</v>
      </c>
      <c r="W6" s="15">
        <v>1</v>
      </c>
      <c r="X6" s="15">
        <v>0</v>
      </c>
      <c r="Y6" s="15">
        <v>0</v>
      </c>
      <c r="Z6" s="17">
        <f t="shared" si="1"/>
        <v>4</v>
      </c>
      <c r="AA6" s="17">
        <f t="shared" si="2"/>
        <v>4</v>
      </c>
      <c r="AB6" s="18">
        <f t="shared" si="3"/>
        <v>81</v>
      </c>
      <c r="AC6" s="18">
        <f t="shared" si="4"/>
        <v>75</v>
      </c>
      <c r="AD6" s="46">
        <v>199790.23</v>
      </c>
      <c r="AE6" s="46">
        <v>4518.35</v>
      </c>
      <c r="AF6" s="46">
        <v>0</v>
      </c>
      <c r="AG6" s="46">
        <v>0</v>
      </c>
      <c r="AH6" s="46">
        <v>49236.11</v>
      </c>
      <c r="AI6" s="46">
        <v>15872.95</v>
      </c>
      <c r="AJ6" s="47">
        <f t="shared" si="5"/>
        <v>269417.64</v>
      </c>
      <c r="AK6" s="45">
        <v>12845</v>
      </c>
      <c r="AL6" s="45"/>
      <c r="AM6" s="48">
        <f t="shared" si="6"/>
        <v>12845</v>
      </c>
      <c r="AN6" s="48">
        <f t="shared" si="7"/>
        <v>282262.64</v>
      </c>
      <c r="AO6" s="4"/>
    </row>
    <row r="7" spans="1:41" ht="45">
      <c r="A7" s="9" t="s">
        <v>24</v>
      </c>
      <c r="B7" s="9" t="s">
        <v>61</v>
      </c>
      <c r="C7" s="9" t="s">
        <v>62</v>
      </c>
      <c r="D7" s="15">
        <v>256</v>
      </c>
      <c r="E7" s="15">
        <v>233.01</v>
      </c>
      <c r="F7" s="15">
        <v>399</v>
      </c>
      <c r="G7" s="15">
        <v>368.65</v>
      </c>
      <c r="H7" s="15">
        <v>822</v>
      </c>
      <c r="I7" s="15">
        <v>789.48</v>
      </c>
      <c r="J7" s="15">
        <v>201</v>
      </c>
      <c r="K7" s="15">
        <v>195.81</v>
      </c>
      <c r="L7" s="15">
        <v>46</v>
      </c>
      <c r="M7" s="15">
        <v>43.97</v>
      </c>
      <c r="N7" s="15">
        <v>12</v>
      </c>
      <c r="O7" s="15">
        <v>12</v>
      </c>
      <c r="P7" s="16">
        <f t="shared" si="0"/>
        <v>1736</v>
      </c>
      <c r="Q7" s="16">
        <f t="shared" si="8"/>
        <v>1642.9199999999998</v>
      </c>
      <c r="R7" s="15">
        <v>13</v>
      </c>
      <c r="S7" s="15">
        <v>13</v>
      </c>
      <c r="T7" s="15">
        <v>0</v>
      </c>
      <c r="U7" s="15">
        <v>0</v>
      </c>
      <c r="V7" s="15">
        <v>1</v>
      </c>
      <c r="W7" s="15">
        <v>1</v>
      </c>
      <c r="X7" s="15">
        <v>1</v>
      </c>
      <c r="Y7" s="15">
        <v>0.2</v>
      </c>
      <c r="Z7" s="17">
        <f t="shared" si="1"/>
        <v>15</v>
      </c>
      <c r="AA7" s="17">
        <f t="shared" si="2"/>
        <v>14.2</v>
      </c>
      <c r="AB7" s="18">
        <f t="shared" si="3"/>
        <v>1751</v>
      </c>
      <c r="AC7" s="18">
        <f t="shared" si="4"/>
        <v>1657.12</v>
      </c>
      <c r="AD7" s="46">
        <v>4471570.43</v>
      </c>
      <c r="AE7" s="46">
        <v>159951.03</v>
      </c>
      <c r="AF7" s="46">
        <v>1270</v>
      </c>
      <c r="AG7" s="46">
        <v>59002.09</v>
      </c>
      <c r="AH7" s="46">
        <v>1149594.9</v>
      </c>
      <c r="AI7" s="46">
        <v>388291.23</v>
      </c>
      <c r="AJ7" s="47">
        <f t="shared" si="5"/>
        <v>6229679.68</v>
      </c>
      <c r="AK7" s="45">
        <v>48136.42</v>
      </c>
      <c r="AL7" s="45">
        <v>5000</v>
      </c>
      <c r="AM7" s="48">
        <f t="shared" si="6"/>
        <v>53136.42</v>
      </c>
      <c r="AN7" s="48">
        <f t="shared" si="7"/>
        <v>6282816.1</v>
      </c>
      <c r="AO7" s="4"/>
    </row>
    <row r="8" spans="1:41" ht="45">
      <c r="A8" s="9" t="s">
        <v>25</v>
      </c>
      <c r="B8" s="9" t="s">
        <v>61</v>
      </c>
      <c r="C8" s="9" t="s">
        <v>62</v>
      </c>
      <c r="D8" s="15" t="s">
        <v>68</v>
      </c>
      <c r="E8" s="15" t="s">
        <v>68</v>
      </c>
      <c r="F8" s="15" t="s">
        <v>68</v>
      </c>
      <c r="G8" s="15" t="s">
        <v>68</v>
      </c>
      <c r="H8" s="15" t="s">
        <v>68</v>
      </c>
      <c r="I8" s="15" t="s">
        <v>68</v>
      </c>
      <c r="J8" s="15" t="s">
        <v>68</v>
      </c>
      <c r="K8" s="15" t="s">
        <v>68</v>
      </c>
      <c r="L8" s="15" t="s">
        <v>68</v>
      </c>
      <c r="M8" s="15" t="s">
        <v>68</v>
      </c>
      <c r="N8" s="15" t="s">
        <v>68</v>
      </c>
      <c r="O8" s="15" t="s">
        <v>68</v>
      </c>
      <c r="P8" s="16" t="s">
        <v>68</v>
      </c>
      <c r="Q8" s="16" t="s">
        <v>68</v>
      </c>
      <c r="R8" s="15" t="s">
        <v>68</v>
      </c>
      <c r="S8" s="15" t="s">
        <v>68</v>
      </c>
      <c r="T8" s="15" t="s">
        <v>68</v>
      </c>
      <c r="U8" s="15" t="s">
        <v>68</v>
      </c>
      <c r="V8" s="15" t="s">
        <v>68</v>
      </c>
      <c r="W8" s="15" t="s">
        <v>68</v>
      </c>
      <c r="X8" s="15" t="s">
        <v>68</v>
      </c>
      <c r="Y8" s="15" t="s">
        <v>68</v>
      </c>
      <c r="Z8" s="17" t="s">
        <v>68</v>
      </c>
      <c r="AA8" s="17" t="s">
        <v>68</v>
      </c>
      <c r="AB8" s="21" t="s">
        <v>68</v>
      </c>
      <c r="AC8" s="21" t="s">
        <v>68</v>
      </c>
      <c r="AD8" s="46"/>
      <c r="AE8" s="46"/>
      <c r="AF8" s="46"/>
      <c r="AG8" s="46"/>
      <c r="AH8" s="46"/>
      <c r="AI8" s="46"/>
      <c r="AJ8" s="48" t="s">
        <v>68</v>
      </c>
      <c r="AK8" s="45"/>
      <c r="AL8" s="45"/>
      <c r="AM8" s="48" t="s">
        <v>68</v>
      </c>
      <c r="AN8" s="48" t="s">
        <v>68</v>
      </c>
      <c r="AO8" s="25" t="s">
        <v>68</v>
      </c>
    </row>
    <row r="9" spans="1:41" ht="45">
      <c r="A9" s="9" t="s">
        <v>26</v>
      </c>
      <c r="B9" s="9" t="s">
        <v>64</v>
      </c>
      <c r="C9" s="9" t="s">
        <v>62</v>
      </c>
      <c r="D9" s="23">
        <v>262</v>
      </c>
      <c r="E9" s="24">
        <v>249.47</v>
      </c>
      <c r="F9" s="24">
        <v>470</v>
      </c>
      <c r="G9" s="24">
        <v>453.73</v>
      </c>
      <c r="H9" s="24">
        <v>1157</v>
      </c>
      <c r="I9" s="24">
        <v>1129.27</v>
      </c>
      <c r="J9" s="24">
        <v>1010</v>
      </c>
      <c r="K9" s="24">
        <v>972.7</v>
      </c>
      <c r="L9" s="24">
        <v>222</v>
      </c>
      <c r="M9" s="24">
        <v>213.23</v>
      </c>
      <c r="N9" s="24">
        <v>0</v>
      </c>
      <c r="O9" s="24">
        <v>0</v>
      </c>
      <c r="P9" s="16">
        <f t="shared" si="0"/>
        <v>3121</v>
      </c>
      <c r="Q9" s="16">
        <f t="shared" si="8"/>
        <v>3018.4</v>
      </c>
      <c r="R9" s="24">
        <v>127</v>
      </c>
      <c r="S9" s="24">
        <v>127</v>
      </c>
      <c r="T9" s="24">
        <v>25</v>
      </c>
      <c r="U9" s="24">
        <v>25</v>
      </c>
      <c r="V9" s="24">
        <v>92</v>
      </c>
      <c r="W9" s="24">
        <v>92</v>
      </c>
      <c r="X9" s="24">
        <v>97</v>
      </c>
      <c r="Y9" s="24">
        <v>97</v>
      </c>
      <c r="Z9" s="17">
        <f t="shared" si="1"/>
        <v>341</v>
      </c>
      <c r="AA9" s="17">
        <f t="shared" si="2"/>
        <v>341</v>
      </c>
      <c r="AB9" s="18">
        <f t="shared" si="3"/>
        <v>3462</v>
      </c>
      <c r="AC9" s="18">
        <f t="shared" si="4"/>
        <v>3359.4</v>
      </c>
      <c r="AD9" s="42">
        <v>10050766</v>
      </c>
      <c r="AE9" s="43">
        <v>250119</v>
      </c>
      <c r="AF9" s="43">
        <v>482717</v>
      </c>
      <c r="AG9" s="43">
        <v>85476</v>
      </c>
      <c r="AH9" s="43">
        <v>2068948</v>
      </c>
      <c r="AI9" s="43">
        <v>998665</v>
      </c>
      <c r="AJ9" s="47">
        <f t="shared" si="5"/>
        <v>13936691</v>
      </c>
      <c r="AK9" s="45">
        <v>457379</v>
      </c>
      <c r="AL9" s="45">
        <v>720215.82</v>
      </c>
      <c r="AM9" s="48">
        <f t="shared" si="6"/>
        <v>1177594.8199999998</v>
      </c>
      <c r="AN9" s="48">
        <f t="shared" si="7"/>
        <v>15114285.82</v>
      </c>
      <c r="AO9" s="4"/>
    </row>
    <row r="10" spans="1:41" ht="45">
      <c r="A10" s="9" t="s">
        <v>27</v>
      </c>
      <c r="B10" s="9" t="s">
        <v>61</v>
      </c>
      <c r="C10" s="9" t="s">
        <v>62</v>
      </c>
      <c r="D10" s="15">
        <v>0</v>
      </c>
      <c r="E10" s="15">
        <v>0</v>
      </c>
      <c r="F10" s="15">
        <v>4</v>
      </c>
      <c r="G10" s="15">
        <v>4</v>
      </c>
      <c r="H10" s="15">
        <v>10</v>
      </c>
      <c r="I10" s="15">
        <v>10</v>
      </c>
      <c r="J10" s="15">
        <v>9</v>
      </c>
      <c r="K10" s="15">
        <v>8.81</v>
      </c>
      <c r="L10" s="15">
        <v>7</v>
      </c>
      <c r="M10" s="15">
        <v>3.55</v>
      </c>
      <c r="N10" s="15">
        <v>0</v>
      </c>
      <c r="O10" s="15">
        <v>0</v>
      </c>
      <c r="P10" s="16">
        <f t="shared" si="0"/>
        <v>30</v>
      </c>
      <c r="Q10" s="16">
        <f t="shared" si="8"/>
        <v>26.360000000000003</v>
      </c>
      <c r="R10" s="15">
        <v>1</v>
      </c>
      <c r="S10" s="15">
        <v>0.62</v>
      </c>
      <c r="T10" s="15">
        <v>0</v>
      </c>
      <c r="U10" s="15">
        <v>0</v>
      </c>
      <c r="V10" s="15">
        <v>3</v>
      </c>
      <c r="W10" s="15">
        <v>1.84</v>
      </c>
      <c r="X10" s="15">
        <v>0</v>
      </c>
      <c r="Y10" s="15">
        <v>0</v>
      </c>
      <c r="Z10" s="17">
        <f t="shared" si="1"/>
        <v>4</v>
      </c>
      <c r="AA10" s="17">
        <f t="shared" si="2"/>
        <v>2.46</v>
      </c>
      <c r="AB10" s="18">
        <f t="shared" si="3"/>
        <v>34</v>
      </c>
      <c r="AC10" s="18">
        <f t="shared" si="4"/>
        <v>28.820000000000004</v>
      </c>
      <c r="AD10" s="46">
        <v>125463.16</v>
      </c>
      <c r="AE10" s="46">
        <v>500</v>
      </c>
      <c r="AF10" s="46"/>
      <c r="AG10" s="46"/>
      <c r="AH10" s="46">
        <v>24521.55</v>
      </c>
      <c r="AI10" s="46">
        <v>12615.55</v>
      </c>
      <c r="AJ10" s="47">
        <f t="shared" si="5"/>
        <v>163100.25999999998</v>
      </c>
      <c r="AK10" s="45">
        <v>14480.24</v>
      </c>
      <c r="AL10" s="45"/>
      <c r="AM10" s="48">
        <f t="shared" si="6"/>
        <v>14480.24</v>
      </c>
      <c r="AN10" s="48">
        <f t="shared" si="7"/>
        <v>177580.49999999997</v>
      </c>
      <c r="AO10" s="4"/>
    </row>
    <row r="11" spans="1:41" ht="45">
      <c r="A11" s="9" t="s">
        <v>28</v>
      </c>
      <c r="B11" s="9" t="s">
        <v>65</v>
      </c>
      <c r="C11" s="9" t="s">
        <v>62</v>
      </c>
      <c r="D11" s="15">
        <v>561</v>
      </c>
      <c r="E11" s="15">
        <v>491.66</v>
      </c>
      <c r="F11" s="15">
        <v>259</v>
      </c>
      <c r="G11" s="15">
        <v>243.79</v>
      </c>
      <c r="H11" s="15">
        <v>129</v>
      </c>
      <c r="I11" s="15">
        <v>125.86</v>
      </c>
      <c r="J11" s="15">
        <v>24</v>
      </c>
      <c r="K11" s="15">
        <v>23.12</v>
      </c>
      <c r="L11" s="15">
        <v>3</v>
      </c>
      <c r="M11" s="15">
        <v>3</v>
      </c>
      <c r="N11" s="15">
        <v>7</v>
      </c>
      <c r="O11" s="15">
        <v>6.32</v>
      </c>
      <c r="P11" s="16">
        <f t="shared" si="0"/>
        <v>983</v>
      </c>
      <c r="Q11" s="16">
        <f t="shared" si="8"/>
        <v>893.7500000000001</v>
      </c>
      <c r="R11" s="15">
        <v>0</v>
      </c>
      <c r="S11" s="15">
        <v>0</v>
      </c>
      <c r="T11" s="15">
        <v>0</v>
      </c>
      <c r="U11" s="15">
        <v>0</v>
      </c>
      <c r="V11" s="15">
        <v>0</v>
      </c>
      <c r="W11" s="15">
        <v>0</v>
      </c>
      <c r="X11" s="15">
        <v>2</v>
      </c>
      <c r="Y11" s="15">
        <v>2</v>
      </c>
      <c r="Z11" s="17">
        <f t="shared" si="1"/>
        <v>2</v>
      </c>
      <c r="AA11" s="17">
        <f t="shared" si="2"/>
        <v>2</v>
      </c>
      <c r="AB11" s="18">
        <f t="shared" si="3"/>
        <v>985</v>
      </c>
      <c r="AC11" s="18">
        <f t="shared" si="4"/>
        <v>895.7500000000001</v>
      </c>
      <c r="AD11" s="42">
        <v>1772303.16</v>
      </c>
      <c r="AE11" s="43">
        <v>66820.34</v>
      </c>
      <c r="AF11" s="43">
        <v>9000</v>
      </c>
      <c r="AG11" s="43">
        <v>17402.73</v>
      </c>
      <c r="AH11" s="43">
        <v>314301.95</v>
      </c>
      <c r="AI11" s="43">
        <v>130231.19</v>
      </c>
      <c r="AJ11" s="47">
        <f t="shared" si="5"/>
        <v>2310059.37</v>
      </c>
      <c r="AK11" s="45"/>
      <c r="AL11" s="45">
        <v>14780</v>
      </c>
      <c r="AM11" s="48">
        <f t="shared" si="6"/>
        <v>14780</v>
      </c>
      <c r="AN11" s="48">
        <f t="shared" si="7"/>
        <v>2324839.37</v>
      </c>
      <c r="AO11" s="4"/>
    </row>
    <row r="12" spans="1:41" ht="45">
      <c r="A12" s="9" t="s">
        <v>29</v>
      </c>
      <c r="B12" s="9" t="s">
        <v>61</v>
      </c>
      <c r="C12" s="9" t="s">
        <v>62</v>
      </c>
      <c r="D12" s="15">
        <v>8</v>
      </c>
      <c r="E12" s="15">
        <v>8</v>
      </c>
      <c r="F12" s="15">
        <v>18</v>
      </c>
      <c r="G12" s="15">
        <v>17.28</v>
      </c>
      <c r="H12" s="15">
        <v>32</v>
      </c>
      <c r="I12" s="15">
        <v>31</v>
      </c>
      <c r="J12" s="15">
        <v>67</v>
      </c>
      <c r="K12" s="15">
        <v>63.74</v>
      </c>
      <c r="L12" s="15">
        <v>19</v>
      </c>
      <c r="M12" s="15">
        <v>18.73</v>
      </c>
      <c r="N12" s="15">
        <v>0</v>
      </c>
      <c r="O12" s="15">
        <v>0</v>
      </c>
      <c r="P12" s="16">
        <f t="shared" si="0"/>
        <v>144</v>
      </c>
      <c r="Q12" s="16">
        <f t="shared" si="8"/>
        <v>138.75</v>
      </c>
      <c r="R12" s="15">
        <v>12</v>
      </c>
      <c r="S12" s="15">
        <v>12</v>
      </c>
      <c r="T12" s="15">
        <v>4</v>
      </c>
      <c r="U12" s="15">
        <v>4</v>
      </c>
      <c r="V12" s="15">
        <v>2</v>
      </c>
      <c r="W12" s="15">
        <v>2</v>
      </c>
      <c r="X12" s="15">
        <v>0</v>
      </c>
      <c r="Y12" s="15">
        <v>0</v>
      </c>
      <c r="Z12" s="17">
        <f t="shared" si="1"/>
        <v>18</v>
      </c>
      <c r="AA12" s="17">
        <f t="shared" si="2"/>
        <v>18</v>
      </c>
      <c r="AB12" s="18">
        <f t="shared" si="3"/>
        <v>162</v>
      </c>
      <c r="AC12" s="18">
        <f t="shared" si="4"/>
        <v>156.75</v>
      </c>
      <c r="AD12" s="46">
        <v>553205</v>
      </c>
      <c r="AE12" s="46"/>
      <c r="AF12" s="46">
        <v>1000</v>
      </c>
      <c r="AG12" s="46"/>
      <c r="AH12" s="46">
        <v>99663</v>
      </c>
      <c r="AI12" s="46">
        <v>56145</v>
      </c>
      <c r="AJ12" s="47">
        <f t="shared" si="5"/>
        <v>710013</v>
      </c>
      <c r="AK12" s="45">
        <v>21796</v>
      </c>
      <c r="AL12" s="45"/>
      <c r="AM12" s="48">
        <f t="shared" si="6"/>
        <v>21796</v>
      </c>
      <c r="AN12" s="48">
        <f t="shared" si="7"/>
        <v>731809</v>
      </c>
      <c r="AO12" s="4"/>
    </row>
    <row r="13" spans="1:41" ht="45">
      <c r="A13" s="9" t="s">
        <v>30</v>
      </c>
      <c r="B13" s="9" t="s">
        <v>61</v>
      </c>
      <c r="C13" s="9" t="s">
        <v>62</v>
      </c>
      <c r="D13" s="15">
        <v>2</v>
      </c>
      <c r="E13" s="15">
        <v>2</v>
      </c>
      <c r="F13" s="15">
        <v>2</v>
      </c>
      <c r="G13" s="15">
        <v>2</v>
      </c>
      <c r="H13" s="15">
        <v>7</v>
      </c>
      <c r="I13" s="15">
        <v>6.4</v>
      </c>
      <c r="J13" s="15">
        <v>4</v>
      </c>
      <c r="K13" s="15">
        <v>4</v>
      </c>
      <c r="L13" s="15">
        <v>1</v>
      </c>
      <c r="M13" s="15">
        <v>1</v>
      </c>
      <c r="N13" s="15">
        <v>0</v>
      </c>
      <c r="O13" s="15">
        <v>0</v>
      </c>
      <c r="P13" s="16">
        <f t="shared" si="0"/>
        <v>16</v>
      </c>
      <c r="Q13" s="16">
        <f t="shared" si="8"/>
        <v>15.4</v>
      </c>
      <c r="R13" s="15"/>
      <c r="S13" s="15"/>
      <c r="T13" s="15"/>
      <c r="U13" s="15"/>
      <c r="V13" s="15"/>
      <c r="W13" s="15"/>
      <c r="X13" s="15"/>
      <c r="Y13" s="15"/>
      <c r="Z13" s="17">
        <f t="shared" si="1"/>
        <v>0</v>
      </c>
      <c r="AA13" s="17">
        <f t="shared" si="2"/>
        <v>0</v>
      </c>
      <c r="AB13" s="18">
        <f t="shared" si="3"/>
        <v>16</v>
      </c>
      <c r="AC13" s="18">
        <f t="shared" si="4"/>
        <v>15.4</v>
      </c>
      <c r="AD13" s="46">
        <v>53554.270000000004</v>
      </c>
      <c r="AE13" s="46"/>
      <c r="AF13" s="46"/>
      <c r="AG13" s="46"/>
      <c r="AH13" s="46">
        <v>11802.089999999998</v>
      </c>
      <c r="AI13" s="46">
        <v>4934.98</v>
      </c>
      <c r="AJ13" s="47">
        <f t="shared" si="5"/>
        <v>70291.34</v>
      </c>
      <c r="AK13" s="45"/>
      <c r="AL13" s="45"/>
      <c r="AM13" s="48">
        <f t="shared" si="6"/>
        <v>0</v>
      </c>
      <c r="AN13" s="48">
        <f t="shared" si="7"/>
        <v>70291.34</v>
      </c>
      <c r="AO13" s="4"/>
    </row>
    <row r="14" spans="1:41" ht="45">
      <c r="A14" s="9" t="s">
        <v>31</v>
      </c>
      <c r="B14" s="9" t="s">
        <v>61</v>
      </c>
      <c r="C14" s="9" t="s">
        <v>62</v>
      </c>
      <c r="D14" s="15">
        <v>477</v>
      </c>
      <c r="E14" s="15">
        <v>440.01</v>
      </c>
      <c r="F14" s="15">
        <v>613</v>
      </c>
      <c r="G14" s="15">
        <v>600.5</v>
      </c>
      <c r="H14" s="15">
        <v>301</v>
      </c>
      <c r="I14" s="15">
        <v>296.72</v>
      </c>
      <c r="J14" s="15">
        <v>28</v>
      </c>
      <c r="K14" s="15">
        <v>28</v>
      </c>
      <c r="L14" s="15">
        <v>7</v>
      </c>
      <c r="M14" s="15">
        <v>7</v>
      </c>
      <c r="N14" s="15">
        <v>0</v>
      </c>
      <c r="O14" s="15">
        <v>0</v>
      </c>
      <c r="P14" s="16">
        <f t="shared" si="0"/>
        <v>1426</v>
      </c>
      <c r="Q14" s="16">
        <f t="shared" si="8"/>
        <v>1372.23</v>
      </c>
      <c r="R14" s="15">
        <v>42</v>
      </c>
      <c r="S14" s="15">
        <v>32.7</v>
      </c>
      <c r="T14" s="15">
        <v>1</v>
      </c>
      <c r="U14" s="15">
        <v>0.3</v>
      </c>
      <c r="V14" s="15">
        <v>78</v>
      </c>
      <c r="W14" s="15">
        <v>53.2</v>
      </c>
      <c r="X14" s="15">
        <v>3</v>
      </c>
      <c r="Y14" s="15">
        <v>2.2</v>
      </c>
      <c r="Z14" s="17">
        <f t="shared" si="1"/>
        <v>124</v>
      </c>
      <c r="AA14" s="17">
        <f t="shared" si="2"/>
        <v>88.4</v>
      </c>
      <c r="AB14" s="18">
        <f t="shared" si="3"/>
        <v>1550</v>
      </c>
      <c r="AC14" s="18">
        <f t="shared" si="4"/>
        <v>1460.63</v>
      </c>
      <c r="AD14" s="46">
        <v>3350936.84</v>
      </c>
      <c r="AE14" s="46">
        <v>324312.41</v>
      </c>
      <c r="AF14" s="46">
        <v>0</v>
      </c>
      <c r="AG14" s="46">
        <v>23336.23</v>
      </c>
      <c r="AH14" s="46">
        <v>370515.1</v>
      </c>
      <c r="AI14" s="46">
        <v>270410.82</v>
      </c>
      <c r="AJ14" s="47">
        <f t="shared" si="5"/>
        <v>4339511.4</v>
      </c>
      <c r="AK14" s="45">
        <v>453748</v>
      </c>
      <c r="AL14" s="45">
        <v>29531</v>
      </c>
      <c r="AM14" s="48">
        <f t="shared" si="6"/>
        <v>483279</v>
      </c>
      <c r="AN14" s="48">
        <f t="shared" si="7"/>
        <v>4822790.4</v>
      </c>
      <c r="AO14" s="4"/>
    </row>
    <row r="15" spans="1:41" ht="45">
      <c r="A15" s="9" t="s">
        <v>32</v>
      </c>
      <c r="B15" s="9" t="s">
        <v>61</v>
      </c>
      <c r="C15" s="9" t="s">
        <v>62</v>
      </c>
      <c r="D15" s="15">
        <v>45</v>
      </c>
      <c r="E15" s="15">
        <v>43.5</v>
      </c>
      <c r="F15" s="15">
        <v>15</v>
      </c>
      <c r="G15" s="15">
        <v>14.4</v>
      </c>
      <c r="H15" s="15">
        <v>76</v>
      </c>
      <c r="I15" s="15">
        <v>71.8</v>
      </c>
      <c r="J15" s="15">
        <v>23</v>
      </c>
      <c r="K15" s="15">
        <v>22.3</v>
      </c>
      <c r="L15" s="15">
        <v>3</v>
      </c>
      <c r="M15" s="15">
        <v>3</v>
      </c>
      <c r="N15" s="15">
        <v>0</v>
      </c>
      <c r="O15" s="15">
        <v>0</v>
      </c>
      <c r="P15" s="16">
        <f t="shared" si="0"/>
        <v>162</v>
      </c>
      <c r="Q15" s="16">
        <f t="shared" si="8"/>
        <v>155</v>
      </c>
      <c r="R15" s="15">
        <v>0</v>
      </c>
      <c r="S15" s="15">
        <v>0</v>
      </c>
      <c r="T15" s="15">
        <v>3</v>
      </c>
      <c r="U15" s="15">
        <v>3</v>
      </c>
      <c r="V15" s="15">
        <v>0</v>
      </c>
      <c r="W15" s="15">
        <v>0</v>
      </c>
      <c r="X15" s="15">
        <v>3</v>
      </c>
      <c r="Y15" s="15">
        <v>2.3</v>
      </c>
      <c r="Z15" s="17">
        <f t="shared" si="1"/>
        <v>6</v>
      </c>
      <c r="AA15" s="17">
        <f t="shared" si="2"/>
        <v>5.3</v>
      </c>
      <c r="AB15" s="18">
        <f t="shared" si="3"/>
        <v>168</v>
      </c>
      <c r="AC15" s="18">
        <f t="shared" si="4"/>
        <v>160.3</v>
      </c>
      <c r="AD15" s="46">
        <v>491170.83999999997</v>
      </c>
      <c r="AE15" s="46">
        <v>1185.72</v>
      </c>
      <c r="AF15" s="46">
        <v>0</v>
      </c>
      <c r="AG15" s="46">
        <v>0</v>
      </c>
      <c r="AH15" s="46">
        <v>84637.03</v>
      </c>
      <c r="AI15" s="46">
        <v>41425.63</v>
      </c>
      <c r="AJ15" s="47">
        <f t="shared" si="5"/>
        <v>618419.22</v>
      </c>
      <c r="AK15" s="45">
        <v>10631.27</v>
      </c>
      <c r="AL15" s="45"/>
      <c r="AM15" s="48">
        <f t="shared" si="6"/>
        <v>10631.27</v>
      </c>
      <c r="AN15" s="48">
        <f t="shared" si="7"/>
        <v>629050.49</v>
      </c>
      <c r="AO15" s="4"/>
    </row>
    <row r="16" spans="1:41" ht="45">
      <c r="A16" s="9" t="s">
        <v>33</v>
      </c>
      <c r="B16" s="9" t="s">
        <v>61</v>
      </c>
      <c r="C16" s="9" t="s">
        <v>62</v>
      </c>
      <c r="D16" s="15" t="s">
        <v>67</v>
      </c>
      <c r="E16" s="15" t="s">
        <v>67</v>
      </c>
      <c r="F16" s="15" t="s">
        <v>67</v>
      </c>
      <c r="G16" s="15" t="s">
        <v>67</v>
      </c>
      <c r="H16" s="15" t="s">
        <v>67</v>
      </c>
      <c r="I16" s="15" t="s">
        <v>67</v>
      </c>
      <c r="J16" s="15" t="s">
        <v>67</v>
      </c>
      <c r="K16" s="15" t="s">
        <v>67</v>
      </c>
      <c r="L16" s="15" t="s">
        <v>67</v>
      </c>
      <c r="M16" s="15" t="s">
        <v>67</v>
      </c>
      <c r="N16" s="15" t="s">
        <v>67</v>
      </c>
      <c r="O16" s="15">
        <v>5</v>
      </c>
      <c r="P16" s="16">
        <f t="shared" si="0"/>
        <v>0</v>
      </c>
      <c r="Q16" s="16">
        <f t="shared" si="8"/>
        <v>5</v>
      </c>
      <c r="R16" s="15" t="s">
        <v>67</v>
      </c>
      <c r="S16" s="15" t="s">
        <v>67</v>
      </c>
      <c r="T16" s="15" t="s">
        <v>67</v>
      </c>
      <c r="U16" s="15" t="s">
        <v>67</v>
      </c>
      <c r="V16" s="15" t="s">
        <v>67</v>
      </c>
      <c r="W16" s="15" t="s">
        <v>67</v>
      </c>
      <c r="X16" s="15" t="s">
        <v>67</v>
      </c>
      <c r="Y16" s="15" t="s">
        <v>67</v>
      </c>
      <c r="Z16" s="17">
        <f t="shared" si="1"/>
        <v>0</v>
      </c>
      <c r="AA16" s="17">
        <f t="shared" si="2"/>
        <v>0</v>
      </c>
      <c r="AB16" s="18">
        <f t="shared" si="3"/>
        <v>0</v>
      </c>
      <c r="AC16" s="18">
        <f t="shared" si="4"/>
        <v>5</v>
      </c>
      <c r="AD16" s="46"/>
      <c r="AE16" s="46"/>
      <c r="AF16" s="46"/>
      <c r="AG16" s="46"/>
      <c r="AH16" s="46"/>
      <c r="AI16" s="46"/>
      <c r="AJ16" s="47">
        <f t="shared" si="5"/>
        <v>0</v>
      </c>
      <c r="AK16" s="45"/>
      <c r="AL16" s="45"/>
      <c r="AM16" s="48">
        <f t="shared" si="6"/>
        <v>0</v>
      </c>
      <c r="AN16" s="48">
        <f t="shared" si="7"/>
        <v>0</v>
      </c>
      <c r="AO16" s="25" t="s">
        <v>100</v>
      </c>
    </row>
    <row r="17" spans="1:41" ht="45">
      <c r="A17" s="9" t="s">
        <v>34</v>
      </c>
      <c r="B17" s="9" t="s">
        <v>61</v>
      </c>
      <c r="C17" s="9" t="s">
        <v>62</v>
      </c>
      <c r="D17" s="15" t="s">
        <v>67</v>
      </c>
      <c r="E17" s="15" t="s">
        <v>67</v>
      </c>
      <c r="F17" s="15" t="s">
        <v>67</v>
      </c>
      <c r="G17" s="15" t="s">
        <v>67</v>
      </c>
      <c r="H17" s="15" t="s">
        <v>67</v>
      </c>
      <c r="I17" s="15" t="s">
        <v>67</v>
      </c>
      <c r="J17" s="15" t="s">
        <v>67</v>
      </c>
      <c r="K17" s="15" t="s">
        <v>67</v>
      </c>
      <c r="L17" s="15" t="s">
        <v>67</v>
      </c>
      <c r="M17" s="15" t="s">
        <v>67</v>
      </c>
      <c r="N17" s="15" t="s">
        <v>67</v>
      </c>
      <c r="O17" s="15">
        <v>3</v>
      </c>
      <c r="P17" s="16">
        <f t="shared" si="0"/>
        <v>0</v>
      </c>
      <c r="Q17" s="16">
        <f t="shared" si="8"/>
        <v>3</v>
      </c>
      <c r="R17" s="15" t="s">
        <v>67</v>
      </c>
      <c r="S17" s="15" t="s">
        <v>67</v>
      </c>
      <c r="T17" s="15" t="s">
        <v>67</v>
      </c>
      <c r="U17" s="15" t="s">
        <v>67</v>
      </c>
      <c r="V17" s="15" t="s">
        <v>67</v>
      </c>
      <c r="W17" s="15" t="s">
        <v>67</v>
      </c>
      <c r="X17" s="15" t="s">
        <v>67</v>
      </c>
      <c r="Y17" s="15" t="s">
        <v>67</v>
      </c>
      <c r="Z17" s="17">
        <f t="shared" si="1"/>
        <v>0</v>
      </c>
      <c r="AA17" s="17">
        <f t="shared" si="2"/>
        <v>0</v>
      </c>
      <c r="AB17" s="18">
        <f t="shared" si="3"/>
        <v>0</v>
      </c>
      <c r="AC17" s="18">
        <f t="shared" si="4"/>
        <v>3</v>
      </c>
      <c r="AD17" s="46"/>
      <c r="AE17" s="46"/>
      <c r="AF17" s="46"/>
      <c r="AG17" s="46"/>
      <c r="AH17" s="46"/>
      <c r="AI17" s="46"/>
      <c r="AJ17" s="47">
        <f t="shared" si="5"/>
        <v>0</v>
      </c>
      <c r="AK17" s="45"/>
      <c r="AL17" s="45"/>
      <c r="AM17" s="48">
        <f t="shared" si="6"/>
        <v>0</v>
      </c>
      <c r="AN17" s="48">
        <f t="shared" si="7"/>
        <v>0</v>
      </c>
      <c r="AO17" s="25" t="s">
        <v>100</v>
      </c>
    </row>
    <row r="18" spans="1:41" ht="45">
      <c r="A18" s="9" t="s">
        <v>35</v>
      </c>
      <c r="B18" s="9" t="s">
        <v>61</v>
      </c>
      <c r="C18" s="9" t="s">
        <v>62</v>
      </c>
      <c r="D18" s="23">
        <v>16</v>
      </c>
      <c r="E18" s="24">
        <v>13.5</v>
      </c>
      <c r="F18" s="24">
        <v>27</v>
      </c>
      <c r="G18" s="24">
        <v>24.3</v>
      </c>
      <c r="H18" s="24">
        <v>65</v>
      </c>
      <c r="I18" s="24">
        <v>61.8</v>
      </c>
      <c r="J18" s="24">
        <v>18</v>
      </c>
      <c r="K18" s="24">
        <v>17.2</v>
      </c>
      <c r="L18" s="24">
        <v>4</v>
      </c>
      <c r="M18" s="24">
        <v>4</v>
      </c>
      <c r="N18" s="24">
        <v>0</v>
      </c>
      <c r="O18" s="24">
        <v>0</v>
      </c>
      <c r="P18" s="16">
        <f t="shared" si="0"/>
        <v>130</v>
      </c>
      <c r="Q18" s="16">
        <f t="shared" si="8"/>
        <v>120.8</v>
      </c>
      <c r="R18" s="24">
        <v>2</v>
      </c>
      <c r="S18" s="24">
        <v>2</v>
      </c>
      <c r="T18" s="24">
        <v>0</v>
      </c>
      <c r="U18" s="24">
        <v>0</v>
      </c>
      <c r="V18" s="24">
        <v>0</v>
      </c>
      <c r="W18" s="24">
        <v>0</v>
      </c>
      <c r="X18" s="24">
        <v>0</v>
      </c>
      <c r="Y18" s="24">
        <v>0</v>
      </c>
      <c r="Z18" s="17">
        <f t="shared" si="1"/>
        <v>2</v>
      </c>
      <c r="AA18" s="17">
        <f t="shared" si="2"/>
        <v>2</v>
      </c>
      <c r="AB18" s="18">
        <f t="shared" si="3"/>
        <v>132</v>
      </c>
      <c r="AC18" s="18">
        <f t="shared" si="4"/>
        <v>122.8</v>
      </c>
      <c r="AD18" s="42">
        <v>323035</v>
      </c>
      <c r="AE18" s="43">
        <v>6117</v>
      </c>
      <c r="AF18" s="43"/>
      <c r="AG18" s="43">
        <v>1795</v>
      </c>
      <c r="AH18" s="43">
        <v>82933</v>
      </c>
      <c r="AI18" s="43">
        <v>26112</v>
      </c>
      <c r="AJ18" s="47">
        <f t="shared" si="5"/>
        <v>439992</v>
      </c>
      <c r="AK18" s="42">
        <v>5219</v>
      </c>
      <c r="AL18" s="45"/>
      <c r="AM18" s="48">
        <f t="shared" si="6"/>
        <v>5219</v>
      </c>
      <c r="AN18" s="48">
        <f t="shared" si="7"/>
        <v>445211</v>
      </c>
      <c r="AO18" s="4"/>
    </row>
    <row r="19" spans="1:41" ht="45">
      <c r="A19" s="9" t="s">
        <v>36</v>
      </c>
      <c r="B19" s="9" t="s">
        <v>61</v>
      </c>
      <c r="C19" s="9" t="s">
        <v>62</v>
      </c>
      <c r="D19" s="15">
        <v>35</v>
      </c>
      <c r="E19" s="15">
        <v>33.62</v>
      </c>
      <c r="F19" s="15">
        <v>34</v>
      </c>
      <c r="G19" s="15">
        <v>31.6</v>
      </c>
      <c r="H19" s="15">
        <v>123</v>
      </c>
      <c r="I19" s="15">
        <v>117.56</v>
      </c>
      <c r="J19" s="15">
        <v>33</v>
      </c>
      <c r="K19" s="15">
        <v>30.69</v>
      </c>
      <c r="L19" s="15">
        <v>4</v>
      </c>
      <c r="M19" s="15">
        <v>4</v>
      </c>
      <c r="N19" s="15">
        <v>0</v>
      </c>
      <c r="O19" s="15">
        <v>0</v>
      </c>
      <c r="P19" s="16">
        <f t="shared" si="0"/>
        <v>229</v>
      </c>
      <c r="Q19" s="16">
        <f t="shared" si="8"/>
        <v>217.47</v>
      </c>
      <c r="R19" s="15">
        <v>3</v>
      </c>
      <c r="S19" s="15">
        <v>3</v>
      </c>
      <c r="T19" s="15">
        <v>0</v>
      </c>
      <c r="U19" s="15">
        <v>0</v>
      </c>
      <c r="V19" s="15">
        <v>13</v>
      </c>
      <c r="W19" s="15">
        <v>12.5</v>
      </c>
      <c r="X19" s="15">
        <v>0</v>
      </c>
      <c r="Y19" s="15">
        <v>0</v>
      </c>
      <c r="Z19" s="17">
        <f t="shared" si="1"/>
        <v>16</v>
      </c>
      <c r="AA19" s="17">
        <f t="shared" si="2"/>
        <v>15.5</v>
      </c>
      <c r="AB19" s="18">
        <f t="shared" si="3"/>
        <v>245</v>
      </c>
      <c r="AC19" s="18">
        <f t="shared" si="4"/>
        <v>232.97</v>
      </c>
      <c r="AD19" s="46">
        <v>590564.9</v>
      </c>
      <c r="AE19" s="46">
        <v>8281.51</v>
      </c>
      <c r="AF19" s="46">
        <v>1425</v>
      </c>
      <c r="AG19" s="46">
        <v>2425.2</v>
      </c>
      <c r="AH19" s="46">
        <v>150192.75</v>
      </c>
      <c r="AI19" s="46">
        <v>46834.16</v>
      </c>
      <c r="AJ19" s="47">
        <f t="shared" si="5"/>
        <v>799723.52</v>
      </c>
      <c r="AK19" s="45">
        <v>76475.2</v>
      </c>
      <c r="AL19" s="45"/>
      <c r="AM19" s="48">
        <f t="shared" si="6"/>
        <v>76475.2</v>
      </c>
      <c r="AN19" s="48">
        <f t="shared" si="7"/>
        <v>876198.72</v>
      </c>
      <c r="AO19" s="4"/>
    </row>
    <row r="20" spans="1:41" ht="45">
      <c r="A20" s="9" t="s">
        <v>37</v>
      </c>
      <c r="B20" s="9" t="s">
        <v>61</v>
      </c>
      <c r="C20" s="9" t="s">
        <v>62</v>
      </c>
      <c r="D20" s="15">
        <v>35</v>
      </c>
      <c r="E20" s="15">
        <v>31</v>
      </c>
      <c r="F20" s="15">
        <v>32</v>
      </c>
      <c r="G20" s="15">
        <v>31</v>
      </c>
      <c r="H20" s="15">
        <v>19</v>
      </c>
      <c r="I20" s="15">
        <v>19</v>
      </c>
      <c r="J20" s="15">
        <v>0</v>
      </c>
      <c r="K20" s="15">
        <v>0</v>
      </c>
      <c r="L20" s="15">
        <v>0</v>
      </c>
      <c r="M20" s="15">
        <v>0</v>
      </c>
      <c r="N20" s="15">
        <v>9</v>
      </c>
      <c r="O20" s="15">
        <v>4</v>
      </c>
      <c r="P20" s="16">
        <f t="shared" si="0"/>
        <v>95</v>
      </c>
      <c r="Q20" s="16">
        <f t="shared" si="8"/>
        <v>85</v>
      </c>
      <c r="R20" s="15">
        <v>1</v>
      </c>
      <c r="S20" s="15">
        <v>1</v>
      </c>
      <c r="T20" s="15">
        <v>0</v>
      </c>
      <c r="U20" s="15">
        <v>0</v>
      </c>
      <c r="V20" s="15">
        <v>0</v>
      </c>
      <c r="W20" s="15">
        <v>0</v>
      </c>
      <c r="X20" s="15">
        <v>0</v>
      </c>
      <c r="Y20" s="15">
        <v>0</v>
      </c>
      <c r="Z20" s="17">
        <f t="shared" si="1"/>
        <v>1</v>
      </c>
      <c r="AA20" s="17">
        <f t="shared" si="2"/>
        <v>1</v>
      </c>
      <c r="AB20" s="18">
        <f t="shared" si="3"/>
        <v>96</v>
      </c>
      <c r="AC20" s="18">
        <f t="shared" si="4"/>
        <v>86</v>
      </c>
      <c r="AD20" s="46">
        <v>24673</v>
      </c>
      <c r="AE20" s="46">
        <v>8427</v>
      </c>
      <c r="AF20" s="46"/>
      <c r="AG20" s="46">
        <v>272</v>
      </c>
      <c r="AH20" s="46">
        <v>46518</v>
      </c>
      <c r="AI20" s="46">
        <v>22431</v>
      </c>
      <c r="AJ20" s="47">
        <f t="shared" si="5"/>
        <v>102321</v>
      </c>
      <c r="AK20" s="45">
        <v>6000</v>
      </c>
      <c r="AL20" s="45"/>
      <c r="AM20" s="48">
        <f t="shared" si="6"/>
        <v>6000</v>
      </c>
      <c r="AN20" s="48">
        <f t="shared" si="7"/>
        <v>108321</v>
      </c>
      <c r="AO20" s="4"/>
    </row>
    <row r="21" spans="1:41" ht="45">
      <c r="A21" s="9" t="s">
        <v>38</v>
      </c>
      <c r="B21" s="9" t="s">
        <v>61</v>
      </c>
      <c r="C21" s="9" t="s">
        <v>62</v>
      </c>
      <c r="D21" s="15" t="s">
        <v>68</v>
      </c>
      <c r="E21" s="15" t="s">
        <v>68</v>
      </c>
      <c r="F21" s="15" t="s">
        <v>68</v>
      </c>
      <c r="G21" s="15" t="s">
        <v>68</v>
      </c>
      <c r="H21" s="15" t="s">
        <v>68</v>
      </c>
      <c r="I21" s="15" t="s">
        <v>68</v>
      </c>
      <c r="J21" s="15" t="s">
        <v>68</v>
      </c>
      <c r="K21" s="15" t="s">
        <v>68</v>
      </c>
      <c r="L21" s="15" t="s">
        <v>68</v>
      </c>
      <c r="M21" s="15" t="s">
        <v>68</v>
      </c>
      <c r="N21" s="15" t="s">
        <v>68</v>
      </c>
      <c r="O21" s="15" t="s">
        <v>68</v>
      </c>
      <c r="P21" s="16" t="s">
        <v>68</v>
      </c>
      <c r="Q21" s="16" t="s">
        <v>68</v>
      </c>
      <c r="R21" s="15" t="s">
        <v>68</v>
      </c>
      <c r="S21" s="15" t="s">
        <v>68</v>
      </c>
      <c r="T21" s="15" t="s">
        <v>68</v>
      </c>
      <c r="U21" s="15" t="s">
        <v>68</v>
      </c>
      <c r="V21" s="15" t="s">
        <v>68</v>
      </c>
      <c r="W21" s="15" t="s">
        <v>68</v>
      </c>
      <c r="X21" s="15" t="s">
        <v>68</v>
      </c>
      <c r="Y21" s="15" t="s">
        <v>68</v>
      </c>
      <c r="Z21" s="17" t="s">
        <v>68</v>
      </c>
      <c r="AA21" s="17" t="s">
        <v>68</v>
      </c>
      <c r="AB21" s="21" t="s">
        <v>68</v>
      </c>
      <c r="AC21" s="21" t="s">
        <v>68</v>
      </c>
      <c r="AD21" s="46"/>
      <c r="AE21" s="46"/>
      <c r="AF21" s="46"/>
      <c r="AG21" s="46"/>
      <c r="AH21" s="46"/>
      <c r="AI21" s="46"/>
      <c r="AJ21" s="48" t="s">
        <v>68</v>
      </c>
      <c r="AK21" s="45"/>
      <c r="AL21" s="45"/>
      <c r="AM21" s="48" t="s">
        <v>68</v>
      </c>
      <c r="AN21" s="48" t="s">
        <v>68</v>
      </c>
      <c r="AO21" s="25" t="s">
        <v>68</v>
      </c>
    </row>
    <row r="22" spans="1:41" ht="45">
      <c r="A22" s="9" t="s">
        <v>39</v>
      </c>
      <c r="B22" s="9" t="s">
        <v>61</v>
      </c>
      <c r="C22" s="9" t="s">
        <v>62</v>
      </c>
      <c r="D22" s="15">
        <v>7</v>
      </c>
      <c r="E22" s="15">
        <v>4.83</v>
      </c>
      <c r="F22" s="15">
        <v>27</v>
      </c>
      <c r="G22" s="15">
        <v>21.83</v>
      </c>
      <c r="H22" s="15">
        <v>176</v>
      </c>
      <c r="I22" s="15">
        <v>158.27</v>
      </c>
      <c r="J22" s="15">
        <v>42</v>
      </c>
      <c r="K22" s="15">
        <v>40.82</v>
      </c>
      <c r="L22" s="15">
        <v>5</v>
      </c>
      <c r="M22" s="15">
        <v>4.4</v>
      </c>
      <c r="N22" s="15">
        <v>0</v>
      </c>
      <c r="O22" s="15">
        <v>0</v>
      </c>
      <c r="P22" s="16">
        <f t="shared" si="0"/>
        <v>257</v>
      </c>
      <c r="Q22" s="16">
        <f t="shared" si="8"/>
        <v>230.15</v>
      </c>
      <c r="R22" s="15">
        <v>9</v>
      </c>
      <c r="S22" s="15">
        <v>6</v>
      </c>
      <c r="T22" s="15">
        <v>0</v>
      </c>
      <c r="U22" s="15">
        <v>0</v>
      </c>
      <c r="V22" s="15">
        <v>0</v>
      </c>
      <c r="W22" s="15">
        <v>0</v>
      </c>
      <c r="X22" s="15">
        <v>0</v>
      </c>
      <c r="Y22" s="15">
        <v>0</v>
      </c>
      <c r="Z22" s="17">
        <f t="shared" si="1"/>
        <v>9</v>
      </c>
      <c r="AA22" s="17">
        <f t="shared" si="2"/>
        <v>6</v>
      </c>
      <c r="AB22" s="18">
        <f t="shared" si="3"/>
        <v>266</v>
      </c>
      <c r="AC22" s="18">
        <f t="shared" si="4"/>
        <v>236.15</v>
      </c>
      <c r="AD22" s="46">
        <v>744697.73</v>
      </c>
      <c r="AE22" s="46">
        <v>2455.92</v>
      </c>
      <c r="AF22" s="46"/>
      <c r="AG22" s="46">
        <v>219.76</v>
      </c>
      <c r="AH22" s="46">
        <v>143334.88</v>
      </c>
      <c r="AI22" s="46">
        <v>64954.15</v>
      </c>
      <c r="AJ22" s="47">
        <f t="shared" si="5"/>
        <v>955662.4400000001</v>
      </c>
      <c r="AK22" s="45">
        <v>12649.28</v>
      </c>
      <c r="AL22" s="45"/>
      <c r="AM22" s="48">
        <f t="shared" si="6"/>
        <v>12649.28</v>
      </c>
      <c r="AN22" s="48">
        <f t="shared" si="7"/>
        <v>968311.7200000001</v>
      </c>
      <c r="AO22" s="4"/>
    </row>
    <row r="23" spans="1:41" ht="45">
      <c r="A23" s="9" t="s">
        <v>40</v>
      </c>
      <c r="B23" s="9" t="s">
        <v>65</v>
      </c>
      <c r="C23" s="9" t="s">
        <v>62</v>
      </c>
      <c r="D23" s="24">
        <v>759</v>
      </c>
      <c r="E23" s="24">
        <v>702.25</v>
      </c>
      <c r="F23" s="24">
        <v>400</v>
      </c>
      <c r="G23" s="24">
        <v>380.17</v>
      </c>
      <c r="H23" s="24">
        <v>820</v>
      </c>
      <c r="I23" s="24">
        <v>792.03</v>
      </c>
      <c r="J23" s="24">
        <v>97</v>
      </c>
      <c r="K23" s="24">
        <v>95.98</v>
      </c>
      <c r="L23" s="24">
        <v>7</v>
      </c>
      <c r="M23" s="24">
        <v>6.8</v>
      </c>
      <c r="N23" s="24">
        <v>0</v>
      </c>
      <c r="O23" s="24">
        <v>0</v>
      </c>
      <c r="P23" s="16">
        <f t="shared" si="0"/>
        <v>2083</v>
      </c>
      <c r="Q23" s="16">
        <f t="shared" si="8"/>
        <v>1977.23</v>
      </c>
      <c r="R23" s="24">
        <v>91</v>
      </c>
      <c r="S23" s="24">
        <v>91</v>
      </c>
      <c r="T23" s="24">
        <v>0</v>
      </c>
      <c r="U23" s="24">
        <v>0</v>
      </c>
      <c r="V23" s="24">
        <v>24</v>
      </c>
      <c r="W23" s="24">
        <v>24</v>
      </c>
      <c r="X23" s="24">
        <v>0</v>
      </c>
      <c r="Y23" s="24">
        <v>0</v>
      </c>
      <c r="Z23" s="17">
        <f t="shared" si="1"/>
        <v>115</v>
      </c>
      <c r="AA23" s="17">
        <f t="shared" si="2"/>
        <v>115</v>
      </c>
      <c r="AB23" s="18">
        <f t="shared" si="3"/>
        <v>2198</v>
      </c>
      <c r="AC23" s="18">
        <f t="shared" si="4"/>
        <v>2092.23</v>
      </c>
      <c r="AD23" s="42">
        <v>4604762</v>
      </c>
      <c r="AE23" s="43">
        <v>29311</v>
      </c>
      <c r="AF23" s="43">
        <v>0</v>
      </c>
      <c r="AG23" s="43">
        <v>1806</v>
      </c>
      <c r="AH23" s="43">
        <v>872211</v>
      </c>
      <c r="AI23" s="43">
        <v>347357</v>
      </c>
      <c r="AJ23" s="47">
        <f t="shared" si="5"/>
        <v>5855447</v>
      </c>
      <c r="AK23" s="42">
        <v>443087</v>
      </c>
      <c r="AL23" s="45"/>
      <c r="AM23" s="48">
        <f t="shared" si="6"/>
        <v>443087</v>
      </c>
      <c r="AN23" s="48">
        <f t="shared" si="7"/>
        <v>6298534</v>
      </c>
      <c r="AO23" s="4"/>
    </row>
    <row r="24" spans="1:41" ht="45">
      <c r="A24" s="9" t="s">
        <v>41</v>
      </c>
      <c r="B24" s="9" t="s">
        <v>61</v>
      </c>
      <c r="C24" s="9" t="s">
        <v>62</v>
      </c>
      <c r="D24" s="15">
        <v>394</v>
      </c>
      <c r="E24" s="15">
        <v>356.9</v>
      </c>
      <c r="F24" s="15">
        <v>625</v>
      </c>
      <c r="G24" s="15">
        <v>595.9</v>
      </c>
      <c r="H24" s="15">
        <v>1676</v>
      </c>
      <c r="I24" s="15">
        <v>1632.1</v>
      </c>
      <c r="J24" s="15">
        <v>250</v>
      </c>
      <c r="K24" s="15">
        <v>242.8</v>
      </c>
      <c r="L24" s="15">
        <v>90</v>
      </c>
      <c r="M24" s="15">
        <v>87.3</v>
      </c>
      <c r="N24" s="15">
        <v>64</v>
      </c>
      <c r="O24" s="15">
        <v>49.2</v>
      </c>
      <c r="P24" s="16">
        <f t="shared" si="0"/>
        <v>3099</v>
      </c>
      <c r="Q24" s="16">
        <f t="shared" si="8"/>
        <v>2964.2</v>
      </c>
      <c r="R24" s="15">
        <v>24</v>
      </c>
      <c r="S24" s="15">
        <v>24</v>
      </c>
      <c r="T24" s="15">
        <v>13</v>
      </c>
      <c r="U24" s="15">
        <v>13</v>
      </c>
      <c r="V24" s="15">
        <v>9</v>
      </c>
      <c r="W24" s="15">
        <v>9</v>
      </c>
      <c r="X24" s="15">
        <v>2</v>
      </c>
      <c r="Y24" s="15">
        <v>2</v>
      </c>
      <c r="Z24" s="17">
        <f t="shared" si="1"/>
        <v>48</v>
      </c>
      <c r="AA24" s="17">
        <f t="shared" si="2"/>
        <v>48</v>
      </c>
      <c r="AB24" s="18">
        <f t="shared" si="3"/>
        <v>3147</v>
      </c>
      <c r="AC24" s="18">
        <f t="shared" si="4"/>
        <v>3012.2</v>
      </c>
      <c r="AD24" s="46">
        <v>8147285</v>
      </c>
      <c r="AE24" s="46">
        <v>482855</v>
      </c>
      <c r="AF24" s="46">
        <v>1250</v>
      </c>
      <c r="AG24" s="46">
        <v>29394</v>
      </c>
      <c r="AH24" s="46">
        <v>967540</v>
      </c>
      <c r="AI24" s="46">
        <v>733892</v>
      </c>
      <c r="AJ24" s="47">
        <f t="shared" si="5"/>
        <v>10362216</v>
      </c>
      <c r="AK24" s="45">
        <v>876101.83</v>
      </c>
      <c r="AL24" s="45">
        <v>529023.72</v>
      </c>
      <c r="AM24" s="48">
        <f t="shared" si="6"/>
        <v>1405125.5499999998</v>
      </c>
      <c r="AN24" s="48">
        <f t="shared" si="7"/>
        <v>11767341.55</v>
      </c>
      <c r="AO24" s="4"/>
    </row>
    <row r="25" spans="1:41" ht="45">
      <c r="A25" s="9" t="s">
        <v>43</v>
      </c>
      <c r="B25" s="9" t="s">
        <v>65</v>
      </c>
      <c r="C25" s="9" t="s">
        <v>62</v>
      </c>
      <c r="D25" s="15">
        <v>5</v>
      </c>
      <c r="E25" s="15">
        <v>4</v>
      </c>
      <c r="F25" s="15">
        <v>12</v>
      </c>
      <c r="G25" s="15">
        <v>11.83</v>
      </c>
      <c r="H25" s="15">
        <v>32</v>
      </c>
      <c r="I25" s="15">
        <v>31.61</v>
      </c>
      <c r="J25" s="15">
        <v>17</v>
      </c>
      <c r="K25" s="15">
        <v>16.1</v>
      </c>
      <c r="L25" s="15">
        <v>1</v>
      </c>
      <c r="M25" s="15">
        <v>1</v>
      </c>
      <c r="N25" s="15">
        <v>0</v>
      </c>
      <c r="O25" s="15">
        <v>0</v>
      </c>
      <c r="P25" s="16">
        <f t="shared" si="0"/>
        <v>67</v>
      </c>
      <c r="Q25" s="16">
        <f t="shared" si="8"/>
        <v>64.53999999999999</v>
      </c>
      <c r="R25" s="15">
        <v>0</v>
      </c>
      <c r="S25" s="15">
        <v>0</v>
      </c>
      <c r="T25" s="15">
        <v>0</v>
      </c>
      <c r="U25" s="15">
        <v>0</v>
      </c>
      <c r="V25" s="15">
        <v>0</v>
      </c>
      <c r="W25" s="15">
        <v>0</v>
      </c>
      <c r="X25" s="15">
        <v>0</v>
      </c>
      <c r="Y25" s="15">
        <v>0</v>
      </c>
      <c r="Z25" s="17">
        <f t="shared" si="1"/>
        <v>0</v>
      </c>
      <c r="AA25" s="17">
        <f t="shared" si="2"/>
        <v>0</v>
      </c>
      <c r="AB25" s="18">
        <f t="shared" si="3"/>
        <v>67</v>
      </c>
      <c r="AC25" s="18">
        <f t="shared" si="4"/>
        <v>64.53999999999999</v>
      </c>
      <c r="AD25" s="46">
        <v>204802.62</v>
      </c>
      <c r="AE25" s="46"/>
      <c r="AF25" s="46"/>
      <c r="AG25" s="46"/>
      <c r="AH25" s="46">
        <v>40219.96</v>
      </c>
      <c r="AI25" s="46">
        <v>17275.65</v>
      </c>
      <c r="AJ25" s="47">
        <f t="shared" si="5"/>
        <v>262298.23</v>
      </c>
      <c r="AK25" s="45"/>
      <c r="AL25" s="45"/>
      <c r="AM25" s="48">
        <f t="shared" si="6"/>
        <v>0</v>
      </c>
      <c r="AN25" s="48">
        <f t="shared" si="7"/>
        <v>262298.23</v>
      </c>
      <c r="AO25" s="4"/>
    </row>
    <row r="26" spans="1:41" ht="45">
      <c r="A26" s="9" t="s">
        <v>44</v>
      </c>
      <c r="B26" s="9" t="s">
        <v>61</v>
      </c>
      <c r="C26" s="9" t="s">
        <v>62</v>
      </c>
      <c r="D26" s="24">
        <v>274</v>
      </c>
      <c r="E26" s="24">
        <v>245</v>
      </c>
      <c r="F26" s="24">
        <v>429</v>
      </c>
      <c r="G26" s="24">
        <v>400</v>
      </c>
      <c r="H26" s="24">
        <v>1078</v>
      </c>
      <c r="I26" s="24">
        <v>1020</v>
      </c>
      <c r="J26" s="24">
        <v>436</v>
      </c>
      <c r="K26" s="24">
        <v>413</v>
      </c>
      <c r="L26" s="24">
        <v>21</v>
      </c>
      <c r="M26" s="24">
        <v>20</v>
      </c>
      <c r="N26" s="24">
        <v>233</v>
      </c>
      <c r="O26" s="24">
        <v>230</v>
      </c>
      <c r="P26" s="16">
        <f t="shared" si="0"/>
        <v>2471</v>
      </c>
      <c r="Q26" s="16">
        <f t="shared" si="8"/>
        <v>2328</v>
      </c>
      <c r="R26" s="24">
        <v>13</v>
      </c>
      <c r="S26" s="24">
        <v>13</v>
      </c>
      <c r="T26" s="24">
        <v>0</v>
      </c>
      <c r="U26" s="24">
        <v>0</v>
      </c>
      <c r="V26" s="24">
        <v>5</v>
      </c>
      <c r="W26" s="24">
        <v>5</v>
      </c>
      <c r="X26" s="24">
        <v>2</v>
      </c>
      <c r="Y26" s="24">
        <v>2</v>
      </c>
      <c r="Z26" s="17">
        <f t="shared" si="1"/>
        <v>20</v>
      </c>
      <c r="AA26" s="17">
        <f t="shared" si="2"/>
        <v>20</v>
      </c>
      <c r="AB26" s="18">
        <f t="shared" si="3"/>
        <v>2491</v>
      </c>
      <c r="AC26" s="18">
        <f t="shared" si="4"/>
        <v>2348</v>
      </c>
      <c r="AD26" s="43">
        <v>6689211.98</v>
      </c>
      <c r="AE26" s="43">
        <v>97721.74</v>
      </c>
      <c r="AF26" s="43">
        <v>22444</v>
      </c>
      <c r="AG26" s="43">
        <v>35831.72</v>
      </c>
      <c r="AH26" s="43">
        <v>1681481.8</v>
      </c>
      <c r="AI26" s="43">
        <v>573502.9</v>
      </c>
      <c r="AJ26" s="47">
        <f t="shared" si="5"/>
        <v>9100194.14</v>
      </c>
      <c r="AK26" s="42">
        <v>90893.46</v>
      </c>
      <c r="AL26" s="45"/>
      <c r="AM26" s="48">
        <f t="shared" si="6"/>
        <v>90893.46</v>
      </c>
      <c r="AN26" s="48">
        <f t="shared" si="7"/>
        <v>9191087.600000001</v>
      </c>
      <c r="AO26" s="4"/>
    </row>
    <row r="27" spans="1:41" ht="45">
      <c r="A27" s="9" t="s">
        <v>45</v>
      </c>
      <c r="B27" s="9" t="s">
        <v>61</v>
      </c>
      <c r="C27" s="9" t="s">
        <v>62</v>
      </c>
      <c r="D27" s="15" t="s">
        <v>67</v>
      </c>
      <c r="E27" s="15" t="s">
        <v>67</v>
      </c>
      <c r="F27" s="15" t="s">
        <v>67</v>
      </c>
      <c r="G27" s="15" t="s">
        <v>67</v>
      </c>
      <c r="H27" s="15" t="s">
        <v>67</v>
      </c>
      <c r="I27" s="15" t="s">
        <v>67</v>
      </c>
      <c r="J27" s="15" t="s">
        <v>67</v>
      </c>
      <c r="K27" s="15" t="s">
        <v>67</v>
      </c>
      <c r="L27" s="15" t="s">
        <v>67</v>
      </c>
      <c r="M27" s="15" t="s">
        <v>67</v>
      </c>
      <c r="N27" s="15" t="s">
        <v>67</v>
      </c>
      <c r="O27" s="15">
        <v>5</v>
      </c>
      <c r="P27" s="16">
        <f t="shared" si="0"/>
        <v>0</v>
      </c>
      <c r="Q27" s="16">
        <f t="shared" si="8"/>
        <v>5</v>
      </c>
      <c r="R27" s="15" t="s">
        <v>67</v>
      </c>
      <c r="S27" s="15" t="s">
        <v>67</v>
      </c>
      <c r="T27" s="15" t="s">
        <v>67</v>
      </c>
      <c r="U27" s="15" t="s">
        <v>67</v>
      </c>
      <c r="V27" s="15" t="s">
        <v>67</v>
      </c>
      <c r="W27" s="15" t="s">
        <v>67</v>
      </c>
      <c r="X27" s="15" t="s">
        <v>67</v>
      </c>
      <c r="Y27" s="15" t="s">
        <v>67</v>
      </c>
      <c r="Z27" s="17">
        <f t="shared" si="1"/>
        <v>0</v>
      </c>
      <c r="AA27" s="17">
        <f t="shared" si="2"/>
        <v>0</v>
      </c>
      <c r="AB27" s="18">
        <f t="shared" si="3"/>
        <v>0</v>
      </c>
      <c r="AC27" s="18">
        <f t="shared" si="4"/>
        <v>5</v>
      </c>
      <c r="AD27" s="46"/>
      <c r="AE27" s="46"/>
      <c r="AF27" s="46"/>
      <c r="AG27" s="46"/>
      <c r="AH27" s="46"/>
      <c r="AI27" s="46"/>
      <c r="AJ27" s="47">
        <f t="shared" si="5"/>
        <v>0</v>
      </c>
      <c r="AK27" s="45"/>
      <c r="AL27" s="45"/>
      <c r="AM27" s="48">
        <f t="shared" si="6"/>
        <v>0</v>
      </c>
      <c r="AN27" s="48">
        <f t="shared" si="7"/>
        <v>0</v>
      </c>
      <c r="AO27" s="25" t="s">
        <v>100</v>
      </c>
    </row>
    <row r="28" spans="1:41" ht="45">
      <c r="A28" s="9" t="s">
        <v>46</v>
      </c>
      <c r="B28" s="9" t="s">
        <v>61</v>
      </c>
      <c r="C28" s="9" t="s">
        <v>62</v>
      </c>
      <c r="D28" s="15">
        <v>0</v>
      </c>
      <c r="E28" s="15">
        <v>0</v>
      </c>
      <c r="F28" s="15">
        <v>0</v>
      </c>
      <c r="G28" s="15">
        <v>0</v>
      </c>
      <c r="H28" s="15">
        <v>8</v>
      </c>
      <c r="I28" s="15">
        <v>7.6</v>
      </c>
      <c r="J28" s="15">
        <v>2</v>
      </c>
      <c r="K28" s="15">
        <v>1.5</v>
      </c>
      <c r="L28" s="15">
        <v>1</v>
      </c>
      <c r="M28" s="15">
        <v>1</v>
      </c>
      <c r="N28" s="15">
        <v>0</v>
      </c>
      <c r="O28" s="15">
        <v>0</v>
      </c>
      <c r="P28" s="16">
        <f t="shared" si="0"/>
        <v>11</v>
      </c>
      <c r="Q28" s="16">
        <f t="shared" si="8"/>
        <v>10.1</v>
      </c>
      <c r="R28" s="15">
        <v>1</v>
      </c>
      <c r="S28" s="15">
        <v>1</v>
      </c>
      <c r="T28" s="15">
        <v>0</v>
      </c>
      <c r="U28" s="15">
        <v>0</v>
      </c>
      <c r="V28" s="15">
        <v>0</v>
      </c>
      <c r="W28" s="15">
        <v>0</v>
      </c>
      <c r="X28" s="15">
        <v>0</v>
      </c>
      <c r="Y28" s="15">
        <v>0</v>
      </c>
      <c r="Z28" s="17">
        <f t="shared" si="1"/>
        <v>1</v>
      </c>
      <c r="AA28" s="17">
        <f t="shared" si="2"/>
        <v>1</v>
      </c>
      <c r="AB28" s="18">
        <f t="shared" si="3"/>
        <v>12</v>
      </c>
      <c r="AC28" s="18">
        <f t="shared" si="4"/>
        <v>11.1</v>
      </c>
      <c r="AD28" s="46">
        <v>30627.12</v>
      </c>
      <c r="AE28" s="46">
        <v>478.88</v>
      </c>
      <c r="AF28" s="46">
        <v>0</v>
      </c>
      <c r="AG28" s="46">
        <v>0</v>
      </c>
      <c r="AH28" s="46">
        <v>5951.83</v>
      </c>
      <c r="AI28" s="46">
        <v>2548.78</v>
      </c>
      <c r="AJ28" s="47">
        <f t="shared" si="5"/>
        <v>39606.61</v>
      </c>
      <c r="AK28" s="45">
        <v>2061.58</v>
      </c>
      <c r="AL28" s="45">
        <v>0</v>
      </c>
      <c r="AM28" s="48">
        <f t="shared" si="6"/>
        <v>2061.58</v>
      </c>
      <c r="AN28" s="48">
        <f t="shared" si="7"/>
        <v>41668.19</v>
      </c>
      <c r="AO28" s="20" t="s">
        <v>85</v>
      </c>
    </row>
    <row r="29" spans="1:41" ht="45">
      <c r="A29" s="9" t="s">
        <v>47</v>
      </c>
      <c r="B29" s="9" t="s">
        <v>61</v>
      </c>
      <c r="C29" s="9" t="s">
        <v>62</v>
      </c>
      <c r="D29" s="15" t="s">
        <v>67</v>
      </c>
      <c r="E29" s="15" t="s">
        <v>67</v>
      </c>
      <c r="F29" s="15" t="s">
        <v>67</v>
      </c>
      <c r="G29" s="15" t="s">
        <v>67</v>
      </c>
      <c r="H29" s="15" t="s">
        <v>67</v>
      </c>
      <c r="I29" s="15" t="s">
        <v>67</v>
      </c>
      <c r="J29" s="15" t="s">
        <v>67</v>
      </c>
      <c r="K29" s="15" t="s">
        <v>67</v>
      </c>
      <c r="L29" s="15" t="s">
        <v>67</v>
      </c>
      <c r="M29" s="15" t="s">
        <v>67</v>
      </c>
      <c r="N29" s="15" t="s">
        <v>67</v>
      </c>
      <c r="O29" s="15">
        <v>10.6</v>
      </c>
      <c r="P29" s="16">
        <f t="shared" si="0"/>
        <v>0</v>
      </c>
      <c r="Q29" s="16">
        <f t="shared" si="8"/>
        <v>10.6</v>
      </c>
      <c r="R29" s="15" t="s">
        <v>67</v>
      </c>
      <c r="S29" s="15" t="s">
        <v>67</v>
      </c>
      <c r="T29" s="15" t="s">
        <v>67</v>
      </c>
      <c r="U29" s="15" t="s">
        <v>67</v>
      </c>
      <c r="V29" s="15" t="s">
        <v>67</v>
      </c>
      <c r="W29" s="15" t="s">
        <v>67</v>
      </c>
      <c r="X29" s="15" t="s">
        <v>67</v>
      </c>
      <c r="Y29" s="15" t="s">
        <v>67</v>
      </c>
      <c r="Z29" s="17">
        <f t="shared" si="1"/>
        <v>0</v>
      </c>
      <c r="AA29" s="17">
        <f t="shared" si="2"/>
        <v>0</v>
      </c>
      <c r="AB29" s="18">
        <f t="shared" si="3"/>
        <v>0</v>
      </c>
      <c r="AC29" s="18">
        <f t="shared" si="4"/>
        <v>10.6</v>
      </c>
      <c r="AD29" s="46"/>
      <c r="AE29" s="46"/>
      <c r="AF29" s="46"/>
      <c r="AG29" s="46"/>
      <c r="AH29" s="46"/>
      <c r="AI29" s="46"/>
      <c r="AJ29" s="47">
        <f t="shared" si="5"/>
        <v>0</v>
      </c>
      <c r="AK29" s="45"/>
      <c r="AL29" s="45"/>
      <c r="AM29" s="48">
        <f t="shared" si="6"/>
        <v>0</v>
      </c>
      <c r="AN29" s="48">
        <f t="shared" si="7"/>
        <v>0</v>
      </c>
      <c r="AO29" s="25" t="s">
        <v>100</v>
      </c>
    </row>
    <row r="30" spans="1:41" ht="45">
      <c r="A30" s="9" t="s">
        <v>48</v>
      </c>
      <c r="B30" s="9" t="s">
        <v>61</v>
      </c>
      <c r="C30" s="9" t="s">
        <v>62</v>
      </c>
      <c r="D30" s="23">
        <v>130</v>
      </c>
      <c r="E30" s="24">
        <v>123.7</v>
      </c>
      <c r="F30" s="24">
        <v>240</v>
      </c>
      <c r="G30" s="24">
        <v>230.2</v>
      </c>
      <c r="H30" s="24">
        <v>933</v>
      </c>
      <c r="I30" s="24">
        <v>917.9</v>
      </c>
      <c r="J30" s="24">
        <v>311</v>
      </c>
      <c r="K30" s="24">
        <v>301.2</v>
      </c>
      <c r="L30" s="24">
        <v>35</v>
      </c>
      <c r="M30" s="24">
        <v>32.3</v>
      </c>
      <c r="N30" s="24">
        <v>41</v>
      </c>
      <c r="O30" s="24">
        <v>34.5</v>
      </c>
      <c r="P30" s="16">
        <f t="shared" si="0"/>
        <v>1690</v>
      </c>
      <c r="Q30" s="16">
        <f t="shared" si="8"/>
        <v>1639.8</v>
      </c>
      <c r="R30" s="24">
        <v>8</v>
      </c>
      <c r="S30" s="24">
        <v>6.2</v>
      </c>
      <c r="T30" s="24">
        <v>1</v>
      </c>
      <c r="U30" s="24">
        <v>0.5</v>
      </c>
      <c r="V30" s="24">
        <v>9</v>
      </c>
      <c r="W30" s="24">
        <v>8.5</v>
      </c>
      <c r="X30" s="24">
        <v>0</v>
      </c>
      <c r="Y30" s="24">
        <v>0</v>
      </c>
      <c r="Z30" s="17">
        <f t="shared" si="1"/>
        <v>18</v>
      </c>
      <c r="AA30" s="17">
        <f t="shared" si="2"/>
        <v>15.2</v>
      </c>
      <c r="AB30" s="18">
        <f t="shared" si="3"/>
        <v>1708</v>
      </c>
      <c r="AC30" s="18">
        <f t="shared" si="4"/>
        <v>1655</v>
      </c>
      <c r="AD30" s="42">
        <v>4751009</v>
      </c>
      <c r="AE30" s="43">
        <v>166337</v>
      </c>
      <c r="AF30" s="43">
        <v>240</v>
      </c>
      <c r="AG30" s="43">
        <v>145473</v>
      </c>
      <c r="AH30" s="43">
        <v>1237486</v>
      </c>
      <c r="AI30" s="43">
        <v>408663</v>
      </c>
      <c r="AJ30" s="47">
        <f t="shared" si="5"/>
        <v>6709208</v>
      </c>
      <c r="AK30" s="42">
        <v>99816</v>
      </c>
      <c r="AL30" s="45"/>
      <c r="AM30" s="48">
        <f t="shared" si="6"/>
        <v>99816</v>
      </c>
      <c r="AN30" s="48">
        <f t="shared" si="7"/>
        <v>6809024</v>
      </c>
      <c r="AO30" s="4"/>
    </row>
    <row r="31" spans="1:41" ht="45">
      <c r="A31" s="9" t="s">
        <v>49</v>
      </c>
      <c r="B31" s="9" t="s">
        <v>65</v>
      </c>
      <c r="C31" s="9" t="s">
        <v>62</v>
      </c>
      <c r="D31" s="15">
        <v>104</v>
      </c>
      <c r="E31" s="15">
        <v>100.79729729729729</v>
      </c>
      <c r="F31" s="15">
        <v>394</v>
      </c>
      <c r="G31" s="15">
        <v>381.7</v>
      </c>
      <c r="H31" s="15">
        <v>538</v>
      </c>
      <c r="I31" s="15">
        <v>525.23</v>
      </c>
      <c r="J31" s="15">
        <v>159</v>
      </c>
      <c r="K31" s="15">
        <v>158.46</v>
      </c>
      <c r="L31" s="15">
        <v>44</v>
      </c>
      <c r="M31" s="15">
        <v>43.45</v>
      </c>
      <c r="N31" s="15">
        <v>2</v>
      </c>
      <c r="O31" s="15">
        <v>1.95</v>
      </c>
      <c r="P31" s="16">
        <f t="shared" si="0"/>
        <v>1241</v>
      </c>
      <c r="Q31" s="16">
        <f t="shared" si="8"/>
        <v>1211.5872972972975</v>
      </c>
      <c r="R31" s="15">
        <v>11</v>
      </c>
      <c r="S31" s="15">
        <v>11</v>
      </c>
      <c r="T31" s="15">
        <v>0</v>
      </c>
      <c r="U31" s="15">
        <v>0</v>
      </c>
      <c r="V31" s="15">
        <v>120</v>
      </c>
      <c r="W31" s="15">
        <v>120</v>
      </c>
      <c r="X31" s="15">
        <v>1</v>
      </c>
      <c r="Y31" s="15">
        <v>1</v>
      </c>
      <c r="Z31" s="17">
        <f t="shared" si="1"/>
        <v>132</v>
      </c>
      <c r="AA31" s="17">
        <f t="shared" si="2"/>
        <v>132</v>
      </c>
      <c r="AB31" s="18">
        <f t="shared" si="3"/>
        <v>1373</v>
      </c>
      <c r="AC31" s="18">
        <f t="shared" si="4"/>
        <v>1343.5872972972975</v>
      </c>
      <c r="AD31" s="46">
        <v>4180051.8</v>
      </c>
      <c r="AE31" s="46">
        <v>112564.47</v>
      </c>
      <c r="AF31" s="46">
        <v>0</v>
      </c>
      <c r="AG31" s="46">
        <v>479.02</v>
      </c>
      <c r="AH31" s="46">
        <v>845389.2399999979</v>
      </c>
      <c r="AI31" s="46">
        <v>390593.4000000007</v>
      </c>
      <c r="AJ31" s="47">
        <f t="shared" si="5"/>
        <v>5529077.929999998</v>
      </c>
      <c r="AK31" s="45">
        <v>1515712.8199999996</v>
      </c>
      <c r="AL31" s="45">
        <v>0</v>
      </c>
      <c r="AM31" s="48">
        <f t="shared" si="6"/>
        <v>1515712.8199999996</v>
      </c>
      <c r="AN31" s="48">
        <f t="shared" si="7"/>
        <v>7044790.749999997</v>
      </c>
      <c r="AO31" s="4"/>
    </row>
    <row r="32" spans="1:41" ht="45">
      <c r="A32" s="9" t="s">
        <v>50</v>
      </c>
      <c r="B32" s="9" t="s">
        <v>61</v>
      </c>
      <c r="C32" s="9" t="s">
        <v>62</v>
      </c>
      <c r="D32" s="15" t="s">
        <v>67</v>
      </c>
      <c r="E32" s="15" t="s">
        <v>67</v>
      </c>
      <c r="F32" s="15" t="s">
        <v>67</v>
      </c>
      <c r="G32" s="15" t="s">
        <v>67</v>
      </c>
      <c r="H32" s="15" t="s">
        <v>67</v>
      </c>
      <c r="I32" s="15" t="s">
        <v>67</v>
      </c>
      <c r="J32" s="15" t="s">
        <v>67</v>
      </c>
      <c r="K32" s="15" t="s">
        <v>67</v>
      </c>
      <c r="L32" s="15" t="s">
        <v>67</v>
      </c>
      <c r="M32" s="15" t="s">
        <v>67</v>
      </c>
      <c r="N32" s="15" t="s">
        <v>67</v>
      </c>
      <c r="O32" s="15">
        <v>6</v>
      </c>
      <c r="P32" s="16">
        <f t="shared" si="0"/>
        <v>0</v>
      </c>
      <c r="Q32" s="16">
        <f t="shared" si="8"/>
        <v>6</v>
      </c>
      <c r="R32" s="15" t="s">
        <v>67</v>
      </c>
      <c r="S32" s="15" t="s">
        <v>67</v>
      </c>
      <c r="T32" s="15" t="s">
        <v>67</v>
      </c>
      <c r="U32" s="15" t="s">
        <v>67</v>
      </c>
      <c r="V32" s="15" t="s">
        <v>67</v>
      </c>
      <c r="W32" s="15" t="s">
        <v>67</v>
      </c>
      <c r="X32" s="15" t="s">
        <v>67</v>
      </c>
      <c r="Y32" s="15" t="s">
        <v>67</v>
      </c>
      <c r="Z32" s="17">
        <f t="shared" si="1"/>
        <v>0</v>
      </c>
      <c r="AA32" s="17">
        <f t="shared" si="2"/>
        <v>0</v>
      </c>
      <c r="AB32" s="18">
        <f t="shared" si="3"/>
        <v>0</v>
      </c>
      <c r="AC32" s="18">
        <f t="shared" si="4"/>
        <v>6</v>
      </c>
      <c r="AD32" s="46"/>
      <c r="AE32" s="46"/>
      <c r="AF32" s="46"/>
      <c r="AG32" s="46"/>
      <c r="AH32" s="46"/>
      <c r="AI32" s="46"/>
      <c r="AJ32" s="47">
        <f t="shared" si="5"/>
        <v>0</v>
      </c>
      <c r="AK32" s="45"/>
      <c r="AL32" s="45"/>
      <c r="AM32" s="48">
        <f t="shared" si="6"/>
        <v>0</v>
      </c>
      <c r="AN32" s="48">
        <f t="shared" si="7"/>
        <v>0</v>
      </c>
      <c r="AO32" s="25" t="s">
        <v>100</v>
      </c>
    </row>
    <row r="33" spans="1:41" ht="45">
      <c r="A33" s="9" t="s">
        <v>51</v>
      </c>
      <c r="B33" s="9" t="s">
        <v>61</v>
      </c>
      <c r="C33" s="9" t="s">
        <v>62</v>
      </c>
      <c r="D33" s="15" t="s">
        <v>67</v>
      </c>
      <c r="E33" s="15" t="s">
        <v>67</v>
      </c>
      <c r="F33" s="15" t="s">
        <v>67</v>
      </c>
      <c r="G33" s="15" t="s">
        <v>67</v>
      </c>
      <c r="H33" s="15" t="s">
        <v>67</v>
      </c>
      <c r="I33" s="15" t="s">
        <v>67</v>
      </c>
      <c r="J33" s="15" t="s">
        <v>67</v>
      </c>
      <c r="K33" s="15" t="s">
        <v>67</v>
      </c>
      <c r="L33" s="15" t="s">
        <v>67</v>
      </c>
      <c r="M33" s="15" t="s">
        <v>67</v>
      </c>
      <c r="N33" s="15" t="s">
        <v>67</v>
      </c>
      <c r="O33" s="15">
        <v>8</v>
      </c>
      <c r="P33" s="16">
        <f t="shared" si="0"/>
        <v>0</v>
      </c>
      <c r="Q33" s="16">
        <f t="shared" si="8"/>
        <v>8</v>
      </c>
      <c r="R33" s="15" t="s">
        <v>67</v>
      </c>
      <c r="S33" s="15" t="s">
        <v>67</v>
      </c>
      <c r="T33" s="15" t="s">
        <v>67</v>
      </c>
      <c r="U33" s="15" t="s">
        <v>67</v>
      </c>
      <c r="V33" s="15" t="s">
        <v>67</v>
      </c>
      <c r="W33" s="15" t="s">
        <v>67</v>
      </c>
      <c r="X33" s="15" t="s">
        <v>67</v>
      </c>
      <c r="Y33" s="15" t="s">
        <v>67</v>
      </c>
      <c r="Z33" s="17">
        <f t="shared" si="1"/>
        <v>0</v>
      </c>
      <c r="AA33" s="17">
        <f t="shared" si="2"/>
        <v>0</v>
      </c>
      <c r="AB33" s="18">
        <f t="shared" si="3"/>
        <v>0</v>
      </c>
      <c r="AC33" s="18">
        <f t="shared" si="4"/>
        <v>8</v>
      </c>
      <c r="AD33" s="46"/>
      <c r="AE33" s="46"/>
      <c r="AF33" s="46"/>
      <c r="AG33" s="46"/>
      <c r="AH33" s="46"/>
      <c r="AI33" s="46"/>
      <c r="AJ33" s="47">
        <f t="shared" si="5"/>
        <v>0</v>
      </c>
      <c r="AK33" s="45"/>
      <c r="AL33" s="45"/>
      <c r="AM33" s="48">
        <f t="shared" si="6"/>
        <v>0</v>
      </c>
      <c r="AN33" s="48">
        <f t="shared" si="7"/>
        <v>0</v>
      </c>
      <c r="AO33" s="25" t="s">
        <v>100</v>
      </c>
    </row>
    <row r="34" spans="1:41" ht="45.75" thickBot="1">
      <c r="A34" s="9" t="s">
        <v>52</v>
      </c>
      <c r="B34" s="9" t="s">
        <v>61</v>
      </c>
      <c r="C34" s="9" t="s">
        <v>62</v>
      </c>
      <c r="D34" s="49">
        <v>1387</v>
      </c>
      <c r="E34" s="49">
        <v>1278.5</v>
      </c>
      <c r="F34" s="49">
        <v>633</v>
      </c>
      <c r="G34" s="36">
        <v>606.14</v>
      </c>
      <c r="H34" s="36">
        <v>91</v>
      </c>
      <c r="I34" s="36">
        <v>88.56</v>
      </c>
      <c r="J34" s="36">
        <v>11</v>
      </c>
      <c r="K34" s="36">
        <v>11</v>
      </c>
      <c r="L34" s="36">
        <v>8</v>
      </c>
      <c r="M34" s="36">
        <v>8</v>
      </c>
      <c r="N34" s="36">
        <v>7</v>
      </c>
      <c r="O34" s="36">
        <v>0.96</v>
      </c>
      <c r="P34" s="16">
        <f t="shared" si="0"/>
        <v>2137</v>
      </c>
      <c r="Q34" s="16">
        <f t="shared" si="8"/>
        <v>1993.1599999999999</v>
      </c>
      <c r="R34" s="24">
        <v>18</v>
      </c>
      <c r="S34" s="24">
        <v>18</v>
      </c>
      <c r="T34" s="24">
        <v>0</v>
      </c>
      <c r="U34" s="24">
        <v>0</v>
      </c>
      <c r="V34" s="24">
        <v>79</v>
      </c>
      <c r="W34" s="24">
        <v>79</v>
      </c>
      <c r="X34" s="24">
        <v>0</v>
      </c>
      <c r="Y34" s="24">
        <v>0</v>
      </c>
      <c r="Z34" s="17">
        <f t="shared" si="1"/>
        <v>97</v>
      </c>
      <c r="AA34" s="17">
        <f t="shared" si="2"/>
        <v>97</v>
      </c>
      <c r="AB34" s="18">
        <f t="shared" si="3"/>
        <v>2234</v>
      </c>
      <c r="AC34" s="18">
        <f t="shared" si="4"/>
        <v>2090.16</v>
      </c>
      <c r="AD34" s="42">
        <v>3778330.18</v>
      </c>
      <c r="AE34" s="43">
        <v>93111.09000000003</v>
      </c>
      <c r="AF34" s="43">
        <v>9716.25</v>
      </c>
      <c r="AG34" s="43">
        <v>168658.84</v>
      </c>
      <c r="AH34" s="43">
        <v>310097.85</v>
      </c>
      <c r="AI34" s="43">
        <v>305824.13</v>
      </c>
      <c r="AJ34" s="47">
        <f t="shared" si="5"/>
        <v>4665738.34</v>
      </c>
      <c r="AK34" s="44">
        <v>794089</v>
      </c>
      <c r="AL34" s="45"/>
      <c r="AM34" s="48">
        <f t="shared" si="6"/>
        <v>794089</v>
      </c>
      <c r="AN34" s="48">
        <f t="shared" si="7"/>
        <v>5459827.34</v>
      </c>
      <c r="AO34" s="4"/>
    </row>
    <row r="35" spans="1:41" ht="45.75" thickTop="1">
      <c r="A35" s="9" t="s">
        <v>53</v>
      </c>
      <c r="B35" s="9" t="s">
        <v>61</v>
      </c>
      <c r="C35" s="9" t="s">
        <v>62</v>
      </c>
      <c r="D35" s="23">
        <v>0</v>
      </c>
      <c r="E35" s="24">
        <v>0</v>
      </c>
      <c r="F35" s="24">
        <v>41</v>
      </c>
      <c r="G35" s="24">
        <v>41</v>
      </c>
      <c r="H35" s="24">
        <v>16</v>
      </c>
      <c r="I35" s="24">
        <v>16</v>
      </c>
      <c r="J35" s="24">
        <v>66</v>
      </c>
      <c r="K35" s="24">
        <v>66</v>
      </c>
      <c r="L35" s="24">
        <v>6</v>
      </c>
      <c r="M35" s="24">
        <v>6</v>
      </c>
      <c r="N35" s="24">
        <v>23</v>
      </c>
      <c r="O35" s="24">
        <v>23</v>
      </c>
      <c r="P35" s="16">
        <f t="shared" si="0"/>
        <v>152</v>
      </c>
      <c r="Q35" s="16">
        <f t="shared" si="8"/>
        <v>152</v>
      </c>
      <c r="R35" s="24">
        <v>15</v>
      </c>
      <c r="S35" s="24">
        <v>15</v>
      </c>
      <c r="T35" s="24">
        <v>0</v>
      </c>
      <c r="U35" s="24">
        <v>0</v>
      </c>
      <c r="V35" s="24">
        <v>0</v>
      </c>
      <c r="W35" s="24">
        <v>0</v>
      </c>
      <c r="X35" s="24">
        <v>0</v>
      </c>
      <c r="Y35" s="24">
        <v>0</v>
      </c>
      <c r="Z35" s="17">
        <f t="shared" si="1"/>
        <v>15</v>
      </c>
      <c r="AA35" s="17">
        <f t="shared" si="2"/>
        <v>15</v>
      </c>
      <c r="AB35" s="18">
        <f t="shared" si="3"/>
        <v>167</v>
      </c>
      <c r="AC35" s="18">
        <f t="shared" si="4"/>
        <v>167</v>
      </c>
      <c r="AD35" s="42">
        <v>641638.46</v>
      </c>
      <c r="AE35" s="43">
        <v>78305.69</v>
      </c>
      <c r="AF35" s="43"/>
      <c r="AG35" s="43"/>
      <c r="AH35" s="43">
        <v>111282.32</v>
      </c>
      <c r="AI35" s="43">
        <v>82472.41</v>
      </c>
      <c r="AJ35" s="47">
        <f t="shared" si="5"/>
        <v>913698.88</v>
      </c>
      <c r="AK35" s="42">
        <v>97029.64</v>
      </c>
      <c r="AL35" s="45"/>
      <c r="AM35" s="48">
        <f t="shared" si="6"/>
        <v>97029.64</v>
      </c>
      <c r="AN35" s="48">
        <f t="shared" si="7"/>
        <v>1010728.52</v>
      </c>
      <c r="AO35" s="4"/>
    </row>
    <row r="36" spans="1:41" ht="45">
      <c r="A36" s="9" t="s">
        <v>54</v>
      </c>
      <c r="B36" s="9" t="s">
        <v>61</v>
      </c>
      <c r="C36" s="9" t="s">
        <v>62</v>
      </c>
      <c r="D36" s="23">
        <v>17</v>
      </c>
      <c r="E36" s="24">
        <v>16</v>
      </c>
      <c r="F36" s="24">
        <v>13</v>
      </c>
      <c r="G36" s="24">
        <v>12</v>
      </c>
      <c r="H36" s="24">
        <v>49</v>
      </c>
      <c r="I36" s="24">
        <v>48</v>
      </c>
      <c r="J36" s="24">
        <v>14</v>
      </c>
      <c r="K36" s="24">
        <v>14</v>
      </c>
      <c r="L36" s="24">
        <v>6</v>
      </c>
      <c r="M36" s="24">
        <v>6</v>
      </c>
      <c r="N36" s="24">
        <v>0</v>
      </c>
      <c r="O36" s="24">
        <v>0</v>
      </c>
      <c r="P36" s="16">
        <f t="shared" si="0"/>
        <v>99</v>
      </c>
      <c r="Q36" s="16">
        <f t="shared" si="8"/>
        <v>96</v>
      </c>
      <c r="R36" s="24">
        <v>0</v>
      </c>
      <c r="S36" s="24">
        <v>0</v>
      </c>
      <c r="T36" s="24">
        <v>0</v>
      </c>
      <c r="U36" s="24">
        <v>0</v>
      </c>
      <c r="V36" s="24">
        <v>0</v>
      </c>
      <c r="W36" s="24">
        <v>0</v>
      </c>
      <c r="X36" s="24">
        <v>0</v>
      </c>
      <c r="Y36" s="24">
        <v>0</v>
      </c>
      <c r="Z36" s="17">
        <f t="shared" si="1"/>
        <v>0</v>
      </c>
      <c r="AA36" s="17">
        <f t="shared" si="2"/>
        <v>0</v>
      </c>
      <c r="AB36" s="18">
        <f t="shared" si="3"/>
        <v>99</v>
      </c>
      <c r="AC36" s="18">
        <f t="shared" si="4"/>
        <v>96</v>
      </c>
      <c r="AD36" s="42">
        <v>328562.06</v>
      </c>
      <c r="AE36" s="43"/>
      <c r="AF36" s="43"/>
      <c r="AG36" s="43"/>
      <c r="AH36" s="43">
        <v>64182</v>
      </c>
      <c r="AI36" s="43">
        <v>29234.94</v>
      </c>
      <c r="AJ36" s="47">
        <f t="shared" si="5"/>
        <v>421979</v>
      </c>
      <c r="AK36" s="45"/>
      <c r="AL36" s="45"/>
      <c r="AM36" s="48">
        <f t="shared" si="6"/>
        <v>0</v>
      </c>
      <c r="AN36" s="48">
        <f t="shared" si="7"/>
        <v>421979</v>
      </c>
      <c r="AO36" s="4"/>
    </row>
    <row r="37" spans="1:41" ht="45">
      <c r="A37" s="9" t="s">
        <v>55</v>
      </c>
      <c r="B37" s="9" t="s">
        <v>65</v>
      </c>
      <c r="C37" s="9" t="s">
        <v>62</v>
      </c>
      <c r="D37" s="15">
        <v>229</v>
      </c>
      <c r="E37" s="15">
        <v>201.04</v>
      </c>
      <c r="F37" s="15">
        <v>233</v>
      </c>
      <c r="G37" s="15">
        <v>221.74</v>
      </c>
      <c r="H37" s="15">
        <v>238</v>
      </c>
      <c r="I37" s="15">
        <v>232.07</v>
      </c>
      <c r="J37" s="15">
        <v>225</v>
      </c>
      <c r="K37" s="15">
        <v>211.72</v>
      </c>
      <c r="L37" s="15">
        <v>28</v>
      </c>
      <c r="M37" s="15">
        <v>28</v>
      </c>
      <c r="N37" s="15">
        <v>0</v>
      </c>
      <c r="O37" s="15">
        <v>0</v>
      </c>
      <c r="P37" s="16">
        <f t="shared" si="0"/>
        <v>953</v>
      </c>
      <c r="Q37" s="16">
        <f t="shared" si="8"/>
        <v>894.5699999999999</v>
      </c>
      <c r="R37" s="15">
        <v>32</v>
      </c>
      <c r="S37" s="15">
        <v>32</v>
      </c>
      <c r="T37" s="15">
        <v>0</v>
      </c>
      <c r="U37" s="15">
        <v>0</v>
      </c>
      <c r="V37" s="15">
        <v>26</v>
      </c>
      <c r="W37" s="15">
        <v>26</v>
      </c>
      <c r="X37" s="15">
        <v>0</v>
      </c>
      <c r="Y37" s="15">
        <v>0</v>
      </c>
      <c r="Z37" s="17">
        <f t="shared" si="1"/>
        <v>58</v>
      </c>
      <c r="AA37" s="17">
        <f t="shared" si="2"/>
        <v>58</v>
      </c>
      <c r="AB37" s="18">
        <f t="shared" si="3"/>
        <v>1011</v>
      </c>
      <c r="AC37" s="18">
        <f t="shared" si="4"/>
        <v>952.5699999999999</v>
      </c>
      <c r="AD37" s="46">
        <v>2282733</v>
      </c>
      <c r="AE37" s="46">
        <v>83544</v>
      </c>
      <c r="AF37" s="46">
        <v>1899</v>
      </c>
      <c r="AG37" s="46">
        <v>133542</v>
      </c>
      <c r="AH37" s="46">
        <v>461420</v>
      </c>
      <c r="AI37" s="46">
        <v>204656</v>
      </c>
      <c r="AJ37" s="47">
        <f t="shared" si="5"/>
        <v>3167794</v>
      </c>
      <c r="AK37" s="45">
        <v>371847</v>
      </c>
      <c r="AL37" s="45"/>
      <c r="AM37" s="48">
        <f t="shared" si="6"/>
        <v>371847</v>
      </c>
      <c r="AN37" s="48">
        <f t="shared" si="7"/>
        <v>3539641</v>
      </c>
      <c r="AO37" s="4"/>
    </row>
    <row r="38" spans="1:41" ht="45">
      <c r="A38" s="9" t="s">
        <v>56</v>
      </c>
      <c r="B38" s="9" t="s">
        <v>65</v>
      </c>
      <c r="C38" s="9" t="s">
        <v>62</v>
      </c>
      <c r="D38" s="15">
        <v>1</v>
      </c>
      <c r="E38" s="15">
        <v>1</v>
      </c>
      <c r="F38" s="15">
        <v>5</v>
      </c>
      <c r="G38" s="15">
        <v>5</v>
      </c>
      <c r="H38" s="15">
        <v>10</v>
      </c>
      <c r="I38" s="15">
        <v>10</v>
      </c>
      <c r="J38" s="15">
        <v>18</v>
      </c>
      <c r="K38" s="15">
        <v>17.8</v>
      </c>
      <c r="L38" s="15">
        <v>4</v>
      </c>
      <c r="M38" s="15">
        <v>4</v>
      </c>
      <c r="N38" s="15">
        <v>0</v>
      </c>
      <c r="O38" s="15">
        <v>0</v>
      </c>
      <c r="P38" s="16">
        <f t="shared" si="0"/>
        <v>38</v>
      </c>
      <c r="Q38" s="16">
        <f t="shared" si="8"/>
        <v>37.8</v>
      </c>
      <c r="R38" s="15">
        <v>0</v>
      </c>
      <c r="S38" s="15">
        <v>0</v>
      </c>
      <c r="T38" s="15">
        <v>0</v>
      </c>
      <c r="U38" s="15">
        <v>0</v>
      </c>
      <c r="V38" s="15">
        <v>0</v>
      </c>
      <c r="W38" s="15">
        <v>0</v>
      </c>
      <c r="X38" s="15">
        <v>0</v>
      </c>
      <c r="Y38" s="15">
        <v>0</v>
      </c>
      <c r="Z38" s="17">
        <f t="shared" si="1"/>
        <v>0</v>
      </c>
      <c r="AA38" s="17">
        <f t="shared" si="2"/>
        <v>0</v>
      </c>
      <c r="AB38" s="18">
        <f t="shared" si="3"/>
        <v>38</v>
      </c>
      <c r="AC38" s="18">
        <f t="shared" si="4"/>
        <v>37.8</v>
      </c>
      <c r="AD38" s="46">
        <v>129790.04</v>
      </c>
      <c r="AE38" s="46"/>
      <c r="AF38" s="46"/>
      <c r="AG38" s="46">
        <v>6274.93</v>
      </c>
      <c r="AH38" s="46">
        <v>24947.58</v>
      </c>
      <c r="AI38" s="46">
        <v>12939.79</v>
      </c>
      <c r="AJ38" s="47">
        <f t="shared" si="5"/>
        <v>173952.34</v>
      </c>
      <c r="AK38" s="45"/>
      <c r="AL38" s="45"/>
      <c r="AM38" s="48">
        <f t="shared" si="6"/>
        <v>0</v>
      </c>
      <c r="AN38" s="48">
        <f t="shared" si="7"/>
        <v>173952.34</v>
      </c>
      <c r="AO38" s="4"/>
    </row>
    <row r="39" spans="1:41" ht="45">
      <c r="A39" s="9" t="s">
        <v>57</v>
      </c>
      <c r="B39" s="9" t="s">
        <v>61</v>
      </c>
      <c r="C39" s="9" t="s">
        <v>62</v>
      </c>
      <c r="D39" s="15">
        <v>63</v>
      </c>
      <c r="E39" s="15">
        <v>58.48</v>
      </c>
      <c r="F39" s="15">
        <v>60</v>
      </c>
      <c r="G39" s="15">
        <v>56.81</v>
      </c>
      <c r="H39" s="15">
        <v>276</v>
      </c>
      <c r="I39" s="15">
        <v>272.96</v>
      </c>
      <c r="J39" s="15">
        <v>103</v>
      </c>
      <c r="K39" s="15">
        <v>101.36</v>
      </c>
      <c r="L39" s="15">
        <v>9</v>
      </c>
      <c r="M39" s="15">
        <v>8.6</v>
      </c>
      <c r="N39" s="15">
        <v>14</v>
      </c>
      <c r="O39" s="15">
        <v>14</v>
      </c>
      <c r="P39" s="16">
        <f t="shared" si="0"/>
        <v>525</v>
      </c>
      <c r="Q39" s="16">
        <f t="shared" si="8"/>
        <v>512.21</v>
      </c>
      <c r="R39" s="15">
        <v>2</v>
      </c>
      <c r="S39" s="15">
        <v>2</v>
      </c>
      <c r="T39" s="15">
        <v>0</v>
      </c>
      <c r="U39" s="15">
        <v>0</v>
      </c>
      <c r="V39" s="15">
        <v>348</v>
      </c>
      <c r="W39" s="15">
        <v>348</v>
      </c>
      <c r="X39" s="15">
        <v>0</v>
      </c>
      <c r="Y39" s="15">
        <v>0</v>
      </c>
      <c r="Z39" s="17">
        <f t="shared" si="1"/>
        <v>350</v>
      </c>
      <c r="AA39" s="17">
        <f t="shared" si="2"/>
        <v>350</v>
      </c>
      <c r="AB39" s="18">
        <f t="shared" si="3"/>
        <v>875</v>
      </c>
      <c r="AC39" s="18">
        <f t="shared" si="4"/>
        <v>862.21</v>
      </c>
      <c r="AD39" s="46">
        <v>1676145</v>
      </c>
      <c r="AE39" s="46">
        <v>0</v>
      </c>
      <c r="AF39" s="46">
        <v>61386</v>
      </c>
      <c r="AG39" s="46">
        <v>38908</v>
      </c>
      <c r="AH39" s="46">
        <v>307839</v>
      </c>
      <c r="AI39" s="46">
        <v>188674</v>
      </c>
      <c r="AJ39" s="47">
        <f t="shared" si="5"/>
        <v>2272952</v>
      </c>
      <c r="AK39" s="45">
        <v>1118843</v>
      </c>
      <c r="AL39" s="45">
        <v>0</v>
      </c>
      <c r="AM39" s="48">
        <f t="shared" si="6"/>
        <v>1118843</v>
      </c>
      <c r="AN39" s="48">
        <f t="shared" si="7"/>
        <v>3391795</v>
      </c>
      <c r="AO39" s="20" t="s">
        <v>70</v>
      </c>
    </row>
    <row r="40" spans="1:41" ht="45">
      <c r="A40" s="9" t="s">
        <v>58</v>
      </c>
      <c r="B40" s="9" t="s">
        <v>61</v>
      </c>
      <c r="C40" s="9" t="s">
        <v>62</v>
      </c>
      <c r="D40" s="15" t="s">
        <v>67</v>
      </c>
      <c r="E40" s="15" t="s">
        <v>67</v>
      </c>
      <c r="F40" s="15" t="s">
        <v>67</v>
      </c>
      <c r="G40" s="15" t="s">
        <v>67</v>
      </c>
      <c r="H40" s="15" t="s">
        <v>67</v>
      </c>
      <c r="I40" s="15" t="s">
        <v>67</v>
      </c>
      <c r="J40" s="15" t="s">
        <v>67</v>
      </c>
      <c r="K40" s="15" t="s">
        <v>67</v>
      </c>
      <c r="L40" s="15" t="s">
        <v>67</v>
      </c>
      <c r="M40" s="15" t="s">
        <v>67</v>
      </c>
      <c r="N40" s="15" t="s">
        <v>67</v>
      </c>
      <c r="O40" s="15">
        <v>9.7</v>
      </c>
      <c r="P40" s="16">
        <f t="shared" si="0"/>
        <v>0</v>
      </c>
      <c r="Q40" s="16">
        <f t="shared" si="8"/>
        <v>9.7</v>
      </c>
      <c r="R40" s="15" t="s">
        <v>67</v>
      </c>
      <c r="S40" s="15" t="s">
        <v>67</v>
      </c>
      <c r="T40" s="15" t="s">
        <v>67</v>
      </c>
      <c r="U40" s="15" t="s">
        <v>67</v>
      </c>
      <c r="V40" s="15" t="s">
        <v>67</v>
      </c>
      <c r="W40" s="15" t="s">
        <v>67</v>
      </c>
      <c r="X40" s="15" t="s">
        <v>67</v>
      </c>
      <c r="Y40" s="15" t="s">
        <v>67</v>
      </c>
      <c r="Z40" s="17">
        <f t="shared" si="1"/>
        <v>0</v>
      </c>
      <c r="AA40" s="17">
        <f t="shared" si="2"/>
        <v>0</v>
      </c>
      <c r="AB40" s="18">
        <f t="shared" si="3"/>
        <v>0</v>
      </c>
      <c r="AC40" s="18">
        <f t="shared" si="4"/>
        <v>9.7</v>
      </c>
      <c r="AD40" s="46"/>
      <c r="AE40" s="46"/>
      <c r="AF40" s="46"/>
      <c r="AG40" s="46"/>
      <c r="AH40" s="46"/>
      <c r="AI40" s="46"/>
      <c r="AJ40" s="47">
        <f t="shared" si="5"/>
        <v>0</v>
      </c>
      <c r="AK40" s="45"/>
      <c r="AL40" s="45"/>
      <c r="AM40" s="48">
        <f t="shared" si="6"/>
        <v>0</v>
      </c>
      <c r="AN40" s="48">
        <f t="shared" si="7"/>
        <v>0</v>
      </c>
      <c r="AO40" s="25" t="s">
        <v>100</v>
      </c>
    </row>
    <row r="41" spans="1:41" ht="45">
      <c r="A41" s="9" t="s">
        <v>59</v>
      </c>
      <c r="B41" s="9" t="s">
        <v>66</v>
      </c>
      <c r="C41" s="9" t="s">
        <v>62</v>
      </c>
      <c r="D41" s="15">
        <v>39</v>
      </c>
      <c r="E41" s="15">
        <v>33.2</v>
      </c>
      <c r="F41" s="15">
        <v>504</v>
      </c>
      <c r="G41" s="15">
        <v>490.97</v>
      </c>
      <c r="H41" s="15">
        <v>414</v>
      </c>
      <c r="I41" s="15">
        <v>402.92</v>
      </c>
      <c r="J41" s="15">
        <v>112</v>
      </c>
      <c r="K41" s="15">
        <v>109.56</v>
      </c>
      <c r="L41" s="15">
        <v>6</v>
      </c>
      <c r="M41" s="15">
        <v>6</v>
      </c>
      <c r="N41" s="15">
        <v>3</v>
      </c>
      <c r="O41" s="15">
        <v>0.73</v>
      </c>
      <c r="P41" s="16">
        <f t="shared" si="0"/>
        <v>1078</v>
      </c>
      <c r="Q41" s="16">
        <f t="shared" si="8"/>
        <v>1043.38</v>
      </c>
      <c r="R41" s="15">
        <v>42</v>
      </c>
      <c r="S41" s="15">
        <v>42</v>
      </c>
      <c r="T41" s="15">
        <v>2</v>
      </c>
      <c r="U41" s="15">
        <v>2</v>
      </c>
      <c r="V41" s="15">
        <v>81</v>
      </c>
      <c r="W41" s="15">
        <v>81</v>
      </c>
      <c r="X41" s="15">
        <v>0</v>
      </c>
      <c r="Y41" s="15">
        <v>0</v>
      </c>
      <c r="Z41" s="17">
        <f t="shared" si="1"/>
        <v>125</v>
      </c>
      <c r="AA41" s="17">
        <f t="shared" si="2"/>
        <v>125</v>
      </c>
      <c r="AB41" s="18">
        <f t="shared" si="3"/>
        <v>1203</v>
      </c>
      <c r="AC41" s="18">
        <f t="shared" si="4"/>
        <v>1168.38</v>
      </c>
      <c r="AD41" s="46">
        <v>2794032</v>
      </c>
      <c r="AE41" s="46">
        <v>102983</v>
      </c>
      <c r="AF41" s="46">
        <v>19600</v>
      </c>
      <c r="AG41" s="46">
        <v>37198</v>
      </c>
      <c r="AH41" s="46">
        <v>549164</v>
      </c>
      <c r="AI41" s="46">
        <v>240135</v>
      </c>
      <c r="AJ41" s="47">
        <f t="shared" si="5"/>
        <v>3743112</v>
      </c>
      <c r="AK41" s="45">
        <v>703461</v>
      </c>
      <c r="AL41" s="45"/>
      <c r="AM41" s="48">
        <f t="shared" si="6"/>
        <v>703461</v>
      </c>
      <c r="AN41" s="48">
        <f t="shared" si="7"/>
        <v>4446573</v>
      </c>
      <c r="AO41" s="4"/>
    </row>
    <row r="42" spans="1:41" ht="45">
      <c r="A42" s="9" t="s">
        <v>60</v>
      </c>
      <c r="B42" s="9" t="s">
        <v>66</v>
      </c>
      <c r="C42" s="9" t="s">
        <v>62</v>
      </c>
      <c r="D42" s="15" t="s">
        <v>67</v>
      </c>
      <c r="E42" s="15" t="s">
        <v>67</v>
      </c>
      <c r="F42" s="15" t="s">
        <v>67</v>
      </c>
      <c r="G42" s="15" t="s">
        <v>67</v>
      </c>
      <c r="H42" s="15" t="s">
        <v>67</v>
      </c>
      <c r="I42" s="15" t="s">
        <v>67</v>
      </c>
      <c r="J42" s="15" t="s">
        <v>67</v>
      </c>
      <c r="K42" s="15" t="s">
        <v>67</v>
      </c>
      <c r="L42" s="15">
        <v>4</v>
      </c>
      <c r="M42" s="15">
        <v>3.1</v>
      </c>
      <c r="N42" s="15">
        <v>1959</v>
      </c>
      <c r="O42" s="15">
        <v>1882.2</v>
      </c>
      <c r="P42" s="16">
        <f t="shared" si="0"/>
        <v>1963</v>
      </c>
      <c r="Q42" s="16">
        <f t="shared" si="8"/>
        <v>1885.3</v>
      </c>
      <c r="R42" s="15">
        <v>16</v>
      </c>
      <c r="S42" s="15">
        <v>16</v>
      </c>
      <c r="T42" s="15">
        <v>18</v>
      </c>
      <c r="U42" s="15">
        <v>18</v>
      </c>
      <c r="V42" s="15">
        <v>34</v>
      </c>
      <c r="W42" s="15">
        <v>34</v>
      </c>
      <c r="X42" s="15">
        <v>0</v>
      </c>
      <c r="Y42" s="15">
        <v>0</v>
      </c>
      <c r="Z42" s="17">
        <f t="shared" si="1"/>
        <v>68</v>
      </c>
      <c r="AA42" s="17">
        <f t="shared" si="2"/>
        <v>68</v>
      </c>
      <c r="AB42" s="18">
        <f>SUM(P42+Z42)</f>
        <v>2031</v>
      </c>
      <c r="AC42" s="18">
        <f>SUM(Q42+AA42)</f>
        <v>1953.3</v>
      </c>
      <c r="AD42" s="46">
        <v>4843424</v>
      </c>
      <c r="AE42" s="46">
        <v>332576</v>
      </c>
      <c r="AF42" s="46">
        <v>742905</v>
      </c>
      <c r="AG42" s="46">
        <v>157557</v>
      </c>
      <c r="AH42" s="46">
        <v>1009501</v>
      </c>
      <c r="AI42" s="46">
        <v>512254</v>
      </c>
      <c r="AJ42" s="47">
        <f t="shared" si="5"/>
        <v>7598217</v>
      </c>
      <c r="AK42" s="45">
        <v>424925</v>
      </c>
      <c r="AL42" s="45">
        <v>2133</v>
      </c>
      <c r="AM42" s="48">
        <f t="shared" si="6"/>
        <v>427058</v>
      </c>
      <c r="AN42" s="48">
        <f t="shared" si="7"/>
        <v>8025275</v>
      </c>
      <c r="AO42" s="4"/>
    </row>
    <row r="43" spans="1:41" ht="15">
      <c r="A43" s="3"/>
      <c r="B43" s="3"/>
      <c r="C43" s="3"/>
      <c r="D43" s="7"/>
      <c r="E43" s="7"/>
      <c r="F43" s="7"/>
      <c r="G43" s="7"/>
      <c r="H43" s="7"/>
      <c r="I43" s="7"/>
      <c r="J43" s="7"/>
      <c r="K43" s="7"/>
      <c r="L43" s="7"/>
      <c r="M43" s="7"/>
      <c r="N43" s="7"/>
      <c r="O43" s="7"/>
      <c r="P43" s="26"/>
      <c r="Q43" s="26"/>
      <c r="Z43" s="17"/>
      <c r="AA43" s="17"/>
      <c r="AB43" s="18"/>
      <c r="AC43" s="18"/>
      <c r="AD43" s="43"/>
      <c r="AE43" s="43"/>
      <c r="AF43" s="43"/>
      <c r="AG43" s="43"/>
      <c r="AH43" s="43"/>
      <c r="AI43" s="43"/>
      <c r="AJ43" s="47"/>
      <c r="AK43" s="42"/>
      <c r="AL43" s="42"/>
      <c r="AM43" s="48"/>
      <c r="AN43" s="48"/>
      <c r="AO43" s="4"/>
    </row>
    <row r="44" spans="1:41" ht="15">
      <c r="A44" s="3"/>
      <c r="B44" s="3"/>
      <c r="C44" s="3"/>
      <c r="D44" s="7"/>
      <c r="E44" s="7"/>
      <c r="F44" s="7"/>
      <c r="G44" s="7"/>
      <c r="H44" s="7"/>
      <c r="I44" s="7"/>
      <c r="J44" s="7"/>
      <c r="K44" s="7"/>
      <c r="L44" s="7"/>
      <c r="M44" s="7"/>
      <c r="N44" s="7"/>
      <c r="O44" s="7"/>
      <c r="P44" s="26"/>
      <c r="Q44" s="26"/>
      <c r="R44" s="7"/>
      <c r="S44" s="7"/>
      <c r="T44" s="7"/>
      <c r="U44" s="7"/>
      <c r="V44" s="7"/>
      <c r="W44" s="7"/>
      <c r="X44" s="7"/>
      <c r="Y44" s="7"/>
      <c r="Z44" s="17"/>
      <c r="AA44" s="17"/>
      <c r="AB44" s="18"/>
      <c r="AC44" s="18"/>
      <c r="AD44" s="43"/>
      <c r="AE44" s="43"/>
      <c r="AF44" s="43"/>
      <c r="AG44" s="43"/>
      <c r="AH44" s="43"/>
      <c r="AI44" s="43"/>
      <c r="AJ44" s="47"/>
      <c r="AK44" s="42"/>
      <c r="AL44" s="42"/>
      <c r="AM44" s="48"/>
      <c r="AN44" s="48"/>
      <c r="AO44" s="4"/>
    </row>
    <row r="45" spans="1:41" ht="15">
      <c r="A45" s="3"/>
      <c r="B45" s="3"/>
      <c r="C45" s="3"/>
      <c r="D45" s="7"/>
      <c r="E45" s="7"/>
      <c r="F45" s="7"/>
      <c r="G45" s="7"/>
      <c r="H45" s="7"/>
      <c r="I45" s="7"/>
      <c r="J45" s="7"/>
      <c r="K45" s="7"/>
      <c r="L45" s="7"/>
      <c r="M45" s="7"/>
      <c r="N45" s="7"/>
      <c r="O45" s="7"/>
      <c r="P45" s="26"/>
      <c r="Q45" s="26"/>
      <c r="R45" s="7"/>
      <c r="S45" s="7"/>
      <c r="T45" s="7"/>
      <c r="U45" s="7"/>
      <c r="V45" s="7"/>
      <c r="W45" s="7"/>
      <c r="X45" s="7"/>
      <c r="Y45" s="7"/>
      <c r="Z45" s="17"/>
      <c r="AA45" s="17"/>
      <c r="AB45" s="18"/>
      <c r="AC45" s="18"/>
      <c r="AD45" s="43"/>
      <c r="AE45" s="43"/>
      <c r="AF45" s="43"/>
      <c r="AG45" s="43"/>
      <c r="AH45" s="43"/>
      <c r="AI45" s="43"/>
      <c r="AJ45" s="47"/>
      <c r="AK45" s="42"/>
      <c r="AL45" s="42"/>
      <c r="AM45" s="48"/>
      <c r="AN45" s="48"/>
      <c r="AO45" s="4"/>
    </row>
    <row r="46" spans="1:41" ht="15">
      <c r="A46" s="3"/>
      <c r="B46" s="3"/>
      <c r="C46" s="3"/>
      <c r="D46" s="7"/>
      <c r="E46" s="7"/>
      <c r="F46" s="7"/>
      <c r="G46" s="7"/>
      <c r="H46" s="7"/>
      <c r="I46" s="7"/>
      <c r="J46" s="7"/>
      <c r="K46" s="7"/>
      <c r="L46" s="7"/>
      <c r="M46" s="7"/>
      <c r="N46" s="7"/>
      <c r="O46" s="7"/>
      <c r="P46" s="26"/>
      <c r="Q46" s="26"/>
      <c r="R46" s="7"/>
      <c r="S46" s="7"/>
      <c r="T46" s="7"/>
      <c r="U46" s="7"/>
      <c r="V46" s="7"/>
      <c r="W46" s="7"/>
      <c r="X46" s="7"/>
      <c r="Y46" s="7"/>
      <c r="Z46" s="17"/>
      <c r="AA46" s="17"/>
      <c r="AB46" s="18"/>
      <c r="AC46" s="18"/>
      <c r="AD46" s="43"/>
      <c r="AE46" s="43"/>
      <c r="AF46" s="43"/>
      <c r="AG46" s="43"/>
      <c r="AH46" s="43"/>
      <c r="AI46" s="43"/>
      <c r="AJ46" s="47"/>
      <c r="AK46" s="42"/>
      <c r="AL46" s="42"/>
      <c r="AM46" s="48"/>
      <c r="AN46" s="48"/>
      <c r="AO46" s="4"/>
    </row>
    <row r="47" spans="1:41" ht="15">
      <c r="A47" s="3"/>
      <c r="B47" s="3"/>
      <c r="C47" s="3"/>
      <c r="D47" s="7"/>
      <c r="E47" s="7"/>
      <c r="F47" s="7"/>
      <c r="G47" s="7"/>
      <c r="H47" s="7"/>
      <c r="I47" s="7"/>
      <c r="J47" s="7"/>
      <c r="K47" s="7"/>
      <c r="L47" s="7"/>
      <c r="M47" s="7"/>
      <c r="N47" s="7"/>
      <c r="O47" s="7"/>
      <c r="P47" s="26"/>
      <c r="Q47" s="26"/>
      <c r="R47" s="7"/>
      <c r="S47" s="7"/>
      <c r="T47" s="7"/>
      <c r="U47" s="7"/>
      <c r="V47" s="7"/>
      <c r="W47" s="7"/>
      <c r="X47" s="7"/>
      <c r="Y47" s="7"/>
      <c r="Z47" s="17"/>
      <c r="AA47" s="17"/>
      <c r="AB47" s="18"/>
      <c r="AC47" s="18"/>
      <c r="AD47" s="43"/>
      <c r="AE47" s="43"/>
      <c r="AF47" s="43"/>
      <c r="AG47" s="43"/>
      <c r="AH47" s="43"/>
      <c r="AI47" s="43"/>
      <c r="AJ47" s="47"/>
      <c r="AK47" s="42"/>
      <c r="AL47" s="42"/>
      <c r="AM47" s="48"/>
      <c r="AN47" s="48"/>
      <c r="AO47" s="4"/>
    </row>
    <row r="48" spans="1:41" ht="15">
      <c r="A48" s="3"/>
      <c r="B48" s="3"/>
      <c r="C48" s="3"/>
      <c r="D48" s="7"/>
      <c r="E48" s="7"/>
      <c r="F48" s="7"/>
      <c r="G48" s="7"/>
      <c r="H48" s="7"/>
      <c r="I48" s="7"/>
      <c r="J48" s="7"/>
      <c r="K48" s="7"/>
      <c r="L48" s="7"/>
      <c r="M48" s="7"/>
      <c r="N48" s="7"/>
      <c r="O48" s="7"/>
      <c r="P48" s="26"/>
      <c r="Q48" s="26"/>
      <c r="R48" s="7"/>
      <c r="S48" s="7"/>
      <c r="T48" s="7"/>
      <c r="U48" s="7"/>
      <c r="V48" s="7"/>
      <c r="W48" s="7"/>
      <c r="X48" s="7"/>
      <c r="Y48" s="7"/>
      <c r="Z48" s="17"/>
      <c r="AA48" s="17"/>
      <c r="AB48" s="18"/>
      <c r="AC48" s="18"/>
      <c r="AD48" s="43"/>
      <c r="AE48" s="43"/>
      <c r="AF48" s="43"/>
      <c r="AG48" s="43"/>
      <c r="AH48" s="43"/>
      <c r="AI48" s="43"/>
      <c r="AJ48" s="47"/>
      <c r="AK48" s="42"/>
      <c r="AL48" s="42"/>
      <c r="AM48" s="48"/>
      <c r="AN48" s="48"/>
      <c r="AO48" s="4"/>
    </row>
    <row r="49" spans="1:41" ht="15">
      <c r="A49" s="3"/>
      <c r="B49" s="3"/>
      <c r="C49" s="3"/>
      <c r="D49" s="7"/>
      <c r="E49" s="7"/>
      <c r="F49" s="7"/>
      <c r="G49" s="7"/>
      <c r="H49" s="7"/>
      <c r="I49" s="7"/>
      <c r="J49" s="7"/>
      <c r="K49" s="7"/>
      <c r="L49" s="7"/>
      <c r="M49" s="7"/>
      <c r="N49" s="7"/>
      <c r="O49" s="7"/>
      <c r="P49" s="26"/>
      <c r="Q49" s="26"/>
      <c r="R49" s="7"/>
      <c r="S49" s="7"/>
      <c r="T49" s="7"/>
      <c r="U49" s="7"/>
      <c r="V49" s="7"/>
      <c r="W49" s="7"/>
      <c r="X49" s="7"/>
      <c r="Y49" s="7"/>
      <c r="Z49" s="17"/>
      <c r="AA49" s="17"/>
      <c r="AB49" s="18"/>
      <c r="AC49" s="18"/>
      <c r="AD49" s="43"/>
      <c r="AE49" s="43"/>
      <c r="AF49" s="43"/>
      <c r="AG49" s="43"/>
      <c r="AH49" s="43"/>
      <c r="AI49" s="43"/>
      <c r="AJ49" s="47"/>
      <c r="AK49" s="42"/>
      <c r="AL49" s="42"/>
      <c r="AM49" s="48"/>
      <c r="AN49" s="48"/>
      <c r="AO49" s="4"/>
    </row>
    <row r="50" spans="1:41" ht="15">
      <c r="A50" s="3"/>
      <c r="B50" s="3"/>
      <c r="C50" s="3"/>
      <c r="D50" s="7"/>
      <c r="E50" s="7"/>
      <c r="F50" s="7"/>
      <c r="G50" s="7"/>
      <c r="H50" s="7"/>
      <c r="I50" s="7"/>
      <c r="J50" s="7"/>
      <c r="K50" s="7"/>
      <c r="L50" s="7"/>
      <c r="M50" s="7"/>
      <c r="N50" s="7"/>
      <c r="O50" s="7"/>
      <c r="P50" s="26"/>
      <c r="Q50" s="26"/>
      <c r="R50" s="7"/>
      <c r="S50" s="7"/>
      <c r="T50" s="7"/>
      <c r="U50" s="7"/>
      <c r="V50" s="7"/>
      <c r="W50" s="7"/>
      <c r="X50" s="7"/>
      <c r="Y50" s="7"/>
      <c r="Z50" s="17"/>
      <c r="AA50" s="17"/>
      <c r="AB50" s="18"/>
      <c r="AC50" s="18"/>
      <c r="AD50" s="43"/>
      <c r="AE50" s="43"/>
      <c r="AF50" s="43"/>
      <c r="AG50" s="43"/>
      <c r="AH50" s="43"/>
      <c r="AI50" s="43"/>
      <c r="AJ50" s="47"/>
      <c r="AK50" s="42"/>
      <c r="AL50" s="42"/>
      <c r="AM50" s="48"/>
      <c r="AN50" s="48"/>
      <c r="AO50" s="4"/>
    </row>
    <row r="51" spans="1:41" ht="15">
      <c r="A51" s="3"/>
      <c r="B51" s="3"/>
      <c r="C51" s="3"/>
      <c r="D51" s="7"/>
      <c r="E51" s="7"/>
      <c r="F51" s="7"/>
      <c r="G51" s="7"/>
      <c r="H51" s="7"/>
      <c r="I51" s="7"/>
      <c r="J51" s="7"/>
      <c r="K51" s="7"/>
      <c r="L51" s="7"/>
      <c r="M51" s="7"/>
      <c r="N51" s="7"/>
      <c r="O51" s="7"/>
      <c r="P51" s="26"/>
      <c r="Q51" s="26"/>
      <c r="R51" s="7"/>
      <c r="S51" s="7"/>
      <c r="T51" s="7"/>
      <c r="U51" s="7"/>
      <c r="V51" s="7"/>
      <c r="W51" s="7"/>
      <c r="X51" s="7"/>
      <c r="Y51" s="7"/>
      <c r="Z51" s="17"/>
      <c r="AA51" s="17"/>
      <c r="AB51" s="18"/>
      <c r="AC51" s="18"/>
      <c r="AD51" s="43"/>
      <c r="AE51" s="43"/>
      <c r="AF51" s="43"/>
      <c r="AG51" s="43"/>
      <c r="AH51" s="43"/>
      <c r="AI51" s="43"/>
      <c r="AJ51" s="47"/>
      <c r="AK51" s="42"/>
      <c r="AL51" s="42"/>
      <c r="AM51" s="48"/>
      <c r="AN51" s="48"/>
      <c r="AO51" s="4"/>
    </row>
    <row r="52" spans="1:41" ht="15">
      <c r="A52" s="3"/>
      <c r="B52" s="3"/>
      <c r="C52" s="3"/>
      <c r="D52" s="7"/>
      <c r="E52" s="7"/>
      <c r="F52" s="7"/>
      <c r="G52" s="7"/>
      <c r="H52" s="7"/>
      <c r="I52" s="7"/>
      <c r="J52" s="7"/>
      <c r="K52" s="7"/>
      <c r="L52" s="7"/>
      <c r="M52" s="7"/>
      <c r="N52" s="7"/>
      <c r="O52" s="7"/>
      <c r="P52" s="26"/>
      <c r="Q52" s="26"/>
      <c r="R52" s="7"/>
      <c r="S52" s="7"/>
      <c r="T52" s="7"/>
      <c r="U52" s="7"/>
      <c r="V52" s="7"/>
      <c r="W52" s="7"/>
      <c r="X52" s="7"/>
      <c r="Y52" s="7"/>
      <c r="Z52" s="17"/>
      <c r="AA52" s="17"/>
      <c r="AB52" s="18"/>
      <c r="AC52" s="18"/>
      <c r="AD52" s="43"/>
      <c r="AE52" s="43"/>
      <c r="AF52" s="43"/>
      <c r="AG52" s="43"/>
      <c r="AH52" s="43"/>
      <c r="AI52" s="43"/>
      <c r="AJ52" s="47"/>
      <c r="AK52" s="42"/>
      <c r="AL52" s="42"/>
      <c r="AM52" s="48"/>
      <c r="AN52" s="48"/>
      <c r="AO52" s="4"/>
    </row>
    <row r="53" spans="1:41" ht="15">
      <c r="A53" s="3"/>
      <c r="B53" s="3"/>
      <c r="C53" s="3"/>
      <c r="D53" s="7"/>
      <c r="E53" s="7"/>
      <c r="F53" s="7"/>
      <c r="G53" s="7"/>
      <c r="H53" s="7"/>
      <c r="I53" s="7"/>
      <c r="J53" s="7"/>
      <c r="K53" s="7"/>
      <c r="L53" s="7"/>
      <c r="M53" s="7"/>
      <c r="N53" s="7"/>
      <c r="O53" s="7"/>
      <c r="P53" s="26"/>
      <c r="Q53" s="26"/>
      <c r="R53" s="7"/>
      <c r="S53" s="7"/>
      <c r="T53" s="7"/>
      <c r="U53" s="7"/>
      <c r="V53" s="7"/>
      <c r="W53" s="7"/>
      <c r="X53" s="7"/>
      <c r="Y53" s="7"/>
      <c r="Z53" s="17"/>
      <c r="AA53" s="17"/>
      <c r="AB53" s="18"/>
      <c r="AC53" s="18"/>
      <c r="AD53" s="43"/>
      <c r="AE53" s="43"/>
      <c r="AF53" s="43"/>
      <c r="AG53" s="43"/>
      <c r="AH53" s="43"/>
      <c r="AI53" s="43"/>
      <c r="AJ53" s="47"/>
      <c r="AK53" s="42"/>
      <c r="AL53" s="42"/>
      <c r="AM53" s="48"/>
      <c r="AN53" s="48"/>
      <c r="AO53" s="4"/>
    </row>
    <row r="54" spans="1:41" ht="15">
      <c r="A54" s="3"/>
      <c r="B54" s="3"/>
      <c r="C54" s="3"/>
      <c r="D54" s="7"/>
      <c r="E54" s="7"/>
      <c r="F54" s="7"/>
      <c r="G54" s="7"/>
      <c r="H54" s="7"/>
      <c r="I54" s="7"/>
      <c r="J54" s="7"/>
      <c r="K54" s="7"/>
      <c r="L54" s="7"/>
      <c r="M54" s="7"/>
      <c r="N54" s="7"/>
      <c r="O54" s="7"/>
      <c r="P54" s="26"/>
      <c r="Q54" s="26"/>
      <c r="R54" s="7"/>
      <c r="S54" s="7"/>
      <c r="T54" s="7"/>
      <c r="U54" s="7"/>
      <c r="V54" s="7"/>
      <c r="W54" s="7"/>
      <c r="X54" s="7"/>
      <c r="Y54" s="7"/>
      <c r="Z54" s="17"/>
      <c r="AA54" s="17"/>
      <c r="AB54" s="18"/>
      <c r="AC54" s="18"/>
      <c r="AD54" s="43"/>
      <c r="AE54" s="43"/>
      <c r="AF54" s="43"/>
      <c r="AG54" s="43"/>
      <c r="AH54" s="43"/>
      <c r="AI54" s="43"/>
      <c r="AJ54" s="47"/>
      <c r="AK54" s="42"/>
      <c r="AL54" s="42"/>
      <c r="AM54" s="48"/>
      <c r="AN54" s="48"/>
      <c r="AO54" s="4"/>
    </row>
    <row r="55" spans="1:41" ht="15">
      <c r="A55" s="3"/>
      <c r="B55" s="3"/>
      <c r="C55" s="3"/>
      <c r="D55" s="7"/>
      <c r="E55" s="7"/>
      <c r="F55" s="7"/>
      <c r="G55" s="7"/>
      <c r="H55" s="7"/>
      <c r="I55" s="7"/>
      <c r="J55" s="7"/>
      <c r="K55" s="7"/>
      <c r="L55" s="7"/>
      <c r="M55" s="7"/>
      <c r="N55" s="7"/>
      <c r="O55" s="7"/>
      <c r="P55" s="26"/>
      <c r="Q55" s="26"/>
      <c r="R55" s="7"/>
      <c r="S55" s="7"/>
      <c r="T55" s="7"/>
      <c r="U55" s="7"/>
      <c r="V55" s="7"/>
      <c r="W55" s="7"/>
      <c r="X55" s="7"/>
      <c r="Y55" s="7"/>
      <c r="Z55" s="17"/>
      <c r="AA55" s="17"/>
      <c r="AB55" s="18"/>
      <c r="AC55" s="18"/>
      <c r="AD55" s="43"/>
      <c r="AE55" s="43"/>
      <c r="AF55" s="43"/>
      <c r="AG55" s="43"/>
      <c r="AH55" s="43"/>
      <c r="AI55" s="43"/>
      <c r="AJ55" s="47"/>
      <c r="AK55" s="42"/>
      <c r="AL55" s="42"/>
      <c r="AM55" s="48"/>
      <c r="AN55" s="48"/>
      <c r="AO55" s="4"/>
    </row>
    <row r="56" spans="1:41" ht="15">
      <c r="A56" s="3"/>
      <c r="B56" s="3"/>
      <c r="C56" s="3"/>
      <c r="D56" s="7"/>
      <c r="E56" s="7"/>
      <c r="F56" s="7"/>
      <c r="G56" s="7"/>
      <c r="H56" s="7"/>
      <c r="I56" s="7"/>
      <c r="J56" s="7"/>
      <c r="K56" s="7"/>
      <c r="L56" s="7"/>
      <c r="M56" s="7"/>
      <c r="N56" s="7"/>
      <c r="O56" s="7"/>
      <c r="P56" s="26"/>
      <c r="Q56" s="26"/>
      <c r="R56" s="7"/>
      <c r="S56" s="7"/>
      <c r="T56" s="7"/>
      <c r="U56" s="7"/>
      <c r="V56" s="7"/>
      <c r="W56" s="7"/>
      <c r="X56" s="7"/>
      <c r="Y56" s="7"/>
      <c r="Z56" s="17"/>
      <c r="AA56" s="17"/>
      <c r="AB56" s="18"/>
      <c r="AC56" s="18"/>
      <c r="AD56" s="43"/>
      <c r="AE56" s="43"/>
      <c r="AF56" s="43"/>
      <c r="AG56" s="43"/>
      <c r="AH56" s="43"/>
      <c r="AI56" s="43"/>
      <c r="AJ56" s="47"/>
      <c r="AK56" s="42"/>
      <c r="AL56" s="42"/>
      <c r="AM56" s="48"/>
      <c r="AN56" s="48"/>
      <c r="AO56" s="4"/>
    </row>
    <row r="57" spans="1:41" ht="15">
      <c r="A57" s="3"/>
      <c r="B57" s="3"/>
      <c r="C57" s="3"/>
      <c r="D57" s="7"/>
      <c r="E57" s="7"/>
      <c r="F57" s="7"/>
      <c r="G57" s="7"/>
      <c r="H57" s="7"/>
      <c r="I57" s="7"/>
      <c r="J57" s="7"/>
      <c r="K57" s="7"/>
      <c r="L57" s="7"/>
      <c r="M57" s="7"/>
      <c r="N57" s="7"/>
      <c r="O57" s="7"/>
      <c r="P57" s="26"/>
      <c r="Q57" s="26"/>
      <c r="R57" s="7"/>
      <c r="S57" s="7"/>
      <c r="T57" s="7"/>
      <c r="U57" s="7"/>
      <c r="V57" s="7"/>
      <c r="W57" s="7"/>
      <c r="X57" s="7"/>
      <c r="Y57" s="7"/>
      <c r="Z57" s="17"/>
      <c r="AA57" s="17"/>
      <c r="AB57" s="18"/>
      <c r="AC57" s="18"/>
      <c r="AD57" s="43"/>
      <c r="AE57" s="43"/>
      <c r="AF57" s="43"/>
      <c r="AG57" s="43"/>
      <c r="AH57" s="43"/>
      <c r="AI57" s="43"/>
      <c r="AJ57" s="47"/>
      <c r="AK57" s="42"/>
      <c r="AL57" s="42"/>
      <c r="AM57" s="48"/>
      <c r="AN57" s="48"/>
      <c r="AO57" s="4"/>
    </row>
    <row r="58" spans="1:41" ht="15">
      <c r="A58" s="3"/>
      <c r="B58" s="3"/>
      <c r="C58" s="3"/>
      <c r="D58" s="7"/>
      <c r="E58" s="7"/>
      <c r="F58" s="7"/>
      <c r="G58" s="7"/>
      <c r="H58" s="7"/>
      <c r="I58" s="7"/>
      <c r="J58" s="7"/>
      <c r="K58" s="7"/>
      <c r="L58" s="7"/>
      <c r="M58" s="7"/>
      <c r="N58" s="7"/>
      <c r="O58" s="7"/>
      <c r="P58" s="26"/>
      <c r="Q58" s="26"/>
      <c r="R58" s="7"/>
      <c r="S58" s="7"/>
      <c r="T58" s="7"/>
      <c r="U58" s="7"/>
      <c r="V58" s="7"/>
      <c r="W58" s="7"/>
      <c r="X58" s="7"/>
      <c r="Y58" s="7"/>
      <c r="Z58" s="17"/>
      <c r="AA58" s="17"/>
      <c r="AB58" s="18"/>
      <c r="AC58" s="18"/>
      <c r="AD58" s="43"/>
      <c r="AE58" s="43"/>
      <c r="AF58" s="43"/>
      <c r="AG58" s="43"/>
      <c r="AH58" s="43"/>
      <c r="AI58" s="43"/>
      <c r="AJ58" s="47"/>
      <c r="AK58" s="42"/>
      <c r="AL58" s="42"/>
      <c r="AM58" s="48"/>
      <c r="AN58" s="48"/>
      <c r="AO58" s="4"/>
    </row>
    <row r="59" spans="1:41" ht="15">
      <c r="A59" s="3"/>
      <c r="B59" s="3"/>
      <c r="C59" s="3"/>
      <c r="D59" s="7"/>
      <c r="E59" s="7"/>
      <c r="F59" s="7"/>
      <c r="G59" s="7"/>
      <c r="H59" s="7"/>
      <c r="I59" s="7"/>
      <c r="J59" s="7"/>
      <c r="K59" s="7"/>
      <c r="L59" s="7"/>
      <c r="M59" s="7"/>
      <c r="N59" s="7"/>
      <c r="O59" s="7"/>
      <c r="P59" s="26"/>
      <c r="Q59" s="26"/>
      <c r="R59" s="7"/>
      <c r="S59" s="7"/>
      <c r="T59" s="7"/>
      <c r="U59" s="7"/>
      <c r="V59" s="7"/>
      <c r="W59" s="7"/>
      <c r="X59" s="7"/>
      <c r="Y59" s="7"/>
      <c r="Z59" s="17"/>
      <c r="AA59" s="17"/>
      <c r="AB59" s="18"/>
      <c r="AC59" s="18"/>
      <c r="AD59" s="43"/>
      <c r="AE59" s="43"/>
      <c r="AF59" s="43"/>
      <c r="AG59" s="43"/>
      <c r="AH59" s="43"/>
      <c r="AI59" s="43"/>
      <c r="AJ59" s="47"/>
      <c r="AK59" s="42"/>
      <c r="AL59" s="42"/>
      <c r="AM59" s="48"/>
      <c r="AN59" s="48"/>
      <c r="AO59" s="4"/>
    </row>
    <row r="60" spans="1:41" ht="15">
      <c r="A60" s="3"/>
      <c r="B60" s="3"/>
      <c r="C60" s="3"/>
      <c r="D60" s="7"/>
      <c r="E60" s="7"/>
      <c r="F60" s="7"/>
      <c r="G60" s="7"/>
      <c r="H60" s="7"/>
      <c r="I60" s="7"/>
      <c r="J60" s="7"/>
      <c r="K60" s="7"/>
      <c r="L60" s="7"/>
      <c r="M60" s="7"/>
      <c r="N60" s="7"/>
      <c r="O60" s="7"/>
      <c r="P60" s="26"/>
      <c r="Q60" s="26"/>
      <c r="R60" s="7"/>
      <c r="S60" s="7"/>
      <c r="T60" s="7"/>
      <c r="U60" s="7"/>
      <c r="V60" s="7"/>
      <c r="W60" s="7"/>
      <c r="X60" s="7"/>
      <c r="Y60" s="7"/>
      <c r="Z60" s="17"/>
      <c r="AA60" s="17"/>
      <c r="AB60" s="18"/>
      <c r="AC60" s="18"/>
      <c r="AD60" s="43"/>
      <c r="AE60" s="43"/>
      <c r="AF60" s="43"/>
      <c r="AG60" s="43"/>
      <c r="AH60" s="43"/>
      <c r="AI60" s="43"/>
      <c r="AJ60" s="47"/>
      <c r="AK60" s="42"/>
      <c r="AL60" s="42"/>
      <c r="AM60" s="48"/>
      <c r="AN60" s="48"/>
      <c r="AO60" s="4"/>
    </row>
    <row r="61" spans="1:41" ht="15">
      <c r="A61" s="3"/>
      <c r="B61" s="3"/>
      <c r="C61" s="3"/>
      <c r="D61" s="7"/>
      <c r="E61" s="7"/>
      <c r="F61" s="7"/>
      <c r="G61" s="7"/>
      <c r="H61" s="7"/>
      <c r="I61" s="7"/>
      <c r="J61" s="7"/>
      <c r="K61" s="7"/>
      <c r="L61" s="7"/>
      <c r="M61" s="7"/>
      <c r="N61" s="7"/>
      <c r="O61" s="7"/>
      <c r="P61" s="26"/>
      <c r="Q61" s="26"/>
      <c r="R61" s="7"/>
      <c r="S61" s="7"/>
      <c r="T61" s="7"/>
      <c r="U61" s="7"/>
      <c r="V61" s="7"/>
      <c r="W61" s="7"/>
      <c r="X61" s="7"/>
      <c r="Y61" s="7"/>
      <c r="Z61" s="17"/>
      <c r="AA61" s="17"/>
      <c r="AB61" s="18"/>
      <c r="AC61" s="18"/>
      <c r="AD61" s="43"/>
      <c r="AE61" s="43"/>
      <c r="AF61" s="43"/>
      <c r="AG61" s="43"/>
      <c r="AH61" s="43"/>
      <c r="AI61" s="43"/>
      <c r="AJ61" s="47"/>
      <c r="AK61" s="42"/>
      <c r="AL61" s="42"/>
      <c r="AM61" s="48"/>
      <c r="AN61" s="48"/>
      <c r="AO61" s="4"/>
    </row>
    <row r="62" spans="1:41" ht="15">
      <c r="A62" s="3"/>
      <c r="B62" s="3"/>
      <c r="C62" s="3"/>
      <c r="D62" s="7"/>
      <c r="E62" s="7"/>
      <c r="F62" s="7"/>
      <c r="G62" s="7"/>
      <c r="H62" s="7"/>
      <c r="I62" s="7"/>
      <c r="J62" s="7"/>
      <c r="K62" s="7"/>
      <c r="L62" s="7"/>
      <c r="M62" s="7"/>
      <c r="N62" s="7"/>
      <c r="O62" s="7"/>
      <c r="P62" s="26"/>
      <c r="Q62" s="26"/>
      <c r="R62" s="7"/>
      <c r="S62" s="7"/>
      <c r="T62" s="7"/>
      <c r="U62" s="7"/>
      <c r="V62" s="7"/>
      <c r="W62" s="7"/>
      <c r="X62" s="7"/>
      <c r="Y62" s="7"/>
      <c r="Z62" s="17"/>
      <c r="AA62" s="17"/>
      <c r="AB62" s="18"/>
      <c r="AC62" s="18"/>
      <c r="AD62" s="43"/>
      <c r="AE62" s="43"/>
      <c r="AF62" s="43"/>
      <c r="AG62" s="43"/>
      <c r="AH62" s="43"/>
      <c r="AI62" s="43"/>
      <c r="AJ62" s="47"/>
      <c r="AK62" s="42"/>
      <c r="AL62" s="42"/>
      <c r="AM62" s="48"/>
      <c r="AN62" s="48"/>
      <c r="AO62" s="4"/>
    </row>
    <row r="63" spans="1:41" ht="15">
      <c r="A63" s="3"/>
      <c r="B63" s="3"/>
      <c r="C63" s="3"/>
      <c r="D63" s="7"/>
      <c r="E63" s="7"/>
      <c r="F63" s="7"/>
      <c r="G63" s="7"/>
      <c r="H63" s="7"/>
      <c r="I63" s="7"/>
      <c r="J63" s="7"/>
      <c r="K63" s="7"/>
      <c r="L63" s="7"/>
      <c r="M63" s="7"/>
      <c r="N63" s="7"/>
      <c r="O63" s="7"/>
      <c r="P63" s="26"/>
      <c r="Q63" s="26"/>
      <c r="R63" s="7"/>
      <c r="S63" s="7"/>
      <c r="T63" s="7"/>
      <c r="U63" s="7"/>
      <c r="V63" s="7"/>
      <c r="W63" s="7"/>
      <c r="X63" s="7"/>
      <c r="Y63" s="7"/>
      <c r="Z63" s="17"/>
      <c r="AA63" s="17"/>
      <c r="AB63" s="18"/>
      <c r="AC63" s="18"/>
      <c r="AD63" s="43"/>
      <c r="AE63" s="43"/>
      <c r="AF63" s="43"/>
      <c r="AG63" s="43"/>
      <c r="AH63" s="43"/>
      <c r="AI63" s="43"/>
      <c r="AJ63" s="47"/>
      <c r="AK63" s="42"/>
      <c r="AL63" s="42"/>
      <c r="AM63" s="48"/>
      <c r="AN63" s="48"/>
      <c r="AO63" s="4"/>
    </row>
    <row r="64" spans="1:41" ht="15">
      <c r="A64" s="3"/>
      <c r="B64" s="3"/>
      <c r="C64" s="3"/>
      <c r="D64" s="7"/>
      <c r="E64" s="7"/>
      <c r="F64" s="7"/>
      <c r="G64" s="7"/>
      <c r="H64" s="7"/>
      <c r="I64" s="7"/>
      <c r="J64" s="7"/>
      <c r="K64" s="7"/>
      <c r="L64" s="7"/>
      <c r="M64" s="7"/>
      <c r="N64" s="7"/>
      <c r="O64" s="7"/>
      <c r="P64" s="26"/>
      <c r="Q64" s="26"/>
      <c r="R64" s="7"/>
      <c r="S64" s="7"/>
      <c r="T64" s="7"/>
      <c r="U64" s="7"/>
      <c r="V64" s="7"/>
      <c r="W64" s="7"/>
      <c r="X64" s="7"/>
      <c r="Y64" s="7"/>
      <c r="Z64" s="17"/>
      <c r="AA64" s="17"/>
      <c r="AB64" s="18"/>
      <c r="AC64" s="18"/>
      <c r="AD64" s="43"/>
      <c r="AE64" s="43"/>
      <c r="AF64" s="43"/>
      <c r="AG64" s="43"/>
      <c r="AH64" s="43"/>
      <c r="AI64" s="43"/>
      <c r="AJ64" s="47"/>
      <c r="AK64" s="42"/>
      <c r="AL64" s="42"/>
      <c r="AM64" s="48"/>
      <c r="AN64" s="48"/>
      <c r="AO64" s="4"/>
    </row>
    <row r="65" spans="1:41" ht="15">
      <c r="A65" s="3"/>
      <c r="B65" s="3"/>
      <c r="C65" s="3"/>
      <c r="D65" s="7"/>
      <c r="E65" s="7"/>
      <c r="F65" s="7"/>
      <c r="G65" s="7"/>
      <c r="H65" s="7"/>
      <c r="I65" s="7"/>
      <c r="J65" s="7"/>
      <c r="K65" s="7"/>
      <c r="L65" s="7"/>
      <c r="M65" s="7"/>
      <c r="N65" s="7"/>
      <c r="O65" s="7"/>
      <c r="P65" s="26"/>
      <c r="Q65" s="26"/>
      <c r="R65" s="7"/>
      <c r="S65" s="7"/>
      <c r="T65" s="7"/>
      <c r="U65" s="7"/>
      <c r="V65" s="7"/>
      <c r="W65" s="7"/>
      <c r="X65" s="7"/>
      <c r="Y65" s="7"/>
      <c r="Z65" s="17"/>
      <c r="AA65" s="17"/>
      <c r="AB65" s="18"/>
      <c r="AC65" s="18"/>
      <c r="AD65" s="43"/>
      <c r="AE65" s="43"/>
      <c r="AF65" s="43"/>
      <c r="AG65" s="43"/>
      <c r="AH65" s="43"/>
      <c r="AI65" s="43"/>
      <c r="AJ65" s="47"/>
      <c r="AK65" s="42"/>
      <c r="AL65" s="42"/>
      <c r="AM65" s="48"/>
      <c r="AN65" s="48"/>
      <c r="AO65" s="4"/>
    </row>
    <row r="66" spans="1:41" ht="15">
      <c r="A66" s="3"/>
      <c r="B66" s="3"/>
      <c r="C66" s="3"/>
      <c r="D66" s="7"/>
      <c r="E66" s="7"/>
      <c r="F66" s="7"/>
      <c r="G66" s="7"/>
      <c r="H66" s="7"/>
      <c r="I66" s="7"/>
      <c r="J66" s="7"/>
      <c r="K66" s="7"/>
      <c r="L66" s="7"/>
      <c r="M66" s="7"/>
      <c r="N66" s="7"/>
      <c r="O66" s="7"/>
      <c r="P66" s="26"/>
      <c r="Q66" s="26"/>
      <c r="R66" s="7"/>
      <c r="S66" s="7"/>
      <c r="T66" s="7"/>
      <c r="U66" s="7"/>
      <c r="V66" s="7"/>
      <c r="W66" s="7"/>
      <c r="X66" s="7"/>
      <c r="Y66" s="7"/>
      <c r="Z66" s="17"/>
      <c r="AA66" s="17"/>
      <c r="AB66" s="18"/>
      <c r="AC66" s="18"/>
      <c r="AD66" s="43"/>
      <c r="AE66" s="43"/>
      <c r="AF66" s="43"/>
      <c r="AG66" s="43"/>
      <c r="AH66" s="43"/>
      <c r="AI66" s="43"/>
      <c r="AJ66" s="47"/>
      <c r="AK66" s="42"/>
      <c r="AL66" s="42"/>
      <c r="AM66" s="48"/>
      <c r="AN66" s="48"/>
      <c r="AO66" s="4"/>
    </row>
    <row r="67" spans="1:41" ht="15">
      <c r="A67" s="3"/>
      <c r="B67" s="3"/>
      <c r="C67" s="3"/>
      <c r="D67" s="7"/>
      <c r="E67" s="7"/>
      <c r="F67" s="7"/>
      <c r="G67" s="7"/>
      <c r="H67" s="7"/>
      <c r="I67" s="7"/>
      <c r="J67" s="7"/>
      <c r="K67" s="7"/>
      <c r="L67" s="7"/>
      <c r="M67" s="7"/>
      <c r="N67" s="7"/>
      <c r="O67" s="7"/>
      <c r="P67" s="26"/>
      <c r="Q67" s="26"/>
      <c r="R67" s="7"/>
      <c r="S67" s="7"/>
      <c r="T67" s="7"/>
      <c r="U67" s="7"/>
      <c r="V67" s="7"/>
      <c r="W67" s="7"/>
      <c r="X67" s="7"/>
      <c r="Y67" s="7"/>
      <c r="Z67" s="17"/>
      <c r="AA67" s="17"/>
      <c r="AB67" s="18"/>
      <c r="AC67" s="18"/>
      <c r="AD67" s="43"/>
      <c r="AE67" s="43"/>
      <c r="AF67" s="43"/>
      <c r="AG67" s="43"/>
      <c r="AH67" s="43"/>
      <c r="AI67" s="43"/>
      <c r="AJ67" s="47"/>
      <c r="AK67" s="42"/>
      <c r="AL67" s="42"/>
      <c r="AM67" s="48"/>
      <c r="AN67" s="48"/>
      <c r="AO67" s="4"/>
    </row>
    <row r="68" spans="1:41" ht="15">
      <c r="A68" s="3"/>
      <c r="B68" s="3"/>
      <c r="C68" s="3"/>
      <c r="D68" s="7"/>
      <c r="E68" s="7"/>
      <c r="F68" s="7"/>
      <c r="G68" s="7"/>
      <c r="H68" s="7"/>
      <c r="I68" s="7"/>
      <c r="J68" s="7"/>
      <c r="K68" s="7"/>
      <c r="L68" s="7"/>
      <c r="M68" s="7"/>
      <c r="N68" s="7"/>
      <c r="O68" s="7"/>
      <c r="P68" s="26"/>
      <c r="Q68" s="26"/>
      <c r="R68" s="7"/>
      <c r="S68" s="7"/>
      <c r="T68" s="7"/>
      <c r="U68" s="7"/>
      <c r="V68" s="7"/>
      <c r="W68" s="7"/>
      <c r="X68" s="7"/>
      <c r="Y68" s="7"/>
      <c r="Z68" s="17"/>
      <c r="AA68" s="17"/>
      <c r="AB68" s="18"/>
      <c r="AC68" s="18"/>
      <c r="AD68" s="43"/>
      <c r="AE68" s="43"/>
      <c r="AF68" s="43"/>
      <c r="AG68" s="43"/>
      <c r="AH68" s="43"/>
      <c r="AI68" s="43"/>
      <c r="AJ68" s="47"/>
      <c r="AK68" s="42"/>
      <c r="AL68" s="42"/>
      <c r="AM68" s="48"/>
      <c r="AN68" s="48"/>
      <c r="AO68" s="4"/>
    </row>
    <row r="69" spans="1:41" ht="15">
      <c r="A69" s="3"/>
      <c r="B69" s="3"/>
      <c r="C69" s="3"/>
      <c r="D69" s="7"/>
      <c r="E69" s="7"/>
      <c r="F69" s="7"/>
      <c r="G69" s="7"/>
      <c r="H69" s="7"/>
      <c r="I69" s="7"/>
      <c r="J69" s="7"/>
      <c r="K69" s="7"/>
      <c r="L69" s="7"/>
      <c r="M69" s="7"/>
      <c r="N69" s="7"/>
      <c r="O69" s="7"/>
      <c r="P69" s="26"/>
      <c r="Q69" s="26"/>
      <c r="R69" s="7"/>
      <c r="S69" s="7"/>
      <c r="T69" s="7"/>
      <c r="U69" s="7"/>
      <c r="V69" s="7"/>
      <c r="W69" s="7"/>
      <c r="X69" s="7"/>
      <c r="Y69" s="7"/>
      <c r="Z69" s="17"/>
      <c r="AA69" s="17"/>
      <c r="AB69" s="18"/>
      <c r="AC69" s="18"/>
      <c r="AD69" s="43"/>
      <c r="AE69" s="43"/>
      <c r="AF69" s="43"/>
      <c r="AG69" s="43"/>
      <c r="AH69" s="43"/>
      <c r="AI69" s="43"/>
      <c r="AJ69" s="47"/>
      <c r="AK69" s="42"/>
      <c r="AL69" s="42"/>
      <c r="AM69" s="48"/>
      <c r="AN69" s="48"/>
      <c r="AO69" s="4"/>
    </row>
    <row r="70" spans="1:41" ht="15">
      <c r="A70" s="3"/>
      <c r="B70" s="3"/>
      <c r="C70" s="3"/>
      <c r="D70" s="7"/>
      <c r="E70" s="7"/>
      <c r="F70" s="7"/>
      <c r="G70" s="7"/>
      <c r="H70" s="7"/>
      <c r="I70" s="7"/>
      <c r="J70" s="7"/>
      <c r="K70" s="7"/>
      <c r="L70" s="7"/>
      <c r="M70" s="7"/>
      <c r="N70" s="7"/>
      <c r="O70" s="7"/>
      <c r="P70" s="26"/>
      <c r="Q70" s="26"/>
      <c r="R70" s="7"/>
      <c r="S70" s="7"/>
      <c r="T70" s="7"/>
      <c r="U70" s="7"/>
      <c r="V70" s="7"/>
      <c r="W70" s="7"/>
      <c r="X70" s="7"/>
      <c r="Y70" s="7"/>
      <c r="Z70" s="17"/>
      <c r="AA70" s="17"/>
      <c r="AB70" s="18"/>
      <c r="AC70" s="18"/>
      <c r="AD70" s="43"/>
      <c r="AE70" s="43"/>
      <c r="AF70" s="43"/>
      <c r="AG70" s="43"/>
      <c r="AH70" s="43"/>
      <c r="AI70" s="43"/>
      <c r="AJ70" s="47"/>
      <c r="AK70" s="42"/>
      <c r="AL70" s="42"/>
      <c r="AM70" s="48"/>
      <c r="AN70" s="48"/>
      <c r="AO70" s="4"/>
    </row>
    <row r="71" spans="1:41" ht="15">
      <c r="A71" s="3"/>
      <c r="B71" s="3"/>
      <c r="C71" s="3"/>
      <c r="D71" s="7"/>
      <c r="E71" s="7"/>
      <c r="F71" s="7"/>
      <c r="G71" s="7"/>
      <c r="H71" s="7"/>
      <c r="I71" s="7"/>
      <c r="J71" s="7"/>
      <c r="K71" s="7"/>
      <c r="L71" s="7"/>
      <c r="M71" s="7"/>
      <c r="N71" s="7"/>
      <c r="O71" s="7"/>
      <c r="P71" s="26"/>
      <c r="Q71" s="26"/>
      <c r="R71" s="7"/>
      <c r="S71" s="7"/>
      <c r="T71" s="7"/>
      <c r="U71" s="7"/>
      <c r="V71" s="7"/>
      <c r="W71" s="7"/>
      <c r="X71" s="7"/>
      <c r="Y71" s="7"/>
      <c r="Z71" s="17"/>
      <c r="AA71" s="17"/>
      <c r="AB71" s="18"/>
      <c r="AC71" s="18"/>
      <c r="AD71" s="43"/>
      <c r="AE71" s="43"/>
      <c r="AF71" s="43"/>
      <c r="AG71" s="43"/>
      <c r="AH71" s="43"/>
      <c r="AI71" s="43"/>
      <c r="AJ71" s="47"/>
      <c r="AK71" s="42"/>
      <c r="AL71" s="42"/>
      <c r="AM71" s="48"/>
      <c r="AN71" s="48"/>
      <c r="AO71" s="4"/>
    </row>
    <row r="72" spans="1:41" ht="15">
      <c r="A72" s="3"/>
      <c r="B72" s="3"/>
      <c r="C72" s="3"/>
      <c r="D72" s="7"/>
      <c r="E72" s="7"/>
      <c r="F72" s="7"/>
      <c r="G72" s="7"/>
      <c r="H72" s="7"/>
      <c r="I72" s="7"/>
      <c r="J72" s="7"/>
      <c r="K72" s="7"/>
      <c r="L72" s="7"/>
      <c r="M72" s="7"/>
      <c r="N72" s="7"/>
      <c r="O72" s="7"/>
      <c r="P72" s="26"/>
      <c r="Q72" s="26"/>
      <c r="R72" s="7"/>
      <c r="S72" s="7"/>
      <c r="T72" s="7"/>
      <c r="U72" s="7"/>
      <c r="V72" s="7"/>
      <c r="W72" s="7"/>
      <c r="X72" s="7"/>
      <c r="Y72" s="7"/>
      <c r="Z72" s="17"/>
      <c r="AA72" s="17"/>
      <c r="AB72" s="18"/>
      <c r="AC72" s="18"/>
      <c r="AD72" s="43"/>
      <c r="AE72" s="43"/>
      <c r="AF72" s="43"/>
      <c r="AG72" s="43"/>
      <c r="AH72" s="43"/>
      <c r="AI72" s="43"/>
      <c r="AJ72" s="47"/>
      <c r="AK72" s="42"/>
      <c r="AL72" s="42"/>
      <c r="AM72" s="48"/>
      <c r="AN72" s="48"/>
      <c r="AO72" s="4"/>
    </row>
    <row r="73" spans="1:41" ht="15">
      <c r="A73" s="3"/>
      <c r="B73" s="3"/>
      <c r="C73" s="3"/>
      <c r="D73" s="7"/>
      <c r="E73" s="7"/>
      <c r="F73" s="7"/>
      <c r="G73" s="7"/>
      <c r="H73" s="7"/>
      <c r="I73" s="7"/>
      <c r="J73" s="7"/>
      <c r="K73" s="7"/>
      <c r="L73" s="7"/>
      <c r="M73" s="7"/>
      <c r="N73" s="7"/>
      <c r="O73" s="7"/>
      <c r="P73" s="26"/>
      <c r="Q73" s="26"/>
      <c r="R73" s="7"/>
      <c r="S73" s="7"/>
      <c r="T73" s="7"/>
      <c r="U73" s="7"/>
      <c r="V73" s="7"/>
      <c r="W73" s="7"/>
      <c r="X73" s="7"/>
      <c r="Y73" s="7"/>
      <c r="Z73" s="17"/>
      <c r="AA73" s="17"/>
      <c r="AB73" s="18"/>
      <c r="AC73" s="18"/>
      <c r="AD73" s="43"/>
      <c r="AE73" s="43"/>
      <c r="AF73" s="43"/>
      <c r="AG73" s="43"/>
      <c r="AH73" s="43"/>
      <c r="AI73" s="43"/>
      <c r="AJ73" s="47"/>
      <c r="AK73" s="42"/>
      <c r="AL73" s="42"/>
      <c r="AM73" s="48"/>
      <c r="AN73" s="48"/>
      <c r="AO73" s="4"/>
    </row>
    <row r="74" spans="1:41" ht="15">
      <c r="A74" s="3"/>
      <c r="B74" s="3"/>
      <c r="C74" s="3"/>
      <c r="D74" s="7"/>
      <c r="E74" s="7"/>
      <c r="F74" s="7"/>
      <c r="G74" s="7"/>
      <c r="H74" s="7"/>
      <c r="I74" s="7"/>
      <c r="J74" s="7"/>
      <c r="K74" s="7"/>
      <c r="L74" s="7"/>
      <c r="M74" s="7"/>
      <c r="N74" s="7"/>
      <c r="O74" s="7"/>
      <c r="P74" s="26"/>
      <c r="Q74" s="26"/>
      <c r="R74" s="7"/>
      <c r="S74" s="7"/>
      <c r="T74" s="7"/>
      <c r="U74" s="7"/>
      <c r="V74" s="7"/>
      <c r="W74" s="7"/>
      <c r="X74" s="7"/>
      <c r="Y74" s="7"/>
      <c r="Z74" s="17"/>
      <c r="AA74" s="17"/>
      <c r="AB74" s="18"/>
      <c r="AC74" s="18"/>
      <c r="AD74" s="43"/>
      <c r="AE74" s="43"/>
      <c r="AF74" s="43"/>
      <c r="AG74" s="43"/>
      <c r="AH74" s="43"/>
      <c r="AI74" s="43"/>
      <c r="AJ74" s="47"/>
      <c r="AK74" s="42"/>
      <c r="AL74" s="42"/>
      <c r="AM74" s="48"/>
      <c r="AN74" s="48"/>
      <c r="AO74" s="4"/>
    </row>
    <row r="75" spans="1:41" ht="15">
      <c r="A75" s="3"/>
      <c r="B75" s="3"/>
      <c r="C75" s="3"/>
      <c r="D75" s="7"/>
      <c r="E75" s="7"/>
      <c r="F75" s="7"/>
      <c r="G75" s="7"/>
      <c r="H75" s="7"/>
      <c r="I75" s="7"/>
      <c r="J75" s="7"/>
      <c r="K75" s="7"/>
      <c r="L75" s="7"/>
      <c r="M75" s="7"/>
      <c r="N75" s="7"/>
      <c r="O75" s="7"/>
      <c r="P75" s="26"/>
      <c r="Q75" s="26"/>
      <c r="R75" s="7"/>
      <c r="S75" s="7"/>
      <c r="T75" s="7"/>
      <c r="U75" s="7"/>
      <c r="V75" s="7"/>
      <c r="W75" s="7"/>
      <c r="X75" s="7"/>
      <c r="Y75" s="7"/>
      <c r="Z75" s="17"/>
      <c r="AA75" s="17"/>
      <c r="AB75" s="18"/>
      <c r="AC75" s="18"/>
      <c r="AD75" s="43"/>
      <c r="AE75" s="43"/>
      <c r="AF75" s="43"/>
      <c r="AG75" s="43"/>
      <c r="AH75" s="43"/>
      <c r="AI75" s="43"/>
      <c r="AJ75" s="47"/>
      <c r="AK75" s="42"/>
      <c r="AL75" s="42"/>
      <c r="AM75" s="48"/>
      <c r="AN75" s="48"/>
      <c r="AO75" s="4"/>
    </row>
    <row r="76" spans="1:41" ht="15">
      <c r="A76" s="3"/>
      <c r="B76" s="3"/>
      <c r="C76" s="3"/>
      <c r="D76" s="7"/>
      <c r="E76" s="7"/>
      <c r="F76" s="7"/>
      <c r="G76" s="7"/>
      <c r="H76" s="7"/>
      <c r="I76" s="7"/>
      <c r="J76" s="7"/>
      <c r="K76" s="7"/>
      <c r="L76" s="7"/>
      <c r="M76" s="7"/>
      <c r="N76" s="7"/>
      <c r="O76" s="7"/>
      <c r="P76" s="26"/>
      <c r="Q76" s="26"/>
      <c r="R76" s="7"/>
      <c r="S76" s="7"/>
      <c r="T76" s="7"/>
      <c r="U76" s="7"/>
      <c r="V76" s="7"/>
      <c r="W76" s="7"/>
      <c r="X76" s="7"/>
      <c r="Y76" s="7"/>
      <c r="Z76" s="17"/>
      <c r="AA76" s="17"/>
      <c r="AB76" s="18"/>
      <c r="AC76" s="18"/>
      <c r="AD76" s="43"/>
      <c r="AE76" s="43"/>
      <c r="AF76" s="43"/>
      <c r="AG76" s="43"/>
      <c r="AH76" s="43"/>
      <c r="AI76" s="43"/>
      <c r="AJ76" s="47"/>
      <c r="AK76" s="42"/>
      <c r="AL76" s="42"/>
      <c r="AM76" s="48"/>
      <c r="AN76" s="48"/>
      <c r="AO76" s="4"/>
    </row>
    <row r="77" spans="1:41" ht="15">
      <c r="A77" s="3"/>
      <c r="B77" s="3"/>
      <c r="C77" s="3"/>
      <c r="D77" s="7"/>
      <c r="E77" s="7"/>
      <c r="F77" s="7"/>
      <c r="G77" s="7"/>
      <c r="H77" s="7"/>
      <c r="I77" s="7"/>
      <c r="J77" s="7"/>
      <c r="K77" s="7"/>
      <c r="L77" s="7"/>
      <c r="M77" s="7"/>
      <c r="N77" s="7"/>
      <c r="O77" s="7"/>
      <c r="P77" s="26"/>
      <c r="Q77" s="26"/>
      <c r="R77" s="7"/>
      <c r="S77" s="7"/>
      <c r="T77" s="7"/>
      <c r="U77" s="7"/>
      <c r="V77" s="7"/>
      <c r="W77" s="7"/>
      <c r="X77" s="7"/>
      <c r="Y77" s="7"/>
      <c r="Z77" s="17"/>
      <c r="AA77" s="17"/>
      <c r="AB77" s="18"/>
      <c r="AC77" s="18"/>
      <c r="AD77" s="43"/>
      <c r="AE77" s="43"/>
      <c r="AF77" s="43"/>
      <c r="AG77" s="43"/>
      <c r="AH77" s="43"/>
      <c r="AI77" s="43"/>
      <c r="AJ77" s="47"/>
      <c r="AK77" s="42"/>
      <c r="AL77" s="42"/>
      <c r="AM77" s="48"/>
      <c r="AN77" s="48"/>
      <c r="AO77" s="4"/>
    </row>
    <row r="78" spans="1:41" ht="15">
      <c r="A78" s="3"/>
      <c r="B78" s="3"/>
      <c r="C78" s="3"/>
      <c r="D78" s="7"/>
      <c r="E78" s="7"/>
      <c r="F78" s="7"/>
      <c r="G78" s="7"/>
      <c r="H78" s="7"/>
      <c r="I78" s="7"/>
      <c r="J78" s="7"/>
      <c r="K78" s="7"/>
      <c r="L78" s="7"/>
      <c r="M78" s="7"/>
      <c r="N78" s="7"/>
      <c r="O78" s="7"/>
      <c r="P78" s="26"/>
      <c r="Q78" s="26"/>
      <c r="R78" s="7"/>
      <c r="S78" s="7"/>
      <c r="T78" s="7"/>
      <c r="U78" s="7"/>
      <c r="V78" s="7"/>
      <c r="W78" s="7"/>
      <c r="X78" s="7"/>
      <c r="Y78" s="7"/>
      <c r="Z78" s="17"/>
      <c r="AA78" s="17"/>
      <c r="AB78" s="18"/>
      <c r="AC78" s="18"/>
      <c r="AD78" s="43"/>
      <c r="AE78" s="43"/>
      <c r="AF78" s="43"/>
      <c r="AG78" s="43"/>
      <c r="AH78" s="43"/>
      <c r="AI78" s="43"/>
      <c r="AJ78" s="47"/>
      <c r="AK78" s="42"/>
      <c r="AL78" s="42"/>
      <c r="AM78" s="48"/>
      <c r="AN78" s="48"/>
      <c r="AO78" s="4"/>
    </row>
    <row r="79" spans="1:41" ht="15">
      <c r="A79" s="3"/>
      <c r="B79" s="3"/>
      <c r="C79" s="3"/>
      <c r="D79" s="7"/>
      <c r="E79" s="7"/>
      <c r="F79" s="7"/>
      <c r="G79" s="7"/>
      <c r="H79" s="7"/>
      <c r="I79" s="7"/>
      <c r="J79" s="7"/>
      <c r="K79" s="7"/>
      <c r="L79" s="7"/>
      <c r="M79" s="7"/>
      <c r="N79" s="7"/>
      <c r="O79" s="7"/>
      <c r="P79" s="26"/>
      <c r="Q79" s="26"/>
      <c r="R79" s="7"/>
      <c r="S79" s="7"/>
      <c r="T79" s="7"/>
      <c r="U79" s="7"/>
      <c r="V79" s="7"/>
      <c r="W79" s="7"/>
      <c r="X79" s="7"/>
      <c r="Y79" s="7"/>
      <c r="Z79" s="17"/>
      <c r="AA79" s="17"/>
      <c r="AB79" s="18"/>
      <c r="AC79" s="18"/>
      <c r="AD79" s="43"/>
      <c r="AE79" s="43"/>
      <c r="AF79" s="43"/>
      <c r="AG79" s="43"/>
      <c r="AH79" s="43"/>
      <c r="AI79" s="43"/>
      <c r="AJ79" s="47"/>
      <c r="AK79" s="42"/>
      <c r="AL79" s="42"/>
      <c r="AM79" s="48"/>
      <c r="AN79" s="48"/>
      <c r="AO79" s="4"/>
    </row>
    <row r="80" spans="1:41" ht="15">
      <c r="A80" s="3"/>
      <c r="B80" s="3"/>
      <c r="C80" s="3"/>
      <c r="D80" s="7"/>
      <c r="E80" s="7"/>
      <c r="F80" s="7"/>
      <c r="G80" s="7"/>
      <c r="H80" s="7"/>
      <c r="I80" s="7"/>
      <c r="J80" s="7"/>
      <c r="K80" s="7"/>
      <c r="L80" s="7"/>
      <c r="M80" s="7"/>
      <c r="N80" s="7"/>
      <c r="O80" s="7"/>
      <c r="P80" s="26"/>
      <c r="Q80" s="26"/>
      <c r="R80" s="7"/>
      <c r="S80" s="7"/>
      <c r="T80" s="7"/>
      <c r="U80" s="7"/>
      <c r="V80" s="7"/>
      <c r="W80" s="7"/>
      <c r="X80" s="7"/>
      <c r="Y80" s="7"/>
      <c r="Z80" s="17"/>
      <c r="AA80" s="17"/>
      <c r="AB80" s="18"/>
      <c r="AC80" s="18"/>
      <c r="AD80" s="43"/>
      <c r="AE80" s="43"/>
      <c r="AF80" s="43"/>
      <c r="AG80" s="43"/>
      <c r="AH80" s="43"/>
      <c r="AI80" s="43"/>
      <c r="AJ80" s="47"/>
      <c r="AK80" s="42"/>
      <c r="AL80" s="42"/>
      <c r="AM80" s="48"/>
      <c r="AN80" s="48"/>
      <c r="AO80" s="4"/>
    </row>
    <row r="81" spans="1:41" ht="15">
      <c r="A81" s="3"/>
      <c r="B81" s="3"/>
      <c r="C81" s="3"/>
      <c r="D81" s="7"/>
      <c r="E81" s="7"/>
      <c r="F81" s="7"/>
      <c r="G81" s="7"/>
      <c r="H81" s="7"/>
      <c r="I81" s="7"/>
      <c r="J81" s="7"/>
      <c r="K81" s="7"/>
      <c r="L81" s="7"/>
      <c r="M81" s="7"/>
      <c r="N81" s="7"/>
      <c r="O81" s="7"/>
      <c r="P81" s="26"/>
      <c r="Q81" s="26"/>
      <c r="R81" s="7"/>
      <c r="S81" s="7"/>
      <c r="T81" s="7"/>
      <c r="U81" s="7"/>
      <c r="V81" s="7"/>
      <c r="W81" s="7"/>
      <c r="X81" s="7"/>
      <c r="Y81" s="7"/>
      <c r="Z81" s="17"/>
      <c r="AA81" s="17"/>
      <c r="AB81" s="18"/>
      <c r="AC81" s="18"/>
      <c r="AD81" s="43"/>
      <c r="AE81" s="43"/>
      <c r="AF81" s="43"/>
      <c r="AG81" s="43"/>
      <c r="AH81" s="43"/>
      <c r="AI81" s="43"/>
      <c r="AJ81" s="47"/>
      <c r="AK81" s="42"/>
      <c r="AL81" s="42"/>
      <c r="AM81" s="48"/>
      <c r="AN81" s="48"/>
      <c r="AO81" s="4"/>
    </row>
    <row r="82" spans="1:41" ht="15">
      <c r="A82" s="3"/>
      <c r="B82" s="3"/>
      <c r="C82" s="3"/>
      <c r="D82" s="7"/>
      <c r="E82" s="7"/>
      <c r="F82" s="7"/>
      <c r="G82" s="7"/>
      <c r="H82" s="7"/>
      <c r="I82" s="7"/>
      <c r="J82" s="7"/>
      <c r="K82" s="7"/>
      <c r="L82" s="7"/>
      <c r="M82" s="7"/>
      <c r="N82" s="7"/>
      <c r="O82" s="7"/>
      <c r="P82" s="26"/>
      <c r="Q82" s="26"/>
      <c r="R82" s="7"/>
      <c r="S82" s="7"/>
      <c r="T82" s="7"/>
      <c r="U82" s="7"/>
      <c r="V82" s="7"/>
      <c r="W82" s="7"/>
      <c r="X82" s="7"/>
      <c r="Y82" s="7"/>
      <c r="Z82" s="17"/>
      <c r="AA82" s="17"/>
      <c r="AB82" s="18"/>
      <c r="AC82" s="18"/>
      <c r="AD82" s="43"/>
      <c r="AE82" s="43"/>
      <c r="AF82" s="43"/>
      <c r="AG82" s="43"/>
      <c r="AH82" s="43"/>
      <c r="AI82" s="43"/>
      <c r="AJ82" s="47"/>
      <c r="AK82" s="42"/>
      <c r="AL82" s="42"/>
      <c r="AM82" s="48"/>
      <c r="AN82" s="48"/>
      <c r="AO82" s="4"/>
    </row>
    <row r="83" spans="1:41" ht="15">
      <c r="A83" s="3"/>
      <c r="B83" s="3"/>
      <c r="C83" s="3"/>
      <c r="D83" s="7"/>
      <c r="E83" s="7"/>
      <c r="F83" s="7"/>
      <c r="G83" s="7"/>
      <c r="H83" s="7"/>
      <c r="I83" s="7"/>
      <c r="J83" s="7"/>
      <c r="K83" s="7"/>
      <c r="L83" s="7"/>
      <c r="M83" s="7"/>
      <c r="N83" s="7"/>
      <c r="O83" s="7"/>
      <c r="P83" s="26"/>
      <c r="Q83" s="26"/>
      <c r="R83" s="7"/>
      <c r="S83" s="7"/>
      <c r="T83" s="7"/>
      <c r="U83" s="7"/>
      <c r="V83" s="7"/>
      <c r="W83" s="7"/>
      <c r="X83" s="7"/>
      <c r="Y83" s="7"/>
      <c r="Z83" s="17"/>
      <c r="AA83" s="17"/>
      <c r="AB83" s="18"/>
      <c r="AC83" s="18"/>
      <c r="AD83" s="43"/>
      <c r="AE83" s="43"/>
      <c r="AF83" s="43"/>
      <c r="AG83" s="43"/>
      <c r="AH83" s="43"/>
      <c r="AI83" s="43"/>
      <c r="AJ83" s="47"/>
      <c r="AK83" s="42"/>
      <c r="AL83" s="42"/>
      <c r="AM83" s="48"/>
      <c r="AN83" s="48"/>
      <c r="AO83" s="4"/>
    </row>
    <row r="84" spans="1:41" ht="15">
      <c r="A84" s="3"/>
      <c r="B84" s="3"/>
      <c r="C84" s="3"/>
      <c r="D84" s="7"/>
      <c r="E84" s="7"/>
      <c r="F84" s="7"/>
      <c r="G84" s="7"/>
      <c r="H84" s="7"/>
      <c r="I84" s="7"/>
      <c r="J84" s="7"/>
      <c r="K84" s="7"/>
      <c r="L84" s="7"/>
      <c r="M84" s="7"/>
      <c r="N84" s="7"/>
      <c r="O84" s="7"/>
      <c r="P84" s="26"/>
      <c r="Q84" s="26"/>
      <c r="R84" s="7"/>
      <c r="S84" s="7"/>
      <c r="T84" s="7"/>
      <c r="U84" s="7"/>
      <c r="V84" s="7"/>
      <c r="W84" s="7"/>
      <c r="X84" s="7"/>
      <c r="Y84" s="7"/>
      <c r="Z84" s="17"/>
      <c r="AA84" s="17"/>
      <c r="AB84" s="18"/>
      <c r="AC84" s="18"/>
      <c r="AD84" s="43"/>
      <c r="AE84" s="43"/>
      <c r="AF84" s="43"/>
      <c r="AG84" s="43"/>
      <c r="AH84" s="43"/>
      <c r="AI84" s="43"/>
      <c r="AJ84" s="47"/>
      <c r="AK84" s="42"/>
      <c r="AL84" s="42"/>
      <c r="AM84" s="48"/>
      <c r="AN84" s="48"/>
      <c r="AO84" s="4"/>
    </row>
    <row r="85" spans="1:41" ht="15">
      <c r="A85" s="3"/>
      <c r="B85" s="3"/>
      <c r="C85" s="3"/>
      <c r="D85" s="7"/>
      <c r="E85" s="7"/>
      <c r="F85" s="7"/>
      <c r="G85" s="7"/>
      <c r="H85" s="7"/>
      <c r="I85" s="7"/>
      <c r="J85" s="7"/>
      <c r="K85" s="7"/>
      <c r="L85" s="7"/>
      <c r="M85" s="7"/>
      <c r="N85" s="7"/>
      <c r="O85" s="7"/>
      <c r="P85" s="26"/>
      <c r="Q85" s="26"/>
      <c r="R85" s="7"/>
      <c r="S85" s="7"/>
      <c r="T85" s="7"/>
      <c r="U85" s="7"/>
      <c r="V85" s="7"/>
      <c r="W85" s="7"/>
      <c r="X85" s="7"/>
      <c r="Y85" s="7"/>
      <c r="Z85" s="17"/>
      <c r="AA85" s="17"/>
      <c r="AB85" s="18"/>
      <c r="AC85" s="18"/>
      <c r="AD85" s="43"/>
      <c r="AE85" s="43"/>
      <c r="AF85" s="43"/>
      <c r="AG85" s="43"/>
      <c r="AH85" s="43"/>
      <c r="AI85" s="43"/>
      <c r="AJ85" s="47"/>
      <c r="AK85" s="42"/>
      <c r="AL85" s="42"/>
      <c r="AM85" s="48"/>
      <c r="AN85" s="48"/>
      <c r="AO85" s="4"/>
    </row>
    <row r="86" spans="1:41" ht="15">
      <c r="A86" s="3"/>
      <c r="B86" s="3"/>
      <c r="C86" s="3"/>
      <c r="D86" s="7"/>
      <c r="E86" s="7"/>
      <c r="F86" s="7"/>
      <c r="G86" s="7"/>
      <c r="H86" s="7"/>
      <c r="I86" s="7"/>
      <c r="J86" s="7"/>
      <c r="K86" s="7"/>
      <c r="L86" s="7"/>
      <c r="M86" s="7"/>
      <c r="N86" s="7"/>
      <c r="O86" s="7"/>
      <c r="P86" s="26"/>
      <c r="Q86" s="26"/>
      <c r="R86" s="7"/>
      <c r="S86" s="7"/>
      <c r="T86" s="7"/>
      <c r="U86" s="7"/>
      <c r="V86" s="7"/>
      <c r="W86" s="7"/>
      <c r="X86" s="7"/>
      <c r="Y86" s="7"/>
      <c r="Z86" s="17"/>
      <c r="AA86" s="17"/>
      <c r="AB86" s="18"/>
      <c r="AC86" s="18"/>
      <c r="AD86" s="43"/>
      <c r="AE86" s="43"/>
      <c r="AF86" s="43"/>
      <c r="AG86" s="43"/>
      <c r="AH86" s="43"/>
      <c r="AI86" s="43"/>
      <c r="AJ86" s="47"/>
      <c r="AK86" s="42"/>
      <c r="AL86" s="42"/>
      <c r="AM86" s="48"/>
      <c r="AN86" s="48"/>
      <c r="AO86" s="4"/>
    </row>
    <row r="87" spans="1:41" ht="15">
      <c r="A87" s="3"/>
      <c r="B87" s="3"/>
      <c r="C87" s="3"/>
      <c r="D87" s="7"/>
      <c r="E87" s="7"/>
      <c r="F87" s="7"/>
      <c r="G87" s="7"/>
      <c r="H87" s="7"/>
      <c r="I87" s="7"/>
      <c r="J87" s="7"/>
      <c r="K87" s="7"/>
      <c r="L87" s="7"/>
      <c r="M87" s="7"/>
      <c r="N87" s="7"/>
      <c r="O87" s="7"/>
      <c r="P87" s="26"/>
      <c r="Q87" s="26"/>
      <c r="R87" s="7"/>
      <c r="S87" s="7"/>
      <c r="T87" s="7"/>
      <c r="U87" s="7"/>
      <c r="V87" s="7"/>
      <c r="W87" s="7"/>
      <c r="X87" s="7"/>
      <c r="Y87" s="7"/>
      <c r="Z87" s="17"/>
      <c r="AA87" s="17"/>
      <c r="AB87" s="18"/>
      <c r="AC87" s="18"/>
      <c r="AD87" s="43"/>
      <c r="AE87" s="43"/>
      <c r="AF87" s="43"/>
      <c r="AG87" s="43"/>
      <c r="AH87" s="43"/>
      <c r="AI87" s="43"/>
      <c r="AJ87" s="47"/>
      <c r="AK87" s="42"/>
      <c r="AL87" s="42"/>
      <c r="AM87" s="48"/>
      <c r="AN87" s="48"/>
      <c r="AO87" s="4"/>
    </row>
    <row r="88" spans="1:41" ht="15">
      <c r="A88" s="3"/>
      <c r="B88" s="3"/>
      <c r="C88" s="3"/>
      <c r="D88" s="7"/>
      <c r="E88" s="7"/>
      <c r="F88" s="7"/>
      <c r="G88" s="7"/>
      <c r="H88" s="7"/>
      <c r="I88" s="7"/>
      <c r="J88" s="7"/>
      <c r="K88" s="7"/>
      <c r="L88" s="7"/>
      <c r="M88" s="7"/>
      <c r="N88" s="7"/>
      <c r="O88" s="7"/>
      <c r="P88" s="26"/>
      <c r="Q88" s="26"/>
      <c r="R88" s="7"/>
      <c r="S88" s="7"/>
      <c r="T88" s="7"/>
      <c r="U88" s="7"/>
      <c r="V88" s="7"/>
      <c r="W88" s="7"/>
      <c r="X88" s="7"/>
      <c r="Y88" s="7"/>
      <c r="Z88" s="17"/>
      <c r="AA88" s="17"/>
      <c r="AB88" s="18"/>
      <c r="AC88" s="18"/>
      <c r="AD88" s="43"/>
      <c r="AE88" s="43"/>
      <c r="AF88" s="43"/>
      <c r="AG88" s="43"/>
      <c r="AH88" s="43"/>
      <c r="AI88" s="43"/>
      <c r="AJ88" s="47"/>
      <c r="AK88" s="42"/>
      <c r="AL88" s="42"/>
      <c r="AM88" s="48"/>
      <c r="AN88" s="48"/>
      <c r="AO88" s="4"/>
    </row>
    <row r="89" spans="1:41" ht="15">
      <c r="A89" s="3"/>
      <c r="B89" s="3"/>
      <c r="C89" s="3"/>
      <c r="D89" s="7"/>
      <c r="E89" s="7"/>
      <c r="F89" s="7"/>
      <c r="G89" s="7"/>
      <c r="H89" s="7"/>
      <c r="I89" s="7"/>
      <c r="J89" s="7"/>
      <c r="K89" s="7"/>
      <c r="L89" s="7"/>
      <c r="M89" s="7"/>
      <c r="N89" s="7"/>
      <c r="O89" s="7"/>
      <c r="P89" s="26"/>
      <c r="Q89" s="26"/>
      <c r="R89" s="7"/>
      <c r="S89" s="7"/>
      <c r="T89" s="7"/>
      <c r="U89" s="7"/>
      <c r="V89" s="7"/>
      <c r="W89" s="7"/>
      <c r="X89" s="7"/>
      <c r="Y89" s="7"/>
      <c r="Z89" s="17"/>
      <c r="AA89" s="17"/>
      <c r="AB89" s="18"/>
      <c r="AC89" s="18"/>
      <c r="AD89" s="43"/>
      <c r="AE89" s="43"/>
      <c r="AF89" s="43"/>
      <c r="AG89" s="43"/>
      <c r="AH89" s="43"/>
      <c r="AI89" s="43"/>
      <c r="AJ89" s="47"/>
      <c r="AK89" s="42"/>
      <c r="AL89" s="42"/>
      <c r="AM89" s="48"/>
      <c r="AN89" s="48"/>
      <c r="AO89" s="4"/>
    </row>
    <row r="90" spans="1:41" ht="15">
      <c r="A90" s="3"/>
      <c r="B90" s="3"/>
      <c r="C90" s="3"/>
      <c r="D90" s="7"/>
      <c r="E90" s="7"/>
      <c r="F90" s="7"/>
      <c r="G90" s="7"/>
      <c r="H90" s="7"/>
      <c r="I90" s="7"/>
      <c r="J90" s="7"/>
      <c r="K90" s="7"/>
      <c r="L90" s="7"/>
      <c r="M90" s="7"/>
      <c r="N90" s="7"/>
      <c r="O90" s="7"/>
      <c r="P90" s="26"/>
      <c r="Q90" s="26"/>
      <c r="R90" s="7"/>
      <c r="S90" s="7"/>
      <c r="T90" s="7"/>
      <c r="U90" s="7"/>
      <c r="V90" s="7"/>
      <c r="W90" s="7"/>
      <c r="X90" s="7"/>
      <c r="Y90" s="7"/>
      <c r="Z90" s="17"/>
      <c r="AA90" s="17"/>
      <c r="AB90" s="18"/>
      <c r="AC90" s="18"/>
      <c r="AD90" s="43"/>
      <c r="AE90" s="43"/>
      <c r="AF90" s="43"/>
      <c r="AG90" s="43"/>
      <c r="AH90" s="43"/>
      <c r="AI90" s="43"/>
      <c r="AJ90" s="47"/>
      <c r="AK90" s="42"/>
      <c r="AL90" s="42"/>
      <c r="AM90" s="48"/>
      <c r="AN90" s="48"/>
      <c r="AO90" s="4"/>
    </row>
    <row r="91" spans="1:41" ht="15">
      <c r="A91" s="3"/>
      <c r="B91" s="3"/>
      <c r="C91" s="3"/>
      <c r="D91" s="7"/>
      <c r="E91" s="7"/>
      <c r="F91" s="7"/>
      <c r="G91" s="7"/>
      <c r="H91" s="7"/>
      <c r="I91" s="7"/>
      <c r="J91" s="7"/>
      <c r="K91" s="7"/>
      <c r="L91" s="7"/>
      <c r="M91" s="7"/>
      <c r="N91" s="7"/>
      <c r="O91" s="7"/>
      <c r="P91" s="26"/>
      <c r="Q91" s="26"/>
      <c r="R91" s="7"/>
      <c r="S91" s="7"/>
      <c r="T91" s="7"/>
      <c r="U91" s="7"/>
      <c r="V91" s="7"/>
      <c r="W91" s="7"/>
      <c r="X91" s="7"/>
      <c r="Y91" s="7"/>
      <c r="Z91" s="17"/>
      <c r="AA91" s="17"/>
      <c r="AB91" s="18"/>
      <c r="AC91" s="18"/>
      <c r="AD91" s="43"/>
      <c r="AE91" s="43"/>
      <c r="AF91" s="43"/>
      <c r="AG91" s="43"/>
      <c r="AH91" s="43"/>
      <c r="AI91" s="43"/>
      <c r="AJ91" s="47"/>
      <c r="AK91" s="42"/>
      <c r="AL91" s="42"/>
      <c r="AM91" s="48"/>
      <c r="AN91" s="48"/>
      <c r="AO91" s="4"/>
    </row>
    <row r="92" spans="1:41" ht="15">
      <c r="A92" s="3"/>
      <c r="B92" s="3"/>
      <c r="C92" s="3"/>
      <c r="D92" s="7"/>
      <c r="E92" s="7"/>
      <c r="F92" s="7"/>
      <c r="G92" s="7"/>
      <c r="H92" s="7"/>
      <c r="I92" s="7"/>
      <c r="J92" s="7"/>
      <c r="K92" s="7"/>
      <c r="L92" s="7"/>
      <c r="M92" s="7"/>
      <c r="N92" s="7"/>
      <c r="O92" s="7"/>
      <c r="P92" s="26"/>
      <c r="Q92" s="26"/>
      <c r="R92" s="7"/>
      <c r="S92" s="7"/>
      <c r="T92" s="7"/>
      <c r="U92" s="7"/>
      <c r="V92" s="7"/>
      <c r="W92" s="7"/>
      <c r="X92" s="7"/>
      <c r="Y92" s="7"/>
      <c r="Z92" s="17"/>
      <c r="AA92" s="17"/>
      <c r="AB92" s="18"/>
      <c r="AC92" s="18"/>
      <c r="AD92" s="43"/>
      <c r="AE92" s="43"/>
      <c r="AF92" s="43"/>
      <c r="AG92" s="43"/>
      <c r="AH92" s="43"/>
      <c r="AI92" s="43"/>
      <c r="AJ92" s="47"/>
      <c r="AK92" s="42"/>
      <c r="AL92" s="42"/>
      <c r="AM92" s="48"/>
      <c r="AN92" s="48"/>
      <c r="AO92" s="4"/>
    </row>
    <row r="93" spans="1:41" ht="15">
      <c r="A93" s="3"/>
      <c r="B93" s="3"/>
      <c r="C93" s="3"/>
      <c r="D93" s="7"/>
      <c r="E93" s="7"/>
      <c r="F93" s="7"/>
      <c r="G93" s="7"/>
      <c r="H93" s="7"/>
      <c r="I93" s="7"/>
      <c r="J93" s="7"/>
      <c r="K93" s="7"/>
      <c r="L93" s="7"/>
      <c r="M93" s="7"/>
      <c r="N93" s="7"/>
      <c r="O93" s="7"/>
      <c r="P93" s="26"/>
      <c r="Q93" s="26"/>
      <c r="R93" s="7"/>
      <c r="S93" s="7"/>
      <c r="T93" s="7"/>
      <c r="U93" s="7"/>
      <c r="V93" s="7"/>
      <c r="W93" s="7"/>
      <c r="X93" s="7"/>
      <c r="Y93" s="7"/>
      <c r="Z93" s="17"/>
      <c r="AA93" s="17"/>
      <c r="AB93" s="18"/>
      <c r="AC93" s="18"/>
      <c r="AD93" s="43"/>
      <c r="AE93" s="43"/>
      <c r="AF93" s="43"/>
      <c r="AG93" s="43"/>
      <c r="AH93" s="43"/>
      <c r="AI93" s="43"/>
      <c r="AJ93" s="47"/>
      <c r="AK93" s="42"/>
      <c r="AL93" s="42"/>
      <c r="AM93" s="48"/>
      <c r="AN93" s="48"/>
      <c r="AO93" s="4"/>
    </row>
    <row r="94" spans="1:41" ht="15">
      <c r="A94" s="3"/>
      <c r="B94" s="3"/>
      <c r="C94" s="3"/>
      <c r="D94" s="7"/>
      <c r="E94" s="7"/>
      <c r="F94" s="7"/>
      <c r="G94" s="7"/>
      <c r="H94" s="7"/>
      <c r="I94" s="7"/>
      <c r="J94" s="7"/>
      <c r="K94" s="7"/>
      <c r="L94" s="7"/>
      <c r="M94" s="7"/>
      <c r="N94" s="7"/>
      <c r="O94" s="7"/>
      <c r="P94" s="26"/>
      <c r="Q94" s="26"/>
      <c r="R94" s="7"/>
      <c r="S94" s="7"/>
      <c r="T94" s="7"/>
      <c r="U94" s="7"/>
      <c r="V94" s="7"/>
      <c r="W94" s="7"/>
      <c r="X94" s="7"/>
      <c r="Y94" s="7"/>
      <c r="Z94" s="17"/>
      <c r="AA94" s="17"/>
      <c r="AB94" s="18"/>
      <c r="AC94" s="18"/>
      <c r="AD94" s="43"/>
      <c r="AE94" s="43"/>
      <c r="AF94" s="43"/>
      <c r="AG94" s="43"/>
      <c r="AH94" s="43"/>
      <c r="AI94" s="43"/>
      <c r="AJ94" s="47"/>
      <c r="AK94" s="42"/>
      <c r="AL94" s="42"/>
      <c r="AM94" s="48"/>
      <c r="AN94" s="48"/>
      <c r="AO94" s="4"/>
    </row>
    <row r="95" spans="1:41" ht="15">
      <c r="A95" s="3"/>
      <c r="B95" s="3"/>
      <c r="C95" s="3"/>
      <c r="D95" s="7"/>
      <c r="E95" s="7"/>
      <c r="F95" s="7"/>
      <c r="G95" s="7"/>
      <c r="H95" s="7"/>
      <c r="I95" s="7"/>
      <c r="J95" s="7"/>
      <c r="K95" s="7"/>
      <c r="L95" s="7"/>
      <c r="M95" s="7"/>
      <c r="N95" s="7"/>
      <c r="O95" s="7"/>
      <c r="P95" s="26"/>
      <c r="Q95" s="26"/>
      <c r="R95" s="7"/>
      <c r="S95" s="7"/>
      <c r="T95" s="7"/>
      <c r="U95" s="7"/>
      <c r="V95" s="7"/>
      <c r="W95" s="7"/>
      <c r="X95" s="7"/>
      <c r="Y95" s="7"/>
      <c r="Z95" s="17"/>
      <c r="AA95" s="17"/>
      <c r="AB95" s="18"/>
      <c r="AC95" s="18"/>
      <c r="AD95" s="43"/>
      <c r="AE95" s="43"/>
      <c r="AF95" s="43"/>
      <c r="AG95" s="43"/>
      <c r="AH95" s="43"/>
      <c r="AI95" s="43"/>
      <c r="AJ95" s="47"/>
      <c r="AK95" s="42"/>
      <c r="AL95" s="42"/>
      <c r="AM95" s="48"/>
      <c r="AN95" s="48"/>
      <c r="AO95" s="4"/>
    </row>
    <row r="96" spans="1:41" ht="15">
      <c r="A96" s="3"/>
      <c r="B96" s="3"/>
      <c r="C96" s="3"/>
      <c r="D96" s="7"/>
      <c r="E96" s="7"/>
      <c r="F96" s="7"/>
      <c r="G96" s="7"/>
      <c r="H96" s="7"/>
      <c r="I96" s="7"/>
      <c r="J96" s="7"/>
      <c r="K96" s="7"/>
      <c r="L96" s="7"/>
      <c r="M96" s="7"/>
      <c r="N96" s="7"/>
      <c r="O96" s="7"/>
      <c r="P96" s="26"/>
      <c r="Q96" s="26"/>
      <c r="R96" s="7"/>
      <c r="S96" s="7"/>
      <c r="T96" s="7"/>
      <c r="U96" s="7"/>
      <c r="V96" s="7"/>
      <c r="W96" s="7"/>
      <c r="X96" s="7"/>
      <c r="Y96" s="7"/>
      <c r="Z96" s="17"/>
      <c r="AA96" s="17"/>
      <c r="AB96" s="18"/>
      <c r="AC96" s="18"/>
      <c r="AD96" s="43"/>
      <c r="AE96" s="43"/>
      <c r="AF96" s="43"/>
      <c r="AG96" s="43"/>
      <c r="AH96" s="43"/>
      <c r="AI96" s="43"/>
      <c r="AJ96" s="47"/>
      <c r="AK96" s="42"/>
      <c r="AL96" s="42"/>
      <c r="AM96" s="48"/>
      <c r="AN96" s="48"/>
      <c r="AO96" s="4"/>
    </row>
  </sheetData>
  <sheetProtection selectLockedCells="1"/>
  <mergeCells count="32">
    <mergeCell ref="AO1:AO3"/>
    <mergeCell ref="D1:Q1"/>
    <mergeCell ref="L2:M2"/>
    <mergeCell ref="J2:K2"/>
    <mergeCell ref="H2:I2"/>
    <mergeCell ref="F2:G2"/>
    <mergeCell ref="P2:Q2"/>
    <mergeCell ref="AN1:AN3"/>
    <mergeCell ref="AK1:AM1"/>
    <mergeCell ref="AK2:AK3"/>
    <mergeCell ref="AL2:AL3"/>
    <mergeCell ref="AM2:AM3"/>
    <mergeCell ref="V2:W2"/>
    <mergeCell ref="AI2:AI3"/>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s>
  <conditionalFormatting sqref="B4:B96">
    <cfRule type="expression" priority="1" dxfId="22" stopIfTrue="1">
      <formula>AND(NOT(ISBLANK($A4)),ISBLANK(B4))</formula>
    </cfRule>
  </conditionalFormatting>
  <conditionalFormatting sqref="C4:C96">
    <cfRule type="expression" priority="2" dxfId="22" stopIfTrue="1">
      <formula>AND(NOT(ISBLANK(A4)),ISBLANK(C4))</formula>
    </cfRule>
  </conditionalFormatting>
  <conditionalFormatting sqref="F41:F96 L22:L25 R21:Y21 N22:N25 J22:J25 E4 D4:D25 D37:D96 H41:H96 J41:J96 L41:L96 R32:Y33 X34:X35 R34:R35 T34:T35 E27:N27 T22:T25 X22:X25 V22:V25 G4:N4 R44:R96 T41:T42 T44:T96 V41:V42 V44:V96 X41:X42 X44:X96 E40:N40 F22:F25 R4:Y4 S8:X8 N5:N7 H5:H7 F4:F7 J5:J7 L5:L7 V5:V7 X5:X7 T5:T7 E16:M16 L9:L15 H9:H15 F9:F15 J9:J15 S16:Y16 T9:T15 V9:V15 X9:X15 E17:N17 N9:N16 R17:Y17 R5:R16 E21:O21 F18:F20 J18:J20 N18:N20 L18:L20 H18:H20 H22:H25 V18:V20 X18:X20 T18:T20 R18:R20 R22:R25 R27:Y27 E29:N29 F28 N28 L28 J28 H28 R29:Y29 X28 V28 T28 R28 E32:N32 H30:H31 F30:F31 N30:N31 L30:L31 J30:J31 R30:R31 X30:X31 V30:V31 T30:T31 D33:N33 D27:D32 R40:Y40 V34:V35 L37:L39 J37:J39 H37:H39 F37:F39 N37:N39 N41:N96 X37:X39 V37:V39 T37:T39 R37:R39 R41:R42 D34:D35 F34:F35 H34:H35 J34:J35 L34:L35 N34:N35">
    <cfRule type="expression" priority="3" dxfId="22" stopIfTrue="1">
      <formula>AND(NOT(ISBLANK(E4)),ISBLANK(D4))</formula>
    </cfRule>
  </conditionalFormatting>
  <conditionalFormatting sqref="O37:O96 M22:M25 W22:W25 E22:E25 K22:K25 I22:I25 Y22:Y25 S41:S42 G41:G96 I41:I96 K41:K96 M41:M96 W34:W35 Y34:Y35 S34:S35 U34:U35 Y41:Y42 U22:U25 S22:S25 O22:O25 F8:O8 S44:S96 U41:U42 U44:U96 W41:W42 W44:W96 E41:E96 Y44:Y96 M5:M7 G5:G7 I5:I7 K5:K7 O4:O7 G22:G25 W5:W7 S5:S7 U5:U7 E5:E15 M9:M15 G9:G15 I9:I15 K9:K15 Y5:Y15 W9:W15 S9:S15 U9:U15 O9:O20 I18:I20 K18:K20 E18:E20 M18:M20 G18:G20 S18:S20 U18:U20 Y18:Y20 W18:W20 E28 M28 K28 I28 G28 Y28 W28 U28 S28 G30:G31 E30:E31 M30:M31 K30:K31 I30:I31 S30:S31 Y30:Y31 W30:W31 U30:U31 M37:M39 K37:K39 I37:I39 G37:G39 E37:E39 W37:W39 U37:U39 S37:S39 Y37:Y39 E34:E35 G34:G35 I34:I35 K34:K35 M34:M35 O27:O35">
    <cfRule type="expression" priority="4" dxfId="22" stopIfTrue="1">
      <formula>AND(NOT(ISBLANK(D4)),ISBLANK(E4))</formula>
    </cfRule>
  </conditionalFormatting>
  <conditionalFormatting sqref="D36 F36 H36 J36 L36 N36 D26 F26 H26 J26 L26 N26 R36 T36 V36 X36 R26 T26 V26 X26">
    <cfRule type="expression" priority="5" dxfId="22" stopIfTrue="1">
      <formula>AND(NOT(ISBLANK(E26)),ISBLANK(D26))</formula>
    </cfRule>
  </conditionalFormatting>
  <conditionalFormatting sqref="E36 G36 I36 K36 M36 O36 E26 G26 I26 K26 M26 O26 S36 U36 W36 Y36 S26 U26 W26 Y26">
    <cfRule type="expression" priority="6" dxfId="22" stopIfTrue="1">
      <formula>AND(NOT(ISBLANK(D26)),ISBLANK(E26))</formula>
    </cfRule>
  </conditionalFormatting>
  <dataValidations count="5">
    <dataValidation operator="lessThanOrEqual" allowBlank="1" showInputMessage="1" showErrorMessage="1" error="FTE cannot be greater than Headcount&#10;" sqref="Q42:Y42 D42:O42 AB3:AC96 AK42:AL42 AB1 P2 A1:C1 R1 Q43:Q65536 AO1 AP1:IV65536 A97:O65536 R97:AN65536 AD42:AI42 P4:P65536 Q4:Q41 AO4:AO65536"/>
    <dataValidation type="custom" allowBlank="1" showInputMessage="1" showErrorMessage="1" errorTitle="FTE" error="The value entered in the FTE field must be less than or equal to the value entered in the headcount field." sqref="I43:I96 K43:K96 O43:O96 E43:E96 M43:M96 W44:W96 Y44:Y96 S44:S96 G43:G96 Y41 I41 U44:U96 U41 S41 N8 K41 E41 M34:M39 M41 G41 F8 H8 J8 L8 S5:S7 U5:U7 W5:W7 K5:K15 I5:I15 G5:G15 M5:M15 E5:E15 W9:W15 S9:S15 U9:U15 Y5:Y15 M18:M20 O4:O20 E18:E20 K18:K20 I18:I20 G18:G20 U18:U20 Y18:Y20 W18:W20 S18:S20 G22:G26 M22:M26 E22:E26 K22:K26 I22:I26 S22:S26 U22:U26 Y22:Y26 W22:W26 I28 G28 M28 E28 K28 W28 S28 U28 Y28 K30:K31 I30:I31 G30:G31 M30:M31 E30:E31 Y30:Y31 W30:W31 S30:S31 U30:U31 E34:E39 K34:K39 I34:I39 G34:G39 W41 S34:S39 U34:U39 Y34:Y39 W34:W39 O22:O41">
      <formula1>I43&lt;=H43</formula1>
    </dataValidation>
    <dataValidation type="custom" allowBlank="1" showInputMessage="1" showErrorMessage="1" errorTitle="Headcount" error="The value entered in the headcount field must be greater than or equal to the value entered in the FTE field." sqref="J43:J96 L43:L96 N43:N96 D43:D96 F43:F96 V44:V96 X44:X96 R44:R96 H43:H96 E4:N4 T44:T96 Y4 W8 S4 U4 W4 N5:N7 F5:F7 H5:H7 J5:J7 L5:L7 M16:M17 S8 U8 Y16:Y17 E16:E17 G16:G17 I16:I17 K16:K17 S16:S17 U16:U17 W16:W17 O21 Y21 E21 G21 I21 K21 M21 M27 S21 U21 W21 Y27 E27 G27 I27 K27 M29 S27 U27 W27 Y29 E29 G29 I29 K29 M32:M33 S29 U29 W29 Y32:Y33 E32:E33 G32:G33 I32:I33 K32:K33 S32:S33 U32:U33 W32:W33 M40 Y40 E40 G40 I40 K40 X4:X41 T4:T41 V4:V41 R4:R41 S40 U40 W40 L9:L41 F9:F41 H9:H41 J9:J41 N9:N41 D4:D41">
      <formula1>J43&gt;=K43</formula1>
    </dataValidation>
    <dataValidation type="decimal" operator="greaterThan" allowBlank="1" showInputMessage="1" showErrorMessage="1" sqref="AD43:AI96 AD12:AI17 AD10:AI10 AD4:AI8 AD31:AI33 AD19:AI22 AD24:AI29 AD37:AI41 AK4:AK17 AK31:AK33 AK19:AK22 AL4:AL41 AK36:AK41 AK24:AK29 AK43:AL96">
      <formula1>0</formula1>
    </dataValidation>
    <dataValidation type="decimal" operator="greaterThanOrEqual" allowBlank="1" showInputMessage="1" showErrorMessage="1" sqref="AD9:AI9 AD11:AI11 AD18:AI18 AD23:AI23 AD30:AI30 AD34:AI36 AK34:AK35 AK30 AK23 AK1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dimension ref="A1:AO88"/>
  <sheetViews>
    <sheetView zoomScale="90" zoomScaleNormal="90" workbookViewId="0" topLeftCell="A1">
      <pane xSplit="3" ySplit="3" topLeftCell="AC10" activePane="bottomRight" state="frozen"/>
      <selection pane="topLeft" activeCell="A1" sqref="A1"/>
      <selection pane="topRight" activeCell="D1" sqref="D1"/>
      <selection pane="bottomLeft" activeCell="A4" sqref="A4"/>
      <selection pane="bottomRight" activeCell="D18" sqref="D18"/>
    </sheetView>
  </sheetViews>
  <sheetFormatPr defaultColWidth="8.88671875" defaultRowHeight="15"/>
  <cols>
    <col min="1" max="1" width="23.5546875" style="2" customWidth="1"/>
    <col min="2" max="3" width="14.99609375" style="2" customWidth="1"/>
    <col min="4" max="17" width="10.4453125" style="8" customWidth="1"/>
    <col min="18" max="27" width="12.77734375" style="8"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79" t="s">
        <v>11</v>
      </c>
      <c r="B1" s="79" t="s">
        <v>1</v>
      </c>
      <c r="C1" s="79" t="s">
        <v>0</v>
      </c>
      <c r="D1" s="82" t="s">
        <v>8</v>
      </c>
      <c r="E1" s="83"/>
      <c r="F1" s="83"/>
      <c r="G1" s="83"/>
      <c r="H1" s="83"/>
      <c r="I1" s="83"/>
      <c r="J1" s="83"/>
      <c r="K1" s="83"/>
      <c r="L1" s="83"/>
      <c r="M1" s="83"/>
      <c r="N1" s="83"/>
      <c r="O1" s="83"/>
      <c r="P1" s="83"/>
      <c r="Q1" s="84"/>
      <c r="R1" s="91" t="s">
        <v>14</v>
      </c>
      <c r="S1" s="102"/>
      <c r="T1" s="102"/>
      <c r="U1" s="102"/>
      <c r="V1" s="102"/>
      <c r="W1" s="102"/>
      <c r="X1" s="102"/>
      <c r="Y1" s="102"/>
      <c r="Z1" s="102"/>
      <c r="AA1" s="92"/>
      <c r="AB1" s="98" t="s">
        <v>15</v>
      </c>
      <c r="AC1" s="99"/>
      <c r="AD1" s="104" t="s">
        <v>86</v>
      </c>
      <c r="AE1" s="105"/>
      <c r="AF1" s="105"/>
      <c r="AG1" s="105"/>
      <c r="AH1" s="105"/>
      <c r="AI1" s="105"/>
      <c r="AJ1" s="106"/>
      <c r="AK1" s="111" t="s">
        <v>87</v>
      </c>
      <c r="AL1" s="111"/>
      <c r="AM1" s="111"/>
      <c r="AN1" s="108" t="s">
        <v>88</v>
      </c>
      <c r="AO1" s="112" t="s">
        <v>20</v>
      </c>
    </row>
    <row r="2" spans="1:41" s="1" customFormat="1" ht="53.25" customHeight="1">
      <c r="A2" s="93"/>
      <c r="B2" s="93"/>
      <c r="C2" s="93"/>
      <c r="D2" s="85" t="s">
        <v>16</v>
      </c>
      <c r="E2" s="86"/>
      <c r="F2" s="85" t="s">
        <v>17</v>
      </c>
      <c r="G2" s="86"/>
      <c r="H2" s="85" t="s">
        <v>18</v>
      </c>
      <c r="I2" s="86"/>
      <c r="J2" s="85" t="s">
        <v>6</v>
      </c>
      <c r="K2" s="86"/>
      <c r="L2" s="85" t="s">
        <v>19</v>
      </c>
      <c r="M2" s="86"/>
      <c r="N2" s="85" t="s">
        <v>5</v>
      </c>
      <c r="O2" s="86"/>
      <c r="P2" s="82" t="s">
        <v>9</v>
      </c>
      <c r="Q2" s="84"/>
      <c r="R2" s="82" t="s">
        <v>12</v>
      </c>
      <c r="S2" s="92"/>
      <c r="T2" s="91" t="s">
        <v>3</v>
      </c>
      <c r="U2" s="92"/>
      <c r="V2" s="91" t="s">
        <v>4</v>
      </c>
      <c r="W2" s="92"/>
      <c r="X2" s="91" t="s">
        <v>13</v>
      </c>
      <c r="Y2" s="92"/>
      <c r="Z2" s="82" t="s">
        <v>10</v>
      </c>
      <c r="AA2" s="84"/>
      <c r="AB2" s="100"/>
      <c r="AC2" s="101"/>
      <c r="AD2" s="79" t="s">
        <v>89</v>
      </c>
      <c r="AE2" s="79" t="s">
        <v>90</v>
      </c>
      <c r="AF2" s="79" t="s">
        <v>91</v>
      </c>
      <c r="AG2" s="79" t="s">
        <v>92</v>
      </c>
      <c r="AH2" s="79" t="s">
        <v>93</v>
      </c>
      <c r="AI2" s="79" t="s">
        <v>94</v>
      </c>
      <c r="AJ2" s="107" t="s">
        <v>95</v>
      </c>
      <c r="AK2" s="79" t="s">
        <v>96</v>
      </c>
      <c r="AL2" s="79" t="s">
        <v>97</v>
      </c>
      <c r="AM2" s="79" t="s">
        <v>98</v>
      </c>
      <c r="AN2" s="109"/>
      <c r="AO2" s="113"/>
    </row>
    <row r="3" spans="1:41" ht="57.75" customHeight="1">
      <c r="A3" s="94"/>
      <c r="B3" s="94"/>
      <c r="C3" s="94"/>
      <c r="D3" s="5" t="s">
        <v>2</v>
      </c>
      <c r="E3" s="5" t="s">
        <v>7</v>
      </c>
      <c r="F3" s="5" t="s">
        <v>2</v>
      </c>
      <c r="G3" s="5" t="s">
        <v>7</v>
      </c>
      <c r="H3" s="5" t="s">
        <v>2</v>
      </c>
      <c r="I3" s="5" t="s">
        <v>7</v>
      </c>
      <c r="J3" s="5" t="s">
        <v>2</v>
      </c>
      <c r="K3" s="5" t="s">
        <v>7</v>
      </c>
      <c r="L3" s="5" t="s">
        <v>2</v>
      </c>
      <c r="M3" s="5" t="s">
        <v>7</v>
      </c>
      <c r="N3" s="5" t="s">
        <v>2</v>
      </c>
      <c r="O3" s="5" t="s">
        <v>7</v>
      </c>
      <c r="P3" s="5" t="s">
        <v>2</v>
      </c>
      <c r="Q3" s="5" t="s">
        <v>7</v>
      </c>
      <c r="R3" s="6" t="s">
        <v>2</v>
      </c>
      <c r="S3" s="6" t="s">
        <v>7</v>
      </c>
      <c r="T3" s="6" t="s">
        <v>2</v>
      </c>
      <c r="U3" s="6" t="s">
        <v>7</v>
      </c>
      <c r="V3" s="6" t="s">
        <v>2</v>
      </c>
      <c r="W3" s="6" t="s">
        <v>7</v>
      </c>
      <c r="X3" s="6" t="s">
        <v>2</v>
      </c>
      <c r="Y3" s="6" t="s">
        <v>7</v>
      </c>
      <c r="Z3" s="6" t="s">
        <v>2</v>
      </c>
      <c r="AA3" s="6" t="s">
        <v>7</v>
      </c>
      <c r="AB3" s="13" t="s">
        <v>2</v>
      </c>
      <c r="AC3" s="14" t="s">
        <v>7</v>
      </c>
      <c r="AD3" s="81"/>
      <c r="AE3" s="81"/>
      <c r="AF3" s="81"/>
      <c r="AG3" s="81"/>
      <c r="AH3" s="81"/>
      <c r="AI3" s="81"/>
      <c r="AJ3" s="107"/>
      <c r="AK3" s="81"/>
      <c r="AL3" s="81"/>
      <c r="AM3" s="81"/>
      <c r="AN3" s="110"/>
      <c r="AO3" s="114"/>
    </row>
    <row r="4" spans="1:41" ht="45" customHeight="1">
      <c r="A4" s="9" t="s">
        <v>22</v>
      </c>
      <c r="B4" s="9" t="s">
        <v>63</v>
      </c>
      <c r="C4" s="9" t="s">
        <v>62</v>
      </c>
      <c r="D4" s="15">
        <v>64</v>
      </c>
      <c r="E4" s="15">
        <v>59.5</v>
      </c>
      <c r="F4" s="15">
        <v>269</v>
      </c>
      <c r="G4" s="15">
        <v>247.8</v>
      </c>
      <c r="H4" s="15">
        <v>468</v>
      </c>
      <c r="I4" s="15">
        <v>438.2</v>
      </c>
      <c r="J4" s="15">
        <v>40</v>
      </c>
      <c r="K4" s="15">
        <v>37.9</v>
      </c>
      <c r="L4" s="15">
        <v>3</v>
      </c>
      <c r="M4" s="15">
        <v>2.9</v>
      </c>
      <c r="N4" s="15">
        <v>2</v>
      </c>
      <c r="O4" s="15">
        <v>1.3</v>
      </c>
      <c r="P4" s="16">
        <f aca="true" t="shared" si="0" ref="P4:P34">SUM(D4,F4,H4,J4,L4,N4)</f>
        <v>846</v>
      </c>
      <c r="Q4" s="16">
        <f>SUM(E4,G4,I4,K4,M4,O4)</f>
        <v>787.5999999999999</v>
      </c>
      <c r="R4" s="15">
        <v>20</v>
      </c>
      <c r="S4" s="15">
        <v>20</v>
      </c>
      <c r="T4" s="15"/>
      <c r="U4" s="15"/>
      <c r="V4" s="15">
        <v>1</v>
      </c>
      <c r="W4" s="15">
        <v>0.2</v>
      </c>
      <c r="X4" s="15"/>
      <c r="Y4" s="15"/>
      <c r="Z4" s="17">
        <f aca="true" t="shared" si="1" ref="Z4:Z34">SUM(R4,T4,V4,X4)</f>
        <v>21</v>
      </c>
      <c r="AA4" s="17">
        <f aca="true" t="shared" si="2" ref="AA4:AA34">SUM(S4,U4,W4,Y4)</f>
        <v>20.2</v>
      </c>
      <c r="AB4" s="18">
        <f aca="true" t="shared" si="3" ref="AB4:AB34">SUM(P4+Z4)</f>
        <v>867</v>
      </c>
      <c r="AC4" s="18">
        <f aca="true" t="shared" si="4" ref="AC4:AC34">SUM(Q4+AA4)</f>
        <v>807.8</v>
      </c>
      <c r="AD4" s="46">
        <v>1992370.65</v>
      </c>
      <c r="AE4" s="46">
        <v>17598.3</v>
      </c>
      <c r="AF4" s="46"/>
      <c r="AG4" s="46">
        <v>9462.98</v>
      </c>
      <c r="AH4" s="46">
        <v>365575.26</v>
      </c>
      <c r="AI4" s="46">
        <v>158984.67</v>
      </c>
      <c r="AJ4" s="47">
        <f aca="true" t="shared" si="5" ref="AJ4:AJ34">SUM(AD4:AI4)</f>
        <v>2543991.86</v>
      </c>
      <c r="AK4" s="45">
        <v>32108.73</v>
      </c>
      <c r="AL4" s="45">
        <v>4350</v>
      </c>
      <c r="AM4" s="48">
        <f aca="true" t="shared" si="6" ref="AM4:AM34">SUM(AK4:AL4)</f>
        <v>36458.729999999996</v>
      </c>
      <c r="AN4" s="48">
        <f aca="true" t="shared" si="7" ref="AN4:AN34">SUM(AJ4+AM4)</f>
        <v>2580450.59</v>
      </c>
      <c r="AO4" s="20"/>
    </row>
    <row r="5" spans="1:41" ht="45">
      <c r="A5" s="9" t="s">
        <v>23</v>
      </c>
      <c r="B5" s="9" t="s">
        <v>61</v>
      </c>
      <c r="C5" s="9" t="s">
        <v>62</v>
      </c>
      <c r="D5" s="15">
        <v>2</v>
      </c>
      <c r="E5" s="15">
        <v>1.743</v>
      </c>
      <c r="F5" s="15">
        <v>29</v>
      </c>
      <c r="G5" s="15">
        <v>26.767</v>
      </c>
      <c r="H5" s="15">
        <v>33</v>
      </c>
      <c r="I5" s="15">
        <v>30.87</v>
      </c>
      <c r="J5" s="15">
        <v>12</v>
      </c>
      <c r="K5" s="15">
        <v>11.311</v>
      </c>
      <c r="L5" s="15">
        <v>4</v>
      </c>
      <c r="M5" s="15">
        <v>3.2</v>
      </c>
      <c r="N5" s="15"/>
      <c r="O5" s="15"/>
      <c r="P5" s="16">
        <f t="shared" si="0"/>
        <v>80</v>
      </c>
      <c r="Q5" s="16">
        <f aca="true" t="shared" si="8" ref="Q5:Q34">SUM(E5,G5,I5,K5,M5,O5)</f>
        <v>73.891</v>
      </c>
      <c r="R5" s="15">
        <v>3</v>
      </c>
      <c r="S5" s="15">
        <v>3</v>
      </c>
      <c r="T5" s="15"/>
      <c r="U5" s="15"/>
      <c r="V5" s="15">
        <v>1</v>
      </c>
      <c r="W5" s="15">
        <v>1</v>
      </c>
      <c r="X5" s="15"/>
      <c r="Y5" s="15"/>
      <c r="Z5" s="17">
        <f t="shared" si="1"/>
        <v>4</v>
      </c>
      <c r="AA5" s="17">
        <f t="shared" si="2"/>
        <v>4</v>
      </c>
      <c r="AB5" s="18">
        <f t="shared" si="3"/>
        <v>84</v>
      </c>
      <c r="AC5" s="18">
        <f t="shared" si="4"/>
        <v>77.891</v>
      </c>
      <c r="AD5" s="46">
        <v>202630.09</v>
      </c>
      <c r="AE5" s="46">
        <v>17874.06</v>
      </c>
      <c r="AF5" s="46">
        <v>0</v>
      </c>
      <c r="AG5" s="46">
        <v>0</v>
      </c>
      <c r="AH5" s="46">
        <v>49361.51</v>
      </c>
      <c r="AI5" s="46">
        <v>22552.15</v>
      </c>
      <c r="AJ5" s="47">
        <f t="shared" si="5"/>
        <v>292417.81</v>
      </c>
      <c r="AK5" s="45">
        <v>17625</v>
      </c>
      <c r="AL5" s="45"/>
      <c r="AM5" s="48">
        <f t="shared" si="6"/>
        <v>17625</v>
      </c>
      <c r="AN5" s="48">
        <f t="shared" si="7"/>
        <v>310042.81</v>
      </c>
      <c r="AO5" s="20"/>
    </row>
    <row r="6" spans="1:41" ht="45">
      <c r="A6" s="9" t="s">
        <v>24</v>
      </c>
      <c r="B6" s="9" t="s">
        <v>61</v>
      </c>
      <c r="C6" s="9" t="s">
        <v>62</v>
      </c>
      <c r="D6" s="15">
        <v>258</v>
      </c>
      <c r="E6" s="15">
        <v>229.17</v>
      </c>
      <c r="F6" s="15">
        <v>397</v>
      </c>
      <c r="G6" s="15">
        <v>366.47</v>
      </c>
      <c r="H6" s="15">
        <v>821</v>
      </c>
      <c r="I6" s="15">
        <v>783.17</v>
      </c>
      <c r="J6" s="15">
        <v>201</v>
      </c>
      <c r="K6" s="15">
        <v>193.74</v>
      </c>
      <c r="L6" s="15">
        <v>46</v>
      </c>
      <c r="M6" s="15">
        <v>41.98</v>
      </c>
      <c r="N6" s="15">
        <v>10</v>
      </c>
      <c r="O6" s="15">
        <v>9</v>
      </c>
      <c r="P6" s="16">
        <f t="shared" si="0"/>
        <v>1733</v>
      </c>
      <c r="Q6" s="16">
        <f t="shared" si="8"/>
        <v>1623.53</v>
      </c>
      <c r="R6" s="15">
        <v>11</v>
      </c>
      <c r="S6" s="15">
        <v>11</v>
      </c>
      <c r="T6" s="15">
        <v>0</v>
      </c>
      <c r="U6" s="15">
        <v>0</v>
      </c>
      <c r="V6" s="15">
        <v>1</v>
      </c>
      <c r="W6" s="15">
        <v>1</v>
      </c>
      <c r="X6" s="15">
        <v>1</v>
      </c>
      <c r="Y6" s="15">
        <v>0.2</v>
      </c>
      <c r="Z6" s="17">
        <f t="shared" si="1"/>
        <v>13</v>
      </c>
      <c r="AA6" s="17">
        <f t="shared" si="2"/>
        <v>12.2</v>
      </c>
      <c r="AB6" s="18">
        <f t="shared" si="3"/>
        <v>1746</v>
      </c>
      <c r="AC6" s="18">
        <f t="shared" si="4"/>
        <v>1635.73</v>
      </c>
      <c r="AD6" s="46">
        <v>4414931.879999999</v>
      </c>
      <c r="AE6" s="46">
        <v>141349.93999999994</v>
      </c>
      <c r="AF6" s="46">
        <v>4500</v>
      </c>
      <c r="AG6" s="46">
        <v>46194.939999999995</v>
      </c>
      <c r="AH6" s="46">
        <v>972447.5800000001</v>
      </c>
      <c r="AI6" s="46">
        <v>363081.06999999995</v>
      </c>
      <c r="AJ6" s="47">
        <f t="shared" si="5"/>
        <v>5942505.409999999</v>
      </c>
      <c r="AK6" s="45">
        <v>37536.42</v>
      </c>
      <c r="AL6" s="45">
        <v>5000</v>
      </c>
      <c r="AM6" s="48">
        <f t="shared" si="6"/>
        <v>42536.42</v>
      </c>
      <c r="AN6" s="48">
        <f t="shared" si="7"/>
        <v>5985041.829999999</v>
      </c>
      <c r="AO6" s="20"/>
    </row>
    <row r="7" spans="1:41" ht="45">
      <c r="A7" s="9" t="s">
        <v>25</v>
      </c>
      <c r="B7" s="9" t="s">
        <v>61</v>
      </c>
      <c r="C7" s="9" t="s">
        <v>62</v>
      </c>
      <c r="D7" s="15" t="s">
        <v>68</v>
      </c>
      <c r="E7" s="15" t="s">
        <v>68</v>
      </c>
      <c r="F7" s="15" t="s">
        <v>68</v>
      </c>
      <c r="G7" s="15" t="s">
        <v>68</v>
      </c>
      <c r="H7" s="15" t="s">
        <v>68</v>
      </c>
      <c r="I7" s="15" t="s">
        <v>68</v>
      </c>
      <c r="J7" s="15" t="s">
        <v>68</v>
      </c>
      <c r="K7" s="15" t="s">
        <v>68</v>
      </c>
      <c r="L7" s="15" t="s">
        <v>68</v>
      </c>
      <c r="M7" s="15" t="s">
        <v>68</v>
      </c>
      <c r="N7" s="15" t="s">
        <v>68</v>
      </c>
      <c r="O7" s="15" t="s">
        <v>68</v>
      </c>
      <c r="P7" s="16" t="s">
        <v>68</v>
      </c>
      <c r="Q7" s="16" t="s">
        <v>68</v>
      </c>
      <c r="R7" s="15" t="s">
        <v>68</v>
      </c>
      <c r="S7" s="15" t="s">
        <v>68</v>
      </c>
      <c r="T7" s="15" t="s">
        <v>68</v>
      </c>
      <c r="U7" s="15" t="s">
        <v>68</v>
      </c>
      <c r="V7" s="15" t="s">
        <v>68</v>
      </c>
      <c r="W7" s="15" t="s">
        <v>68</v>
      </c>
      <c r="X7" s="15" t="s">
        <v>68</v>
      </c>
      <c r="Y7" s="15" t="s">
        <v>68</v>
      </c>
      <c r="Z7" s="17" t="s">
        <v>68</v>
      </c>
      <c r="AA7" s="17" t="s">
        <v>68</v>
      </c>
      <c r="AB7" s="21" t="s">
        <v>68</v>
      </c>
      <c r="AC7" s="21" t="s">
        <v>68</v>
      </c>
      <c r="AD7" s="46"/>
      <c r="AE7" s="46"/>
      <c r="AF7" s="46"/>
      <c r="AG7" s="46"/>
      <c r="AH7" s="46"/>
      <c r="AI7" s="46"/>
      <c r="AJ7" s="48" t="s">
        <v>68</v>
      </c>
      <c r="AK7" s="45"/>
      <c r="AL7" s="45"/>
      <c r="AM7" s="48">
        <f t="shared" si="6"/>
        <v>0</v>
      </c>
      <c r="AN7" s="48" t="s">
        <v>68</v>
      </c>
      <c r="AO7" s="20" t="s">
        <v>68</v>
      </c>
    </row>
    <row r="8" spans="1:41" ht="45">
      <c r="A8" s="9" t="s">
        <v>26</v>
      </c>
      <c r="B8" s="9" t="s">
        <v>64</v>
      </c>
      <c r="C8" s="9" t="s">
        <v>62</v>
      </c>
      <c r="D8" s="23">
        <v>263</v>
      </c>
      <c r="E8" s="24">
        <v>250.44</v>
      </c>
      <c r="F8" s="24">
        <v>465</v>
      </c>
      <c r="G8" s="24">
        <v>448.31</v>
      </c>
      <c r="H8" s="24">
        <v>1156</v>
      </c>
      <c r="I8" s="24">
        <v>1128.86</v>
      </c>
      <c r="J8" s="24">
        <v>1005</v>
      </c>
      <c r="K8" s="24">
        <v>969.31</v>
      </c>
      <c r="L8" s="24">
        <v>227</v>
      </c>
      <c r="M8" s="24">
        <v>218.03</v>
      </c>
      <c r="N8" s="24">
        <v>0</v>
      </c>
      <c r="O8" s="24">
        <v>0</v>
      </c>
      <c r="P8" s="16">
        <f t="shared" si="0"/>
        <v>3116</v>
      </c>
      <c r="Q8" s="16">
        <f t="shared" si="8"/>
        <v>3014.9500000000003</v>
      </c>
      <c r="R8" s="24">
        <v>134</v>
      </c>
      <c r="S8" s="24">
        <v>134</v>
      </c>
      <c r="T8" s="24">
        <v>25</v>
      </c>
      <c r="U8" s="24">
        <v>25</v>
      </c>
      <c r="V8" s="24">
        <v>101</v>
      </c>
      <c r="W8" s="24">
        <v>101</v>
      </c>
      <c r="X8" s="24">
        <v>97</v>
      </c>
      <c r="Y8" s="24">
        <v>97</v>
      </c>
      <c r="Z8" s="17">
        <f t="shared" si="1"/>
        <v>357</v>
      </c>
      <c r="AA8" s="17">
        <f t="shared" si="2"/>
        <v>357</v>
      </c>
      <c r="AB8" s="18">
        <f t="shared" si="3"/>
        <v>3473</v>
      </c>
      <c r="AC8" s="18">
        <f t="shared" si="4"/>
        <v>3371.9500000000003</v>
      </c>
      <c r="AD8" s="42">
        <v>10065605</v>
      </c>
      <c r="AE8" s="43">
        <v>266481</v>
      </c>
      <c r="AF8" s="43">
        <v>67793</v>
      </c>
      <c r="AG8" s="43">
        <v>60634</v>
      </c>
      <c r="AH8" s="43">
        <v>2082436</v>
      </c>
      <c r="AI8" s="43">
        <v>942557</v>
      </c>
      <c r="AJ8" s="47">
        <f t="shared" si="5"/>
        <v>13485506</v>
      </c>
      <c r="AK8" s="42">
        <v>550174</v>
      </c>
      <c r="AL8" s="42">
        <v>356232</v>
      </c>
      <c r="AM8" s="48">
        <f t="shared" si="6"/>
        <v>906406</v>
      </c>
      <c r="AN8" s="48">
        <f t="shared" si="7"/>
        <v>14391912</v>
      </c>
      <c r="AO8" s="20"/>
    </row>
    <row r="9" spans="1:41" ht="45">
      <c r="A9" s="9" t="s">
        <v>27</v>
      </c>
      <c r="B9" s="9" t="s">
        <v>61</v>
      </c>
      <c r="C9" s="9" t="s">
        <v>62</v>
      </c>
      <c r="D9" s="15">
        <v>0</v>
      </c>
      <c r="E9" s="15">
        <v>0</v>
      </c>
      <c r="F9" s="15">
        <v>4</v>
      </c>
      <c r="G9" s="15">
        <v>4</v>
      </c>
      <c r="H9" s="15">
        <v>13</v>
      </c>
      <c r="I9" s="15">
        <v>12.68</v>
      </c>
      <c r="J9" s="15">
        <v>8</v>
      </c>
      <c r="K9" s="15">
        <v>7.81</v>
      </c>
      <c r="L9" s="15">
        <v>7</v>
      </c>
      <c r="M9" s="15">
        <v>3.55</v>
      </c>
      <c r="N9" s="15"/>
      <c r="O9" s="15"/>
      <c r="P9" s="16">
        <f t="shared" si="0"/>
        <v>32</v>
      </c>
      <c r="Q9" s="16">
        <f t="shared" si="8"/>
        <v>28.04</v>
      </c>
      <c r="R9" s="15">
        <v>0</v>
      </c>
      <c r="S9" s="15">
        <v>0</v>
      </c>
      <c r="T9" s="15"/>
      <c r="U9" s="15"/>
      <c r="V9" s="15">
        <v>4</v>
      </c>
      <c r="W9" s="15">
        <v>2.28</v>
      </c>
      <c r="X9" s="15"/>
      <c r="Y9" s="15"/>
      <c r="Z9" s="17">
        <f t="shared" si="1"/>
        <v>4</v>
      </c>
      <c r="AA9" s="17">
        <f t="shared" si="2"/>
        <v>2.28</v>
      </c>
      <c r="AB9" s="18">
        <f t="shared" si="3"/>
        <v>36</v>
      </c>
      <c r="AC9" s="18">
        <f t="shared" si="4"/>
        <v>30.32</v>
      </c>
      <c r="AD9" s="46">
        <v>214769.55</v>
      </c>
      <c r="AE9" s="46">
        <v>500</v>
      </c>
      <c r="AF9" s="46"/>
      <c r="AG9" s="46"/>
      <c r="AH9" s="46">
        <v>24265.67</v>
      </c>
      <c r="AI9" s="46">
        <v>24421.15</v>
      </c>
      <c r="AJ9" s="47">
        <f t="shared" si="5"/>
        <v>263956.37</v>
      </c>
      <c r="AK9" s="45">
        <v>24293.16</v>
      </c>
      <c r="AL9" s="45"/>
      <c r="AM9" s="48">
        <f t="shared" si="6"/>
        <v>24293.16</v>
      </c>
      <c r="AN9" s="48">
        <f t="shared" si="7"/>
        <v>288249.52999999997</v>
      </c>
      <c r="AO9" s="20"/>
    </row>
    <row r="10" spans="1:41" ht="45">
      <c r="A10" s="9" t="s">
        <v>28</v>
      </c>
      <c r="B10" s="9" t="s">
        <v>65</v>
      </c>
      <c r="C10" s="9" t="s">
        <v>62</v>
      </c>
      <c r="D10" s="23">
        <v>555</v>
      </c>
      <c r="E10" s="24">
        <v>485.69</v>
      </c>
      <c r="F10" s="24">
        <v>261</v>
      </c>
      <c r="G10" s="24">
        <v>245.62</v>
      </c>
      <c r="H10" s="24">
        <v>129</v>
      </c>
      <c r="I10" s="24">
        <v>126.86</v>
      </c>
      <c r="J10" s="24">
        <v>23</v>
      </c>
      <c r="K10" s="24">
        <v>22.12</v>
      </c>
      <c r="L10" s="24">
        <v>2</v>
      </c>
      <c r="M10" s="24">
        <v>2</v>
      </c>
      <c r="N10" s="24">
        <v>11</v>
      </c>
      <c r="O10" s="24">
        <v>9.42</v>
      </c>
      <c r="P10" s="16">
        <f t="shared" si="0"/>
        <v>981</v>
      </c>
      <c r="Q10" s="16">
        <f t="shared" si="8"/>
        <v>891.7099999999999</v>
      </c>
      <c r="R10" s="15"/>
      <c r="S10" s="15"/>
      <c r="T10" s="15"/>
      <c r="U10" s="15"/>
      <c r="V10" s="15"/>
      <c r="W10" s="15"/>
      <c r="X10" s="24">
        <v>2</v>
      </c>
      <c r="Y10" s="24">
        <v>2</v>
      </c>
      <c r="Z10" s="17">
        <f t="shared" si="1"/>
        <v>2</v>
      </c>
      <c r="AA10" s="17">
        <f t="shared" si="2"/>
        <v>2</v>
      </c>
      <c r="AB10" s="18">
        <f t="shared" si="3"/>
        <v>983</v>
      </c>
      <c r="AC10" s="18">
        <f t="shared" si="4"/>
        <v>893.7099999999999</v>
      </c>
      <c r="AD10" s="42">
        <v>1749787.72</v>
      </c>
      <c r="AE10" s="43">
        <v>39643.64</v>
      </c>
      <c r="AF10" s="43">
        <v>1227978.37</v>
      </c>
      <c r="AG10" s="43">
        <v>24076.79</v>
      </c>
      <c r="AH10" s="43">
        <v>362116.64</v>
      </c>
      <c r="AI10" s="43">
        <v>259509.97</v>
      </c>
      <c r="AJ10" s="47">
        <f t="shared" si="5"/>
        <v>3663113.1300000004</v>
      </c>
      <c r="AK10" s="45"/>
      <c r="AL10" s="42">
        <v>1850.58</v>
      </c>
      <c r="AM10" s="48">
        <f t="shared" si="6"/>
        <v>1850.58</v>
      </c>
      <c r="AN10" s="48">
        <f t="shared" si="7"/>
        <v>3664963.7100000004</v>
      </c>
      <c r="AO10" s="20"/>
    </row>
    <row r="11" spans="1:41" ht="45">
      <c r="A11" s="9" t="s">
        <v>29</v>
      </c>
      <c r="B11" s="9" t="s">
        <v>61</v>
      </c>
      <c r="C11" s="9" t="s">
        <v>62</v>
      </c>
      <c r="D11" s="23">
        <v>8</v>
      </c>
      <c r="E11" s="24">
        <v>8</v>
      </c>
      <c r="F11" s="24">
        <v>18</v>
      </c>
      <c r="G11" s="24">
        <v>17.28</v>
      </c>
      <c r="H11" s="24">
        <v>32</v>
      </c>
      <c r="I11" s="24">
        <v>31</v>
      </c>
      <c r="J11" s="24">
        <v>67</v>
      </c>
      <c r="K11" s="24">
        <v>63.74</v>
      </c>
      <c r="L11" s="24">
        <v>20</v>
      </c>
      <c r="M11" s="24">
        <v>19.73</v>
      </c>
      <c r="N11" s="24"/>
      <c r="O11" s="24"/>
      <c r="P11" s="16">
        <f t="shared" si="0"/>
        <v>145</v>
      </c>
      <c r="Q11" s="16">
        <f t="shared" si="8"/>
        <v>139.75</v>
      </c>
      <c r="R11" s="24">
        <v>11</v>
      </c>
      <c r="S11" s="24">
        <v>11</v>
      </c>
      <c r="T11" s="24">
        <v>5</v>
      </c>
      <c r="U11" s="24">
        <v>5</v>
      </c>
      <c r="V11" s="24">
        <v>3</v>
      </c>
      <c r="W11" s="24">
        <v>3</v>
      </c>
      <c r="X11" s="24"/>
      <c r="Y11" s="24"/>
      <c r="Z11" s="17">
        <f t="shared" si="1"/>
        <v>19</v>
      </c>
      <c r="AA11" s="17">
        <f t="shared" si="2"/>
        <v>19</v>
      </c>
      <c r="AB11" s="18">
        <f t="shared" si="3"/>
        <v>164</v>
      </c>
      <c r="AC11" s="18">
        <f t="shared" si="4"/>
        <v>158.75</v>
      </c>
      <c r="AD11" s="42">
        <v>581676</v>
      </c>
      <c r="AE11" s="43"/>
      <c r="AF11" s="43"/>
      <c r="AG11" s="43"/>
      <c r="AH11" s="43">
        <v>59714</v>
      </c>
      <c r="AI11" s="43">
        <v>104696</v>
      </c>
      <c r="AJ11" s="47">
        <f t="shared" si="5"/>
        <v>746086</v>
      </c>
      <c r="AK11" s="42">
        <v>31939</v>
      </c>
      <c r="AL11" s="45"/>
      <c r="AM11" s="48">
        <f t="shared" si="6"/>
        <v>31939</v>
      </c>
      <c r="AN11" s="48">
        <f t="shared" si="7"/>
        <v>778025</v>
      </c>
      <c r="AO11" s="20"/>
    </row>
    <row r="12" spans="1:41" ht="45">
      <c r="A12" s="9" t="s">
        <v>30</v>
      </c>
      <c r="B12" s="9" t="s">
        <v>61</v>
      </c>
      <c r="C12" s="9" t="s">
        <v>62</v>
      </c>
      <c r="D12" s="15">
        <v>2</v>
      </c>
      <c r="E12" s="15">
        <v>2</v>
      </c>
      <c r="F12" s="15">
        <v>2</v>
      </c>
      <c r="G12" s="15">
        <v>2</v>
      </c>
      <c r="H12" s="15">
        <v>7</v>
      </c>
      <c r="I12" s="15">
        <v>6.4</v>
      </c>
      <c r="J12" s="15">
        <v>4</v>
      </c>
      <c r="K12" s="15">
        <v>3.5</v>
      </c>
      <c r="L12" s="15">
        <v>1</v>
      </c>
      <c r="M12" s="15">
        <v>1</v>
      </c>
      <c r="N12" s="15"/>
      <c r="O12" s="15"/>
      <c r="P12" s="16">
        <f t="shared" si="0"/>
        <v>16</v>
      </c>
      <c r="Q12" s="16">
        <f t="shared" si="8"/>
        <v>14.9</v>
      </c>
      <c r="R12" s="15"/>
      <c r="S12" s="15"/>
      <c r="T12" s="15"/>
      <c r="U12" s="15"/>
      <c r="V12" s="15"/>
      <c r="W12" s="15"/>
      <c r="X12" s="15"/>
      <c r="Y12" s="15"/>
      <c r="Z12" s="17">
        <f t="shared" si="1"/>
        <v>0</v>
      </c>
      <c r="AA12" s="17">
        <f t="shared" si="2"/>
        <v>0</v>
      </c>
      <c r="AB12" s="18">
        <f t="shared" si="3"/>
        <v>16</v>
      </c>
      <c r="AC12" s="18">
        <f t="shared" si="4"/>
        <v>14.9</v>
      </c>
      <c r="AD12" s="46">
        <v>50023.270000000004</v>
      </c>
      <c r="AE12" s="46"/>
      <c r="AF12" s="46"/>
      <c r="AG12" s="46"/>
      <c r="AH12" s="46">
        <v>11072.989999999998</v>
      </c>
      <c r="AI12" s="46">
        <v>4487.83</v>
      </c>
      <c r="AJ12" s="47">
        <f t="shared" si="5"/>
        <v>65584.09</v>
      </c>
      <c r="AK12" s="45"/>
      <c r="AL12" s="45"/>
      <c r="AM12" s="48">
        <f t="shared" si="6"/>
        <v>0</v>
      </c>
      <c r="AN12" s="48">
        <f t="shared" si="7"/>
        <v>65584.09</v>
      </c>
      <c r="AO12" s="20"/>
    </row>
    <row r="13" spans="1:41" ht="45">
      <c r="A13" s="9" t="s">
        <v>31</v>
      </c>
      <c r="B13" s="9" t="s">
        <v>61</v>
      </c>
      <c r="C13" s="9" t="s">
        <v>62</v>
      </c>
      <c r="D13" s="15">
        <v>469</v>
      </c>
      <c r="E13" s="15">
        <v>434.31</v>
      </c>
      <c r="F13" s="15">
        <v>618</v>
      </c>
      <c r="G13" s="15">
        <v>605.36</v>
      </c>
      <c r="H13" s="15">
        <v>302</v>
      </c>
      <c r="I13" s="15">
        <v>297.72</v>
      </c>
      <c r="J13" s="15">
        <v>28</v>
      </c>
      <c r="K13" s="15">
        <v>28</v>
      </c>
      <c r="L13" s="15">
        <v>7</v>
      </c>
      <c r="M13" s="15">
        <v>7</v>
      </c>
      <c r="N13" s="15">
        <v>0</v>
      </c>
      <c r="O13" s="15">
        <v>0</v>
      </c>
      <c r="P13" s="16">
        <f t="shared" si="0"/>
        <v>1424</v>
      </c>
      <c r="Q13" s="16">
        <f t="shared" si="8"/>
        <v>1372.39</v>
      </c>
      <c r="R13" s="15">
        <v>48</v>
      </c>
      <c r="S13" s="15">
        <v>33.8</v>
      </c>
      <c r="T13" s="15">
        <v>1</v>
      </c>
      <c r="U13" s="15">
        <v>1</v>
      </c>
      <c r="V13" s="15">
        <v>79</v>
      </c>
      <c r="W13" s="15">
        <v>54.8</v>
      </c>
      <c r="X13" s="15">
        <v>3</v>
      </c>
      <c r="Y13" s="15">
        <v>2.1</v>
      </c>
      <c r="Z13" s="17">
        <f t="shared" si="1"/>
        <v>131</v>
      </c>
      <c r="AA13" s="17">
        <f t="shared" si="2"/>
        <v>91.69999999999999</v>
      </c>
      <c r="AB13" s="18">
        <f t="shared" si="3"/>
        <v>1555</v>
      </c>
      <c r="AC13" s="18">
        <f t="shared" si="4"/>
        <v>1464.0900000000001</v>
      </c>
      <c r="AD13" s="46">
        <v>3359874.54</v>
      </c>
      <c r="AE13" s="46">
        <v>330692.94</v>
      </c>
      <c r="AF13" s="46">
        <v>0</v>
      </c>
      <c r="AG13" s="46">
        <v>32637.87</v>
      </c>
      <c r="AH13" s="46">
        <v>373277.17</v>
      </c>
      <c r="AI13" s="46">
        <v>281652.87</v>
      </c>
      <c r="AJ13" s="47">
        <f t="shared" si="5"/>
        <v>4378135.39</v>
      </c>
      <c r="AK13" s="45">
        <v>547599</v>
      </c>
      <c r="AL13" s="45">
        <v>27772</v>
      </c>
      <c r="AM13" s="48">
        <f t="shared" si="6"/>
        <v>575371</v>
      </c>
      <c r="AN13" s="48">
        <f t="shared" si="7"/>
        <v>4953506.39</v>
      </c>
      <c r="AO13" s="20"/>
    </row>
    <row r="14" spans="1:41" ht="45">
      <c r="A14" s="9" t="s">
        <v>32</v>
      </c>
      <c r="B14" s="9" t="s">
        <v>61</v>
      </c>
      <c r="C14" s="9" t="s">
        <v>62</v>
      </c>
      <c r="D14" s="15">
        <v>44</v>
      </c>
      <c r="E14" s="15">
        <v>42.8</v>
      </c>
      <c r="F14" s="15">
        <v>13</v>
      </c>
      <c r="G14" s="15">
        <v>12.4</v>
      </c>
      <c r="H14" s="15">
        <v>76</v>
      </c>
      <c r="I14" s="15">
        <v>71.8</v>
      </c>
      <c r="J14" s="15">
        <v>23</v>
      </c>
      <c r="K14" s="15">
        <v>22.3</v>
      </c>
      <c r="L14" s="15">
        <v>3</v>
      </c>
      <c r="M14" s="15">
        <v>3</v>
      </c>
      <c r="N14" s="15">
        <v>0</v>
      </c>
      <c r="O14" s="15">
        <v>0</v>
      </c>
      <c r="P14" s="16">
        <f t="shared" si="0"/>
        <v>159</v>
      </c>
      <c r="Q14" s="16">
        <f t="shared" si="8"/>
        <v>152.3</v>
      </c>
      <c r="R14" s="15"/>
      <c r="S14" s="15"/>
      <c r="T14" s="15">
        <v>1</v>
      </c>
      <c r="U14" s="15">
        <v>1</v>
      </c>
      <c r="V14" s="15"/>
      <c r="W14" s="15"/>
      <c r="X14" s="15">
        <v>3</v>
      </c>
      <c r="Y14" s="15">
        <v>2.3</v>
      </c>
      <c r="Z14" s="17">
        <f t="shared" si="1"/>
        <v>4</v>
      </c>
      <c r="AA14" s="17">
        <f t="shared" si="2"/>
        <v>3.3</v>
      </c>
      <c r="AB14" s="18">
        <f t="shared" si="3"/>
        <v>163</v>
      </c>
      <c r="AC14" s="18">
        <f t="shared" si="4"/>
        <v>155.60000000000002</v>
      </c>
      <c r="AD14" s="46">
        <v>491614.26999999996</v>
      </c>
      <c r="AE14" s="46">
        <v>898.99</v>
      </c>
      <c r="AF14" s="46">
        <v>0</v>
      </c>
      <c r="AG14" s="46">
        <v>0</v>
      </c>
      <c r="AH14" s="46">
        <v>82486.9</v>
      </c>
      <c r="AI14" s="46">
        <v>41799.54</v>
      </c>
      <c r="AJ14" s="47">
        <f t="shared" si="5"/>
        <v>616799.7</v>
      </c>
      <c r="AK14" s="45">
        <v>11844.84</v>
      </c>
      <c r="AL14" s="45"/>
      <c r="AM14" s="48">
        <f t="shared" si="6"/>
        <v>11844.84</v>
      </c>
      <c r="AN14" s="48">
        <f t="shared" si="7"/>
        <v>628644.5399999999</v>
      </c>
      <c r="AO14" s="20"/>
    </row>
    <row r="15" spans="1:41" ht="45">
      <c r="A15" s="9" t="s">
        <v>35</v>
      </c>
      <c r="B15" s="9" t="s">
        <v>61</v>
      </c>
      <c r="C15" s="9" t="s">
        <v>62</v>
      </c>
      <c r="D15" s="23">
        <v>16</v>
      </c>
      <c r="E15" s="24">
        <v>13.5</v>
      </c>
      <c r="F15" s="24">
        <v>27</v>
      </c>
      <c r="G15" s="24">
        <v>24.3</v>
      </c>
      <c r="H15" s="24">
        <v>65</v>
      </c>
      <c r="I15" s="24">
        <v>61.8</v>
      </c>
      <c r="J15" s="24">
        <v>18</v>
      </c>
      <c r="K15" s="24">
        <v>17.2</v>
      </c>
      <c r="L15" s="24">
        <v>4</v>
      </c>
      <c r="M15" s="24">
        <v>4</v>
      </c>
      <c r="N15" s="24">
        <v>0</v>
      </c>
      <c r="O15" s="24">
        <v>0</v>
      </c>
      <c r="P15" s="16">
        <f t="shared" si="0"/>
        <v>130</v>
      </c>
      <c r="Q15" s="16">
        <f t="shared" si="8"/>
        <v>120.8</v>
      </c>
      <c r="R15" s="24">
        <v>2</v>
      </c>
      <c r="S15" s="24">
        <v>2</v>
      </c>
      <c r="T15" s="24">
        <v>0</v>
      </c>
      <c r="U15" s="24">
        <v>0</v>
      </c>
      <c r="V15" s="24">
        <v>0</v>
      </c>
      <c r="W15" s="24">
        <v>0</v>
      </c>
      <c r="X15" s="24">
        <v>0</v>
      </c>
      <c r="Y15" s="24">
        <v>0</v>
      </c>
      <c r="Z15" s="17">
        <f t="shared" si="1"/>
        <v>2</v>
      </c>
      <c r="AA15" s="17">
        <f t="shared" si="2"/>
        <v>2</v>
      </c>
      <c r="AB15" s="18">
        <f t="shared" si="3"/>
        <v>132</v>
      </c>
      <c r="AC15" s="18">
        <f t="shared" si="4"/>
        <v>122.8</v>
      </c>
      <c r="AD15" s="42">
        <v>322871</v>
      </c>
      <c r="AE15" s="43">
        <v>6169</v>
      </c>
      <c r="AF15" s="43"/>
      <c r="AG15" s="43">
        <v>397</v>
      </c>
      <c r="AH15" s="43">
        <v>82142</v>
      </c>
      <c r="AI15" s="43">
        <v>25643</v>
      </c>
      <c r="AJ15" s="47">
        <f t="shared" si="5"/>
        <v>437222</v>
      </c>
      <c r="AK15" s="42">
        <v>3131</v>
      </c>
      <c r="AL15" s="45"/>
      <c r="AM15" s="48">
        <f t="shared" si="6"/>
        <v>3131</v>
      </c>
      <c r="AN15" s="48">
        <f t="shared" si="7"/>
        <v>440353</v>
      </c>
      <c r="AO15" s="20"/>
    </row>
    <row r="16" spans="1:41" ht="45">
      <c r="A16" s="9" t="s">
        <v>36</v>
      </c>
      <c r="B16" s="9" t="s">
        <v>61</v>
      </c>
      <c r="C16" s="9" t="s">
        <v>62</v>
      </c>
      <c r="D16" s="15">
        <v>32</v>
      </c>
      <c r="E16" s="15">
        <v>30.81</v>
      </c>
      <c r="F16" s="15">
        <v>33</v>
      </c>
      <c r="G16" s="15">
        <v>30.68</v>
      </c>
      <c r="H16" s="15">
        <v>122</v>
      </c>
      <c r="I16" s="15">
        <v>117.08</v>
      </c>
      <c r="J16" s="15">
        <v>33</v>
      </c>
      <c r="K16" s="15">
        <v>29.88</v>
      </c>
      <c r="L16" s="15">
        <v>4</v>
      </c>
      <c r="M16" s="15">
        <v>4</v>
      </c>
      <c r="N16" s="15"/>
      <c r="O16" s="15"/>
      <c r="P16" s="16">
        <f t="shared" si="0"/>
        <v>224</v>
      </c>
      <c r="Q16" s="16">
        <f t="shared" si="8"/>
        <v>212.45</v>
      </c>
      <c r="R16" s="15">
        <v>5</v>
      </c>
      <c r="S16" s="15">
        <v>5</v>
      </c>
      <c r="T16" s="15"/>
      <c r="U16" s="15"/>
      <c r="V16" s="15">
        <v>14</v>
      </c>
      <c r="W16" s="15">
        <v>14</v>
      </c>
      <c r="X16" s="15"/>
      <c r="Y16" s="15"/>
      <c r="Z16" s="17">
        <f t="shared" si="1"/>
        <v>19</v>
      </c>
      <c r="AA16" s="17">
        <f t="shared" si="2"/>
        <v>19</v>
      </c>
      <c r="AB16" s="18">
        <f t="shared" si="3"/>
        <v>243</v>
      </c>
      <c r="AC16" s="18">
        <f t="shared" si="4"/>
        <v>231.45</v>
      </c>
      <c r="AD16" s="46">
        <v>590636.6</v>
      </c>
      <c r="AE16" s="46">
        <v>10222.5</v>
      </c>
      <c r="AF16" s="46">
        <v>15425</v>
      </c>
      <c r="AG16" s="46">
        <v>2495.11</v>
      </c>
      <c r="AH16" s="46">
        <v>150295.26</v>
      </c>
      <c r="AI16" s="46">
        <v>49889.33</v>
      </c>
      <c r="AJ16" s="47">
        <f t="shared" si="5"/>
        <v>818963.7999999999</v>
      </c>
      <c r="AK16" s="45">
        <v>106381.96</v>
      </c>
      <c r="AL16" s="45"/>
      <c r="AM16" s="48">
        <f t="shared" si="6"/>
        <v>106381.96</v>
      </c>
      <c r="AN16" s="48">
        <f t="shared" si="7"/>
        <v>925345.7599999999</v>
      </c>
      <c r="AO16" s="20"/>
    </row>
    <row r="17" spans="1:41" ht="45">
      <c r="A17" s="9" t="s">
        <v>37</v>
      </c>
      <c r="B17" s="9" t="s">
        <v>61</v>
      </c>
      <c r="C17" s="9" t="s">
        <v>62</v>
      </c>
      <c r="D17" s="15">
        <v>36</v>
      </c>
      <c r="E17" s="15">
        <v>32</v>
      </c>
      <c r="F17" s="15">
        <v>33</v>
      </c>
      <c r="G17" s="15">
        <v>32</v>
      </c>
      <c r="H17" s="15">
        <v>19</v>
      </c>
      <c r="I17" s="15">
        <v>19</v>
      </c>
      <c r="J17" s="15"/>
      <c r="K17" s="15"/>
      <c r="L17" s="15"/>
      <c r="M17" s="15"/>
      <c r="N17" s="15">
        <v>9</v>
      </c>
      <c r="O17" s="15">
        <v>4</v>
      </c>
      <c r="P17" s="16">
        <f t="shared" si="0"/>
        <v>97</v>
      </c>
      <c r="Q17" s="16">
        <f t="shared" si="8"/>
        <v>87</v>
      </c>
      <c r="R17" s="15">
        <v>1</v>
      </c>
      <c r="S17" s="15">
        <v>1</v>
      </c>
      <c r="T17" s="15"/>
      <c r="U17" s="15"/>
      <c r="V17" s="15"/>
      <c r="W17" s="15"/>
      <c r="X17" s="15"/>
      <c r="Y17" s="15"/>
      <c r="Z17" s="17">
        <f t="shared" si="1"/>
        <v>1</v>
      </c>
      <c r="AA17" s="17">
        <f t="shared" si="2"/>
        <v>1</v>
      </c>
      <c r="AB17" s="18">
        <f t="shared" si="3"/>
        <v>98</v>
      </c>
      <c r="AC17" s="18">
        <f t="shared" si="4"/>
        <v>88</v>
      </c>
      <c r="AD17" s="46">
        <v>244605</v>
      </c>
      <c r="AE17" s="46">
        <v>11004</v>
      </c>
      <c r="AF17" s="46"/>
      <c r="AG17" s="46">
        <v>707</v>
      </c>
      <c r="AH17" s="46">
        <v>46180</v>
      </c>
      <c r="AI17" s="46">
        <v>22091</v>
      </c>
      <c r="AJ17" s="47">
        <f t="shared" si="5"/>
        <v>324587</v>
      </c>
      <c r="AK17" s="45">
        <v>6000</v>
      </c>
      <c r="AL17" s="45"/>
      <c r="AM17" s="48">
        <f t="shared" si="6"/>
        <v>6000</v>
      </c>
      <c r="AN17" s="48">
        <f t="shared" si="7"/>
        <v>330587</v>
      </c>
      <c r="AO17" s="20"/>
    </row>
    <row r="18" spans="1:41" ht="45">
      <c r="A18" s="9" t="s">
        <v>38</v>
      </c>
      <c r="B18" s="9" t="s">
        <v>61</v>
      </c>
      <c r="C18" s="9" t="s">
        <v>62</v>
      </c>
      <c r="D18" s="15" t="s">
        <v>68</v>
      </c>
      <c r="E18" s="15" t="s">
        <v>68</v>
      </c>
      <c r="F18" s="15" t="s">
        <v>68</v>
      </c>
      <c r="G18" s="15" t="s">
        <v>68</v>
      </c>
      <c r="H18" s="15" t="s">
        <v>68</v>
      </c>
      <c r="I18" s="15" t="s">
        <v>68</v>
      </c>
      <c r="J18" s="15" t="s">
        <v>68</v>
      </c>
      <c r="K18" s="15" t="s">
        <v>68</v>
      </c>
      <c r="L18" s="15" t="s">
        <v>68</v>
      </c>
      <c r="M18" s="15" t="s">
        <v>68</v>
      </c>
      <c r="N18" s="15" t="s">
        <v>68</v>
      </c>
      <c r="O18" s="15" t="s">
        <v>68</v>
      </c>
      <c r="P18" s="16" t="s">
        <v>68</v>
      </c>
      <c r="Q18" s="16" t="s">
        <v>68</v>
      </c>
      <c r="R18" s="15" t="s">
        <v>68</v>
      </c>
      <c r="S18" s="15" t="s">
        <v>68</v>
      </c>
      <c r="T18" s="15" t="s">
        <v>68</v>
      </c>
      <c r="U18" s="15" t="s">
        <v>68</v>
      </c>
      <c r="V18" s="15" t="s">
        <v>68</v>
      </c>
      <c r="W18" s="15" t="s">
        <v>68</v>
      </c>
      <c r="X18" s="15" t="s">
        <v>68</v>
      </c>
      <c r="Y18" s="15" t="s">
        <v>68</v>
      </c>
      <c r="Z18" s="17" t="s">
        <v>68</v>
      </c>
      <c r="AA18" s="17" t="s">
        <v>68</v>
      </c>
      <c r="AB18" s="21" t="s">
        <v>68</v>
      </c>
      <c r="AC18" s="21" t="s">
        <v>68</v>
      </c>
      <c r="AD18" s="46"/>
      <c r="AE18" s="46"/>
      <c r="AF18" s="46"/>
      <c r="AG18" s="46"/>
      <c r="AH18" s="46"/>
      <c r="AI18" s="46"/>
      <c r="AJ18" s="48" t="s">
        <v>68</v>
      </c>
      <c r="AK18" s="45"/>
      <c r="AL18" s="45"/>
      <c r="AM18" s="48" t="s">
        <v>68</v>
      </c>
      <c r="AN18" s="48" t="s">
        <v>68</v>
      </c>
      <c r="AO18" s="20" t="s">
        <v>68</v>
      </c>
    </row>
    <row r="19" spans="1:41" ht="45">
      <c r="A19" s="9" t="s">
        <v>39</v>
      </c>
      <c r="B19" s="9" t="s">
        <v>61</v>
      </c>
      <c r="C19" s="9" t="s">
        <v>62</v>
      </c>
      <c r="D19" s="15">
        <v>7</v>
      </c>
      <c r="E19" s="15">
        <v>4.83</v>
      </c>
      <c r="F19" s="15">
        <v>27</v>
      </c>
      <c r="G19" s="15">
        <v>21.83</v>
      </c>
      <c r="H19" s="15">
        <v>176</v>
      </c>
      <c r="I19" s="15">
        <v>158.27</v>
      </c>
      <c r="J19" s="15">
        <v>42</v>
      </c>
      <c r="K19" s="15">
        <v>40.82</v>
      </c>
      <c r="L19" s="15">
        <v>5</v>
      </c>
      <c r="M19" s="15">
        <v>4.4</v>
      </c>
      <c r="N19" s="15">
        <v>0</v>
      </c>
      <c r="O19" s="15">
        <v>0</v>
      </c>
      <c r="P19" s="16">
        <f t="shared" si="0"/>
        <v>257</v>
      </c>
      <c r="Q19" s="16">
        <f t="shared" si="8"/>
        <v>230.15</v>
      </c>
      <c r="R19" s="15">
        <v>9</v>
      </c>
      <c r="S19" s="15">
        <v>6</v>
      </c>
      <c r="T19" s="15">
        <v>0</v>
      </c>
      <c r="U19" s="15">
        <v>0</v>
      </c>
      <c r="V19" s="15">
        <v>0</v>
      </c>
      <c r="W19" s="15">
        <v>0</v>
      </c>
      <c r="X19" s="15">
        <v>0</v>
      </c>
      <c r="Y19" s="15">
        <v>0</v>
      </c>
      <c r="Z19" s="17">
        <f t="shared" si="1"/>
        <v>9</v>
      </c>
      <c r="AA19" s="17">
        <f t="shared" si="2"/>
        <v>6</v>
      </c>
      <c r="AB19" s="18">
        <f t="shared" si="3"/>
        <v>266</v>
      </c>
      <c r="AC19" s="18">
        <f t="shared" si="4"/>
        <v>236.15</v>
      </c>
      <c r="AD19" s="46">
        <v>744697.73</v>
      </c>
      <c r="AE19" s="46">
        <v>2455.92</v>
      </c>
      <c r="AF19" s="46"/>
      <c r="AG19" s="46">
        <v>219.76</v>
      </c>
      <c r="AH19" s="46">
        <v>143334.88</v>
      </c>
      <c r="AI19" s="46">
        <v>64954.15</v>
      </c>
      <c r="AJ19" s="47">
        <f t="shared" si="5"/>
        <v>955662.4400000001</v>
      </c>
      <c r="AK19" s="45">
        <v>12649.28</v>
      </c>
      <c r="AL19" s="45"/>
      <c r="AM19" s="48">
        <f t="shared" si="6"/>
        <v>12649.28</v>
      </c>
      <c r="AN19" s="48">
        <f t="shared" si="7"/>
        <v>968311.7200000001</v>
      </c>
      <c r="AO19" s="20"/>
    </row>
    <row r="20" spans="1:41" ht="45">
      <c r="A20" s="9" t="s">
        <v>40</v>
      </c>
      <c r="B20" s="9" t="s">
        <v>65</v>
      </c>
      <c r="C20" s="9" t="s">
        <v>62</v>
      </c>
      <c r="D20" s="15">
        <v>738</v>
      </c>
      <c r="E20" s="15">
        <v>682.2</v>
      </c>
      <c r="F20" s="15">
        <v>381</v>
      </c>
      <c r="G20" s="15">
        <v>362.11</v>
      </c>
      <c r="H20" s="15">
        <v>802</v>
      </c>
      <c r="I20" s="15">
        <v>774.75</v>
      </c>
      <c r="J20" s="15">
        <v>96</v>
      </c>
      <c r="K20" s="15">
        <v>95.26</v>
      </c>
      <c r="L20" s="15">
        <v>6</v>
      </c>
      <c r="M20" s="15">
        <v>5.8</v>
      </c>
      <c r="N20" s="15"/>
      <c r="O20" s="15"/>
      <c r="P20" s="16">
        <f t="shared" si="0"/>
        <v>2023</v>
      </c>
      <c r="Q20" s="16">
        <f t="shared" si="8"/>
        <v>1920.12</v>
      </c>
      <c r="R20" s="15">
        <v>91</v>
      </c>
      <c r="S20" s="15">
        <v>91</v>
      </c>
      <c r="T20" s="15"/>
      <c r="U20" s="15"/>
      <c r="V20" s="15">
        <v>23</v>
      </c>
      <c r="W20" s="15">
        <v>23</v>
      </c>
      <c r="X20" s="15"/>
      <c r="Y20" s="15"/>
      <c r="Z20" s="17">
        <f t="shared" si="1"/>
        <v>114</v>
      </c>
      <c r="AA20" s="17">
        <f t="shared" si="2"/>
        <v>114</v>
      </c>
      <c r="AB20" s="18">
        <f t="shared" si="3"/>
        <v>2137</v>
      </c>
      <c r="AC20" s="18">
        <f t="shared" si="4"/>
        <v>2034.12</v>
      </c>
      <c r="AD20" s="46">
        <v>4467505</v>
      </c>
      <c r="AE20" s="46">
        <v>14870</v>
      </c>
      <c r="AF20" s="46">
        <v>0</v>
      </c>
      <c r="AG20" s="46">
        <v>22706</v>
      </c>
      <c r="AH20" s="46">
        <v>847244</v>
      </c>
      <c r="AI20" s="46">
        <v>345211</v>
      </c>
      <c r="AJ20" s="47">
        <f t="shared" si="5"/>
        <v>5697536</v>
      </c>
      <c r="AK20" s="45">
        <v>174323</v>
      </c>
      <c r="AL20" s="45"/>
      <c r="AM20" s="48">
        <f t="shared" si="6"/>
        <v>174323</v>
      </c>
      <c r="AN20" s="48">
        <f t="shared" si="7"/>
        <v>5871859</v>
      </c>
      <c r="AO20" s="20"/>
    </row>
    <row r="21" spans="1:41" ht="45">
      <c r="A21" s="9" t="s">
        <v>41</v>
      </c>
      <c r="B21" s="9" t="s">
        <v>61</v>
      </c>
      <c r="C21" s="9" t="s">
        <v>62</v>
      </c>
      <c r="D21" s="15">
        <v>420</v>
      </c>
      <c r="E21" s="15">
        <v>382.8</v>
      </c>
      <c r="F21" s="15">
        <v>634</v>
      </c>
      <c r="G21" s="15">
        <v>604.5</v>
      </c>
      <c r="H21" s="15">
        <v>1678</v>
      </c>
      <c r="I21" s="15">
        <v>1629.9</v>
      </c>
      <c r="J21" s="15">
        <v>253</v>
      </c>
      <c r="K21" s="15">
        <v>245.6</v>
      </c>
      <c r="L21" s="15">
        <v>90</v>
      </c>
      <c r="M21" s="15">
        <v>87.3</v>
      </c>
      <c r="N21" s="15">
        <v>72</v>
      </c>
      <c r="O21" s="15">
        <v>55.5</v>
      </c>
      <c r="P21" s="16">
        <f t="shared" si="0"/>
        <v>3147</v>
      </c>
      <c r="Q21" s="16">
        <f t="shared" si="8"/>
        <v>3005.6</v>
      </c>
      <c r="R21" s="15">
        <v>27</v>
      </c>
      <c r="S21" s="15">
        <v>27</v>
      </c>
      <c r="T21" s="15">
        <v>13</v>
      </c>
      <c r="U21" s="15">
        <v>13</v>
      </c>
      <c r="V21" s="15">
        <v>9</v>
      </c>
      <c r="W21" s="15">
        <v>9</v>
      </c>
      <c r="X21" s="15">
        <v>4</v>
      </c>
      <c r="Y21" s="15">
        <v>4</v>
      </c>
      <c r="Z21" s="17">
        <f t="shared" si="1"/>
        <v>53</v>
      </c>
      <c r="AA21" s="17">
        <f t="shared" si="2"/>
        <v>53</v>
      </c>
      <c r="AB21" s="18">
        <f t="shared" si="3"/>
        <v>3200</v>
      </c>
      <c r="AC21" s="18">
        <f t="shared" si="4"/>
        <v>3058.6</v>
      </c>
      <c r="AD21" s="46">
        <v>8215494</v>
      </c>
      <c r="AE21" s="46">
        <v>488617</v>
      </c>
      <c r="AF21" s="46">
        <v>0</v>
      </c>
      <c r="AG21" s="46">
        <v>33235</v>
      </c>
      <c r="AH21" s="46">
        <v>952537</v>
      </c>
      <c r="AI21" s="46">
        <v>753123</v>
      </c>
      <c r="AJ21" s="47">
        <f t="shared" si="5"/>
        <v>10443006</v>
      </c>
      <c r="AK21" s="45">
        <v>663123.53</v>
      </c>
      <c r="AL21" s="45">
        <v>1663872.18</v>
      </c>
      <c r="AM21" s="48">
        <f t="shared" si="6"/>
        <v>2326995.71</v>
      </c>
      <c r="AN21" s="48">
        <f t="shared" si="7"/>
        <v>12770001.71</v>
      </c>
      <c r="AO21" s="20"/>
    </row>
    <row r="22" spans="1:41" ht="45">
      <c r="A22" s="9" t="s">
        <v>43</v>
      </c>
      <c r="B22" s="9" t="s">
        <v>65</v>
      </c>
      <c r="C22" s="9" t="s">
        <v>62</v>
      </c>
      <c r="D22" s="15">
        <v>5</v>
      </c>
      <c r="E22" s="15">
        <v>4</v>
      </c>
      <c r="F22" s="15">
        <v>12</v>
      </c>
      <c r="G22" s="15">
        <v>11.83</v>
      </c>
      <c r="H22" s="15">
        <v>32</v>
      </c>
      <c r="I22" s="15">
        <v>31.61</v>
      </c>
      <c r="J22" s="15">
        <v>17</v>
      </c>
      <c r="K22" s="15">
        <v>16.1</v>
      </c>
      <c r="L22" s="15">
        <v>1</v>
      </c>
      <c r="M22" s="15">
        <v>1</v>
      </c>
      <c r="N22" s="15"/>
      <c r="O22" s="15"/>
      <c r="P22" s="16">
        <f t="shared" si="0"/>
        <v>67</v>
      </c>
      <c r="Q22" s="16">
        <f t="shared" si="8"/>
        <v>64.53999999999999</v>
      </c>
      <c r="R22" s="15"/>
      <c r="S22" s="15"/>
      <c r="T22" s="15"/>
      <c r="U22" s="15"/>
      <c r="V22" s="15"/>
      <c r="W22" s="15"/>
      <c r="X22" s="15"/>
      <c r="Y22" s="15"/>
      <c r="Z22" s="17">
        <f t="shared" si="1"/>
        <v>0</v>
      </c>
      <c r="AA22" s="17">
        <f t="shared" si="2"/>
        <v>0</v>
      </c>
      <c r="AB22" s="18">
        <f t="shared" si="3"/>
        <v>67</v>
      </c>
      <c r="AC22" s="18">
        <f t="shared" si="4"/>
        <v>64.53999999999999</v>
      </c>
      <c r="AD22" s="46">
        <v>203052.98</v>
      </c>
      <c r="AE22" s="46">
        <v>112.28</v>
      </c>
      <c r="AF22" s="46"/>
      <c r="AG22" s="46"/>
      <c r="AH22" s="46">
        <v>41230.94</v>
      </c>
      <c r="AI22" s="46">
        <v>17107.4</v>
      </c>
      <c r="AJ22" s="47">
        <f t="shared" si="5"/>
        <v>261503.6</v>
      </c>
      <c r="AK22" s="45"/>
      <c r="AL22" s="45"/>
      <c r="AM22" s="48">
        <f t="shared" si="6"/>
        <v>0</v>
      </c>
      <c r="AN22" s="48">
        <f t="shared" si="7"/>
        <v>261503.6</v>
      </c>
      <c r="AO22" s="20"/>
    </row>
    <row r="23" spans="1:41" ht="45">
      <c r="A23" s="9" t="s">
        <v>44</v>
      </c>
      <c r="B23" s="9" t="s">
        <v>61</v>
      </c>
      <c r="C23" s="9" t="s">
        <v>62</v>
      </c>
      <c r="D23" s="24">
        <v>276</v>
      </c>
      <c r="E23" s="24">
        <v>248</v>
      </c>
      <c r="F23" s="24">
        <v>429</v>
      </c>
      <c r="G23" s="24">
        <v>392</v>
      </c>
      <c r="H23" s="24">
        <v>1074</v>
      </c>
      <c r="I23" s="24">
        <v>1015</v>
      </c>
      <c r="J23" s="24">
        <v>430</v>
      </c>
      <c r="K23" s="24">
        <v>411</v>
      </c>
      <c r="L23" s="24">
        <v>21</v>
      </c>
      <c r="M23" s="24">
        <v>20</v>
      </c>
      <c r="N23" s="24">
        <v>253</v>
      </c>
      <c r="O23" s="24">
        <v>247</v>
      </c>
      <c r="P23" s="16">
        <f t="shared" si="0"/>
        <v>2483</v>
      </c>
      <c r="Q23" s="16">
        <f t="shared" si="8"/>
        <v>2333</v>
      </c>
      <c r="R23" s="24">
        <v>13</v>
      </c>
      <c r="S23" s="24">
        <v>13</v>
      </c>
      <c r="T23" s="24">
        <v>0</v>
      </c>
      <c r="U23" s="24">
        <v>0</v>
      </c>
      <c r="V23" s="24">
        <v>5</v>
      </c>
      <c r="W23" s="24">
        <v>5</v>
      </c>
      <c r="X23" s="24">
        <v>2</v>
      </c>
      <c r="Y23" s="24">
        <v>2</v>
      </c>
      <c r="Z23" s="17">
        <f t="shared" si="1"/>
        <v>20</v>
      </c>
      <c r="AA23" s="17">
        <f t="shared" si="2"/>
        <v>20</v>
      </c>
      <c r="AB23" s="18">
        <f t="shared" si="3"/>
        <v>2503</v>
      </c>
      <c r="AC23" s="18">
        <f t="shared" si="4"/>
        <v>2353</v>
      </c>
      <c r="AD23" s="46">
        <v>6637296.89</v>
      </c>
      <c r="AE23" s="46">
        <v>111208.9</v>
      </c>
      <c r="AF23" s="46">
        <v>30174.35</v>
      </c>
      <c r="AG23" s="46">
        <v>33872.83</v>
      </c>
      <c r="AH23" s="46">
        <v>1632263.1</v>
      </c>
      <c r="AI23" s="46">
        <v>574361.06</v>
      </c>
      <c r="AJ23" s="47">
        <f t="shared" si="5"/>
        <v>9019177.13</v>
      </c>
      <c r="AK23" s="45">
        <v>249071.96</v>
      </c>
      <c r="AL23" s="45"/>
      <c r="AM23" s="48">
        <f t="shared" si="6"/>
        <v>249071.96</v>
      </c>
      <c r="AN23" s="48">
        <f t="shared" si="7"/>
        <v>9268249.090000002</v>
      </c>
      <c r="AO23" s="20"/>
    </row>
    <row r="24" spans="1:41" ht="45">
      <c r="A24" s="9" t="s">
        <v>46</v>
      </c>
      <c r="B24" s="9" t="s">
        <v>61</v>
      </c>
      <c r="C24" s="9" t="s">
        <v>62</v>
      </c>
      <c r="D24" s="15">
        <v>0</v>
      </c>
      <c r="E24" s="15">
        <v>0</v>
      </c>
      <c r="F24" s="15">
        <v>0</v>
      </c>
      <c r="G24" s="15">
        <v>0</v>
      </c>
      <c r="H24" s="15">
        <v>8</v>
      </c>
      <c r="I24" s="15">
        <v>7.6</v>
      </c>
      <c r="J24" s="15">
        <v>2</v>
      </c>
      <c r="K24" s="15">
        <v>1.5</v>
      </c>
      <c r="L24" s="15">
        <v>1</v>
      </c>
      <c r="M24" s="15">
        <v>1</v>
      </c>
      <c r="N24" s="15">
        <v>0</v>
      </c>
      <c r="O24" s="15">
        <v>0</v>
      </c>
      <c r="P24" s="16">
        <f t="shared" si="0"/>
        <v>11</v>
      </c>
      <c r="Q24" s="16">
        <f t="shared" si="8"/>
        <v>10.1</v>
      </c>
      <c r="R24" s="15">
        <v>1</v>
      </c>
      <c r="S24" s="15">
        <v>1</v>
      </c>
      <c r="T24" s="15">
        <v>0</v>
      </c>
      <c r="U24" s="15">
        <v>0</v>
      </c>
      <c r="V24" s="15">
        <v>0</v>
      </c>
      <c r="W24" s="15">
        <v>0</v>
      </c>
      <c r="X24" s="15">
        <v>0</v>
      </c>
      <c r="Y24" s="15">
        <v>0</v>
      </c>
      <c r="Z24" s="17">
        <f t="shared" si="1"/>
        <v>1</v>
      </c>
      <c r="AA24" s="17">
        <f t="shared" si="2"/>
        <v>1</v>
      </c>
      <c r="AB24" s="18">
        <f t="shared" si="3"/>
        <v>12</v>
      </c>
      <c r="AC24" s="18">
        <f t="shared" si="4"/>
        <v>11.1</v>
      </c>
      <c r="AD24" s="46">
        <v>30627.12</v>
      </c>
      <c r="AE24" s="46">
        <v>478.88</v>
      </c>
      <c r="AF24" s="46">
        <v>0</v>
      </c>
      <c r="AG24" s="46">
        <v>0</v>
      </c>
      <c r="AH24" s="46">
        <v>5951.83</v>
      </c>
      <c r="AI24" s="46">
        <v>2548.78</v>
      </c>
      <c r="AJ24" s="47">
        <f t="shared" si="5"/>
        <v>39606.61</v>
      </c>
      <c r="AK24" s="45">
        <v>2061.58</v>
      </c>
      <c r="AL24" s="45">
        <v>0</v>
      </c>
      <c r="AM24" s="48">
        <f t="shared" si="6"/>
        <v>2061.58</v>
      </c>
      <c r="AN24" s="48">
        <f t="shared" si="7"/>
        <v>41668.19</v>
      </c>
      <c r="AO24" s="20" t="s">
        <v>85</v>
      </c>
    </row>
    <row r="25" spans="1:41" ht="45">
      <c r="A25" s="9" t="s">
        <v>48</v>
      </c>
      <c r="B25" s="9" t="s">
        <v>61</v>
      </c>
      <c r="C25" s="9" t="s">
        <v>62</v>
      </c>
      <c r="D25" s="23">
        <v>130</v>
      </c>
      <c r="E25" s="24">
        <v>123.7</v>
      </c>
      <c r="F25" s="24">
        <v>244</v>
      </c>
      <c r="G25" s="24">
        <v>234.7</v>
      </c>
      <c r="H25" s="24">
        <v>939</v>
      </c>
      <c r="I25" s="24">
        <v>922.5</v>
      </c>
      <c r="J25" s="24">
        <v>310</v>
      </c>
      <c r="K25" s="24">
        <v>300.6</v>
      </c>
      <c r="L25" s="24">
        <v>35</v>
      </c>
      <c r="M25" s="24">
        <v>32.3</v>
      </c>
      <c r="N25" s="24">
        <v>99</v>
      </c>
      <c r="O25" s="24">
        <v>92</v>
      </c>
      <c r="P25" s="16">
        <f t="shared" si="0"/>
        <v>1757</v>
      </c>
      <c r="Q25" s="16">
        <f t="shared" si="8"/>
        <v>1705.8</v>
      </c>
      <c r="R25" s="24">
        <v>16</v>
      </c>
      <c r="S25" s="24">
        <v>14</v>
      </c>
      <c r="T25" s="24">
        <v>5</v>
      </c>
      <c r="U25" s="24">
        <v>5</v>
      </c>
      <c r="V25" s="24">
        <v>2</v>
      </c>
      <c r="W25" s="24">
        <v>1</v>
      </c>
      <c r="X25" s="24"/>
      <c r="Y25" s="24"/>
      <c r="Z25" s="17">
        <f t="shared" si="1"/>
        <v>23</v>
      </c>
      <c r="AA25" s="17">
        <f t="shared" si="2"/>
        <v>20</v>
      </c>
      <c r="AB25" s="18">
        <f t="shared" si="3"/>
        <v>1780</v>
      </c>
      <c r="AC25" s="18">
        <f t="shared" si="4"/>
        <v>1725.8</v>
      </c>
      <c r="AD25" s="42">
        <v>4820369</v>
      </c>
      <c r="AE25" s="43">
        <v>165906</v>
      </c>
      <c r="AF25" s="43"/>
      <c r="AG25" s="43">
        <v>153077</v>
      </c>
      <c r="AH25" s="43">
        <v>1236658</v>
      </c>
      <c r="AI25" s="43">
        <v>419781</v>
      </c>
      <c r="AJ25" s="47">
        <f t="shared" si="5"/>
        <v>6795791</v>
      </c>
      <c r="AK25" s="42">
        <v>76802</v>
      </c>
      <c r="AL25" s="45"/>
      <c r="AM25" s="48">
        <f t="shared" si="6"/>
        <v>76802</v>
      </c>
      <c r="AN25" s="48">
        <f t="shared" si="7"/>
        <v>6872593</v>
      </c>
      <c r="AO25" s="20"/>
    </row>
    <row r="26" spans="1:41" ht="45">
      <c r="A26" s="9" t="s">
        <v>49</v>
      </c>
      <c r="B26" s="9" t="s">
        <v>65</v>
      </c>
      <c r="C26" s="9" t="s">
        <v>62</v>
      </c>
      <c r="D26" s="15">
        <v>110</v>
      </c>
      <c r="E26" s="15">
        <v>106.59</v>
      </c>
      <c r="F26" s="15">
        <v>405</v>
      </c>
      <c r="G26" s="15">
        <v>392.51</v>
      </c>
      <c r="H26" s="15">
        <v>540</v>
      </c>
      <c r="I26" s="15">
        <v>527.03</v>
      </c>
      <c r="J26" s="15">
        <v>162</v>
      </c>
      <c r="K26" s="15">
        <v>161.32</v>
      </c>
      <c r="L26" s="15">
        <v>44</v>
      </c>
      <c r="M26" s="15">
        <v>43.45</v>
      </c>
      <c r="N26" s="15">
        <v>2</v>
      </c>
      <c r="O26" s="15">
        <v>1.95</v>
      </c>
      <c r="P26" s="16">
        <f t="shared" si="0"/>
        <v>1263</v>
      </c>
      <c r="Q26" s="16">
        <f t="shared" si="8"/>
        <v>1232.8500000000001</v>
      </c>
      <c r="R26" s="15">
        <v>13</v>
      </c>
      <c r="S26" s="15">
        <v>13</v>
      </c>
      <c r="T26" s="15"/>
      <c r="U26" s="15"/>
      <c r="V26" s="15">
        <v>119</v>
      </c>
      <c r="W26" s="15">
        <v>119</v>
      </c>
      <c r="X26" s="15">
        <v>1</v>
      </c>
      <c r="Y26" s="15">
        <v>1</v>
      </c>
      <c r="Z26" s="17">
        <f t="shared" si="1"/>
        <v>133</v>
      </c>
      <c r="AA26" s="17">
        <f t="shared" si="2"/>
        <v>133</v>
      </c>
      <c r="AB26" s="18">
        <f t="shared" si="3"/>
        <v>1396</v>
      </c>
      <c r="AC26" s="18">
        <f t="shared" si="4"/>
        <v>1365.8500000000001</v>
      </c>
      <c r="AD26" s="46">
        <v>4244771.54</v>
      </c>
      <c r="AE26" s="46">
        <v>124182.5</v>
      </c>
      <c r="AF26" s="46">
        <v>0</v>
      </c>
      <c r="AG26" s="46">
        <v>1102.33</v>
      </c>
      <c r="AH26" s="46">
        <v>857954.6</v>
      </c>
      <c r="AI26" s="46">
        <v>398734.96</v>
      </c>
      <c r="AJ26" s="47">
        <f t="shared" si="5"/>
        <v>5626745.93</v>
      </c>
      <c r="AK26" s="45">
        <v>1144864</v>
      </c>
      <c r="AL26" s="45">
        <v>0</v>
      </c>
      <c r="AM26" s="48">
        <f t="shared" si="6"/>
        <v>1144864</v>
      </c>
      <c r="AN26" s="48">
        <f t="shared" si="7"/>
        <v>6771609.93</v>
      </c>
      <c r="AO26" s="20"/>
    </row>
    <row r="27" spans="1:41" ht="45">
      <c r="A27" s="9" t="s">
        <v>52</v>
      </c>
      <c r="B27" s="9" t="s">
        <v>61</v>
      </c>
      <c r="C27" s="9" t="s">
        <v>62</v>
      </c>
      <c r="D27" s="23">
        <v>1509</v>
      </c>
      <c r="E27" s="24">
        <v>1407</v>
      </c>
      <c r="F27" s="24">
        <v>648</v>
      </c>
      <c r="G27" s="24">
        <v>623</v>
      </c>
      <c r="H27" s="24">
        <v>93</v>
      </c>
      <c r="I27" s="24">
        <v>90.56</v>
      </c>
      <c r="J27" s="24">
        <v>11</v>
      </c>
      <c r="K27" s="24">
        <v>11</v>
      </c>
      <c r="L27" s="24">
        <v>8</v>
      </c>
      <c r="M27" s="24">
        <v>8</v>
      </c>
      <c r="N27" s="24">
        <v>7</v>
      </c>
      <c r="O27" s="24">
        <v>0.96</v>
      </c>
      <c r="P27" s="16">
        <f t="shared" si="0"/>
        <v>2276</v>
      </c>
      <c r="Q27" s="16">
        <f t="shared" si="8"/>
        <v>2140.52</v>
      </c>
      <c r="R27" s="24">
        <v>224</v>
      </c>
      <c r="S27" s="24">
        <v>224</v>
      </c>
      <c r="T27" s="24"/>
      <c r="U27" s="24"/>
      <c r="V27" s="24">
        <v>108</v>
      </c>
      <c r="W27" s="24">
        <v>108</v>
      </c>
      <c r="X27" s="24"/>
      <c r="Y27" s="24"/>
      <c r="Z27" s="17">
        <f t="shared" si="1"/>
        <v>332</v>
      </c>
      <c r="AA27" s="17">
        <f t="shared" si="2"/>
        <v>332</v>
      </c>
      <c r="AB27" s="18">
        <f t="shared" si="3"/>
        <v>2608</v>
      </c>
      <c r="AC27" s="18">
        <f t="shared" si="4"/>
        <v>2472.52</v>
      </c>
      <c r="AD27" s="42">
        <v>3849293.9899999993</v>
      </c>
      <c r="AE27" s="43">
        <v>110337.39000000001</v>
      </c>
      <c r="AF27" s="43">
        <v>7221</v>
      </c>
      <c r="AG27" s="43">
        <v>161469.41999999998</v>
      </c>
      <c r="AH27" s="43">
        <v>299866.15</v>
      </c>
      <c r="AI27" s="43">
        <v>309070.48</v>
      </c>
      <c r="AJ27" s="47">
        <f t="shared" si="5"/>
        <v>4737258.43</v>
      </c>
      <c r="AK27" s="42">
        <v>995672</v>
      </c>
      <c r="AL27" s="42">
        <v>0</v>
      </c>
      <c r="AM27" s="48">
        <f t="shared" si="6"/>
        <v>995672</v>
      </c>
      <c r="AN27" s="48">
        <f t="shared" si="7"/>
        <v>5732930.43</v>
      </c>
      <c r="AO27" s="25" t="s">
        <v>101</v>
      </c>
    </row>
    <row r="28" spans="1:41" ht="45">
      <c r="A28" s="9" t="s">
        <v>53</v>
      </c>
      <c r="B28" s="9" t="s">
        <v>61</v>
      </c>
      <c r="C28" s="9" t="s">
        <v>62</v>
      </c>
      <c r="D28" s="15"/>
      <c r="E28" s="15"/>
      <c r="F28" s="15">
        <v>43</v>
      </c>
      <c r="G28" s="15">
        <v>43</v>
      </c>
      <c r="H28" s="15">
        <v>18</v>
      </c>
      <c r="I28" s="15">
        <v>18</v>
      </c>
      <c r="J28" s="15">
        <v>72</v>
      </c>
      <c r="K28" s="15">
        <v>72</v>
      </c>
      <c r="L28" s="15">
        <v>6</v>
      </c>
      <c r="M28" s="15">
        <v>6</v>
      </c>
      <c r="N28" s="15">
        <v>29</v>
      </c>
      <c r="O28" s="15">
        <v>29</v>
      </c>
      <c r="P28" s="16">
        <f t="shared" si="0"/>
        <v>168</v>
      </c>
      <c r="Q28" s="16">
        <f t="shared" si="8"/>
        <v>168</v>
      </c>
      <c r="R28" s="15">
        <v>14</v>
      </c>
      <c r="S28" s="15">
        <v>14</v>
      </c>
      <c r="T28" s="15">
        <v>0</v>
      </c>
      <c r="U28" s="15">
        <v>0</v>
      </c>
      <c r="V28" s="15"/>
      <c r="W28" s="15"/>
      <c r="X28" s="15"/>
      <c r="Y28" s="15"/>
      <c r="Z28" s="17">
        <f t="shared" si="1"/>
        <v>14</v>
      </c>
      <c r="AA28" s="17">
        <f t="shared" si="2"/>
        <v>14</v>
      </c>
      <c r="AB28" s="18">
        <f t="shared" si="3"/>
        <v>182</v>
      </c>
      <c r="AC28" s="18">
        <f t="shared" si="4"/>
        <v>182</v>
      </c>
      <c r="AD28" s="46">
        <v>705840.9</v>
      </c>
      <c r="AE28" s="46">
        <v>109748.02</v>
      </c>
      <c r="AF28" s="46"/>
      <c r="AG28" s="46"/>
      <c r="AH28" s="46">
        <v>116103.7</v>
      </c>
      <c r="AI28" s="46">
        <v>79775.21</v>
      </c>
      <c r="AJ28" s="47">
        <f t="shared" si="5"/>
        <v>1011467.83</v>
      </c>
      <c r="AK28" s="45">
        <v>471663.04</v>
      </c>
      <c r="AL28" s="45"/>
      <c r="AM28" s="48">
        <f t="shared" si="6"/>
        <v>471663.04</v>
      </c>
      <c r="AN28" s="48">
        <f t="shared" si="7"/>
        <v>1483130.8699999999</v>
      </c>
      <c r="AO28" s="20"/>
    </row>
    <row r="29" spans="1:41" ht="45">
      <c r="A29" s="9" t="s">
        <v>54</v>
      </c>
      <c r="B29" s="9" t="s">
        <v>61</v>
      </c>
      <c r="C29" s="9" t="s">
        <v>62</v>
      </c>
      <c r="D29" s="23">
        <v>19</v>
      </c>
      <c r="E29" s="24">
        <v>18</v>
      </c>
      <c r="F29" s="24">
        <v>13</v>
      </c>
      <c r="G29" s="24">
        <v>12</v>
      </c>
      <c r="H29" s="24">
        <v>49</v>
      </c>
      <c r="I29" s="24">
        <v>48</v>
      </c>
      <c r="J29" s="24">
        <v>14</v>
      </c>
      <c r="K29" s="24">
        <v>14</v>
      </c>
      <c r="L29" s="24">
        <v>6</v>
      </c>
      <c r="M29" s="24">
        <v>6</v>
      </c>
      <c r="N29" s="24">
        <v>0</v>
      </c>
      <c r="O29" s="24">
        <v>0</v>
      </c>
      <c r="P29" s="16">
        <f t="shared" si="0"/>
        <v>101</v>
      </c>
      <c r="Q29" s="16">
        <f t="shared" si="8"/>
        <v>98</v>
      </c>
      <c r="R29" s="15">
        <v>0</v>
      </c>
      <c r="S29" s="15">
        <v>0</v>
      </c>
      <c r="T29" s="15">
        <v>0</v>
      </c>
      <c r="U29" s="15">
        <v>0</v>
      </c>
      <c r="V29" s="15">
        <v>0</v>
      </c>
      <c r="W29" s="15">
        <v>0</v>
      </c>
      <c r="X29" s="15">
        <v>0</v>
      </c>
      <c r="Y29" s="15">
        <v>0</v>
      </c>
      <c r="Z29" s="17">
        <f t="shared" si="1"/>
        <v>0</v>
      </c>
      <c r="AA29" s="17">
        <f t="shared" si="2"/>
        <v>0</v>
      </c>
      <c r="AB29" s="18">
        <f t="shared" si="3"/>
        <v>101</v>
      </c>
      <c r="AC29" s="18">
        <f t="shared" si="4"/>
        <v>98</v>
      </c>
      <c r="AD29" s="42">
        <f>492195.88-AF29</f>
        <v>334419.88</v>
      </c>
      <c r="AE29" s="43"/>
      <c r="AF29" s="43">
        <f>157776</f>
        <v>157776</v>
      </c>
      <c r="AG29" s="43"/>
      <c r="AH29" s="43">
        <v>65759.82</v>
      </c>
      <c r="AI29" s="43">
        <v>53330.15</v>
      </c>
      <c r="AJ29" s="47">
        <f t="shared" si="5"/>
        <v>611285.85</v>
      </c>
      <c r="AK29" s="45"/>
      <c r="AL29" s="45"/>
      <c r="AM29" s="48">
        <f t="shared" si="6"/>
        <v>0</v>
      </c>
      <c r="AN29" s="48">
        <f t="shared" si="7"/>
        <v>611285.85</v>
      </c>
      <c r="AO29" s="20"/>
    </row>
    <row r="30" spans="1:41" ht="45">
      <c r="A30" s="9" t="s">
        <v>55</v>
      </c>
      <c r="B30" s="9" t="s">
        <v>65</v>
      </c>
      <c r="C30" s="9" t="s">
        <v>62</v>
      </c>
      <c r="D30" s="15">
        <v>231</v>
      </c>
      <c r="E30" s="15">
        <v>203.4</v>
      </c>
      <c r="F30" s="15">
        <v>220</v>
      </c>
      <c r="G30" s="15">
        <v>209.18</v>
      </c>
      <c r="H30" s="15">
        <v>256</v>
      </c>
      <c r="I30" s="15">
        <v>249.61</v>
      </c>
      <c r="J30" s="15">
        <v>229</v>
      </c>
      <c r="K30" s="15">
        <v>215.96</v>
      </c>
      <c r="L30" s="15">
        <v>28</v>
      </c>
      <c r="M30" s="15">
        <v>28</v>
      </c>
      <c r="N30" s="15"/>
      <c r="O30" s="15"/>
      <c r="P30" s="16">
        <f t="shared" si="0"/>
        <v>964</v>
      </c>
      <c r="Q30" s="16">
        <f t="shared" si="8"/>
        <v>906.1500000000001</v>
      </c>
      <c r="R30" s="15">
        <v>37</v>
      </c>
      <c r="S30" s="15">
        <v>36</v>
      </c>
      <c r="T30" s="15"/>
      <c r="U30" s="15"/>
      <c r="V30" s="15">
        <v>25</v>
      </c>
      <c r="W30" s="15">
        <v>25</v>
      </c>
      <c r="X30" s="15"/>
      <c r="Y30" s="15"/>
      <c r="Z30" s="17">
        <f t="shared" si="1"/>
        <v>62</v>
      </c>
      <c r="AA30" s="17">
        <f t="shared" si="2"/>
        <v>61</v>
      </c>
      <c r="AB30" s="18">
        <f t="shared" si="3"/>
        <v>1026</v>
      </c>
      <c r="AC30" s="18">
        <f t="shared" si="4"/>
        <v>967.1500000000001</v>
      </c>
      <c r="AD30" s="46">
        <v>2240054</v>
      </c>
      <c r="AE30" s="46">
        <v>86454</v>
      </c>
      <c r="AF30" s="46">
        <v>44492</v>
      </c>
      <c r="AG30" s="46">
        <v>126365</v>
      </c>
      <c r="AH30" s="46">
        <v>470204</v>
      </c>
      <c r="AI30" s="46">
        <v>201477</v>
      </c>
      <c r="AJ30" s="47">
        <f t="shared" si="5"/>
        <v>3169046</v>
      </c>
      <c r="AK30" s="45">
        <v>362375</v>
      </c>
      <c r="AL30" s="45"/>
      <c r="AM30" s="48">
        <f t="shared" si="6"/>
        <v>362375</v>
      </c>
      <c r="AN30" s="48">
        <f t="shared" si="7"/>
        <v>3531421</v>
      </c>
      <c r="AO30" s="20"/>
    </row>
    <row r="31" spans="1:41" ht="45">
      <c r="A31" s="9" t="s">
        <v>56</v>
      </c>
      <c r="B31" s="9" t="s">
        <v>65</v>
      </c>
      <c r="C31" s="9" t="s">
        <v>62</v>
      </c>
      <c r="D31" s="15">
        <v>1</v>
      </c>
      <c r="E31" s="15">
        <v>1</v>
      </c>
      <c r="F31" s="15">
        <v>5</v>
      </c>
      <c r="G31" s="15">
        <v>5</v>
      </c>
      <c r="H31" s="15">
        <v>10</v>
      </c>
      <c r="I31" s="15">
        <v>10</v>
      </c>
      <c r="J31" s="15">
        <v>18</v>
      </c>
      <c r="K31" s="15">
        <v>17.8</v>
      </c>
      <c r="L31" s="15">
        <v>4</v>
      </c>
      <c r="M31" s="15">
        <v>4</v>
      </c>
      <c r="N31" s="15"/>
      <c r="O31" s="15"/>
      <c r="P31" s="16">
        <f t="shared" si="0"/>
        <v>38</v>
      </c>
      <c r="Q31" s="16">
        <f t="shared" si="8"/>
        <v>37.8</v>
      </c>
      <c r="R31" s="15"/>
      <c r="S31" s="15"/>
      <c r="T31" s="15"/>
      <c r="U31" s="15"/>
      <c r="V31" s="15"/>
      <c r="W31" s="15"/>
      <c r="X31" s="15"/>
      <c r="Y31" s="15"/>
      <c r="Z31" s="17">
        <f t="shared" si="1"/>
        <v>0</v>
      </c>
      <c r="AA31" s="17">
        <f t="shared" si="2"/>
        <v>0</v>
      </c>
      <c r="AB31" s="18">
        <f t="shared" si="3"/>
        <v>38</v>
      </c>
      <c r="AC31" s="18">
        <f t="shared" si="4"/>
        <v>37.8</v>
      </c>
      <c r="AD31" s="46">
        <v>125877.38</v>
      </c>
      <c r="AE31" s="46"/>
      <c r="AF31" s="46"/>
      <c r="AG31" s="46">
        <v>382.04</v>
      </c>
      <c r="AH31" s="46">
        <v>25806.64</v>
      </c>
      <c r="AI31" s="46">
        <v>12703.28</v>
      </c>
      <c r="AJ31" s="47">
        <f t="shared" si="5"/>
        <v>164769.34</v>
      </c>
      <c r="AK31" s="45"/>
      <c r="AL31" s="45"/>
      <c r="AM31" s="48">
        <f t="shared" si="6"/>
        <v>0</v>
      </c>
      <c r="AN31" s="48">
        <f t="shared" si="7"/>
        <v>164769.34</v>
      </c>
      <c r="AO31" s="20"/>
    </row>
    <row r="32" spans="1:41" ht="45">
      <c r="A32" s="9" t="s">
        <v>57</v>
      </c>
      <c r="B32" s="9" t="s">
        <v>61</v>
      </c>
      <c r="C32" s="9" t="s">
        <v>62</v>
      </c>
      <c r="D32" s="15">
        <v>62</v>
      </c>
      <c r="E32" s="15">
        <v>57.48</v>
      </c>
      <c r="F32" s="15">
        <v>60</v>
      </c>
      <c r="G32" s="15">
        <v>57.81</v>
      </c>
      <c r="H32" s="15">
        <v>276</v>
      </c>
      <c r="I32" s="15">
        <v>272.96</v>
      </c>
      <c r="J32" s="15">
        <v>102</v>
      </c>
      <c r="K32" s="15">
        <v>100.36</v>
      </c>
      <c r="L32" s="15">
        <v>10</v>
      </c>
      <c r="M32" s="15">
        <v>9.6</v>
      </c>
      <c r="N32" s="15">
        <v>14</v>
      </c>
      <c r="O32" s="15">
        <v>14</v>
      </c>
      <c r="P32" s="16">
        <f t="shared" si="0"/>
        <v>524</v>
      </c>
      <c r="Q32" s="16">
        <f t="shared" si="8"/>
        <v>512.21</v>
      </c>
      <c r="R32" s="15">
        <v>2</v>
      </c>
      <c r="S32" s="15">
        <v>2</v>
      </c>
      <c r="T32" s="15">
        <v>0</v>
      </c>
      <c r="U32" s="15">
        <v>0</v>
      </c>
      <c r="V32" s="15">
        <v>349</v>
      </c>
      <c r="W32" s="15">
        <v>349</v>
      </c>
      <c r="X32" s="15">
        <v>0</v>
      </c>
      <c r="Y32" s="15">
        <v>0</v>
      </c>
      <c r="Z32" s="17">
        <f t="shared" si="1"/>
        <v>351</v>
      </c>
      <c r="AA32" s="17">
        <f t="shared" si="2"/>
        <v>351</v>
      </c>
      <c r="AB32" s="18">
        <f t="shared" si="3"/>
        <v>875</v>
      </c>
      <c r="AC32" s="18">
        <f t="shared" si="4"/>
        <v>863.21</v>
      </c>
      <c r="AD32" s="46">
        <v>1687734</v>
      </c>
      <c r="AE32" s="46">
        <v>0</v>
      </c>
      <c r="AF32" s="46">
        <v>270613</v>
      </c>
      <c r="AG32" s="46">
        <v>15128</v>
      </c>
      <c r="AH32" s="46">
        <v>254801</v>
      </c>
      <c r="AI32" s="46">
        <v>175302</v>
      </c>
      <c r="AJ32" s="47">
        <f t="shared" si="5"/>
        <v>2403578</v>
      </c>
      <c r="AK32" s="45">
        <v>1210110</v>
      </c>
      <c r="AL32" s="45">
        <v>0</v>
      </c>
      <c r="AM32" s="48">
        <f t="shared" si="6"/>
        <v>1210110</v>
      </c>
      <c r="AN32" s="48">
        <f t="shared" si="7"/>
        <v>3613688</v>
      </c>
      <c r="AO32" s="20" t="s">
        <v>70</v>
      </c>
    </row>
    <row r="33" spans="1:41" ht="45">
      <c r="A33" s="9" t="s">
        <v>59</v>
      </c>
      <c r="B33" s="9" t="s">
        <v>66</v>
      </c>
      <c r="C33" s="9" t="s">
        <v>62</v>
      </c>
      <c r="D33" s="15">
        <v>38</v>
      </c>
      <c r="E33" s="15">
        <v>32.39</v>
      </c>
      <c r="F33" s="15">
        <v>523</v>
      </c>
      <c r="G33" s="15">
        <v>509.97</v>
      </c>
      <c r="H33" s="15">
        <v>413</v>
      </c>
      <c r="I33" s="15">
        <v>402.11</v>
      </c>
      <c r="J33" s="15">
        <v>113</v>
      </c>
      <c r="K33" s="15">
        <v>110.56</v>
      </c>
      <c r="L33" s="15">
        <v>6</v>
      </c>
      <c r="M33" s="15">
        <v>5.6</v>
      </c>
      <c r="N33" s="15">
        <v>3</v>
      </c>
      <c r="O33" s="15">
        <v>0.73</v>
      </c>
      <c r="P33" s="16">
        <f t="shared" si="0"/>
        <v>1096</v>
      </c>
      <c r="Q33" s="16">
        <f t="shared" si="8"/>
        <v>1061.36</v>
      </c>
      <c r="R33" s="15">
        <v>43</v>
      </c>
      <c r="S33" s="15">
        <v>43</v>
      </c>
      <c r="T33" s="15">
        <v>2</v>
      </c>
      <c r="U33" s="15">
        <v>2</v>
      </c>
      <c r="V33" s="15">
        <v>88</v>
      </c>
      <c r="W33" s="15">
        <v>88</v>
      </c>
      <c r="X33" s="15">
        <v>0</v>
      </c>
      <c r="Y33" s="15">
        <v>0</v>
      </c>
      <c r="Z33" s="17">
        <f t="shared" si="1"/>
        <v>133</v>
      </c>
      <c r="AA33" s="17">
        <f t="shared" si="2"/>
        <v>133</v>
      </c>
      <c r="AB33" s="18">
        <f t="shared" si="3"/>
        <v>1229</v>
      </c>
      <c r="AC33" s="18">
        <f t="shared" si="4"/>
        <v>1194.36</v>
      </c>
      <c r="AD33" s="46">
        <v>2830760</v>
      </c>
      <c r="AE33" s="46">
        <v>62358</v>
      </c>
      <c r="AF33" s="46">
        <v>1576022</v>
      </c>
      <c r="AG33" s="46">
        <v>22241</v>
      </c>
      <c r="AH33" s="46">
        <v>554474</v>
      </c>
      <c r="AI33" s="46">
        <v>426693</v>
      </c>
      <c r="AJ33" s="47">
        <f t="shared" si="5"/>
        <v>5472548</v>
      </c>
      <c r="AK33" s="45">
        <v>779536.13</v>
      </c>
      <c r="AL33" s="45"/>
      <c r="AM33" s="48">
        <f t="shared" si="6"/>
        <v>779536.13</v>
      </c>
      <c r="AN33" s="48">
        <f t="shared" si="7"/>
        <v>6252084.13</v>
      </c>
      <c r="AO33" s="20"/>
    </row>
    <row r="34" spans="1:41" ht="45">
      <c r="A34" s="9" t="s">
        <v>60</v>
      </c>
      <c r="B34" s="9" t="s">
        <v>66</v>
      </c>
      <c r="C34" s="9" t="s">
        <v>62</v>
      </c>
      <c r="D34" s="15"/>
      <c r="E34" s="15"/>
      <c r="F34" s="15"/>
      <c r="G34" s="15"/>
      <c r="H34" s="15"/>
      <c r="I34" s="15"/>
      <c r="J34" s="15"/>
      <c r="K34" s="15"/>
      <c r="L34" s="24">
        <v>4</v>
      </c>
      <c r="M34" s="24">
        <v>3.1</v>
      </c>
      <c r="N34" s="24">
        <v>1981</v>
      </c>
      <c r="O34" s="24">
        <v>1903.1</v>
      </c>
      <c r="P34" s="16">
        <f t="shared" si="0"/>
        <v>1985</v>
      </c>
      <c r="Q34" s="16">
        <f t="shared" si="8"/>
        <v>1906.1999999999998</v>
      </c>
      <c r="R34" s="24">
        <v>18</v>
      </c>
      <c r="S34" s="24">
        <v>18</v>
      </c>
      <c r="T34" s="24">
        <v>19</v>
      </c>
      <c r="U34" s="24">
        <v>19</v>
      </c>
      <c r="V34" s="24">
        <v>37</v>
      </c>
      <c r="W34" s="24">
        <v>37</v>
      </c>
      <c r="X34" s="24">
        <v>0</v>
      </c>
      <c r="Y34" s="24">
        <v>0</v>
      </c>
      <c r="Z34" s="17">
        <f t="shared" si="1"/>
        <v>74</v>
      </c>
      <c r="AA34" s="17">
        <f t="shared" si="2"/>
        <v>74</v>
      </c>
      <c r="AB34" s="18">
        <f t="shared" si="3"/>
        <v>2059</v>
      </c>
      <c r="AC34" s="18">
        <f t="shared" si="4"/>
        <v>1980.1999999999998</v>
      </c>
      <c r="AD34" s="42">
        <v>4880734</v>
      </c>
      <c r="AE34" s="43">
        <v>340671</v>
      </c>
      <c r="AF34" s="43">
        <v>80436</v>
      </c>
      <c r="AG34" s="43">
        <v>190936</v>
      </c>
      <c r="AH34" s="43">
        <v>1008625</v>
      </c>
      <c r="AI34" s="43">
        <v>658210</v>
      </c>
      <c r="AJ34" s="47">
        <f t="shared" si="5"/>
        <v>7159612</v>
      </c>
      <c r="AK34" s="42">
        <v>429281</v>
      </c>
      <c r="AL34" s="42">
        <v>1361</v>
      </c>
      <c r="AM34" s="48">
        <f t="shared" si="6"/>
        <v>430642</v>
      </c>
      <c r="AN34" s="48">
        <f t="shared" si="7"/>
        <v>7590254</v>
      </c>
      <c r="AO34" s="20"/>
    </row>
    <row r="35" spans="1:41" ht="15">
      <c r="A35" s="3"/>
      <c r="B35" s="3"/>
      <c r="C35" s="3"/>
      <c r="D35" s="7"/>
      <c r="E35" s="7"/>
      <c r="F35" s="7"/>
      <c r="G35" s="7"/>
      <c r="H35" s="7"/>
      <c r="I35" s="7"/>
      <c r="J35" s="7"/>
      <c r="K35" s="7"/>
      <c r="L35" s="7"/>
      <c r="M35" s="7"/>
      <c r="N35" s="7"/>
      <c r="O35" s="7"/>
      <c r="P35" s="26"/>
      <c r="Q35" s="26"/>
      <c r="R35" s="7"/>
      <c r="S35" s="7"/>
      <c r="T35" s="7"/>
      <c r="U35" s="7"/>
      <c r="V35" s="7"/>
      <c r="W35" s="7"/>
      <c r="X35" s="7"/>
      <c r="Y35" s="7"/>
      <c r="Z35" s="17"/>
      <c r="AA35" s="17"/>
      <c r="AB35" s="18"/>
      <c r="AC35" s="18"/>
      <c r="AD35" s="43"/>
      <c r="AE35" s="43"/>
      <c r="AF35" s="43"/>
      <c r="AG35" s="43"/>
      <c r="AH35" s="43"/>
      <c r="AI35" s="43"/>
      <c r="AJ35" s="47"/>
      <c r="AK35" s="42"/>
      <c r="AL35" s="42"/>
      <c r="AM35" s="48"/>
      <c r="AN35" s="48"/>
      <c r="AO35" s="20"/>
    </row>
    <row r="36" spans="1:41" ht="15">
      <c r="A36" s="3"/>
      <c r="B36" s="3"/>
      <c r="C36" s="3"/>
      <c r="D36" s="7"/>
      <c r="E36" s="7"/>
      <c r="F36" s="7"/>
      <c r="G36" s="7"/>
      <c r="H36" s="7"/>
      <c r="I36" s="7"/>
      <c r="J36" s="7"/>
      <c r="K36" s="7"/>
      <c r="L36" s="7"/>
      <c r="M36" s="7"/>
      <c r="N36" s="7"/>
      <c r="O36" s="7"/>
      <c r="P36" s="26"/>
      <c r="Q36" s="26"/>
      <c r="R36" s="7"/>
      <c r="S36" s="7"/>
      <c r="T36" s="7"/>
      <c r="U36" s="7"/>
      <c r="V36" s="7"/>
      <c r="W36" s="7"/>
      <c r="X36" s="7"/>
      <c r="Y36" s="7"/>
      <c r="Z36" s="17"/>
      <c r="AA36" s="17"/>
      <c r="AB36" s="18"/>
      <c r="AC36" s="18"/>
      <c r="AD36" s="43"/>
      <c r="AE36" s="43"/>
      <c r="AF36" s="43"/>
      <c r="AG36" s="43"/>
      <c r="AH36" s="43"/>
      <c r="AI36" s="43"/>
      <c r="AJ36" s="47"/>
      <c r="AK36" s="42"/>
      <c r="AL36" s="42"/>
      <c r="AM36" s="48"/>
      <c r="AN36" s="48"/>
      <c r="AO36" s="4"/>
    </row>
    <row r="37" spans="1:41" ht="15">
      <c r="A37" s="3"/>
      <c r="B37" s="3"/>
      <c r="C37" s="3"/>
      <c r="D37" s="7"/>
      <c r="E37" s="7"/>
      <c r="F37" s="7"/>
      <c r="G37" s="7"/>
      <c r="H37" s="7"/>
      <c r="I37" s="7"/>
      <c r="J37" s="7"/>
      <c r="K37" s="7"/>
      <c r="L37" s="7"/>
      <c r="M37" s="7"/>
      <c r="N37" s="7"/>
      <c r="O37" s="7"/>
      <c r="P37" s="26"/>
      <c r="Q37" s="26"/>
      <c r="R37" s="7"/>
      <c r="S37" s="7"/>
      <c r="T37" s="7"/>
      <c r="U37" s="7"/>
      <c r="V37" s="7"/>
      <c r="W37" s="7"/>
      <c r="X37" s="7"/>
      <c r="Y37" s="7"/>
      <c r="Z37" s="17"/>
      <c r="AA37" s="17"/>
      <c r="AB37" s="18"/>
      <c r="AC37" s="18"/>
      <c r="AD37" s="43"/>
      <c r="AE37" s="43"/>
      <c r="AF37" s="43"/>
      <c r="AG37" s="43"/>
      <c r="AH37" s="43"/>
      <c r="AI37" s="43"/>
      <c r="AJ37" s="47"/>
      <c r="AK37" s="42"/>
      <c r="AL37" s="42"/>
      <c r="AM37" s="48"/>
      <c r="AN37" s="48"/>
      <c r="AO37" s="4"/>
    </row>
    <row r="38" spans="1:41" ht="15">
      <c r="A38" s="3"/>
      <c r="B38" s="3"/>
      <c r="C38" s="3"/>
      <c r="D38" s="7"/>
      <c r="E38" s="7"/>
      <c r="F38" s="7"/>
      <c r="G38" s="7"/>
      <c r="H38" s="7"/>
      <c r="I38" s="7"/>
      <c r="J38" s="7"/>
      <c r="K38" s="7"/>
      <c r="L38" s="7"/>
      <c r="M38" s="7"/>
      <c r="N38" s="7"/>
      <c r="O38" s="7"/>
      <c r="P38" s="26"/>
      <c r="Q38" s="26"/>
      <c r="R38" s="7"/>
      <c r="S38" s="7"/>
      <c r="T38" s="7"/>
      <c r="U38" s="7"/>
      <c r="V38" s="7"/>
      <c r="W38" s="7"/>
      <c r="X38" s="7"/>
      <c r="Y38" s="7"/>
      <c r="Z38" s="17"/>
      <c r="AA38" s="17"/>
      <c r="AB38" s="18"/>
      <c r="AC38" s="18"/>
      <c r="AD38" s="43"/>
      <c r="AE38" s="43"/>
      <c r="AF38" s="43"/>
      <c r="AG38" s="43"/>
      <c r="AH38" s="43"/>
      <c r="AI38" s="43"/>
      <c r="AJ38" s="47"/>
      <c r="AK38" s="42"/>
      <c r="AL38" s="42"/>
      <c r="AM38" s="48"/>
      <c r="AN38" s="48"/>
      <c r="AO38" s="4"/>
    </row>
    <row r="39" spans="1:41" ht="15">
      <c r="A39" s="3"/>
      <c r="B39" s="3"/>
      <c r="C39" s="3"/>
      <c r="D39" s="7"/>
      <c r="E39" s="7"/>
      <c r="F39" s="7"/>
      <c r="G39" s="7"/>
      <c r="H39" s="7"/>
      <c r="I39" s="7"/>
      <c r="J39" s="7"/>
      <c r="K39" s="7"/>
      <c r="L39" s="7"/>
      <c r="M39" s="7"/>
      <c r="N39" s="7"/>
      <c r="O39" s="7"/>
      <c r="P39" s="26"/>
      <c r="Q39" s="26"/>
      <c r="R39" s="7"/>
      <c r="S39" s="7"/>
      <c r="T39" s="7"/>
      <c r="U39" s="7"/>
      <c r="V39" s="7"/>
      <c r="W39" s="7"/>
      <c r="X39" s="7"/>
      <c r="Y39" s="7"/>
      <c r="Z39" s="17"/>
      <c r="AA39" s="17"/>
      <c r="AB39" s="18"/>
      <c r="AC39" s="18"/>
      <c r="AD39" s="43"/>
      <c r="AE39" s="43"/>
      <c r="AF39" s="43"/>
      <c r="AG39" s="43"/>
      <c r="AH39" s="43"/>
      <c r="AI39" s="43"/>
      <c r="AJ39" s="47"/>
      <c r="AK39" s="42"/>
      <c r="AL39" s="42"/>
      <c r="AM39" s="48"/>
      <c r="AN39" s="48"/>
      <c r="AO39" s="4"/>
    </row>
    <row r="40" spans="1:41" ht="15">
      <c r="A40" s="3"/>
      <c r="B40" s="3"/>
      <c r="C40" s="3"/>
      <c r="D40" s="7"/>
      <c r="E40" s="7"/>
      <c r="F40" s="7"/>
      <c r="G40" s="7"/>
      <c r="H40" s="7"/>
      <c r="I40" s="7"/>
      <c r="J40" s="7"/>
      <c r="K40" s="7"/>
      <c r="L40" s="7"/>
      <c r="M40" s="7"/>
      <c r="N40" s="7"/>
      <c r="O40" s="7"/>
      <c r="P40" s="26"/>
      <c r="Q40" s="26"/>
      <c r="R40" s="7"/>
      <c r="S40" s="7"/>
      <c r="T40" s="7"/>
      <c r="U40" s="7"/>
      <c r="V40" s="7"/>
      <c r="W40" s="7"/>
      <c r="X40" s="7"/>
      <c r="Y40" s="7"/>
      <c r="Z40" s="17"/>
      <c r="AA40" s="17"/>
      <c r="AB40" s="18"/>
      <c r="AC40" s="18"/>
      <c r="AD40" s="43"/>
      <c r="AE40" s="43"/>
      <c r="AF40" s="43"/>
      <c r="AG40" s="43"/>
      <c r="AH40" s="43"/>
      <c r="AI40" s="43"/>
      <c r="AJ40" s="47"/>
      <c r="AK40" s="42"/>
      <c r="AL40" s="42"/>
      <c r="AM40" s="48"/>
      <c r="AN40" s="48"/>
      <c r="AO40" s="4"/>
    </row>
    <row r="41" spans="1:41" ht="15">
      <c r="A41" s="3"/>
      <c r="B41" s="3"/>
      <c r="C41" s="3"/>
      <c r="D41" s="7"/>
      <c r="E41" s="7"/>
      <c r="F41" s="7"/>
      <c r="G41" s="7"/>
      <c r="H41" s="7"/>
      <c r="I41" s="7"/>
      <c r="J41" s="7"/>
      <c r="K41" s="7"/>
      <c r="L41" s="7"/>
      <c r="M41" s="7"/>
      <c r="N41" s="7"/>
      <c r="O41" s="7"/>
      <c r="P41" s="26"/>
      <c r="Q41" s="26"/>
      <c r="R41" s="7"/>
      <c r="S41" s="7"/>
      <c r="T41" s="7"/>
      <c r="U41" s="7"/>
      <c r="V41" s="7"/>
      <c r="W41" s="7"/>
      <c r="X41" s="7"/>
      <c r="Y41" s="7"/>
      <c r="Z41" s="17"/>
      <c r="AA41" s="17"/>
      <c r="AB41" s="18"/>
      <c r="AC41" s="18"/>
      <c r="AD41" s="43"/>
      <c r="AE41" s="43"/>
      <c r="AF41" s="43"/>
      <c r="AG41" s="43"/>
      <c r="AH41" s="43"/>
      <c r="AI41" s="43"/>
      <c r="AJ41" s="47"/>
      <c r="AK41" s="42"/>
      <c r="AL41" s="42"/>
      <c r="AM41" s="48"/>
      <c r="AN41" s="48"/>
      <c r="AO41" s="4"/>
    </row>
    <row r="42" spans="1:41" ht="15">
      <c r="A42" s="3"/>
      <c r="B42" s="3"/>
      <c r="C42" s="3"/>
      <c r="D42" s="7"/>
      <c r="E42" s="7"/>
      <c r="F42" s="7"/>
      <c r="G42" s="7"/>
      <c r="H42" s="7"/>
      <c r="I42" s="7"/>
      <c r="J42" s="7"/>
      <c r="K42" s="7"/>
      <c r="L42" s="7"/>
      <c r="M42" s="7"/>
      <c r="N42" s="7"/>
      <c r="O42" s="7"/>
      <c r="P42" s="26"/>
      <c r="Q42" s="26"/>
      <c r="R42" s="7"/>
      <c r="S42" s="7"/>
      <c r="T42" s="7"/>
      <c r="U42" s="7"/>
      <c r="V42" s="7"/>
      <c r="W42" s="7"/>
      <c r="X42" s="7"/>
      <c r="Y42" s="7"/>
      <c r="Z42" s="17"/>
      <c r="AA42" s="17"/>
      <c r="AB42" s="18"/>
      <c r="AC42" s="18"/>
      <c r="AD42" s="43"/>
      <c r="AE42" s="43"/>
      <c r="AF42" s="43"/>
      <c r="AG42" s="43"/>
      <c r="AH42" s="43"/>
      <c r="AI42" s="43"/>
      <c r="AJ42" s="47"/>
      <c r="AK42" s="42"/>
      <c r="AL42" s="42"/>
      <c r="AM42" s="48"/>
      <c r="AN42" s="48"/>
      <c r="AO42" s="4"/>
    </row>
    <row r="43" spans="1:41" ht="15">
      <c r="A43" s="3"/>
      <c r="B43" s="3"/>
      <c r="C43" s="3"/>
      <c r="D43" s="7"/>
      <c r="E43" s="7"/>
      <c r="F43" s="7"/>
      <c r="G43" s="7"/>
      <c r="H43" s="7"/>
      <c r="I43" s="7"/>
      <c r="J43" s="7"/>
      <c r="K43" s="7"/>
      <c r="L43" s="7"/>
      <c r="M43" s="7"/>
      <c r="N43" s="7"/>
      <c r="O43" s="7"/>
      <c r="P43" s="26"/>
      <c r="Q43" s="26"/>
      <c r="R43" s="7"/>
      <c r="S43" s="7"/>
      <c r="T43" s="7"/>
      <c r="U43" s="7"/>
      <c r="V43" s="7"/>
      <c r="W43" s="7"/>
      <c r="X43" s="7"/>
      <c r="Y43" s="7"/>
      <c r="Z43" s="17"/>
      <c r="AA43" s="17"/>
      <c r="AB43" s="18"/>
      <c r="AC43" s="18"/>
      <c r="AD43" s="43"/>
      <c r="AE43" s="43"/>
      <c r="AF43" s="43"/>
      <c r="AG43" s="43"/>
      <c r="AH43" s="43"/>
      <c r="AI43" s="43"/>
      <c r="AJ43" s="47"/>
      <c r="AK43" s="42"/>
      <c r="AL43" s="42"/>
      <c r="AM43" s="48"/>
      <c r="AN43" s="48"/>
      <c r="AO43" s="4"/>
    </row>
    <row r="44" spans="1:41" ht="15">
      <c r="A44" s="3"/>
      <c r="B44" s="3"/>
      <c r="C44" s="3"/>
      <c r="D44" s="7"/>
      <c r="E44" s="7"/>
      <c r="F44" s="7"/>
      <c r="G44" s="7"/>
      <c r="H44" s="7"/>
      <c r="I44" s="7"/>
      <c r="J44" s="7"/>
      <c r="K44" s="7"/>
      <c r="L44" s="7"/>
      <c r="M44" s="7"/>
      <c r="N44" s="7"/>
      <c r="O44" s="7"/>
      <c r="P44" s="26"/>
      <c r="Q44" s="26"/>
      <c r="R44" s="7"/>
      <c r="S44" s="7"/>
      <c r="T44" s="7"/>
      <c r="U44" s="7"/>
      <c r="V44" s="7"/>
      <c r="W44" s="7"/>
      <c r="X44" s="7"/>
      <c r="Y44" s="7"/>
      <c r="Z44" s="17"/>
      <c r="AA44" s="17"/>
      <c r="AB44" s="18"/>
      <c r="AC44" s="18"/>
      <c r="AD44" s="43"/>
      <c r="AE44" s="43"/>
      <c r="AF44" s="43"/>
      <c r="AG44" s="43"/>
      <c r="AH44" s="43"/>
      <c r="AI44" s="43"/>
      <c r="AJ44" s="47"/>
      <c r="AK44" s="42"/>
      <c r="AL44" s="42"/>
      <c r="AM44" s="48"/>
      <c r="AN44" s="48"/>
      <c r="AO44" s="4"/>
    </row>
    <row r="45" spans="1:41" ht="15">
      <c r="A45" s="3"/>
      <c r="B45" s="3"/>
      <c r="C45" s="3"/>
      <c r="D45" s="7"/>
      <c r="E45" s="7"/>
      <c r="F45" s="7"/>
      <c r="G45" s="7"/>
      <c r="H45" s="7"/>
      <c r="I45" s="7"/>
      <c r="J45" s="7"/>
      <c r="K45" s="7"/>
      <c r="L45" s="7"/>
      <c r="M45" s="7"/>
      <c r="N45" s="7"/>
      <c r="O45" s="7"/>
      <c r="P45" s="26"/>
      <c r="Q45" s="26"/>
      <c r="R45" s="7"/>
      <c r="S45" s="7"/>
      <c r="T45" s="7"/>
      <c r="U45" s="7"/>
      <c r="V45" s="7"/>
      <c r="W45" s="7"/>
      <c r="X45" s="7"/>
      <c r="Y45" s="7"/>
      <c r="Z45" s="17"/>
      <c r="AA45" s="17"/>
      <c r="AB45" s="18"/>
      <c r="AC45" s="18"/>
      <c r="AD45" s="43"/>
      <c r="AE45" s="43"/>
      <c r="AF45" s="43"/>
      <c r="AG45" s="43"/>
      <c r="AH45" s="43"/>
      <c r="AI45" s="43"/>
      <c r="AJ45" s="47"/>
      <c r="AK45" s="42"/>
      <c r="AL45" s="42"/>
      <c r="AM45" s="48"/>
      <c r="AN45" s="48"/>
      <c r="AO45" s="4"/>
    </row>
    <row r="46" spans="1:41" ht="15">
      <c r="A46" s="3"/>
      <c r="B46" s="3"/>
      <c r="C46" s="3"/>
      <c r="D46" s="7"/>
      <c r="E46" s="7"/>
      <c r="F46" s="7"/>
      <c r="G46" s="7"/>
      <c r="H46" s="7"/>
      <c r="I46" s="7"/>
      <c r="J46" s="7"/>
      <c r="K46" s="7"/>
      <c r="L46" s="7"/>
      <c r="M46" s="7"/>
      <c r="N46" s="7"/>
      <c r="O46" s="7"/>
      <c r="P46" s="26"/>
      <c r="Q46" s="26"/>
      <c r="R46" s="7"/>
      <c r="S46" s="7"/>
      <c r="T46" s="7"/>
      <c r="U46" s="7"/>
      <c r="V46" s="7"/>
      <c r="W46" s="7"/>
      <c r="X46" s="7"/>
      <c r="Y46" s="7"/>
      <c r="Z46" s="17"/>
      <c r="AA46" s="17"/>
      <c r="AB46" s="18"/>
      <c r="AC46" s="18"/>
      <c r="AD46" s="43"/>
      <c r="AE46" s="43"/>
      <c r="AF46" s="43"/>
      <c r="AG46" s="43"/>
      <c r="AH46" s="43"/>
      <c r="AI46" s="43"/>
      <c r="AJ46" s="47"/>
      <c r="AK46" s="42"/>
      <c r="AL46" s="42"/>
      <c r="AM46" s="48"/>
      <c r="AN46" s="48"/>
      <c r="AO46" s="4"/>
    </row>
    <row r="47" spans="1:41" ht="15">
      <c r="A47" s="3"/>
      <c r="B47" s="3"/>
      <c r="C47" s="3"/>
      <c r="D47" s="7"/>
      <c r="E47" s="7"/>
      <c r="F47" s="7"/>
      <c r="G47" s="7"/>
      <c r="H47" s="7"/>
      <c r="I47" s="7"/>
      <c r="J47" s="7"/>
      <c r="K47" s="7"/>
      <c r="L47" s="7"/>
      <c r="M47" s="7"/>
      <c r="N47" s="7"/>
      <c r="O47" s="7"/>
      <c r="P47" s="26"/>
      <c r="Q47" s="26"/>
      <c r="R47" s="7"/>
      <c r="S47" s="7"/>
      <c r="T47" s="7"/>
      <c r="U47" s="7"/>
      <c r="V47" s="7"/>
      <c r="W47" s="7"/>
      <c r="X47" s="7"/>
      <c r="Y47" s="7"/>
      <c r="Z47" s="17"/>
      <c r="AA47" s="17"/>
      <c r="AB47" s="18"/>
      <c r="AC47" s="18"/>
      <c r="AD47" s="43"/>
      <c r="AE47" s="43"/>
      <c r="AF47" s="43"/>
      <c r="AG47" s="43"/>
      <c r="AH47" s="43"/>
      <c r="AI47" s="43"/>
      <c r="AJ47" s="47"/>
      <c r="AK47" s="42"/>
      <c r="AL47" s="42"/>
      <c r="AM47" s="48"/>
      <c r="AN47" s="48"/>
      <c r="AO47" s="4"/>
    </row>
    <row r="48" spans="1:41" ht="15">
      <c r="A48" s="3"/>
      <c r="B48" s="3"/>
      <c r="C48" s="3"/>
      <c r="D48" s="7"/>
      <c r="E48" s="7"/>
      <c r="F48" s="7"/>
      <c r="G48" s="7"/>
      <c r="H48" s="7"/>
      <c r="I48" s="7"/>
      <c r="J48" s="7"/>
      <c r="K48" s="7"/>
      <c r="L48" s="7"/>
      <c r="M48" s="7"/>
      <c r="N48" s="7"/>
      <c r="O48" s="7"/>
      <c r="P48" s="26"/>
      <c r="Q48" s="26"/>
      <c r="R48" s="7"/>
      <c r="S48" s="7"/>
      <c r="T48" s="7"/>
      <c r="U48" s="7"/>
      <c r="V48" s="7"/>
      <c r="W48" s="7"/>
      <c r="X48" s="7"/>
      <c r="Y48" s="7"/>
      <c r="Z48" s="17"/>
      <c r="AA48" s="17"/>
      <c r="AB48" s="18"/>
      <c r="AC48" s="18"/>
      <c r="AD48" s="43"/>
      <c r="AE48" s="43"/>
      <c r="AF48" s="43"/>
      <c r="AG48" s="43"/>
      <c r="AH48" s="43"/>
      <c r="AI48" s="43"/>
      <c r="AJ48" s="47"/>
      <c r="AK48" s="42"/>
      <c r="AL48" s="42"/>
      <c r="AM48" s="48"/>
      <c r="AN48" s="48"/>
      <c r="AO48" s="4"/>
    </row>
    <row r="49" spans="1:41" ht="15">
      <c r="A49" s="3"/>
      <c r="B49" s="3"/>
      <c r="C49" s="3"/>
      <c r="D49" s="7"/>
      <c r="E49" s="7"/>
      <c r="F49" s="7"/>
      <c r="G49" s="7"/>
      <c r="H49" s="7"/>
      <c r="I49" s="7"/>
      <c r="J49" s="7"/>
      <c r="K49" s="7"/>
      <c r="L49" s="7"/>
      <c r="M49" s="7"/>
      <c r="N49" s="7"/>
      <c r="O49" s="7"/>
      <c r="P49" s="26"/>
      <c r="Q49" s="26"/>
      <c r="R49" s="7"/>
      <c r="S49" s="7"/>
      <c r="T49" s="7"/>
      <c r="U49" s="7"/>
      <c r="V49" s="7"/>
      <c r="W49" s="7"/>
      <c r="X49" s="7"/>
      <c r="Y49" s="7"/>
      <c r="Z49" s="17"/>
      <c r="AA49" s="17"/>
      <c r="AB49" s="18"/>
      <c r="AC49" s="18"/>
      <c r="AD49" s="43"/>
      <c r="AE49" s="43"/>
      <c r="AF49" s="43"/>
      <c r="AG49" s="43"/>
      <c r="AH49" s="43"/>
      <c r="AI49" s="43"/>
      <c r="AJ49" s="47"/>
      <c r="AK49" s="42"/>
      <c r="AL49" s="42"/>
      <c r="AM49" s="48"/>
      <c r="AN49" s="48"/>
      <c r="AO49" s="4"/>
    </row>
    <row r="50" spans="1:41" ht="15">
      <c r="A50" s="3"/>
      <c r="B50" s="3"/>
      <c r="C50" s="3"/>
      <c r="D50" s="7"/>
      <c r="E50" s="7"/>
      <c r="F50" s="7"/>
      <c r="G50" s="7"/>
      <c r="H50" s="7"/>
      <c r="I50" s="7"/>
      <c r="J50" s="7"/>
      <c r="K50" s="7"/>
      <c r="L50" s="7"/>
      <c r="M50" s="7"/>
      <c r="N50" s="7"/>
      <c r="O50" s="7"/>
      <c r="P50" s="26"/>
      <c r="Q50" s="26"/>
      <c r="R50" s="7"/>
      <c r="S50" s="7"/>
      <c r="T50" s="7"/>
      <c r="U50" s="7"/>
      <c r="V50" s="7"/>
      <c r="W50" s="7"/>
      <c r="X50" s="7"/>
      <c r="Y50" s="7"/>
      <c r="Z50" s="17"/>
      <c r="AA50" s="17"/>
      <c r="AB50" s="18"/>
      <c r="AC50" s="18"/>
      <c r="AD50" s="43"/>
      <c r="AE50" s="43"/>
      <c r="AF50" s="43"/>
      <c r="AG50" s="43"/>
      <c r="AH50" s="43"/>
      <c r="AI50" s="43"/>
      <c r="AJ50" s="47"/>
      <c r="AK50" s="42"/>
      <c r="AL50" s="42"/>
      <c r="AM50" s="48"/>
      <c r="AN50" s="48"/>
      <c r="AO50" s="4"/>
    </row>
    <row r="51" spans="1:41" ht="15">
      <c r="A51" s="3"/>
      <c r="B51" s="3"/>
      <c r="C51" s="3"/>
      <c r="D51" s="7"/>
      <c r="E51" s="7"/>
      <c r="F51" s="7"/>
      <c r="G51" s="7"/>
      <c r="H51" s="7"/>
      <c r="I51" s="7"/>
      <c r="J51" s="7"/>
      <c r="K51" s="7"/>
      <c r="L51" s="7"/>
      <c r="M51" s="7"/>
      <c r="N51" s="7"/>
      <c r="O51" s="7"/>
      <c r="P51" s="26"/>
      <c r="Q51" s="26"/>
      <c r="R51" s="7"/>
      <c r="S51" s="7"/>
      <c r="T51" s="7"/>
      <c r="U51" s="7"/>
      <c r="V51" s="7"/>
      <c r="W51" s="7"/>
      <c r="X51" s="7"/>
      <c r="Y51" s="7"/>
      <c r="Z51" s="17"/>
      <c r="AA51" s="17"/>
      <c r="AB51" s="18"/>
      <c r="AC51" s="18"/>
      <c r="AD51" s="43"/>
      <c r="AE51" s="43"/>
      <c r="AF51" s="43"/>
      <c r="AG51" s="43"/>
      <c r="AH51" s="43"/>
      <c r="AI51" s="43"/>
      <c r="AJ51" s="47"/>
      <c r="AK51" s="42"/>
      <c r="AL51" s="42"/>
      <c r="AM51" s="48"/>
      <c r="AN51" s="48"/>
      <c r="AO51" s="4"/>
    </row>
    <row r="52" spans="1:41" ht="15">
      <c r="A52" s="3"/>
      <c r="B52" s="3"/>
      <c r="C52" s="3"/>
      <c r="D52" s="7"/>
      <c r="E52" s="7"/>
      <c r="F52" s="7"/>
      <c r="G52" s="7"/>
      <c r="H52" s="7"/>
      <c r="I52" s="7"/>
      <c r="J52" s="7"/>
      <c r="K52" s="7"/>
      <c r="L52" s="7"/>
      <c r="M52" s="7"/>
      <c r="N52" s="7"/>
      <c r="O52" s="7"/>
      <c r="P52" s="26"/>
      <c r="Q52" s="26"/>
      <c r="R52" s="7"/>
      <c r="S52" s="7"/>
      <c r="T52" s="7"/>
      <c r="U52" s="7"/>
      <c r="V52" s="7"/>
      <c r="W52" s="7"/>
      <c r="X52" s="7"/>
      <c r="Y52" s="7"/>
      <c r="Z52" s="17"/>
      <c r="AA52" s="17"/>
      <c r="AB52" s="18"/>
      <c r="AC52" s="18"/>
      <c r="AD52" s="43"/>
      <c r="AE52" s="43"/>
      <c r="AF52" s="43"/>
      <c r="AG52" s="43"/>
      <c r="AH52" s="43"/>
      <c r="AI52" s="43"/>
      <c r="AJ52" s="47"/>
      <c r="AK52" s="42"/>
      <c r="AL52" s="42"/>
      <c r="AM52" s="48"/>
      <c r="AN52" s="48"/>
      <c r="AO52" s="4"/>
    </row>
    <row r="53" spans="1:41" ht="15">
      <c r="A53" s="3"/>
      <c r="B53" s="3"/>
      <c r="C53" s="3"/>
      <c r="D53" s="7"/>
      <c r="E53" s="7"/>
      <c r="F53" s="7"/>
      <c r="G53" s="7"/>
      <c r="H53" s="7"/>
      <c r="I53" s="7"/>
      <c r="J53" s="7"/>
      <c r="K53" s="7"/>
      <c r="L53" s="7"/>
      <c r="M53" s="7"/>
      <c r="N53" s="7"/>
      <c r="O53" s="7"/>
      <c r="P53" s="26"/>
      <c r="Q53" s="26"/>
      <c r="R53" s="7"/>
      <c r="S53" s="7"/>
      <c r="T53" s="7"/>
      <c r="U53" s="7"/>
      <c r="V53" s="7"/>
      <c r="W53" s="7"/>
      <c r="X53" s="7"/>
      <c r="Y53" s="7"/>
      <c r="Z53" s="17"/>
      <c r="AA53" s="17"/>
      <c r="AB53" s="18"/>
      <c r="AC53" s="18"/>
      <c r="AD53" s="43"/>
      <c r="AE53" s="43"/>
      <c r="AF53" s="43"/>
      <c r="AG53" s="43"/>
      <c r="AH53" s="43"/>
      <c r="AI53" s="43"/>
      <c r="AJ53" s="47"/>
      <c r="AK53" s="42"/>
      <c r="AL53" s="42"/>
      <c r="AM53" s="48"/>
      <c r="AN53" s="48"/>
      <c r="AO53" s="4"/>
    </row>
    <row r="54" spans="1:41" ht="15">
      <c r="A54" s="3"/>
      <c r="B54" s="3"/>
      <c r="C54" s="3"/>
      <c r="D54" s="7"/>
      <c r="E54" s="7"/>
      <c r="F54" s="7"/>
      <c r="G54" s="7"/>
      <c r="H54" s="7"/>
      <c r="I54" s="7"/>
      <c r="J54" s="7"/>
      <c r="K54" s="7"/>
      <c r="L54" s="7"/>
      <c r="M54" s="7"/>
      <c r="N54" s="7"/>
      <c r="O54" s="7"/>
      <c r="P54" s="26"/>
      <c r="Q54" s="26"/>
      <c r="R54" s="7"/>
      <c r="S54" s="7"/>
      <c r="T54" s="7"/>
      <c r="U54" s="7"/>
      <c r="V54" s="7"/>
      <c r="W54" s="7"/>
      <c r="X54" s="7"/>
      <c r="Y54" s="7"/>
      <c r="Z54" s="17"/>
      <c r="AA54" s="17"/>
      <c r="AB54" s="18"/>
      <c r="AC54" s="18"/>
      <c r="AD54" s="43"/>
      <c r="AE54" s="43"/>
      <c r="AF54" s="43"/>
      <c r="AG54" s="43"/>
      <c r="AH54" s="43"/>
      <c r="AI54" s="43"/>
      <c r="AJ54" s="47"/>
      <c r="AK54" s="42"/>
      <c r="AL54" s="42"/>
      <c r="AM54" s="48"/>
      <c r="AN54" s="48"/>
      <c r="AO54" s="4"/>
    </row>
    <row r="55" spans="1:41" ht="15">
      <c r="A55" s="3"/>
      <c r="B55" s="3"/>
      <c r="C55" s="3"/>
      <c r="D55" s="7"/>
      <c r="E55" s="7"/>
      <c r="F55" s="7"/>
      <c r="G55" s="7"/>
      <c r="H55" s="7"/>
      <c r="I55" s="7"/>
      <c r="J55" s="7"/>
      <c r="K55" s="7"/>
      <c r="L55" s="7"/>
      <c r="M55" s="7"/>
      <c r="N55" s="7"/>
      <c r="O55" s="7"/>
      <c r="P55" s="26"/>
      <c r="Q55" s="26"/>
      <c r="R55" s="7"/>
      <c r="S55" s="7"/>
      <c r="T55" s="7"/>
      <c r="U55" s="7"/>
      <c r="V55" s="7"/>
      <c r="W55" s="7"/>
      <c r="X55" s="7"/>
      <c r="Y55" s="7"/>
      <c r="Z55" s="17"/>
      <c r="AA55" s="17"/>
      <c r="AB55" s="18"/>
      <c r="AC55" s="18"/>
      <c r="AD55" s="43"/>
      <c r="AE55" s="43"/>
      <c r="AF55" s="43"/>
      <c r="AG55" s="43"/>
      <c r="AH55" s="43"/>
      <c r="AI55" s="43"/>
      <c r="AJ55" s="47"/>
      <c r="AK55" s="42"/>
      <c r="AL55" s="42"/>
      <c r="AM55" s="48"/>
      <c r="AN55" s="48"/>
      <c r="AO55" s="4"/>
    </row>
    <row r="56" spans="1:41" ht="15">
      <c r="A56" s="3"/>
      <c r="B56" s="3"/>
      <c r="C56" s="3"/>
      <c r="D56" s="7"/>
      <c r="E56" s="7"/>
      <c r="F56" s="7"/>
      <c r="G56" s="7"/>
      <c r="H56" s="7"/>
      <c r="I56" s="7"/>
      <c r="J56" s="7"/>
      <c r="K56" s="7"/>
      <c r="L56" s="7"/>
      <c r="M56" s="7"/>
      <c r="N56" s="7"/>
      <c r="O56" s="7"/>
      <c r="P56" s="26"/>
      <c r="Q56" s="26"/>
      <c r="R56" s="7"/>
      <c r="S56" s="7"/>
      <c r="T56" s="7"/>
      <c r="U56" s="7"/>
      <c r="V56" s="7"/>
      <c r="W56" s="7"/>
      <c r="X56" s="7"/>
      <c r="Y56" s="7"/>
      <c r="Z56" s="17"/>
      <c r="AA56" s="17"/>
      <c r="AB56" s="18"/>
      <c r="AC56" s="18"/>
      <c r="AD56" s="43"/>
      <c r="AE56" s="43"/>
      <c r="AF56" s="43"/>
      <c r="AG56" s="43"/>
      <c r="AH56" s="43"/>
      <c r="AI56" s="43"/>
      <c r="AJ56" s="47"/>
      <c r="AK56" s="42"/>
      <c r="AL56" s="42"/>
      <c r="AM56" s="48"/>
      <c r="AN56" s="48"/>
      <c r="AO56" s="4"/>
    </row>
    <row r="57" spans="1:41" ht="15">
      <c r="A57" s="3"/>
      <c r="B57" s="3"/>
      <c r="C57" s="3"/>
      <c r="D57" s="7"/>
      <c r="E57" s="7"/>
      <c r="F57" s="7"/>
      <c r="G57" s="7"/>
      <c r="H57" s="7"/>
      <c r="I57" s="7"/>
      <c r="J57" s="7"/>
      <c r="K57" s="7"/>
      <c r="L57" s="7"/>
      <c r="M57" s="7"/>
      <c r="N57" s="7"/>
      <c r="O57" s="7"/>
      <c r="P57" s="26"/>
      <c r="Q57" s="26"/>
      <c r="R57" s="7"/>
      <c r="S57" s="7"/>
      <c r="T57" s="7"/>
      <c r="U57" s="7"/>
      <c r="V57" s="7"/>
      <c r="W57" s="7"/>
      <c r="X57" s="7"/>
      <c r="Y57" s="7"/>
      <c r="Z57" s="17"/>
      <c r="AA57" s="17"/>
      <c r="AB57" s="18"/>
      <c r="AC57" s="18"/>
      <c r="AD57" s="43"/>
      <c r="AE57" s="43"/>
      <c r="AF57" s="43"/>
      <c r="AG57" s="43"/>
      <c r="AH57" s="43"/>
      <c r="AI57" s="43"/>
      <c r="AJ57" s="47"/>
      <c r="AK57" s="42"/>
      <c r="AL57" s="42"/>
      <c r="AM57" s="48"/>
      <c r="AN57" s="48"/>
      <c r="AO57" s="4"/>
    </row>
    <row r="58" spans="1:41" ht="15">
      <c r="A58" s="3"/>
      <c r="B58" s="3"/>
      <c r="C58" s="3"/>
      <c r="D58" s="7"/>
      <c r="E58" s="7"/>
      <c r="F58" s="7"/>
      <c r="G58" s="7"/>
      <c r="H58" s="7"/>
      <c r="I58" s="7"/>
      <c r="J58" s="7"/>
      <c r="K58" s="7"/>
      <c r="L58" s="7"/>
      <c r="M58" s="7"/>
      <c r="N58" s="7"/>
      <c r="O58" s="7"/>
      <c r="P58" s="26"/>
      <c r="Q58" s="26"/>
      <c r="R58" s="7"/>
      <c r="S58" s="7"/>
      <c r="T58" s="7"/>
      <c r="U58" s="7"/>
      <c r="V58" s="7"/>
      <c r="W58" s="7"/>
      <c r="X58" s="7"/>
      <c r="Y58" s="7"/>
      <c r="Z58" s="17"/>
      <c r="AA58" s="17"/>
      <c r="AB58" s="18"/>
      <c r="AC58" s="18"/>
      <c r="AD58" s="43"/>
      <c r="AE58" s="43"/>
      <c r="AF58" s="43"/>
      <c r="AG58" s="43"/>
      <c r="AH58" s="43"/>
      <c r="AI58" s="43"/>
      <c r="AJ58" s="47"/>
      <c r="AK58" s="42"/>
      <c r="AL58" s="42"/>
      <c r="AM58" s="48"/>
      <c r="AN58" s="48"/>
      <c r="AO58" s="4"/>
    </row>
    <row r="59" spans="1:41" ht="15">
      <c r="A59" s="3"/>
      <c r="B59" s="3"/>
      <c r="C59" s="3"/>
      <c r="D59" s="7"/>
      <c r="E59" s="7"/>
      <c r="F59" s="7"/>
      <c r="G59" s="7"/>
      <c r="H59" s="7"/>
      <c r="I59" s="7"/>
      <c r="J59" s="7"/>
      <c r="K59" s="7"/>
      <c r="L59" s="7"/>
      <c r="M59" s="7"/>
      <c r="N59" s="7"/>
      <c r="O59" s="7"/>
      <c r="P59" s="26"/>
      <c r="Q59" s="26"/>
      <c r="R59" s="7"/>
      <c r="S59" s="7"/>
      <c r="T59" s="7"/>
      <c r="U59" s="7"/>
      <c r="V59" s="7"/>
      <c r="W59" s="7"/>
      <c r="X59" s="7"/>
      <c r="Y59" s="7"/>
      <c r="Z59" s="17"/>
      <c r="AA59" s="17"/>
      <c r="AB59" s="18"/>
      <c r="AC59" s="18"/>
      <c r="AD59" s="43"/>
      <c r="AE59" s="43"/>
      <c r="AF59" s="43"/>
      <c r="AG59" s="43"/>
      <c r="AH59" s="43"/>
      <c r="AI59" s="43"/>
      <c r="AJ59" s="47"/>
      <c r="AK59" s="42"/>
      <c r="AL59" s="42"/>
      <c r="AM59" s="48"/>
      <c r="AN59" s="48"/>
      <c r="AO59" s="4"/>
    </row>
    <row r="60" spans="1:41" ht="15">
      <c r="A60" s="3"/>
      <c r="B60" s="3"/>
      <c r="C60" s="3"/>
      <c r="D60" s="7"/>
      <c r="E60" s="7"/>
      <c r="F60" s="7"/>
      <c r="G60" s="7"/>
      <c r="H60" s="7"/>
      <c r="I60" s="7"/>
      <c r="J60" s="7"/>
      <c r="K60" s="7"/>
      <c r="L60" s="7"/>
      <c r="M60" s="7"/>
      <c r="N60" s="7"/>
      <c r="O60" s="7"/>
      <c r="P60" s="26"/>
      <c r="Q60" s="26"/>
      <c r="R60" s="7"/>
      <c r="S60" s="7"/>
      <c r="T60" s="7"/>
      <c r="U60" s="7"/>
      <c r="V60" s="7"/>
      <c r="W60" s="7"/>
      <c r="X60" s="7"/>
      <c r="Y60" s="7"/>
      <c r="Z60" s="17"/>
      <c r="AA60" s="17"/>
      <c r="AB60" s="18"/>
      <c r="AC60" s="18"/>
      <c r="AD60" s="43"/>
      <c r="AE60" s="43"/>
      <c r="AF60" s="43"/>
      <c r="AG60" s="43"/>
      <c r="AH60" s="43"/>
      <c r="AI60" s="43"/>
      <c r="AJ60" s="47"/>
      <c r="AK60" s="42"/>
      <c r="AL60" s="42"/>
      <c r="AM60" s="48"/>
      <c r="AN60" s="48"/>
      <c r="AO60" s="4"/>
    </row>
    <row r="61" spans="1:41" ht="15">
      <c r="A61" s="3"/>
      <c r="B61" s="3"/>
      <c r="C61" s="3"/>
      <c r="D61" s="7"/>
      <c r="E61" s="7"/>
      <c r="F61" s="7"/>
      <c r="G61" s="7"/>
      <c r="H61" s="7"/>
      <c r="I61" s="7"/>
      <c r="J61" s="7"/>
      <c r="K61" s="7"/>
      <c r="L61" s="7"/>
      <c r="M61" s="7"/>
      <c r="N61" s="7"/>
      <c r="O61" s="7"/>
      <c r="P61" s="26"/>
      <c r="Q61" s="26"/>
      <c r="R61" s="7"/>
      <c r="S61" s="7"/>
      <c r="T61" s="7"/>
      <c r="U61" s="7"/>
      <c r="V61" s="7"/>
      <c r="W61" s="7"/>
      <c r="X61" s="7"/>
      <c r="Y61" s="7"/>
      <c r="Z61" s="17"/>
      <c r="AA61" s="17"/>
      <c r="AB61" s="18"/>
      <c r="AC61" s="18"/>
      <c r="AD61" s="43"/>
      <c r="AE61" s="43"/>
      <c r="AF61" s="43"/>
      <c r="AG61" s="43"/>
      <c r="AH61" s="43"/>
      <c r="AI61" s="43"/>
      <c r="AJ61" s="47"/>
      <c r="AK61" s="42"/>
      <c r="AL61" s="42"/>
      <c r="AM61" s="48"/>
      <c r="AN61" s="48"/>
      <c r="AO61" s="4"/>
    </row>
    <row r="62" spans="1:41" ht="15">
      <c r="A62" s="3"/>
      <c r="B62" s="3"/>
      <c r="C62" s="3"/>
      <c r="D62" s="7"/>
      <c r="E62" s="7"/>
      <c r="F62" s="7"/>
      <c r="G62" s="7"/>
      <c r="H62" s="7"/>
      <c r="I62" s="7"/>
      <c r="J62" s="7"/>
      <c r="K62" s="7"/>
      <c r="L62" s="7"/>
      <c r="M62" s="7"/>
      <c r="N62" s="7"/>
      <c r="O62" s="7"/>
      <c r="P62" s="26"/>
      <c r="Q62" s="26"/>
      <c r="R62" s="7"/>
      <c r="S62" s="7"/>
      <c r="T62" s="7"/>
      <c r="U62" s="7"/>
      <c r="V62" s="7"/>
      <c r="W62" s="7"/>
      <c r="X62" s="7"/>
      <c r="Y62" s="7"/>
      <c r="Z62" s="17"/>
      <c r="AA62" s="17"/>
      <c r="AB62" s="18"/>
      <c r="AC62" s="18"/>
      <c r="AD62" s="43"/>
      <c r="AE62" s="43"/>
      <c r="AF62" s="43"/>
      <c r="AG62" s="43"/>
      <c r="AH62" s="43"/>
      <c r="AI62" s="43"/>
      <c r="AJ62" s="47"/>
      <c r="AK62" s="42"/>
      <c r="AL62" s="42"/>
      <c r="AM62" s="48"/>
      <c r="AN62" s="48"/>
      <c r="AO62" s="4"/>
    </row>
    <row r="63" spans="1:41" ht="15">
      <c r="A63" s="3"/>
      <c r="B63" s="3"/>
      <c r="C63" s="3"/>
      <c r="D63" s="7"/>
      <c r="E63" s="7"/>
      <c r="F63" s="7"/>
      <c r="G63" s="7"/>
      <c r="H63" s="7"/>
      <c r="I63" s="7"/>
      <c r="J63" s="7"/>
      <c r="K63" s="7"/>
      <c r="L63" s="7"/>
      <c r="M63" s="7"/>
      <c r="N63" s="7"/>
      <c r="O63" s="7"/>
      <c r="P63" s="26"/>
      <c r="Q63" s="26"/>
      <c r="R63" s="7"/>
      <c r="S63" s="7"/>
      <c r="T63" s="7"/>
      <c r="U63" s="7"/>
      <c r="V63" s="7"/>
      <c r="W63" s="7"/>
      <c r="X63" s="7"/>
      <c r="Y63" s="7"/>
      <c r="Z63" s="17"/>
      <c r="AA63" s="17"/>
      <c r="AB63" s="18"/>
      <c r="AC63" s="18"/>
      <c r="AD63" s="43"/>
      <c r="AE63" s="43"/>
      <c r="AF63" s="43"/>
      <c r="AG63" s="43"/>
      <c r="AH63" s="43"/>
      <c r="AI63" s="43"/>
      <c r="AJ63" s="47"/>
      <c r="AK63" s="42"/>
      <c r="AL63" s="42"/>
      <c r="AM63" s="48"/>
      <c r="AN63" s="48"/>
      <c r="AO63" s="4"/>
    </row>
    <row r="64" spans="1:41" ht="15">
      <c r="A64" s="3"/>
      <c r="B64" s="3"/>
      <c r="C64" s="3"/>
      <c r="D64" s="7"/>
      <c r="E64" s="7"/>
      <c r="F64" s="7"/>
      <c r="G64" s="7"/>
      <c r="H64" s="7"/>
      <c r="I64" s="7"/>
      <c r="J64" s="7"/>
      <c r="K64" s="7"/>
      <c r="L64" s="7"/>
      <c r="M64" s="7"/>
      <c r="N64" s="7"/>
      <c r="O64" s="7"/>
      <c r="P64" s="26"/>
      <c r="Q64" s="26"/>
      <c r="R64" s="7"/>
      <c r="S64" s="7"/>
      <c r="T64" s="7"/>
      <c r="U64" s="7"/>
      <c r="V64" s="7"/>
      <c r="W64" s="7"/>
      <c r="X64" s="7"/>
      <c r="Y64" s="7"/>
      <c r="Z64" s="17"/>
      <c r="AA64" s="17"/>
      <c r="AB64" s="18"/>
      <c r="AC64" s="18"/>
      <c r="AD64" s="43"/>
      <c r="AE64" s="43"/>
      <c r="AF64" s="43"/>
      <c r="AG64" s="43"/>
      <c r="AH64" s="43"/>
      <c r="AI64" s="43"/>
      <c r="AJ64" s="47"/>
      <c r="AK64" s="42"/>
      <c r="AL64" s="42"/>
      <c r="AM64" s="48"/>
      <c r="AN64" s="48"/>
      <c r="AO64" s="4"/>
    </row>
    <row r="65" spans="1:41" ht="15">
      <c r="A65" s="3"/>
      <c r="B65" s="3"/>
      <c r="C65" s="3"/>
      <c r="D65" s="7"/>
      <c r="E65" s="7"/>
      <c r="F65" s="7"/>
      <c r="G65" s="7"/>
      <c r="H65" s="7"/>
      <c r="I65" s="7"/>
      <c r="J65" s="7"/>
      <c r="K65" s="7"/>
      <c r="L65" s="7"/>
      <c r="M65" s="7"/>
      <c r="N65" s="7"/>
      <c r="O65" s="7"/>
      <c r="P65" s="26"/>
      <c r="Q65" s="26"/>
      <c r="R65" s="7"/>
      <c r="S65" s="7"/>
      <c r="T65" s="7"/>
      <c r="U65" s="7"/>
      <c r="V65" s="7"/>
      <c r="W65" s="7"/>
      <c r="X65" s="7"/>
      <c r="Y65" s="7"/>
      <c r="Z65" s="17"/>
      <c r="AA65" s="17"/>
      <c r="AB65" s="18"/>
      <c r="AC65" s="18"/>
      <c r="AD65" s="43"/>
      <c r="AE65" s="43"/>
      <c r="AF65" s="43"/>
      <c r="AG65" s="43"/>
      <c r="AH65" s="43"/>
      <c r="AI65" s="43"/>
      <c r="AJ65" s="47"/>
      <c r="AK65" s="42"/>
      <c r="AL65" s="42"/>
      <c r="AM65" s="48"/>
      <c r="AN65" s="48"/>
      <c r="AO65" s="4"/>
    </row>
    <row r="66" spans="1:41" ht="15">
      <c r="A66" s="3"/>
      <c r="B66" s="3"/>
      <c r="C66" s="3"/>
      <c r="D66" s="7"/>
      <c r="E66" s="7"/>
      <c r="F66" s="7"/>
      <c r="G66" s="7"/>
      <c r="H66" s="7"/>
      <c r="I66" s="7"/>
      <c r="J66" s="7"/>
      <c r="K66" s="7"/>
      <c r="L66" s="7"/>
      <c r="M66" s="7"/>
      <c r="N66" s="7"/>
      <c r="O66" s="7"/>
      <c r="P66" s="26"/>
      <c r="Q66" s="26"/>
      <c r="R66" s="7"/>
      <c r="S66" s="7"/>
      <c r="T66" s="7"/>
      <c r="U66" s="7"/>
      <c r="V66" s="7"/>
      <c r="W66" s="7"/>
      <c r="X66" s="7"/>
      <c r="Y66" s="7"/>
      <c r="Z66" s="17"/>
      <c r="AA66" s="17"/>
      <c r="AB66" s="18"/>
      <c r="AC66" s="18"/>
      <c r="AD66" s="43"/>
      <c r="AE66" s="43"/>
      <c r="AF66" s="43"/>
      <c r="AG66" s="43"/>
      <c r="AH66" s="43"/>
      <c r="AI66" s="43"/>
      <c r="AJ66" s="47"/>
      <c r="AK66" s="42"/>
      <c r="AL66" s="42"/>
      <c r="AM66" s="48"/>
      <c r="AN66" s="48"/>
      <c r="AO66" s="4"/>
    </row>
    <row r="67" spans="1:41" ht="15">
      <c r="A67" s="3"/>
      <c r="B67" s="3"/>
      <c r="C67" s="3"/>
      <c r="D67" s="7"/>
      <c r="E67" s="7"/>
      <c r="F67" s="7"/>
      <c r="G67" s="7"/>
      <c r="H67" s="7"/>
      <c r="I67" s="7"/>
      <c r="J67" s="7"/>
      <c r="K67" s="7"/>
      <c r="L67" s="7"/>
      <c r="M67" s="7"/>
      <c r="N67" s="7"/>
      <c r="O67" s="7"/>
      <c r="P67" s="26"/>
      <c r="Q67" s="26"/>
      <c r="R67" s="7"/>
      <c r="S67" s="7"/>
      <c r="T67" s="7"/>
      <c r="U67" s="7"/>
      <c r="V67" s="7"/>
      <c r="W67" s="7"/>
      <c r="X67" s="7"/>
      <c r="Y67" s="7"/>
      <c r="Z67" s="17"/>
      <c r="AA67" s="17"/>
      <c r="AB67" s="18"/>
      <c r="AC67" s="18"/>
      <c r="AD67" s="43"/>
      <c r="AE67" s="43"/>
      <c r="AF67" s="43"/>
      <c r="AG67" s="43"/>
      <c r="AH67" s="43"/>
      <c r="AI67" s="43"/>
      <c r="AJ67" s="47"/>
      <c r="AK67" s="42"/>
      <c r="AL67" s="42"/>
      <c r="AM67" s="48"/>
      <c r="AN67" s="48"/>
      <c r="AO67" s="4"/>
    </row>
    <row r="68" spans="1:41" ht="15">
      <c r="A68" s="3"/>
      <c r="B68" s="3"/>
      <c r="C68" s="3"/>
      <c r="D68" s="7"/>
      <c r="E68" s="7"/>
      <c r="F68" s="7"/>
      <c r="G68" s="7"/>
      <c r="H68" s="7"/>
      <c r="I68" s="7"/>
      <c r="J68" s="7"/>
      <c r="K68" s="7"/>
      <c r="L68" s="7"/>
      <c r="M68" s="7"/>
      <c r="N68" s="7"/>
      <c r="O68" s="7"/>
      <c r="P68" s="26"/>
      <c r="Q68" s="26"/>
      <c r="R68" s="7"/>
      <c r="S68" s="7"/>
      <c r="T68" s="7"/>
      <c r="U68" s="7"/>
      <c r="V68" s="7"/>
      <c r="W68" s="7"/>
      <c r="X68" s="7"/>
      <c r="Y68" s="7"/>
      <c r="Z68" s="17"/>
      <c r="AA68" s="17"/>
      <c r="AB68" s="18"/>
      <c r="AC68" s="18"/>
      <c r="AD68" s="43"/>
      <c r="AE68" s="43"/>
      <c r="AF68" s="43"/>
      <c r="AG68" s="43"/>
      <c r="AH68" s="43"/>
      <c r="AI68" s="43"/>
      <c r="AJ68" s="47"/>
      <c r="AK68" s="42"/>
      <c r="AL68" s="42"/>
      <c r="AM68" s="48"/>
      <c r="AN68" s="48"/>
      <c r="AO68" s="4"/>
    </row>
    <row r="69" spans="1:41" ht="15">
      <c r="A69" s="3"/>
      <c r="B69" s="3"/>
      <c r="C69" s="3"/>
      <c r="D69" s="7"/>
      <c r="E69" s="7"/>
      <c r="F69" s="7"/>
      <c r="G69" s="7"/>
      <c r="H69" s="7"/>
      <c r="I69" s="7"/>
      <c r="J69" s="7"/>
      <c r="K69" s="7"/>
      <c r="L69" s="7"/>
      <c r="M69" s="7"/>
      <c r="N69" s="7"/>
      <c r="O69" s="7"/>
      <c r="P69" s="26"/>
      <c r="Q69" s="26"/>
      <c r="R69" s="7"/>
      <c r="S69" s="7"/>
      <c r="T69" s="7"/>
      <c r="U69" s="7"/>
      <c r="V69" s="7"/>
      <c r="W69" s="7"/>
      <c r="X69" s="7"/>
      <c r="Y69" s="7"/>
      <c r="Z69" s="17"/>
      <c r="AA69" s="17"/>
      <c r="AB69" s="18"/>
      <c r="AC69" s="18"/>
      <c r="AD69" s="43"/>
      <c r="AE69" s="43"/>
      <c r="AF69" s="43"/>
      <c r="AG69" s="43"/>
      <c r="AH69" s="43"/>
      <c r="AI69" s="43"/>
      <c r="AJ69" s="47"/>
      <c r="AK69" s="42"/>
      <c r="AL69" s="42"/>
      <c r="AM69" s="48"/>
      <c r="AN69" s="48"/>
      <c r="AO69" s="4"/>
    </row>
    <row r="70" spans="1:41" ht="15">
      <c r="A70" s="3"/>
      <c r="B70" s="3"/>
      <c r="C70" s="3"/>
      <c r="D70" s="7"/>
      <c r="E70" s="7"/>
      <c r="F70" s="7"/>
      <c r="G70" s="7"/>
      <c r="H70" s="7"/>
      <c r="I70" s="7"/>
      <c r="J70" s="7"/>
      <c r="K70" s="7"/>
      <c r="L70" s="7"/>
      <c r="M70" s="7"/>
      <c r="N70" s="7"/>
      <c r="O70" s="7"/>
      <c r="P70" s="26"/>
      <c r="Q70" s="26"/>
      <c r="R70" s="7"/>
      <c r="S70" s="7"/>
      <c r="T70" s="7"/>
      <c r="U70" s="7"/>
      <c r="V70" s="7"/>
      <c r="W70" s="7"/>
      <c r="X70" s="7"/>
      <c r="Y70" s="7"/>
      <c r="Z70" s="17"/>
      <c r="AA70" s="17"/>
      <c r="AB70" s="18"/>
      <c r="AC70" s="18"/>
      <c r="AD70" s="43"/>
      <c r="AE70" s="43"/>
      <c r="AF70" s="43"/>
      <c r="AG70" s="43"/>
      <c r="AH70" s="43"/>
      <c r="AI70" s="43"/>
      <c r="AJ70" s="47"/>
      <c r="AK70" s="42"/>
      <c r="AL70" s="42"/>
      <c r="AM70" s="48"/>
      <c r="AN70" s="48"/>
      <c r="AO70" s="4"/>
    </row>
    <row r="71" spans="1:41" ht="15">
      <c r="A71" s="3"/>
      <c r="B71" s="3"/>
      <c r="C71" s="3"/>
      <c r="D71" s="7"/>
      <c r="E71" s="7"/>
      <c r="F71" s="7"/>
      <c r="G71" s="7"/>
      <c r="H71" s="7"/>
      <c r="I71" s="7"/>
      <c r="J71" s="7"/>
      <c r="K71" s="7"/>
      <c r="L71" s="7"/>
      <c r="M71" s="7"/>
      <c r="N71" s="7"/>
      <c r="O71" s="7"/>
      <c r="P71" s="26"/>
      <c r="Q71" s="26"/>
      <c r="R71" s="7"/>
      <c r="S71" s="7"/>
      <c r="T71" s="7"/>
      <c r="U71" s="7"/>
      <c r="V71" s="7"/>
      <c r="W71" s="7"/>
      <c r="X71" s="7"/>
      <c r="Y71" s="7"/>
      <c r="Z71" s="17"/>
      <c r="AA71" s="17"/>
      <c r="AB71" s="18"/>
      <c r="AC71" s="18"/>
      <c r="AD71" s="43"/>
      <c r="AE71" s="43"/>
      <c r="AF71" s="43"/>
      <c r="AG71" s="43"/>
      <c r="AH71" s="43"/>
      <c r="AI71" s="43"/>
      <c r="AJ71" s="47"/>
      <c r="AK71" s="42"/>
      <c r="AL71" s="42"/>
      <c r="AM71" s="48"/>
      <c r="AN71" s="48"/>
      <c r="AO71" s="4"/>
    </row>
    <row r="72" spans="1:41" ht="15">
      <c r="A72" s="3"/>
      <c r="B72" s="3"/>
      <c r="C72" s="3"/>
      <c r="D72" s="7"/>
      <c r="E72" s="7"/>
      <c r="F72" s="7"/>
      <c r="G72" s="7"/>
      <c r="H72" s="7"/>
      <c r="I72" s="7"/>
      <c r="J72" s="7"/>
      <c r="K72" s="7"/>
      <c r="L72" s="7"/>
      <c r="M72" s="7"/>
      <c r="N72" s="7"/>
      <c r="O72" s="7"/>
      <c r="P72" s="26"/>
      <c r="Q72" s="26"/>
      <c r="R72" s="7"/>
      <c r="S72" s="7"/>
      <c r="T72" s="7"/>
      <c r="U72" s="7"/>
      <c r="V72" s="7"/>
      <c r="W72" s="7"/>
      <c r="X72" s="7"/>
      <c r="Y72" s="7"/>
      <c r="Z72" s="17"/>
      <c r="AA72" s="17"/>
      <c r="AB72" s="18"/>
      <c r="AC72" s="18"/>
      <c r="AD72" s="43"/>
      <c r="AE72" s="43"/>
      <c r="AF72" s="43"/>
      <c r="AG72" s="43"/>
      <c r="AH72" s="43"/>
      <c r="AI72" s="43"/>
      <c r="AJ72" s="47"/>
      <c r="AK72" s="42"/>
      <c r="AL72" s="42"/>
      <c r="AM72" s="48"/>
      <c r="AN72" s="48"/>
      <c r="AO72" s="4"/>
    </row>
    <row r="73" spans="1:41" ht="15">
      <c r="A73" s="3"/>
      <c r="B73" s="3"/>
      <c r="C73" s="3"/>
      <c r="D73" s="7"/>
      <c r="E73" s="7"/>
      <c r="F73" s="7"/>
      <c r="G73" s="7"/>
      <c r="H73" s="7"/>
      <c r="I73" s="7"/>
      <c r="J73" s="7"/>
      <c r="K73" s="7"/>
      <c r="L73" s="7"/>
      <c r="M73" s="7"/>
      <c r="N73" s="7"/>
      <c r="O73" s="7"/>
      <c r="P73" s="26"/>
      <c r="Q73" s="26"/>
      <c r="R73" s="7"/>
      <c r="S73" s="7"/>
      <c r="T73" s="7"/>
      <c r="U73" s="7"/>
      <c r="V73" s="7"/>
      <c r="W73" s="7"/>
      <c r="X73" s="7"/>
      <c r="Y73" s="7"/>
      <c r="Z73" s="17"/>
      <c r="AA73" s="17"/>
      <c r="AB73" s="18"/>
      <c r="AC73" s="18"/>
      <c r="AD73" s="43"/>
      <c r="AE73" s="43"/>
      <c r="AF73" s="43"/>
      <c r="AG73" s="43"/>
      <c r="AH73" s="43"/>
      <c r="AI73" s="43"/>
      <c r="AJ73" s="47"/>
      <c r="AK73" s="42"/>
      <c r="AL73" s="42"/>
      <c r="AM73" s="48"/>
      <c r="AN73" s="48"/>
      <c r="AO73" s="4"/>
    </row>
    <row r="74" spans="1:41" ht="15">
      <c r="A74" s="3"/>
      <c r="B74" s="3"/>
      <c r="C74" s="3"/>
      <c r="D74" s="7"/>
      <c r="E74" s="7"/>
      <c r="F74" s="7"/>
      <c r="G74" s="7"/>
      <c r="H74" s="7"/>
      <c r="I74" s="7"/>
      <c r="J74" s="7"/>
      <c r="K74" s="7"/>
      <c r="L74" s="7"/>
      <c r="M74" s="7"/>
      <c r="N74" s="7"/>
      <c r="O74" s="7"/>
      <c r="P74" s="26"/>
      <c r="Q74" s="26"/>
      <c r="R74" s="7"/>
      <c r="S74" s="7"/>
      <c r="T74" s="7"/>
      <c r="U74" s="7"/>
      <c r="V74" s="7"/>
      <c r="W74" s="7"/>
      <c r="X74" s="7"/>
      <c r="Y74" s="7"/>
      <c r="Z74" s="17"/>
      <c r="AA74" s="17"/>
      <c r="AB74" s="18"/>
      <c r="AC74" s="18"/>
      <c r="AD74" s="43"/>
      <c r="AE74" s="43"/>
      <c r="AF74" s="43"/>
      <c r="AG74" s="43"/>
      <c r="AH74" s="43"/>
      <c r="AI74" s="43"/>
      <c r="AJ74" s="47"/>
      <c r="AK74" s="42"/>
      <c r="AL74" s="42"/>
      <c r="AM74" s="48"/>
      <c r="AN74" s="48"/>
      <c r="AO74" s="4"/>
    </row>
    <row r="75" spans="1:41" ht="15">
      <c r="A75" s="3"/>
      <c r="B75" s="3"/>
      <c r="C75" s="3"/>
      <c r="D75" s="7"/>
      <c r="E75" s="7"/>
      <c r="F75" s="7"/>
      <c r="G75" s="7"/>
      <c r="H75" s="7"/>
      <c r="I75" s="7"/>
      <c r="J75" s="7"/>
      <c r="K75" s="7"/>
      <c r="L75" s="7"/>
      <c r="M75" s="7"/>
      <c r="N75" s="7"/>
      <c r="O75" s="7"/>
      <c r="P75" s="26"/>
      <c r="Q75" s="26"/>
      <c r="R75" s="7"/>
      <c r="S75" s="7"/>
      <c r="T75" s="7"/>
      <c r="U75" s="7"/>
      <c r="V75" s="7"/>
      <c r="W75" s="7"/>
      <c r="X75" s="7"/>
      <c r="Y75" s="7"/>
      <c r="Z75" s="17"/>
      <c r="AA75" s="17"/>
      <c r="AB75" s="18"/>
      <c r="AC75" s="18"/>
      <c r="AD75" s="43"/>
      <c r="AE75" s="43"/>
      <c r="AF75" s="43"/>
      <c r="AG75" s="43"/>
      <c r="AH75" s="43"/>
      <c r="AI75" s="43"/>
      <c r="AJ75" s="47"/>
      <c r="AK75" s="42"/>
      <c r="AL75" s="42"/>
      <c r="AM75" s="48"/>
      <c r="AN75" s="48"/>
      <c r="AO75" s="4"/>
    </row>
    <row r="76" spans="1:41" ht="15">
      <c r="A76" s="3"/>
      <c r="B76" s="3"/>
      <c r="C76" s="3"/>
      <c r="D76" s="7"/>
      <c r="E76" s="7"/>
      <c r="F76" s="7"/>
      <c r="G76" s="7"/>
      <c r="H76" s="7"/>
      <c r="I76" s="7"/>
      <c r="J76" s="7"/>
      <c r="K76" s="7"/>
      <c r="L76" s="7"/>
      <c r="M76" s="7"/>
      <c r="N76" s="7"/>
      <c r="O76" s="7"/>
      <c r="P76" s="26"/>
      <c r="Q76" s="26"/>
      <c r="R76" s="7"/>
      <c r="S76" s="7"/>
      <c r="T76" s="7"/>
      <c r="U76" s="7"/>
      <c r="V76" s="7"/>
      <c r="W76" s="7"/>
      <c r="X76" s="7"/>
      <c r="Y76" s="7"/>
      <c r="Z76" s="17"/>
      <c r="AA76" s="17"/>
      <c r="AB76" s="18"/>
      <c r="AC76" s="18"/>
      <c r="AD76" s="43"/>
      <c r="AE76" s="43"/>
      <c r="AF76" s="43"/>
      <c r="AG76" s="43"/>
      <c r="AH76" s="43"/>
      <c r="AI76" s="43"/>
      <c r="AJ76" s="47"/>
      <c r="AK76" s="42"/>
      <c r="AL76" s="42"/>
      <c r="AM76" s="48"/>
      <c r="AN76" s="48"/>
      <c r="AO76" s="4"/>
    </row>
    <row r="77" spans="1:41" ht="15">
      <c r="A77" s="3"/>
      <c r="B77" s="3"/>
      <c r="C77" s="3"/>
      <c r="D77" s="7"/>
      <c r="E77" s="7"/>
      <c r="F77" s="7"/>
      <c r="G77" s="7"/>
      <c r="H77" s="7"/>
      <c r="I77" s="7"/>
      <c r="J77" s="7"/>
      <c r="K77" s="7"/>
      <c r="L77" s="7"/>
      <c r="M77" s="7"/>
      <c r="N77" s="7"/>
      <c r="O77" s="7"/>
      <c r="P77" s="26"/>
      <c r="Q77" s="26"/>
      <c r="R77" s="7"/>
      <c r="S77" s="7"/>
      <c r="T77" s="7"/>
      <c r="U77" s="7"/>
      <c r="V77" s="7"/>
      <c r="W77" s="7"/>
      <c r="X77" s="7"/>
      <c r="Y77" s="7"/>
      <c r="Z77" s="17"/>
      <c r="AA77" s="17"/>
      <c r="AB77" s="18"/>
      <c r="AC77" s="18"/>
      <c r="AD77" s="43"/>
      <c r="AE77" s="43"/>
      <c r="AF77" s="43"/>
      <c r="AG77" s="43"/>
      <c r="AH77" s="43"/>
      <c r="AI77" s="43"/>
      <c r="AJ77" s="47"/>
      <c r="AK77" s="42"/>
      <c r="AL77" s="42"/>
      <c r="AM77" s="48"/>
      <c r="AN77" s="48"/>
      <c r="AO77" s="4"/>
    </row>
    <row r="78" spans="1:41" ht="15">
      <c r="A78" s="3"/>
      <c r="B78" s="3"/>
      <c r="C78" s="3"/>
      <c r="D78" s="7"/>
      <c r="E78" s="7"/>
      <c r="F78" s="7"/>
      <c r="G78" s="7"/>
      <c r="H78" s="7"/>
      <c r="I78" s="7"/>
      <c r="J78" s="7"/>
      <c r="K78" s="7"/>
      <c r="L78" s="7"/>
      <c r="M78" s="7"/>
      <c r="N78" s="7"/>
      <c r="O78" s="7"/>
      <c r="P78" s="26"/>
      <c r="Q78" s="26"/>
      <c r="R78" s="7"/>
      <c r="S78" s="7"/>
      <c r="T78" s="7"/>
      <c r="U78" s="7"/>
      <c r="V78" s="7"/>
      <c r="W78" s="7"/>
      <c r="X78" s="7"/>
      <c r="Y78" s="7"/>
      <c r="Z78" s="17"/>
      <c r="AA78" s="17"/>
      <c r="AB78" s="18"/>
      <c r="AC78" s="18"/>
      <c r="AD78" s="43"/>
      <c r="AE78" s="43"/>
      <c r="AF78" s="43"/>
      <c r="AG78" s="43"/>
      <c r="AH78" s="43"/>
      <c r="AI78" s="43"/>
      <c r="AJ78" s="47"/>
      <c r="AK78" s="42"/>
      <c r="AL78" s="42"/>
      <c r="AM78" s="48"/>
      <c r="AN78" s="48"/>
      <c r="AO78" s="4"/>
    </row>
    <row r="79" spans="1:41" ht="15">
      <c r="A79" s="3"/>
      <c r="B79" s="3"/>
      <c r="C79" s="3"/>
      <c r="D79" s="7"/>
      <c r="E79" s="7"/>
      <c r="F79" s="7"/>
      <c r="G79" s="7"/>
      <c r="H79" s="7"/>
      <c r="I79" s="7"/>
      <c r="J79" s="7"/>
      <c r="K79" s="7"/>
      <c r="L79" s="7"/>
      <c r="M79" s="7"/>
      <c r="N79" s="7"/>
      <c r="O79" s="7"/>
      <c r="P79" s="26"/>
      <c r="Q79" s="26"/>
      <c r="R79" s="7"/>
      <c r="S79" s="7"/>
      <c r="T79" s="7"/>
      <c r="U79" s="7"/>
      <c r="V79" s="7"/>
      <c r="W79" s="7"/>
      <c r="X79" s="7"/>
      <c r="Y79" s="7"/>
      <c r="Z79" s="17"/>
      <c r="AA79" s="17"/>
      <c r="AB79" s="18"/>
      <c r="AC79" s="18"/>
      <c r="AD79" s="43"/>
      <c r="AE79" s="43"/>
      <c r="AF79" s="43"/>
      <c r="AG79" s="43"/>
      <c r="AH79" s="43"/>
      <c r="AI79" s="43"/>
      <c r="AJ79" s="47"/>
      <c r="AK79" s="42"/>
      <c r="AL79" s="42"/>
      <c r="AM79" s="48"/>
      <c r="AN79" s="48"/>
      <c r="AO79" s="4"/>
    </row>
    <row r="80" spans="1:41" ht="15">
      <c r="A80" s="3"/>
      <c r="B80" s="3"/>
      <c r="C80" s="3"/>
      <c r="D80" s="7"/>
      <c r="E80" s="7"/>
      <c r="F80" s="7"/>
      <c r="G80" s="7"/>
      <c r="H80" s="7"/>
      <c r="I80" s="7"/>
      <c r="J80" s="7"/>
      <c r="K80" s="7"/>
      <c r="L80" s="7"/>
      <c r="M80" s="7"/>
      <c r="N80" s="7"/>
      <c r="O80" s="7"/>
      <c r="P80" s="26"/>
      <c r="Q80" s="26"/>
      <c r="R80" s="7"/>
      <c r="S80" s="7"/>
      <c r="T80" s="7"/>
      <c r="U80" s="7"/>
      <c r="V80" s="7"/>
      <c r="W80" s="7"/>
      <c r="X80" s="7"/>
      <c r="Y80" s="7"/>
      <c r="Z80" s="17"/>
      <c r="AA80" s="17"/>
      <c r="AB80" s="18"/>
      <c r="AC80" s="18"/>
      <c r="AD80" s="43"/>
      <c r="AE80" s="43"/>
      <c r="AF80" s="43"/>
      <c r="AG80" s="43"/>
      <c r="AH80" s="43"/>
      <c r="AI80" s="43"/>
      <c r="AJ80" s="47"/>
      <c r="AK80" s="42"/>
      <c r="AL80" s="42"/>
      <c r="AM80" s="48"/>
      <c r="AN80" s="48"/>
      <c r="AO80" s="4"/>
    </row>
    <row r="81" spans="1:41" ht="15">
      <c r="A81" s="3"/>
      <c r="B81" s="3"/>
      <c r="C81" s="3"/>
      <c r="D81" s="7"/>
      <c r="E81" s="7"/>
      <c r="F81" s="7"/>
      <c r="G81" s="7"/>
      <c r="H81" s="7"/>
      <c r="I81" s="7"/>
      <c r="J81" s="7"/>
      <c r="K81" s="7"/>
      <c r="L81" s="7"/>
      <c r="M81" s="7"/>
      <c r="N81" s="7"/>
      <c r="O81" s="7"/>
      <c r="P81" s="26"/>
      <c r="Q81" s="26"/>
      <c r="R81" s="7"/>
      <c r="S81" s="7"/>
      <c r="T81" s="7"/>
      <c r="U81" s="7"/>
      <c r="V81" s="7"/>
      <c r="W81" s="7"/>
      <c r="X81" s="7"/>
      <c r="Y81" s="7"/>
      <c r="Z81" s="17"/>
      <c r="AA81" s="17"/>
      <c r="AB81" s="18"/>
      <c r="AC81" s="18"/>
      <c r="AD81" s="43"/>
      <c r="AE81" s="43"/>
      <c r="AF81" s="43"/>
      <c r="AG81" s="43"/>
      <c r="AH81" s="43"/>
      <c r="AI81" s="43"/>
      <c r="AJ81" s="47"/>
      <c r="AK81" s="42"/>
      <c r="AL81" s="42"/>
      <c r="AM81" s="48"/>
      <c r="AN81" s="48"/>
      <c r="AO81" s="4"/>
    </row>
    <row r="82" spans="1:41" ht="15">
      <c r="A82" s="3"/>
      <c r="B82" s="3"/>
      <c r="C82" s="3"/>
      <c r="D82" s="7"/>
      <c r="E82" s="7"/>
      <c r="F82" s="7"/>
      <c r="G82" s="7"/>
      <c r="H82" s="7"/>
      <c r="I82" s="7"/>
      <c r="J82" s="7"/>
      <c r="K82" s="7"/>
      <c r="L82" s="7"/>
      <c r="M82" s="7"/>
      <c r="N82" s="7"/>
      <c r="O82" s="7"/>
      <c r="P82" s="26"/>
      <c r="Q82" s="26"/>
      <c r="R82" s="7"/>
      <c r="S82" s="7"/>
      <c r="T82" s="7"/>
      <c r="U82" s="7"/>
      <c r="V82" s="7"/>
      <c r="W82" s="7"/>
      <c r="X82" s="7"/>
      <c r="Y82" s="7"/>
      <c r="Z82" s="17"/>
      <c r="AA82" s="17"/>
      <c r="AB82" s="18"/>
      <c r="AC82" s="18"/>
      <c r="AD82" s="43"/>
      <c r="AE82" s="43"/>
      <c r="AF82" s="43"/>
      <c r="AG82" s="43"/>
      <c r="AH82" s="43"/>
      <c r="AI82" s="43"/>
      <c r="AJ82" s="47"/>
      <c r="AK82" s="42"/>
      <c r="AL82" s="42"/>
      <c r="AM82" s="48"/>
      <c r="AN82" s="48"/>
      <c r="AO82" s="4"/>
    </row>
    <row r="83" spans="1:41" ht="15">
      <c r="A83" s="3"/>
      <c r="B83" s="3"/>
      <c r="C83" s="3"/>
      <c r="D83" s="7"/>
      <c r="E83" s="7"/>
      <c r="F83" s="7"/>
      <c r="G83" s="7"/>
      <c r="H83" s="7"/>
      <c r="I83" s="7"/>
      <c r="J83" s="7"/>
      <c r="K83" s="7"/>
      <c r="L83" s="7"/>
      <c r="M83" s="7"/>
      <c r="N83" s="7"/>
      <c r="O83" s="7"/>
      <c r="P83" s="26"/>
      <c r="Q83" s="26"/>
      <c r="R83" s="7"/>
      <c r="S83" s="7"/>
      <c r="T83" s="7"/>
      <c r="U83" s="7"/>
      <c r="V83" s="7"/>
      <c r="W83" s="7"/>
      <c r="X83" s="7"/>
      <c r="Y83" s="7"/>
      <c r="Z83" s="17"/>
      <c r="AA83" s="17"/>
      <c r="AB83" s="18"/>
      <c r="AC83" s="18"/>
      <c r="AD83" s="43"/>
      <c r="AE83" s="43"/>
      <c r="AF83" s="43"/>
      <c r="AG83" s="43"/>
      <c r="AH83" s="43"/>
      <c r="AI83" s="43"/>
      <c r="AJ83" s="47"/>
      <c r="AK83" s="42"/>
      <c r="AL83" s="42"/>
      <c r="AM83" s="48"/>
      <c r="AN83" s="48"/>
      <c r="AO83" s="4"/>
    </row>
    <row r="84" spans="1:41" ht="15">
      <c r="A84" s="3"/>
      <c r="B84" s="3"/>
      <c r="C84" s="3"/>
      <c r="D84" s="7"/>
      <c r="E84" s="7"/>
      <c r="F84" s="7"/>
      <c r="G84" s="7"/>
      <c r="H84" s="7"/>
      <c r="I84" s="7"/>
      <c r="J84" s="7"/>
      <c r="K84" s="7"/>
      <c r="L84" s="7"/>
      <c r="M84" s="7"/>
      <c r="N84" s="7"/>
      <c r="O84" s="7"/>
      <c r="P84" s="26"/>
      <c r="Q84" s="26"/>
      <c r="R84" s="7"/>
      <c r="S84" s="7"/>
      <c r="T84" s="7"/>
      <c r="U84" s="7"/>
      <c r="V84" s="7"/>
      <c r="W84" s="7"/>
      <c r="X84" s="7"/>
      <c r="Y84" s="7"/>
      <c r="Z84" s="17"/>
      <c r="AA84" s="17"/>
      <c r="AB84" s="18"/>
      <c r="AC84" s="18"/>
      <c r="AD84" s="43"/>
      <c r="AE84" s="43"/>
      <c r="AF84" s="43"/>
      <c r="AG84" s="43"/>
      <c r="AH84" s="43"/>
      <c r="AI84" s="43"/>
      <c r="AJ84" s="47"/>
      <c r="AK84" s="42"/>
      <c r="AL84" s="42"/>
      <c r="AM84" s="48"/>
      <c r="AN84" s="48"/>
      <c r="AO84" s="4"/>
    </row>
    <row r="85" spans="1:41" ht="15">
      <c r="A85" s="3"/>
      <c r="B85" s="3"/>
      <c r="C85" s="3"/>
      <c r="D85" s="7"/>
      <c r="E85" s="7"/>
      <c r="F85" s="7"/>
      <c r="G85" s="7"/>
      <c r="H85" s="7"/>
      <c r="I85" s="7"/>
      <c r="J85" s="7"/>
      <c r="K85" s="7"/>
      <c r="L85" s="7"/>
      <c r="M85" s="7"/>
      <c r="N85" s="7"/>
      <c r="O85" s="7"/>
      <c r="P85" s="26"/>
      <c r="Q85" s="26"/>
      <c r="R85" s="7"/>
      <c r="S85" s="7"/>
      <c r="T85" s="7"/>
      <c r="U85" s="7"/>
      <c r="V85" s="7"/>
      <c r="W85" s="7"/>
      <c r="X85" s="7"/>
      <c r="Y85" s="7"/>
      <c r="Z85" s="17"/>
      <c r="AA85" s="17"/>
      <c r="AB85" s="18"/>
      <c r="AC85" s="18"/>
      <c r="AD85" s="43"/>
      <c r="AE85" s="43"/>
      <c r="AF85" s="43"/>
      <c r="AG85" s="43"/>
      <c r="AH85" s="43"/>
      <c r="AI85" s="43"/>
      <c r="AJ85" s="47"/>
      <c r="AK85" s="42"/>
      <c r="AL85" s="42"/>
      <c r="AM85" s="48"/>
      <c r="AN85" s="48"/>
      <c r="AO85" s="4"/>
    </row>
    <row r="86" spans="1:41" ht="15">
      <c r="A86" s="3"/>
      <c r="B86" s="3"/>
      <c r="C86" s="3"/>
      <c r="D86" s="7"/>
      <c r="E86" s="7"/>
      <c r="F86" s="7"/>
      <c r="G86" s="7"/>
      <c r="H86" s="7"/>
      <c r="I86" s="7"/>
      <c r="J86" s="7"/>
      <c r="K86" s="7"/>
      <c r="L86" s="7"/>
      <c r="M86" s="7"/>
      <c r="N86" s="7"/>
      <c r="O86" s="7"/>
      <c r="P86" s="26"/>
      <c r="Q86" s="26"/>
      <c r="R86" s="7"/>
      <c r="S86" s="7"/>
      <c r="T86" s="7"/>
      <c r="U86" s="7"/>
      <c r="V86" s="7"/>
      <c r="W86" s="7"/>
      <c r="X86" s="7"/>
      <c r="Y86" s="7"/>
      <c r="Z86" s="17"/>
      <c r="AA86" s="17"/>
      <c r="AB86" s="18"/>
      <c r="AC86" s="18"/>
      <c r="AD86" s="43"/>
      <c r="AE86" s="43"/>
      <c r="AF86" s="43"/>
      <c r="AG86" s="43"/>
      <c r="AH86" s="43"/>
      <c r="AI86" s="43"/>
      <c r="AJ86" s="47"/>
      <c r="AK86" s="42"/>
      <c r="AL86" s="42"/>
      <c r="AM86" s="48"/>
      <c r="AN86" s="48"/>
      <c r="AO86" s="4"/>
    </row>
    <row r="87" spans="1:41" ht="15">
      <c r="A87" s="3"/>
      <c r="B87" s="3"/>
      <c r="C87" s="3"/>
      <c r="D87" s="7"/>
      <c r="E87" s="7"/>
      <c r="F87" s="7"/>
      <c r="G87" s="7"/>
      <c r="H87" s="7"/>
      <c r="I87" s="7"/>
      <c r="J87" s="7"/>
      <c r="K87" s="7"/>
      <c r="L87" s="7"/>
      <c r="M87" s="7"/>
      <c r="N87" s="7"/>
      <c r="O87" s="7"/>
      <c r="P87" s="26"/>
      <c r="Q87" s="26"/>
      <c r="R87" s="7"/>
      <c r="S87" s="7"/>
      <c r="T87" s="7"/>
      <c r="U87" s="7"/>
      <c r="V87" s="7"/>
      <c r="W87" s="7"/>
      <c r="X87" s="7"/>
      <c r="Y87" s="7"/>
      <c r="Z87" s="17"/>
      <c r="AA87" s="17"/>
      <c r="AB87" s="18"/>
      <c r="AC87" s="18"/>
      <c r="AD87" s="43"/>
      <c r="AE87" s="43"/>
      <c r="AF87" s="43"/>
      <c r="AG87" s="43"/>
      <c r="AH87" s="43"/>
      <c r="AI87" s="43"/>
      <c r="AJ87" s="47"/>
      <c r="AK87" s="42"/>
      <c r="AL87" s="42"/>
      <c r="AM87" s="48"/>
      <c r="AN87" s="48"/>
      <c r="AO87" s="4"/>
    </row>
    <row r="88" spans="1:41" ht="15">
      <c r="A88" s="3"/>
      <c r="B88" s="3"/>
      <c r="C88" s="3"/>
      <c r="D88" s="7"/>
      <c r="E88" s="7"/>
      <c r="F88" s="7"/>
      <c r="G88" s="7"/>
      <c r="H88" s="7"/>
      <c r="I88" s="7"/>
      <c r="J88" s="7"/>
      <c r="K88" s="7"/>
      <c r="L88" s="7"/>
      <c r="M88" s="7"/>
      <c r="N88" s="7"/>
      <c r="O88" s="7"/>
      <c r="P88" s="26"/>
      <c r="Q88" s="26"/>
      <c r="R88" s="7"/>
      <c r="S88" s="7"/>
      <c r="T88" s="7"/>
      <c r="U88" s="7"/>
      <c r="V88" s="7"/>
      <c r="W88" s="7"/>
      <c r="X88" s="7"/>
      <c r="Y88" s="7"/>
      <c r="Z88" s="17"/>
      <c r="AA88" s="17"/>
      <c r="AB88" s="18"/>
      <c r="AC88" s="18"/>
      <c r="AD88" s="43"/>
      <c r="AE88" s="43"/>
      <c r="AF88" s="43"/>
      <c r="AG88" s="43"/>
      <c r="AH88" s="43"/>
      <c r="AI88" s="43"/>
      <c r="AJ88" s="47"/>
      <c r="AK88" s="42"/>
      <c r="AL88" s="42"/>
      <c r="AM88" s="48"/>
      <c r="AN88" s="48"/>
      <c r="AO88" s="4"/>
    </row>
  </sheetData>
  <sheetProtection selectLockedCells="1"/>
  <mergeCells count="32">
    <mergeCell ref="N2:O2"/>
    <mergeCell ref="AG2:AG3"/>
    <mergeCell ref="AH2:AH3"/>
    <mergeCell ref="R2:S2"/>
    <mergeCell ref="AD2:AD3"/>
    <mergeCell ref="AE2:AE3"/>
    <mergeCell ref="AF2:AF3"/>
    <mergeCell ref="T2:U2"/>
    <mergeCell ref="A1:A3"/>
    <mergeCell ref="B1:B3"/>
    <mergeCell ref="C1:C3"/>
    <mergeCell ref="AD1:AJ1"/>
    <mergeCell ref="D2:E2"/>
    <mergeCell ref="X2:Y2"/>
    <mergeCell ref="Z2:AA2"/>
    <mergeCell ref="AB1:AC2"/>
    <mergeCell ref="R1:AA1"/>
    <mergeCell ref="AJ2:AJ3"/>
    <mergeCell ref="AL2:AL3"/>
    <mergeCell ref="AM2:AM3"/>
    <mergeCell ref="V2:W2"/>
    <mergeCell ref="AI2:AI3"/>
    <mergeCell ref="AO1:AO3"/>
    <mergeCell ref="D1:Q1"/>
    <mergeCell ref="L2:M2"/>
    <mergeCell ref="J2:K2"/>
    <mergeCell ref="H2:I2"/>
    <mergeCell ref="F2:G2"/>
    <mergeCell ref="P2:Q2"/>
    <mergeCell ref="AN1:AN3"/>
    <mergeCell ref="AK1:AM1"/>
    <mergeCell ref="AK2:AK3"/>
  </mergeCells>
  <conditionalFormatting sqref="B4:B88">
    <cfRule type="expression" priority="1" dxfId="22" stopIfTrue="1">
      <formula>AND(NOT(ISBLANK($A4)),ISBLANK(B4))</formula>
    </cfRule>
  </conditionalFormatting>
  <conditionalFormatting sqref="C4:C88">
    <cfRule type="expression" priority="2" dxfId="22" stopIfTrue="1">
      <formula>AND(NOT(ISBLANK(A4)),ISBLANK(C4))</formula>
    </cfRule>
  </conditionalFormatting>
  <conditionalFormatting sqref="L30:L88 N4:N14 N16:N22 D24:D28 F24:F28 H24:H28 J24:J28 L24:L28 N24:N28 D4:D14 F4:F14 H4:H14 J4:J14 L4:L14 L16:L22 J16:J22 H16:H22 F16:F22 D16:D22 D30:D88 F30:F88 H30:H88 J30:J88 N30:N88 X4:X14 R4:R14 T4:T14 V4:V14 V16:V22 T16:T22 R16:R22 X16:X22 R24:R88 T24:T88 V24:V88 X24:X88">
    <cfRule type="expression" priority="3" dxfId="22" stopIfTrue="1">
      <formula>AND(NOT(ISBLANK(E4)),ISBLANK(D4))</formula>
    </cfRule>
  </conditionalFormatting>
  <conditionalFormatting sqref="M30:M88 O4:O14 O16:O22 E24:E28 G24:G28 I24:I28 K24:K28 M24:M28 O24:O28 E4:E14 G4:G14 I4:I14 K4:K14 M4:M14 M16:M22 K16:K22 I16:I22 G16:G22 E16:E22 E30:E88 G30:G88 I30:I88 K30:K88 O30:O88 Y4:Y14 S4:S14 U4:U14 W4:W14 W16:W22 U16:U22 S16:S22 Y16:Y22 S24:S88 U24:U88 W24:W88 Y24:Y88">
    <cfRule type="expression" priority="4" dxfId="22" stopIfTrue="1">
      <formula>AND(NOT(ISBLANK(D4)),ISBLANK(E4))</formula>
    </cfRule>
  </conditionalFormatting>
  <conditionalFormatting sqref="D29 F29 H29 J29 L29 N29 D15 F15 H15 J15 L15 N15 D23 F23 H23 J23 L23 N23 R15 T15 V15 X15 R23 T23 V23 X23">
    <cfRule type="expression" priority="5" dxfId="22" stopIfTrue="1">
      <formula>AND(NOT(ISBLANK(E15)),ISBLANK(D15))</formula>
    </cfRule>
  </conditionalFormatting>
  <conditionalFormatting sqref="E29 G29 I29 K29 M29 O29 E15 G15 I15 K15 M15 O15 E23 G23 I23 K23 M23 O23 S15 U15 W15 Y15 S23 U23 W23 Y23">
    <cfRule type="expression" priority="6" dxfId="22" stopIfTrue="1">
      <formula>AND(NOT(ISBLANK(D15)),ISBLANK(E15))</formula>
    </cfRule>
  </conditionalFormatting>
  <dataValidations count="5">
    <dataValidation operator="lessThanOrEqual" allowBlank="1" showInputMessage="1" showErrorMessage="1" error="FTE cannot be greater than Headcount&#10;" sqref="R89:AN65536 A89:O65536 AP1:IV65536 AO1 D34:K34 R1 A1:C1 P2 AB1 AO4:AO65536 AB3:AC88 P4:Q65536"/>
    <dataValidation type="custom" allowBlank="1" showInputMessage="1" showErrorMessage="1" errorTitle="FTE" error="The value entered in the FTE field must be less than or equal to the value entered in the headcount field." sqref="K35:K88 E35:E88 I35:I88 G35:G88 G4:G33 M4:M88 E4:E33 O4:O88 K4:K33 I4:I33 U4:U88 S4:S88 Y4:Y88 W4:W88">
      <formula1>K35&lt;=J35</formula1>
    </dataValidation>
    <dataValidation type="custom" allowBlank="1" showInputMessage="1" showErrorMessage="1" errorTitle="Headcount" error="The value entered in the headcount field must be greater than or equal to the value entered in the FTE field." sqref="D35:D88 F35:F88 J35:J88 H35:H88 H4:H33 F4:F33 D4:D33 N4:N88 L4:L88 J4:J33 T4:T88 R4:R88 X4:X88 V4:V88">
      <formula1>D35&gt;=E35</formula1>
    </dataValidation>
    <dataValidation type="decimal" operator="greaterThan" allowBlank="1" showInputMessage="1" showErrorMessage="1" sqref="AD35:AI88 AD26:AI26 AD4:AI7 AD16:AI24 AD28:AI28 AD12:AI14 AD9:AI9 AD30:AI33 AK12:AK14 AK4:AL7 AK16:AK24 AL9 AL11:AL26 AK26 AK9:AK10 AK28:AL33 AK35:AL88">
      <formula1>0</formula1>
    </dataValidation>
    <dataValidation type="decimal" operator="greaterThanOrEqual" allowBlank="1" showInputMessage="1" showErrorMessage="1" sqref="AD8:AI8 AD25:AI25 AD29:AI29 AD15:AI15 AD10:AI11 AD27:AI27 AD34:AI34 AK8:AL8 AK25 AK15 AL10 AK27:AL27 AK11 AK34:AL34">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30" r:id="rId1"/>
</worksheet>
</file>

<file path=xl/worksheets/sheet5.xml><?xml version="1.0" encoding="utf-8"?>
<worksheet xmlns="http://schemas.openxmlformats.org/spreadsheetml/2006/main" xmlns:r="http://schemas.openxmlformats.org/officeDocument/2006/relationships">
  <dimension ref="A1:AO88"/>
  <sheetViews>
    <sheetView zoomScale="90" zoomScaleNormal="90" zoomScalePageLayoutView="0" workbookViewId="0" topLeftCell="A1">
      <pane xSplit="3" ySplit="3" topLeftCell="AK4" activePane="bottomRight" state="frozen"/>
      <selection pane="topLeft" activeCell="A1" sqref="A1"/>
      <selection pane="topRight" activeCell="D1" sqref="D1"/>
      <selection pane="bottomLeft" activeCell="A4" sqref="A4"/>
      <selection pane="bottomRight" activeCell="AL8" sqref="AL8"/>
    </sheetView>
  </sheetViews>
  <sheetFormatPr defaultColWidth="8.88671875" defaultRowHeight="15"/>
  <cols>
    <col min="1" max="1" width="23.5546875" style="2" customWidth="1"/>
    <col min="2" max="3" width="14.99609375" style="2" customWidth="1"/>
    <col min="4" max="17" width="10.4453125" style="8" customWidth="1"/>
    <col min="18" max="27" width="12.77734375" style="8"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79" t="s">
        <v>11</v>
      </c>
      <c r="B1" s="79" t="s">
        <v>1</v>
      </c>
      <c r="C1" s="79" t="s">
        <v>0</v>
      </c>
      <c r="D1" s="82" t="s">
        <v>8</v>
      </c>
      <c r="E1" s="83"/>
      <c r="F1" s="83"/>
      <c r="G1" s="83"/>
      <c r="H1" s="83"/>
      <c r="I1" s="83"/>
      <c r="J1" s="83"/>
      <c r="K1" s="83"/>
      <c r="L1" s="83"/>
      <c r="M1" s="83"/>
      <c r="N1" s="83"/>
      <c r="O1" s="83"/>
      <c r="P1" s="83"/>
      <c r="Q1" s="84"/>
      <c r="R1" s="91" t="s">
        <v>14</v>
      </c>
      <c r="S1" s="102"/>
      <c r="T1" s="102"/>
      <c r="U1" s="102"/>
      <c r="V1" s="102"/>
      <c r="W1" s="102"/>
      <c r="X1" s="102"/>
      <c r="Y1" s="102"/>
      <c r="Z1" s="102"/>
      <c r="AA1" s="92"/>
      <c r="AB1" s="98" t="s">
        <v>15</v>
      </c>
      <c r="AC1" s="99"/>
      <c r="AD1" s="104" t="s">
        <v>86</v>
      </c>
      <c r="AE1" s="105"/>
      <c r="AF1" s="105"/>
      <c r="AG1" s="105"/>
      <c r="AH1" s="105"/>
      <c r="AI1" s="105"/>
      <c r="AJ1" s="106"/>
      <c r="AK1" s="111" t="s">
        <v>87</v>
      </c>
      <c r="AL1" s="111"/>
      <c r="AM1" s="111"/>
      <c r="AN1" s="108" t="s">
        <v>88</v>
      </c>
      <c r="AO1" s="79" t="s">
        <v>20</v>
      </c>
    </row>
    <row r="2" spans="1:41" s="1" customFormat="1" ht="53.25" customHeight="1">
      <c r="A2" s="93"/>
      <c r="B2" s="93"/>
      <c r="C2" s="93"/>
      <c r="D2" s="85" t="s">
        <v>16</v>
      </c>
      <c r="E2" s="86"/>
      <c r="F2" s="85" t="s">
        <v>17</v>
      </c>
      <c r="G2" s="86"/>
      <c r="H2" s="85" t="s">
        <v>18</v>
      </c>
      <c r="I2" s="86"/>
      <c r="J2" s="85" t="s">
        <v>6</v>
      </c>
      <c r="K2" s="86"/>
      <c r="L2" s="85" t="s">
        <v>19</v>
      </c>
      <c r="M2" s="86"/>
      <c r="N2" s="85" t="s">
        <v>5</v>
      </c>
      <c r="O2" s="86"/>
      <c r="P2" s="82" t="s">
        <v>9</v>
      </c>
      <c r="Q2" s="84"/>
      <c r="R2" s="82" t="s">
        <v>12</v>
      </c>
      <c r="S2" s="92"/>
      <c r="T2" s="91" t="s">
        <v>3</v>
      </c>
      <c r="U2" s="92"/>
      <c r="V2" s="91" t="s">
        <v>4</v>
      </c>
      <c r="W2" s="92"/>
      <c r="X2" s="91" t="s">
        <v>13</v>
      </c>
      <c r="Y2" s="92"/>
      <c r="Z2" s="82" t="s">
        <v>10</v>
      </c>
      <c r="AA2" s="84"/>
      <c r="AB2" s="100"/>
      <c r="AC2" s="101"/>
      <c r="AD2" s="79" t="s">
        <v>89</v>
      </c>
      <c r="AE2" s="79" t="s">
        <v>90</v>
      </c>
      <c r="AF2" s="79" t="s">
        <v>91</v>
      </c>
      <c r="AG2" s="79" t="s">
        <v>92</v>
      </c>
      <c r="AH2" s="79" t="s">
        <v>93</v>
      </c>
      <c r="AI2" s="79" t="s">
        <v>94</v>
      </c>
      <c r="AJ2" s="107" t="s">
        <v>95</v>
      </c>
      <c r="AK2" s="79" t="s">
        <v>96</v>
      </c>
      <c r="AL2" s="79" t="s">
        <v>97</v>
      </c>
      <c r="AM2" s="79" t="s">
        <v>98</v>
      </c>
      <c r="AN2" s="109"/>
      <c r="AO2" s="80"/>
    </row>
    <row r="3" spans="1:41" ht="57.75" customHeight="1">
      <c r="A3" s="94"/>
      <c r="B3" s="94"/>
      <c r="C3" s="94"/>
      <c r="D3" s="5" t="s">
        <v>2</v>
      </c>
      <c r="E3" s="5" t="s">
        <v>7</v>
      </c>
      <c r="F3" s="5" t="s">
        <v>2</v>
      </c>
      <c r="G3" s="5" t="s">
        <v>7</v>
      </c>
      <c r="H3" s="5" t="s">
        <v>2</v>
      </c>
      <c r="I3" s="5" t="s">
        <v>7</v>
      </c>
      <c r="J3" s="5" t="s">
        <v>2</v>
      </c>
      <c r="K3" s="5" t="s">
        <v>7</v>
      </c>
      <c r="L3" s="5" t="s">
        <v>2</v>
      </c>
      <c r="M3" s="5" t="s">
        <v>7</v>
      </c>
      <c r="N3" s="5" t="s">
        <v>2</v>
      </c>
      <c r="O3" s="5" t="s">
        <v>7</v>
      </c>
      <c r="P3" s="5" t="s">
        <v>2</v>
      </c>
      <c r="Q3" s="5" t="s">
        <v>7</v>
      </c>
      <c r="R3" s="6" t="s">
        <v>2</v>
      </c>
      <c r="S3" s="6" t="s">
        <v>7</v>
      </c>
      <c r="T3" s="6" t="s">
        <v>2</v>
      </c>
      <c r="U3" s="6" t="s">
        <v>7</v>
      </c>
      <c r="V3" s="6" t="s">
        <v>2</v>
      </c>
      <c r="W3" s="6" t="s">
        <v>7</v>
      </c>
      <c r="X3" s="6" t="s">
        <v>2</v>
      </c>
      <c r="Y3" s="6" t="s">
        <v>7</v>
      </c>
      <c r="Z3" s="6" t="s">
        <v>2</v>
      </c>
      <c r="AA3" s="6" t="s">
        <v>7</v>
      </c>
      <c r="AB3" s="13" t="s">
        <v>2</v>
      </c>
      <c r="AC3" s="14" t="s">
        <v>7</v>
      </c>
      <c r="AD3" s="81"/>
      <c r="AE3" s="81"/>
      <c r="AF3" s="81"/>
      <c r="AG3" s="81"/>
      <c r="AH3" s="81"/>
      <c r="AI3" s="81"/>
      <c r="AJ3" s="107"/>
      <c r="AK3" s="81"/>
      <c r="AL3" s="81"/>
      <c r="AM3" s="81"/>
      <c r="AN3" s="110"/>
      <c r="AO3" s="81"/>
    </row>
    <row r="4" spans="1:41" ht="45">
      <c r="A4" s="9" t="s">
        <v>22</v>
      </c>
      <c r="B4" s="9" t="s">
        <v>63</v>
      </c>
      <c r="C4" s="9" t="s">
        <v>62</v>
      </c>
      <c r="D4" s="15">
        <v>63</v>
      </c>
      <c r="E4" s="15">
        <v>58.5</v>
      </c>
      <c r="F4" s="15">
        <v>265</v>
      </c>
      <c r="G4" s="15">
        <v>243.9</v>
      </c>
      <c r="H4" s="15">
        <v>470</v>
      </c>
      <c r="I4" s="15">
        <v>439.8</v>
      </c>
      <c r="J4" s="15">
        <v>39</v>
      </c>
      <c r="K4" s="15">
        <v>36.9</v>
      </c>
      <c r="L4" s="15">
        <v>3</v>
      </c>
      <c r="M4" s="15">
        <v>2.9</v>
      </c>
      <c r="N4" s="15">
        <v>2</v>
      </c>
      <c r="O4" s="15">
        <v>1.3</v>
      </c>
      <c r="P4" s="16">
        <f aca="true" t="shared" si="0" ref="P4:P34">SUM(D4,F4,H4,J4,L4,N4)</f>
        <v>842</v>
      </c>
      <c r="Q4" s="16">
        <f>SUM(E4,G4,I4,K4,M4,O4)</f>
        <v>783.3</v>
      </c>
      <c r="R4" s="15">
        <v>20</v>
      </c>
      <c r="S4" s="15">
        <v>20</v>
      </c>
      <c r="T4" s="15">
        <v>0</v>
      </c>
      <c r="U4" s="15">
        <v>0</v>
      </c>
      <c r="V4" s="15">
        <v>1</v>
      </c>
      <c r="W4" s="15">
        <v>0.2</v>
      </c>
      <c r="X4" s="15">
        <v>0</v>
      </c>
      <c r="Y4" s="15">
        <v>0</v>
      </c>
      <c r="Z4" s="17">
        <f aca="true" t="shared" si="1" ref="Z4:Z34">SUM(R4,T4,V4,X4)</f>
        <v>21</v>
      </c>
      <c r="AA4" s="17">
        <f aca="true" t="shared" si="2" ref="AA4:AA34">SUM(S4,U4,W4,Y4)</f>
        <v>20.2</v>
      </c>
      <c r="AB4" s="18">
        <f aca="true" t="shared" si="3" ref="AB4:AB34">SUM(P4+Z4)</f>
        <v>863</v>
      </c>
      <c r="AC4" s="18">
        <f aca="true" t="shared" si="4" ref="AC4:AC34">SUM(Q4+AA4)</f>
        <v>803.5</v>
      </c>
      <c r="AD4" s="46">
        <v>2019482.17</v>
      </c>
      <c r="AE4" s="46">
        <v>17527.61</v>
      </c>
      <c r="AF4" s="46"/>
      <c r="AG4" s="46">
        <v>8929.9</v>
      </c>
      <c r="AH4" s="46">
        <v>371549.64</v>
      </c>
      <c r="AI4" s="46">
        <v>16524.69</v>
      </c>
      <c r="AJ4" s="47">
        <f aca="true" t="shared" si="5" ref="AJ4:AJ34">SUM(AD4:AI4)</f>
        <v>2434014.01</v>
      </c>
      <c r="AK4" s="45">
        <v>28782.58</v>
      </c>
      <c r="AL4" s="45">
        <v>4350</v>
      </c>
      <c r="AM4" s="48">
        <f aca="true" t="shared" si="6" ref="AM4:AM34">SUM(AK4:AL4)</f>
        <v>33132.58</v>
      </c>
      <c r="AN4" s="48">
        <f aca="true" t="shared" si="7" ref="AN4:AN34">SUM(AJ4+AM4)</f>
        <v>2467146.59</v>
      </c>
      <c r="AO4" s="4"/>
    </row>
    <row r="5" spans="1:41" ht="45">
      <c r="A5" s="9" t="s">
        <v>23</v>
      </c>
      <c r="B5" s="9" t="s">
        <v>61</v>
      </c>
      <c r="C5" s="9" t="s">
        <v>62</v>
      </c>
      <c r="D5" s="23">
        <v>2</v>
      </c>
      <c r="E5" s="24">
        <v>1.743</v>
      </c>
      <c r="F5" s="24">
        <v>28</v>
      </c>
      <c r="G5" s="24">
        <v>25.889</v>
      </c>
      <c r="H5" s="24">
        <v>34</v>
      </c>
      <c r="I5" s="24">
        <v>31.87</v>
      </c>
      <c r="J5" s="24">
        <v>12</v>
      </c>
      <c r="K5" s="24">
        <v>11.311</v>
      </c>
      <c r="L5" s="24">
        <v>4</v>
      </c>
      <c r="M5" s="24">
        <v>3.2</v>
      </c>
      <c r="N5" s="24">
        <v>0</v>
      </c>
      <c r="O5" s="24">
        <v>0</v>
      </c>
      <c r="P5" s="16">
        <f t="shared" si="0"/>
        <v>80</v>
      </c>
      <c r="Q5" s="16">
        <f aca="true" t="shared" si="8" ref="Q5:Q34">SUM(E5,G5,I5,K5,M5,O5)</f>
        <v>74.01299999999999</v>
      </c>
      <c r="R5" s="24">
        <v>2</v>
      </c>
      <c r="S5" s="24">
        <v>2</v>
      </c>
      <c r="T5" s="24">
        <v>0</v>
      </c>
      <c r="U5" s="24">
        <v>0</v>
      </c>
      <c r="V5" s="24">
        <v>0</v>
      </c>
      <c r="W5" s="24">
        <v>0</v>
      </c>
      <c r="X5" s="24">
        <v>2</v>
      </c>
      <c r="Y5" s="24">
        <v>2</v>
      </c>
      <c r="Z5" s="17">
        <f t="shared" si="1"/>
        <v>4</v>
      </c>
      <c r="AA5" s="17">
        <f t="shared" si="2"/>
        <v>4</v>
      </c>
      <c r="AB5" s="18">
        <f t="shared" si="3"/>
        <v>84</v>
      </c>
      <c r="AC5" s="18">
        <f t="shared" si="4"/>
        <v>78.01299999999999</v>
      </c>
      <c r="AD5" s="42">
        <v>206440.97</v>
      </c>
      <c r="AE5" s="43">
        <v>5253.25</v>
      </c>
      <c r="AF5" s="43">
        <v>0</v>
      </c>
      <c r="AG5" s="43">
        <v>0</v>
      </c>
      <c r="AH5" s="43">
        <v>48929.82</v>
      </c>
      <c r="AI5" s="43">
        <v>17611.41</v>
      </c>
      <c r="AJ5" s="47">
        <f t="shared" si="5"/>
        <v>278235.45</v>
      </c>
      <c r="AK5" s="42">
        <v>2387.02</v>
      </c>
      <c r="AL5" s="42">
        <v>19953.41</v>
      </c>
      <c r="AM5" s="48">
        <f t="shared" si="6"/>
        <v>22340.43</v>
      </c>
      <c r="AN5" s="48">
        <f t="shared" si="7"/>
        <v>300575.88</v>
      </c>
      <c r="AO5" s="4"/>
    </row>
    <row r="6" spans="1:41" ht="45">
      <c r="A6" s="9" t="s">
        <v>24</v>
      </c>
      <c r="B6" s="9" t="s">
        <v>61</v>
      </c>
      <c r="C6" s="9" t="s">
        <v>62</v>
      </c>
      <c r="D6" s="24">
        <v>247</v>
      </c>
      <c r="E6" s="24">
        <v>221.95</v>
      </c>
      <c r="F6" s="24">
        <v>395</v>
      </c>
      <c r="G6" s="24">
        <v>366.8</v>
      </c>
      <c r="H6" s="24">
        <v>816</v>
      </c>
      <c r="I6" s="24">
        <v>777.64</v>
      </c>
      <c r="J6" s="24">
        <v>204</v>
      </c>
      <c r="K6" s="24">
        <v>194.75</v>
      </c>
      <c r="L6" s="24">
        <v>47</v>
      </c>
      <c r="M6" s="24">
        <v>42.98</v>
      </c>
      <c r="N6" s="24">
        <v>10</v>
      </c>
      <c r="O6" s="24">
        <v>9</v>
      </c>
      <c r="P6" s="16">
        <f t="shared" si="0"/>
        <v>1719</v>
      </c>
      <c r="Q6" s="16">
        <f t="shared" si="8"/>
        <v>1613.12</v>
      </c>
      <c r="R6" s="24">
        <v>11</v>
      </c>
      <c r="S6" s="24">
        <v>11</v>
      </c>
      <c r="T6" s="24">
        <v>0</v>
      </c>
      <c r="U6" s="24">
        <v>0</v>
      </c>
      <c r="V6" s="24">
        <v>1</v>
      </c>
      <c r="W6" s="24">
        <v>1</v>
      </c>
      <c r="X6" s="24">
        <v>1</v>
      </c>
      <c r="Y6" s="24">
        <v>0.2</v>
      </c>
      <c r="Z6" s="17">
        <f t="shared" si="1"/>
        <v>13</v>
      </c>
      <c r="AA6" s="17">
        <f t="shared" si="2"/>
        <v>12.2</v>
      </c>
      <c r="AB6" s="18">
        <f t="shared" si="3"/>
        <v>1732</v>
      </c>
      <c r="AC6" s="18">
        <f t="shared" si="4"/>
        <v>1625.32</v>
      </c>
      <c r="AD6" s="43">
        <v>4403372.619999999</v>
      </c>
      <c r="AE6" s="43">
        <v>222168.05999999994</v>
      </c>
      <c r="AF6" s="43">
        <v>5220.75</v>
      </c>
      <c r="AG6" s="43">
        <v>43444.82</v>
      </c>
      <c r="AH6" s="43">
        <v>1139119.9100000004</v>
      </c>
      <c r="AI6" s="43">
        <v>399560.73</v>
      </c>
      <c r="AJ6" s="47">
        <f t="shared" si="5"/>
        <v>6212886.889999999</v>
      </c>
      <c r="AK6" s="42">
        <v>37536.42</v>
      </c>
      <c r="AL6" s="42">
        <v>5000</v>
      </c>
      <c r="AM6" s="48">
        <f t="shared" si="6"/>
        <v>42536.42</v>
      </c>
      <c r="AN6" s="48">
        <f t="shared" si="7"/>
        <v>6255423.309999999</v>
      </c>
      <c r="AO6" s="4"/>
    </row>
    <row r="7" spans="1:41" ht="45">
      <c r="A7" s="9" t="s">
        <v>25</v>
      </c>
      <c r="B7" s="9" t="s">
        <v>61</v>
      </c>
      <c r="C7" s="9" t="s">
        <v>62</v>
      </c>
      <c r="D7" s="15" t="s">
        <v>68</v>
      </c>
      <c r="E7" s="15" t="s">
        <v>68</v>
      </c>
      <c r="F7" s="15" t="s">
        <v>68</v>
      </c>
      <c r="G7" s="15" t="s">
        <v>68</v>
      </c>
      <c r="H7" s="15" t="s">
        <v>68</v>
      </c>
      <c r="I7" s="15" t="s">
        <v>68</v>
      </c>
      <c r="J7" s="15" t="s">
        <v>68</v>
      </c>
      <c r="K7" s="15" t="s">
        <v>68</v>
      </c>
      <c r="L7" s="15" t="s">
        <v>68</v>
      </c>
      <c r="M7" s="15" t="s">
        <v>68</v>
      </c>
      <c r="N7" s="15" t="s">
        <v>68</v>
      </c>
      <c r="O7" s="15" t="s">
        <v>68</v>
      </c>
      <c r="P7" s="16" t="s">
        <v>68</v>
      </c>
      <c r="Q7" s="16" t="s">
        <v>68</v>
      </c>
      <c r="R7" s="15" t="s">
        <v>68</v>
      </c>
      <c r="S7" s="15" t="s">
        <v>68</v>
      </c>
      <c r="T7" s="15" t="s">
        <v>68</v>
      </c>
      <c r="U7" s="15" t="s">
        <v>68</v>
      </c>
      <c r="V7" s="15" t="s">
        <v>68</v>
      </c>
      <c r="W7" s="15" t="s">
        <v>68</v>
      </c>
      <c r="X7" s="15" t="s">
        <v>68</v>
      </c>
      <c r="Y7" s="15" t="s">
        <v>68</v>
      </c>
      <c r="Z7" s="17" t="s">
        <v>68</v>
      </c>
      <c r="AA7" s="17" t="s">
        <v>68</v>
      </c>
      <c r="AB7" s="21" t="s">
        <v>68</v>
      </c>
      <c r="AC7" s="21" t="s">
        <v>68</v>
      </c>
      <c r="AD7" s="46"/>
      <c r="AE7" s="46"/>
      <c r="AF7" s="46"/>
      <c r="AG7" s="46"/>
      <c r="AH7" s="46"/>
      <c r="AI7" s="46"/>
      <c r="AJ7" s="48" t="s">
        <v>68</v>
      </c>
      <c r="AK7" s="45"/>
      <c r="AL7" s="45"/>
      <c r="AM7" s="48" t="s">
        <v>68</v>
      </c>
      <c r="AN7" s="48" t="s">
        <v>68</v>
      </c>
      <c r="AO7" s="25" t="s">
        <v>68</v>
      </c>
    </row>
    <row r="8" spans="1:41" ht="45">
      <c r="A8" s="9" t="s">
        <v>26</v>
      </c>
      <c r="B8" s="9" t="s">
        <v>64</v>
      </c>
      <c r="C8" s="9" t="s">
        <v>62</v>
      </c>
      <c r="D8" s="15">
        <v>260</v>
      </c>
      <c r="E8" s="15">
        <v>247.43</v>
      </c>
      <c r="F8" s="15">
        <v>454</v>
      </c>
      <c r="G8" s="15">
        <v>436.27</v>
      </c>
      <c r="H8" s="15">
        <v>1161</v>
      </c>
      <c r="I8" s="15">
        <v>1135.05</v>
      </c>
      <c r="J8" s="15">
        <v>1004</v>
      </c>
      <c r="K8" s="15">
        <v>967.92</v>
      </c>
      <c r="L8" s="15">
        <v>229</v>
      </c>
      <c r="M8" s="15">
        <v>220.25</v>
      </c>
      <c r="N8" s="15">
        <v>0</v>
      </c>
      <c r="O8" s="15">
        <v>0</v>
      </c>
      <c r="P8" s="16">
        <f t="shared" si="0"/>
        <v>3108</v>
      </c>
      <c r="Q8" s="16">
        <f t="shared" si="8"/>
        <v>3006.92</v>
      </c>
      <c r="R8" s="15">
        <v>141</v>
      </c>
      <c r="S8" s="15">
        <v>141</v>
      </c>
      <c r="T8" s="15">
        <v>22</v>
      </c>
      <c r="U8" s="15">
        <v>22</v>
      </c>
      <c r="V8" s="15">
        <v>105</v>
      </c>
      <c r="W8" s="15">
        <v>105</v>
      </c>
      <c r="X8" s="15">
        <v>94</v>
      </c>
      <c r="Y8" s="15">
        <v>94</v>
      </c>
      <c r="Z8" s="17">
        <f t="shared" si="1"/>
        <v>362</v>
      </c>
      <c r="AA8" s="17">
        <f t="shared" si="2"/>
        <v>362</v>
      </c>
      <c r="AB8" s="18">
        <f t="shared" si="3"/>
        <v>3470</v>
      </c>
      <c r="AC8" s="18">
        <f t="shared" si="4"/>
        <v>3368.92</v>
      </c>
      <c r="AD8" s="42">
        <v>10069610</v>
      </c>
      <c r="AE8" s="43">
        <v>251963</v>
      </c>
      <c r="AF8" s="43">
        <v>35566</v>
      </c>
      <c r="AG8" s="43">
        <v>94826</v>
      </c>
      <c r="AH8" s="43">
        <v>2065468</v>
      </c>
      <c r="AI8" s="43">
        <v>943404</v>
      </c>
      <c r="AJ8" s="47">
        <f t="shared" si="5"/>
        <v>13460837</v>
      </c>
      <c r="AK8" s="42">
        <v>527299</v>
      </c>
      <c r="AL8" s="45">
        <v>382646</v>
      </c>
      <c r="AM8" s="48">
        <f t="shared" si="6"/>
        <v>909945</v>
      </c>
      <c r="AN8" s="48">
        <f t="shared" si="7"/>
        <v>14370782</v>
      </c>
      <c r="AO8" s="4"/>
    </row>
    <row r="9" spans="1:41" ht="45">
      <c r="A9" s="9" t="s">
        <v>27</v>
      </c>
      <c r="B9" s="9" t="s">
        <v>61</v>
      </c>
      <c r="C9" s="9" t="s">
        <v>62</v>
      </c>
      <c r="D9" s="15">
        <v>1</v>
      </c>
      <c r="E9" s="15">
        <v>0.04</v>
      </c>
      <c r="F9" s="15">
        <v>5</v>
      </c>
      <c r="G9" s="15">
        <v>5</v>
      </c>
      <c r="H9" s="15">
        <v>12</v>
      </c>
      <c r="I9" s="15">
        <v>11.83</v>
      </c>
      <c r="J9" s="15">
        <v>10</v>
      </c>
      <c r="K9" s="15">
        <v>9.33</v>
      </c>
      <c r="L9" s="15">
        <v>7</v>
      </c>
      <c r="M9" s="15">
        <v>3.52</v>
      </c>
      <c r="N9" s="15">
        <v>0</v>
      </c>
      <c r="O9" s="15">
        <v>0</v>
      </c>
      <c r="P9" s="16">
        <f t="shared" si="0"/>
        <v>35</v>
      </c>
      <c r="Q9" s="16">
        <f t="shared" si="8"/>
        <v>29.720000000000002</v>
      </c>
      <c r="R9" s="15">
        <v>1</v>
      </c>
      <c r="S9" s="15">
        <v>0.08</v>
      </c>
      <c r="T9" s="15">
        <v>0</v>
      </c>
      <c r="U9" s="15">
        <v>0</v>
      </c>
      <c r="V9" s="15">
        <v>5</v>
      </c>
      <c r="W9" s="15">
        <v>3.61</v>
      </c>
      <c r="X9" s="15">
        <v>0</v>
      </c>
      <c r="Y9" s="15">
        <v>0</v>
      </c>
      <c r="Z9" s="17">
        <f t="shared" si="1"/>
        <v>6</v>
      </c>
      <c r="AA9" s="17">
        <f t="shared" si="2"/>
        <v>3.69</v>
      </c>
      <c r="AB9" s="18">
        <f t="shared" si="3"/>
        <v>41</v>
      </c>
      <c r="AC9" s="18">
        <f t="shared" si="4"/>
        <v>33.410000000000004</v>
      </c>
      <c r="AD9" s="46">
        <v>136957.72</v>
      </c>
      <c r="AE9" s="46">
        <v>500</v>
      </c>
      <c r="AF9" s="46"/>
      <c r="AG9" s="46"/>
      <c r="AH9" s="46">
        <v>27025.58</v>
      </c>
      <c r="AI9" s="46">
        <v>13647.7</v>
      </c>
      <c r="AJ9" s="47">
        <f t="shared" si="5"/>
        <v>178131</v>
      </c>
      <c r="AK9" s="45">
        <v>27693</v>
      </c>
      <c r="AL9" s="45"/>
      <c r="AM9" s="48">
        <f t="shared" si="6"/>
        <v>27693</v>
      </c>
      <c r="AN9" s="48">
        <f t="shared" si="7"/>
        <v>205824</v>
      </c>
      <c r="AO9" s="4"/>
    </row>
    <row r="10" spans="1:41" ht="45">
      <c r="A10" s="9" t="s">
        <v>28</v>
      </c>
      <c r="B10" s="9" t="s">
        <v>65</v>
      </c>
      <c r="C10" s="9" t="s">
        <v>62</v>
      </c>
      <c r="D10" s="23">
        <v>556</v>
      </c>
      <c r="E10" s="24">
        <v>486.23</v>
      </c>
      <c r="F10" s="24">
        <v>263</v>
      </c>
      <c r="G10" s="24">
        <v>247.57</v>
      </c>
      <c r="H10" s="24">
        <v>132</v>
      </c>
      <c r="I10" s="24">
        <v>128.83</v>
      </c>
      <c r="J10" s="24">
        <v>23</v>
      </c>
      <c r="K10" s="24">
        <v>22.12</v>
      </c>
      <c r="L10" s="24">
        <v>2</v>
      </c>
      <c r="M10" s="24">
        <v>2</v>
      </c>
      <c r="N10" s="24">
        <v>7</v>
      </c>
      <c r="O10" s="24">
        <v>5.97</v>
      </c>
      <c r="P10" s="16">
        <f t="shared" si="0"/>
        <v>983</v>
      </c>
      <c r="Q10" s="16">
        <f t="shared" si="8"/>
        <v>892.72</v>
      </c>
      <c r="R10" s="15">
        <v>0</v>
      </c>
      <c r="S10" s="15">
        <v>0</v>
      </c>
      <c r="T10" s="15">
        <v>0</v>
      </c>
      <c r="U10" s="15">
        <v>0</v>
      </c>
      <c r="V10" s="15">
        <v>0</v>
      </c>
      <c r="W10" s="15">
        <v>0</v>
      </c>
      <c r="X10" s="24">
        <v>2</v>
      </c>
      <c r="Y10" s="24">
        <v>2</v>
      </c>
      <c r="Z10" s="17">
        <f t="shared" si="1"/>
        <v>2</v>
      </c>
      <c r="AA10" s="17">
        <f t="shared" si="2"/>
        <v>2</v>
      </c>
      <c r="AB10" s="18">
        <f t="shared" si="3"/>
        <v>985</v>
      </c>
      <c r="AC10" s="18">
        <f t="shared" si="4"/>
        <v>894.72</v>
      </c>
      <c r="AD10" s="42">
        <v>1780331.25</v>
      </c>
      <c r="AE10" s="43">
        <v>32554.6</v>
      </c>
      <c r="AF10" s="43"/>
      <c r="AG10" s="43">
        <v>20655.25</v>
      </c>
      <c r="AH10" s="43">
        <v>320432.12</v>
      </c>
      <c r="AI10" s="43">
        <v>125249.74</v>
      </c>
      <c r="AJ10" s="47">
        <f t="shared" si="5"/>
        <v>2279222.9600000004</v>
      </c>
      <c r="AK10" s="45"/>
      <c r="AL10" s="42">
        <v>8792.99</v>
      </c>
      <c r="AM10" s="48">
        <f t="shared" si="6"/>
        <v>8792.99</v>
      </c>
      <c r="AN10" s="48">
        <f t="shared" si="7"/>
        <v>2288015.9500000007</v>
      </c>
      <c r="AO10" s="4"/>
    </row>
    <row r="11" spans="1:41" ht="45">
      <c r="A11" s="9" t="s">
        <v>29</v>
      </c>
      <c r="B11" s="9" t="s">
        <v>61</v>
      </c>
      <c r="C11" s="9" t="s">
        <v>62</v>
      </c>
      <c r="D11" s="15">
        <v>8</v>
      </c>
      <c r="E11" s="15">
        <v>8</v>
      </c>
      <c r="F11" s="15">
        <v>18</v>
      </c>
      <c r="G11" s="15">
        <v>17.28</v>
      </c>
      <c r="H11" s="15">
        <v>31</v>
      </c>
      <c r="I11" s="15">
        <v>30</v>
      </c>
      <c r="J11" s="15">
        <v>70</v>
      </c>
      <c r="K11" s="15">
        <v>66.74</v>
      </c>
      <c r="L11" s="15">
        <v>19</v>
      </c>
      <c r="M11" s="15">
        <v>18.73</v>
      </c>
      <c r="N11" s="15">
        <v>0</v>
      </c>
      <c r="O11" s="15">
        <v>0</v>
      </c>
      <c r="P11" s="16">
        <f t="shared" si="0"/>
        <v>146</v>
      </c>
      <c r="Q11" s="16">
        <f t="shared" si="8"/>
        <v>140.75</v>
      </c>
      <c r="R11" s="15">
        <v>12</v>
      </c>
      <c r="S11" s="15">
        <v>12</v>
      </c>
      <c r="T11" s="15">
        <v>0</v>
      </c>
      <c r="U11" s="15">
        <v>0</v>
      </c>
      <c r="V11" s="15">
        <v>3</v>
      </c>
      <c r="W11" s="15">
        <v>3</v>
      </c>
      <c r="X11" s="15">
        <v>4</v>
      </c>
      <c r="Y11" s="15">
        <v>4</v>
      </c>
      <c r="Z11" s="17">
        <f t="shared" si="1"/>
        <v>19</v>
      </c>
      <c r="AA11" s="17">
        <f t="shared" si="2"/>
        <v>19</v>
      </c>
      <c r="AB11" s="18">
        <f t="shared" si="3"/>
        <v>165</v>
      </c>
      <c r="AC11" s="18">
        <f t="shared" si="4"/>
        <v>159.75</v>
      </c>
      <c r="AD11" s="46">
        <v>637484</v>
      </c>
      <c r="AE11" s="46"/>
      <c r="AF11" s="46">
        <v>6350</v>
      </c>
      <c r="AG11" s="46"/>
      <c r="AH11" s="46">
        <v>109350</v>
      </c>
      <c r="AI11" s="46">
        <v>64513</v>
      </c>
      <c r="AJ11" s="47">
        <f t="shared" si="5"/>
        <v>817697</v>
      </c>
      <c r="AK11" s="45">
        <v>46153</v>
      </c>
      <c r="AL11" s="45"/>
      <c r="AM11" s="48">
        <f t="shared" si="6"/>
        <v>46153</v>
      </c>
      <c r="AN11" s="48">
        <f t="shared" si="7"/>
        <v>863850</v>
      </c>
      <c r="AO11" s="4"/>
    </row>
    <row r="12" spans="1:41" ht="45">
      <c r="A12" s="9" t="s">
        <v>30</v>
      </c>
      <c r="B12" s="9" t="s">
        <v>61</v>
      </c>
      <c r="C12" s="9" t="s">
        <v>62</v>
      </c>
      <c r="D12" s="15">
        <v>2</v>
      </c>
      <c r="E12" s="15">
        <v>2</v>
      </c>
      <c r="F12" s="15">
        <v>2</v>
      </c>
      <c r="G12" s="15">
        <v>2</v>
      </c>
      <c r="H12" s="15">
        <v>7</v>
      </c>
      <c r="I12" s="15">
        <v>6.4</v>
      </c>
      <c r="J12" s="15">
        <v>4</v>
      </c>
      <c r="K12" s="15">
        <v>3.5</v>
      </c>
      <c r="L12" s="15">
        <v>1</v>
      </c>
      <c r="M12" s="15">
        <v>1</v>
      </c>
      <c r="N12" s="15">
        <v>0</v>
      </c>
      <c r="O12" s="15">
        <v>0</v>
      </c>
      <c r="P12" s="16">
        <f t="shared" si="0"/>
        <v>16</v>
      </c>
      <c r="Q12" s="16">
        <f t="shared" si="8"/>
        <v>14.9</v>
      </c>
      <c r="R12" s="15">
        <v>0</v>
      </c>
      <c r="S12" s="15">
        <v>0</v>
      </c>
      <c r="T12" s="15">
        <v>0</v>
      </c>
      <c r="U12" s="15">
        <v>0</v>
      </c>
      <c r="V12" s="15">
        <v>0</v>
      </c>
      <c r="W12" s="15">
        <v>0</v>
      </c>
      <c r="X12" s="15">
        <v>0</v>
      </c>
      <c r="Y12" s="15">
        <v>0</v>
      </c>
      <c r="Z12" s="17">
        <f t="shared" si="1"/>
        <v>0</v>
      </c>
      <c r="AA12" s="17">
        <f t="shared" si="2"/>
        <v>0</v>
      </c>
      <c r="AB12" s="18">
        <f t="shared" si="3"/>
        <v>16</v>
      </c>
      <c r="AC12" s="18">
        <f t="shared" si="4"/>
        <v>14.9</v>
      </c>
      <c r="AD12" s="46">
        <v>49786.41</v>
      </c>
      <c r="AE12" s="46"/>
      <c r="AF12" s="46"/>
      <c r="AG12" s="46"/>
      <c r="AH12" s="46">
        <v>11028.469999999998</v>
      </c>
      <c r="AI12" s="46">
        <v>4464.589999999999</v>
      </c>
      <c r="AJ12" s="47">
        <f t="shared" si="5"/>
        <v>65279.47</v>
      </c>
      <c r="AK12" s="45"/>
      <c r="AL12" s="45"/>
      <c r="AM12" s="48">
        <f t="shared" si="6"/>
        <v>0</v>
      </c>
      <c r="AN12" s="48">
        <f t="shared" si="7"/>
        <v>65279.47</v>
      </c>
      <c r="AO12" s="4"/>
    </row>
    <row r="13" spans="1:41" ht="45">
      <c r="A13" s="9" t="s">
        <v>31</v>
      </c>
      <c r="B13" s="9" t="s">
        <v>61</v>
      </c>
      <c r="C13" s="9" t="s">
        <v>62</v>
      </c>
      <c r="D13" s="15">
        <v>460</v>
      </c>
      <c r="E13" s="15">
        <v>426.41</v>
      </c>
      <c r="F13" s="15">
        <v>620</v>
      </c>
      <c r="G13" s="15">
        <v>607.37</v>
      </c>
      <c r="H13" s="15">
        <v>303</v>
      </c>
      <c r="I13" s="15">
        <v>298.12</v>
      </c>
      <c r="J13" s="15">
        <v>29</v>
      </c>
      <c r="K13" s="15">
        <v>29</v>
      </c>
      <c r="L13" s="15">
        <v>7</v>
      </c>
      <c r="M13" s="15">
        <v>7</v>
      </c>
      <c r="N13" s="15">
        <v>0</v>
      </c>
      <c r="O13" s="15">
        <v>0</v>
      </c>
      <c r="P13" s="16">
        <f t="shared" si="0"/>
        <v>1419</v>
      </c>
      <c r="Q13" s="16">
        <f t="shared" si="8"/>
        <v>1367.9</v>
      </c>
      <c r="R13" s="15">
        <v>37</v>
      </c>
      <c r="S13" s="15">
        <v>29.9</v>
      </c>
      <c r="T13" s="15">
        <v>1</v>
      </c>
      <c r="U13" s="15">
        <v>1</v>
      </c>
      <c r="V13" s="15">
        <v>82</v>
      </c>
      <c r="W13" s="15">
        <v>55.2</v>
      </c>
      <c r="X13" s="15">
        <v>4</v>
      </c>
      <c r="Y13" s="15">
        <v>3.5</v>
      </c>
      <c r="Z13" s="17">
        <f t="shared" si="1"/>
        <v>124</v>
      </c>
      <c r="AA13" s="17">
        <f t="shared" si="2"/>
        <v>89.6</v>
      </c>
      <c r="AB13" s="18">
        <f t="shared" si="3"/>
        <v>1543</v>
      </c>
      <c r="AC13" s="18">
        <f t="shared" si="4"/>
        <v>1457.5</v>
      </c>
      <c r="AD13" s="46">
        <v>3352036.65</v>
      </c>
      <c r="AE13" s="46">
        <v>719449.27</v>
      </c>
      <c r="AF13" s="46">
        <v>377002.93</v>
      </c>
      <c r="AG13" s="46">
        <v>25526.53</v>
      </c>
      <c r="AH13" s="46">
        <v>380125.59</v>
      </c>
      <c r="AI13" s="46">
        <v>366907.51</v>
      </c>
      <c r="AJ13" s="47">
        <f t="shared" si="5"/>
        <v>5221048.4799999995</v>
      </c>
      <c r="AK13" s="45">
        <v>521303</v>
      </c>
      <c r="AL13" s="45">
        <v>36630</v>
      </c>
      <c r="AM13" s="48">
        <f t="shared" si="6"/>
        <v>557933</v>
      </c>
      <c r="AN13" s="48">
        <f t="shared" si="7"/>
        <v>5778981.4799999995</v>
      </c>
      <c r="AO13" s="4"/>
    </row>
    <row r="14" spans="1:41" ht="45">
      <c r="A14" s="9" t="s">
        <v>32</v>
      </c>
      <c r="B14" s="9" t="s">
        <v>61</v>
      </c>
      <c r="C14" s="9" t="s">
        <v>62</v>
      </c>
      <c r="D14" s="15">
        <v>42</v>
      </c>
      <c r="E14" s="15">
        <v>40.6</v>
      </c>
      <c r="F14" s="15">
        <v>12</v>
      </c>
      <c r="G14" s="15">
        <v>11.6</v>
      </c>
      <c r="H14" s="15">
        <v>73</v>
      </c>
      <c r="I14" s="15">
        <v>69.1</v>
      </c>
      <c r="J14" s="15">
        <v>23</v>
      </c>
      <c r="K14" s="15">
        <v>21.8</v>
      </c>
      <c r="L14" s="15">
        <v>3</v>
      </c>
      <c r="M14" s="15">
        <v>3</v>
      </c>
      <c r="N14" s="15">
        <v>0</v>
      </c>
      <c r="O14" s="15">
        <v>0</v>
      </c>
      <c r="P14" s="16">
        <f t="shared" si="0"/>
        <v>153</v>
      </c>
      <c r="Q14" s="16">
        <f t="shared" si="8"/>
        <v>146.1</v>
      </c>
      <c r="R14" s="15">
        <v>0</v>
      </c>
      <c r="S14" s="15">
        <v>0</v>
      </c>
      <c r="T14" s="15">
        <v>0</v>
      </c>
      <c r="U14" s="15">
        <v>0</v>
      </c>
      <c r="V14" s="15">
        <v>0</v>
      </c>
      <c r="W14" s="15">
        <v>0</v>
      </c>
      <c r="X14" s="15">
        <v>2</v>
      </c>
      <c r="Y14" s="15">
        <v>1.8</v>
      </c>
      <c r="Z14" s="17">
        <f t="shared" si="1"/>
        <v>2</v>
      </c>
      <c r="AA14" s="17">
        <f t="shared" si="2"/>
        <v>1.8</v>
      </c>
      <c r="AB14" s="18">
        <f t="shared" si="3"/>
        <v>155</v>
      </c>
      <c r="AC14" s="18">
        <f t="shared" si="4"/>
        <v>147.9</v>
      </c>
      <c r="AD14" s="46">
        <v>469662.57</v>
      </c>
      <c r="AE14" s="46"/>
      <c r="AF14" s="46"/>
      <c r="AG14" s="46">
        <v>61.2</v>
      </c>
      <c r="AH14" s="46">
        <v>84219.17</v>
      </c>
      <c r="AI14" s="46">
        <v>39625.65</v>
      </c>
      <c r="AJ14" s="47">
        <f t="shared" si="5"/>
        <v>593568.5900000001</v>
      </c>
      <c r="AK14" s="45">
        <v>15136</v>
      </c>
      <c r="AL14" s="45"/>
      <c r="AM14" s="48">
        <f t="shared" si="6"/>
        <v>15136</v>
      </c>
      <c r="AN14" s="48">
        <f t="shared" si="7"/>
        <v>608704.5900000001</v>
      </c>
      <c r="AO14" s="4"/>
    </row>
    <row r="15" spans="1:41" ht="45">
      <c r="A15" s="9" t="s">
        <v>35</v>
      </c>
      <c r="B15" s="9" t="s">
        <v>61</v>
      </c>
      <c r="C15" s="9" t="s">
        <v>62</v>
      </c>
      <c r="D15" s="23">
        <v>17</v>
      </c>
      <c r="E15" s="24">
        <v>15.72</v>
      </c>
      <c r="F15" s="24">
        <v>27</v>
      </c>
      <c r="G15" s="24">
        <v>24.3</v>
      </c>
      <c r="H15" s="24">
        <v>64</v>
      </c>
      <c r="I15" s="24">
        <v>60.3</v>
      </c>
      <c r="J15" s="24">
        <v>18</v>
      </c>
      <c r="K15" s="24">
        <v>17.2</v>
      </c>
      <c r="L15" s="24">
        <v>4</v>
      </c>
      <c r="M15" s="24">
        <v>4</v>
      </c>
      <c r="N15" s="24">
        <v>0</v>
      </c>
      <c r="O15" s="24">
        <v>0</v>
      </c>
      <c r="P15" s="16">
        <f t="shared" si="0"/>
        <v>130</v>
      </c>
      <c r="Q15" s="16">
        <f t="shared" si="8"/>
        <v>121.52</v>
      </c>
      <c r="R15" s="24">
        <v>1</v>
      </c>
      <c r="S15" s="24">
        <v>1</v>
      </c>
      <c r="T15" s="24">
        <v>0</v>
      </c>
      <c r="U15" s="24">
        <v>0</v>
      </c>
      <c r="V15" s="24">
        <v>0</v>
      </c>
      <c r="W15" s="24">
        <v>0</v>
      </c>
      <c r="X15" s="24">
        <v>0</v>
      </c>
      <c r="Y15" s="24">
        <v>0</v>
      </c>
      <c r="Z15" s="17">
        <f t="shared" si="1"/>
        <v>1</v>
      </c>
      <c r="AA15" s="17">
        <f t="shared" si="2"/>
        <v>1</v>
      </c>
      <c r="AB15" s="18">
        <f t="shared" si="3"/>
        <v>131</v>
      </c>
      <c r="AC15" s="18">
        <f t="shared" si="4"/>
        <v>122.52</v>
      </c>
      <c r="AD15" s="42">
        <v>314071</v>
      </c>
      <c r="AE15" s="43">
        <v>7874</v>
      </c>
      <c r="AF15" s="43"/>
      <c r="AG15" s="43"/>
      <c r="AH15" s="43">
        <v>80336</v>
      </c>
      <c r="AI15" s="43">
        <v>25299</v>
      </c>
      <c r="AJ15" s="47">
        <f t="shared" si="5"/>
        <v>427580</v>
      </c>
      <c r="AK15" s="42">
        <v>1959</v>
      </c>
      <c r="AL15" s="45"/>
      <c r="AM15" s="48">
        <f t="shared" si="6"/>
        <v>1959</v>
      </c>
      <c r="AN15" s="48">
        <f t="shared" si="7"/>
        <v>429539</v>
      </c>
      <c r="AO15" s="4"/>
    </row>
    <row r="16" spans="1:41" ht="45">
      <c r="A16" s="9" t="s">
        <v>36</v>
      </c>
      <c r="B16" s="9" t="s">
        <v>61</v>
      </c>
      <c r="C16" s="9" t="s">
        <v>62</v>
      </c>
      <c r="D16" s="15">
        <v>31</v>
      </c>
      <c r="E16" s="15">
        <v>30.13</v>
      </c>
      <c r="F16" s="15">
        <v>32</v>
      </c>
      <c r="G16" s="15">
        <v>29.73</v>
      </c>
      <c r="H16" s="15">
        <v>118</v>
      </c>
      <c r="I16" s="15">
        <v>112.62</v>
      </c>
      <c r="J16" s="15">
        <v>33</v>
      </c>
      <c r="K16" s="15">
        <v>29.88</v>
      </c>
      <c r="L16" s="15">
        <v>4</v>
      </c>
      <c r="M16" s="15">
        <v>4</v>
      </c>
      <c r="N16" s="15">
        <v>0</v>
      </c>
      <c r="O16" s="15">
        <v>0</v>
      </c>
      <c r="P16" s="16">
        <f t="shared" si="0"/>
        <v>218</v>
      </c>
      <c r="Q16" s="16">
        <f t="shared" si="8"/>
        <v>206.36</v>
      </c>
      <c r="R16" s="15">
        <v>5</v>
      </c>
      <c r="S16" s="15">
        <v>5</v>
      </c>
      <c r="T16" s="15">
        <v>0</v>
      </c>
      <c r="U16" s="15">
        <v>0</v>
      </c>
      <c r="V16" s="15">
        <v>14</v>
      </c>
      <c r="W16" s="15">
        <v>14</v>
      </c>
      <c r="X16" s="15">
        <v>0</v>
      </c>
      <c r="Y16" s="15">
        <v>0</v>
      </c>
      <c r="Z16" s="17">
        <f t="shared" si="1"/>
        <v>19</v>
      </c>
      <c r="AA16" s="17">
        <f t="shared" si="2"/>
        <v>19</v>
      </c>
      <c r="AB16" s="18">
        <f t="shared" si="3"/>
        <v>237</v>
      </c>
      <c r="AC16" s="18">
        <f t="shared" si="4"/>
        <v>225.36</v>
      </c>
      <c r="AD16" s="46">
        <v>578010</v>
      </c>
      <c r="AE16" s="46">
        <v>10393.32</v>
      </c>
      <c r="AF16" s="46">
        <v>150</v>
      </c>
      <c r="AG16" s="46">
        <v>5845.9</v>
      </c>
      <c r="AH16" s="46">
        <v>147090.06</v>
      </c>
      <c r="AI16" s="46">
        <v>45747.62</v>
      </c>
      <c r="AJ16" s="47">
        <f t="shared" si="5"/>
        <v>787236.9</v>
      </c>
      <c r="AK16" s="45">
        <v>96686.92</v>
      </c>
      <c r="AL16" s="45"/>
      <c r="AM16" s="48">
        <f t="shared" si="6"/>
        <v>96686.92</v>
      </c>
      <c r="AN16" s="48">
        <f t="shared" si="7"/>
        <v>883923.8200000001</v>
      </c>
      <c r="AO16" s="4"/>
    </row>
    <row r="17" spans="1:41" ht="45">
      <c r="A17" s="9" t="s">
        <v>37</v>
      </c>
      <c r="B17" s="9" t="s">
        <v>61</v>
      </c>
      <c r="C17" s="9" t="s">
        <v>62</v>
      </c>
      <c r="D17" s="15">
        <v>36</v>
      </c>
      <c r="E17" s="15">
        <v>31</v>
      </c>
      <c r="F17" s="15">
        <v>32</v>
      </c>
      <c r="G17" s="15">
        <v>31</v>
      </c>
      <c r="H17" s="15">
        <v>19</v>
      </c>
      <c r="I17" s="15">
        <v>19</v>
      </c>
      <c r="J17" s="15">
        <v>0</v>
      </c>
      <c r="K17" s="15">
        <v>0</v>
      </c>
      <c r="L17" s="15">
        <v>0</v>
      </c>
      <c r="M17" s="15">
        <v>0</v>
      </c>
      <c r="N17" s="15">
        <v>4</v>
      </c>
      <c r="O17" s="15">
        <v>1</v>
      </c>
      <c r="P17" s="16">
        <f t="shared" si="0"/>
        <v>91</v>
      </c>
      <c r="Q17" s="16">
        <f t="shared" si="8"/>
        <v>82</v>
      </c>
      <c r="R17" s="15">
        <v>1</v>
      </c>
      <c r="S17" s="15">
        <v>1</v>
      </c>
      <c r="T17" s="15">
        <v>0</v>
      </c>
      <c r="U17" s="15">
        <v>0</v>
      </c>
      <c r="V17" s="15">
        <v>0</v>
      </c>
      <c r="W17" s="15">
        <v>0</v>
      </c>
      <c r="X17" s="15">
        <v>0</v>
      </c>
      <c r="Y17" s="15">
        <v>0</v>
      </c>
      <c r="Z17" s="17">
        <f t="shared" si="1"/>
        <v>1</v>
      </c>
      <c r="AA17" s="17">
        <f t="shared" si="2"/>
        <v>1</v>
      </c>
      <c r="AB17" s="18">
        <f t="shared" si="3"/>
        <v>92</v>
      </c>
      <c r="AC17" s="18">
        <f t="shared" si="4"/>
        <v>83</v>
      </c>
      <c r="AD17" s="46">
        <v>244967</v>
      </c>
      <c r="AE17" s="46">
        <v>13550</v>
      </c>
      <c r="AF17" s="46"/>
      <c r="AG17" s="46">
        <v>608</v>
      </c>
      <c r="AH17" s="46">
        <v>46051</v>
      </c>
      <c r="AI17" s="46">
        <v>22466</v>
      </c>
      <c r="AJ17" s="47">
        <f t="shared" si="5"/>
        <v>327642</v>
      </c>
      <c r="AK17" s="45">
        <v>6000</v>
      </c>
      <c r="AL17" s="45"/>
      <c r="AM17" s="48">
        <f t="shared" si="6"/>
        <v>6000</v>
      </c>
      <c r="AN17" s="48">
        <f t="shared" si="7"/>
        <v>333642</v>
      </c>
      <c r="AO17" s="4"/>
    </row>
    <row r="18" spans="1:41" ht="45">
      <c r="A18" s="9" t="s">
        <v>38</v>
      </c>
      <c r="B18" s="9" t="s">
        <v>61</v>
      </c>
      <c r="C18" s="9" t="s">
        <v>62</v>
      </c>
      <c r="D18" s="15" t="s">
        <v>68</v>
      </c>
      <c r="E18" s="15" t="s">
        <v>68</v>
      </c>
      <c r="F18" s="15" t="s">
        <v>68</v>
      </c>
      <c r="G18" s="15" t="s">
        <v>68</v>
      </c>
      <c r="H18" s="15" t="s">
        <v>68</v>
      </c>
      <c r="I18" s="15" t="s">
        <v>68</v>
      </c>
      <c r="J18" s="15" t="s">
        <v>68</v>
      </c>
      <c r="K18" s="15" t="s">
        <v>68</v>
      </c>
      <c r="L18" s="15" t="s">
        <v>68</v>
      </c>
      <c r="M18" s="15" t="s">
        <v>68</v>
      </c>
      <c r="N18" s="15" t="s">
        <v>68</v>
      </c>
      <c r="O18" s="15" t="s">
        <v>68</v>
      </c>
      <c r="P18" s="16" t="s">
        <v>68</v>
      </c>
      <c r="Q18" s="16" t="s">
        <v>68</v>
      </c>
      <c r="R18" s="15" t="s">
        <v>68</v>
      </c>
      <c r="S18" s="15" t="s">
        <v>68</v>
      </c>
      <c r="T18" s="15" t="s">
        <v>68</v>
      </c>
      <c r="U18" s="15" t="s">
        <v>68</v>
      </c>
      <c r="V18" s="15" t="s">
        <v>68</v>
      </c>
      <c r="W18" s="15" t="s">
        <v>68</v>
      </c>
      <c r="X18" s="15" t="s">
        <v>68</v>
      </c>
      <c r="Y18" s="15" t="s">
        <v>68</v>
      </c>
      <c r="Z18" s="17" t="s">
        <v>68</v>
      </c>
      <c r="AA18" s="17" t="s">
        <v>68</v>
      </c>
      <c r="AB18" s="21" t="s">
        <v>68</v>
      </c>
      <c r="AC18" s="21" t="s">
        <v>68</v>
      </c>
      <c r="AD18" s="46"/>
      <c r="AE18" s="46"/>
      <c r="AF18" s="46"/>
      <c r="AG18" s="46"/>
      <c r="AH18" s="46"/>
      <c r="AI18" s="46"/>
      <c r="AJ18" s="48" t="s">
        <v>68</v>
      </c>
      <c r="AK18" s="45"/>
      <c r="AL18" s="45"/>
      <c r="AM18" s="48" t="s">
        <v>68</v>
      </c>
      <c r="AN18" s="48" t="s">
        <v>68</v>
      </c>
      <c r="AO18" s="25" t="s">
        <v>68</v>
      </c>
    </row>
    <row r="19" spans="1:41" ht="45">
      <c r="A19" s="9" t="s">
        <v>39</v>
      </c>
      <c r="B19" s="9" t="s">
        <v>61</v>
      </c>
      <c r="C19" s="9" t="s">
        <v>62</v>
      </c>
      <c r="D19" s="15">
        <v>7</v>
      </c>
      <c r="E19" s="15">
        <v>4.83</v>
      </c>
      <c r="F19" s="15">
        <v>27</v>
      </c>
      <c r="G19" s="15">
        <v>21.83</v>
      </c>
      <c r="H19" s="15">
        <v>176</v>
      </c>
      <c r="I19" s="15">
        <v>158.27</v>
      </c>
      <c r="J19" s="15">
        <v>42</v>
      </c>
      <c r="K19" s="15">
        <v>40.82</v>
      </c>
      <c r="L19" s="15">
        <v>5</v>
      </c>
      <c r="M19" s="15">
        <v>4.4</v>
      </c>
      <c r="N19" s="15">
        <v>0</v>
      </c>
      <c r="O19" s="15">
        <v>0</v>
      </c>
      <c r="P19" s="16">
        <f t="shared" si="0"/>
        <v>257</v>
      </c>
      <c r="Q19" s="16">
        <f t="shared" si="8"/>
        <v>230.15</v>
      </c>
      <c r="R19" s="15">
        <v>9</v>
      </c>
      <c r="S19" s="15">
        <v>6</v>
      </c>
      <c r="T19" s="15">
        <v>0</v>
      </c>
      <c r="U19" s="15">
        <v>0</v>
      </c>
      <c r="V19" s="15">
        <v>0</v>
      </c>
      <c r="W19" s="15">
        <v>0</v>
      </c>
      <c r="X19" s="15">
        <v>0</v>
      </c>
      <c r="Y19" s="15">
        <v>0</v>
      </c>
      <c r="Z19" s="17">
        <f t="shared" si="1"/>
        <v>9</v>
      </c>
      <c r="AA19" s="17">
        <f t="shared" si="2"/>
        <v>6</v>
      </c>
      <c r="AB19" s="18">
        <f t="shared" si="3"/>
        <v>266</v>
      </c>
      <c r="AC19" s="18">
        <f t="shared" si="4"/>
        <v>236.15</v>
      </c>
      <c r="AD19" s="46">
        <v>744697.73</v>
      </c>
      <c r="AE19" s="46">
        <v>2455.92</v>
      </c>
      <c r="AF19" s="46"/>
      <c r="AG19" s="46">
        <v>219.76</v>
      </c>
      <c r="AH19" s="46">
        <v>143334.88</v>
      </c>
      <c r="AI19" s="46">
        <v>64954.15</v>
      </c>
      <c r="AJ19" s="47">
        <f t="shared" si="5"/>
        <v>955662.4400000001</v>
      </c>
      <c r="AK19" s="45">
        <v>12649.28</v>
      </c>
      <c r="AL19" s="45"/>
      <c r="AM19" s="48">
        <f t="shared" si="6"/>
        <v>12649.28</v>
      </c>
      <c r="AN19" s="48">
        <f t="shared" si="7"/>
        <v>968311.7200000001</v>
      </c>
      <c r="AO19" s="4"/>
    </row>
    <row r="20" spans="1:41" ht="45">
      <c r="A20" s="9" t="s">
        <v>40</v>
      </c>
      <c r="B20" s="9" t="s">
        <v>65</v>
      </c>
      <c r="C20" s="9" t="s">
        <v>62</v>
      </c>
      <c r="D20" s="23">
        <v>734</v>
      </c>
      <c r="E20" s="24">
        <v>677.34</v>
      </c>
      <c r="F20" s="24">
        <v>373</v>
      </c>
      <c r="G20" s="24">
        <v>353.61</v>
      </c>
      <c r="H20" s="24">
        <v>812</v>
      </c>
      <c r="I20" s="24">
        <v>784.76</v>
      </c>
      <c r="J20" s="24">
        <v>95</v>
      </c>
      <c r="K20" s="24">
        <v>94.26</v>
      </c>
      <c r="L20" s="24">
        <v>7</v>
      </c>
      <c r="M20" s="24">
        <v>6.8</v>
      </c>
      <c r="N20" s="24">
        <v>0</v>
      </c>
      <c r="O20" s="24">
        <v>0</v>
      </c>
      <c r="P20" s="16">
        <f t="shared" si="0"/>
        <v>2021</v>
      </c>
      <c r="Q20" s="16">
        <f t="shared" si="8"/>
        <v>1916.77</v>
      </c>
      <c r="R20" s="24">
        <v>96</v>
      </c>
      <c r="S20" s="24">
        <v>96</v>
      </c>
      <c r="T20" s="24">
        <v>0</v>
      </c>
      <c r="U20" s="24">
        <v>0</v>
      </c>
      <c r="V20" s="24">
        <v>23</v>
      </c>
      <c r="W20" s="24">
        <v>23</v>
      </c>
      <c r="X20" s="24">
        <v>0</v>
      </c>
      <c r="Y20" s="24">
        <v>0</v>
      </c>
      <c r="Z20" s="17">
        <f t="shared" si="1"/>
        <v>119</v>
      </c>
      <c r="AA20" s="17">
        <f t="shared" si="2"/>
        <v>119</v>
      </c>
      <c r="AB20" s="18">
        <f t="shared" si="3"/>
        <v>2140</v>
      </c>
      <c r="AC20" s="18">
        <f t="shared" si="4"/>
        <v>2035.77</v>
      </c>
      <c r="AD20" s="42">
        <v>4532464.61</v>
      </c>
      <c r="AE20" s="43">
        <v>29400.21</v>
      </c>
      <c r="AF20" s="43">
        <v>0</v>
      </c>
      <c r="AG20" s="43">
        <v>11829.27</v>
      </c>
      <c r="AH20" s="43">
        <v>863567.26</v>
      </c>
      <c r="AI20" s="43">
        <v>350725.94</v>
      </c>
      <c r="AJ20" s="47">
        <f t="shared" si="5"/>
        <v>5787987.29</v>
      </c>
      <c r="AK20" s="42">
        <v>392683.62</v>
      </c>
      <c r="AL20" s="45"/>
      <c r="AM20" s="48">
        <f t="shared" si="6"/>
        <v>392683.62</v>
      </c>
      <c r="AN20" s="48">
        <f t="shared" si="7"/>
        <v>6180670.91</v>
      </c>
      <c r="AO20" s="4"/>
    </row>
    <row r="21" spans="1:41" ht="45">
      <c r="A21" s="9" t="s">
        <v>41</v>
      </c>
      <c r="B21" s="9" t="s">
        <v>61</v>
      </c>
      <c r="C21" s="9" t="s">
        <v>62</v>
      </c>
      <c r="D21" s="23">
        <v>417</v>
      </c>
      <c r="E21" s="24">
        <v>380.1</v>
      </c>
      <c r="F21" s="24">
        <v>656</v>
      </c>
      <c r="G21" s="24">
        <v>614.5</v>
      </c>
      <c r="H21" s="24">
        <v>1665</v>
      </c>
      <c r="I21" s="24">
        <v>1617.9</v>
      </c>
      <c r="J21" s="24">
        <v>249</v>
      </c>
      <c r="K21" s="24">
        <v>241.7</v>
      </c>
      <c r="L21" s="24">
        <v>93</v>
      </c>
      <c r="M21" s="24">
        <v>90.3</v>
      </c>
      <c r="N21" s="24">
        <v>68</v>
      </c>
      <c r="O21" s="24">
        <v>52.7</v>
      </c>
      <c r="P21" s="16">
        <f t="shared" si="0"/>
        <v>3148</v>
      </c>
      <c r="Q21" s="16">
        <f t="shared" si="8"/>
        <v>2997.2</v>
      </c>
      <c r="R21" s="24">
        <v>27</v>
      </c>
      <c r="S21" s="24">
        <v>27</v>
      </c>
      <c r="T21" s="24">
        <v>12</v>
      </c>
      <c r="U21" s="24">
        <v>12</v>
      </c>
      <c r="V21" s="24">
        <v>7</v>
      </c>
      <c r="W21" s="24">
        <v>7</v>
      </c>
      <c r="X21" s="24">
        <v>4</v>
      </c>
      <c r="Y21" s="24">
        <v>4</v>
      </c>
      <c r="Z21" s="17">
        <f t="shared" si="1"/>
        <v>50</v>
      </c>
      <c r="AA21" s="17">
        <f t="shared" si="2"/>
        <v>50</v>
      </c>
      <c r="AB21" s="18">
        <f t="shared" si="3"/>
        <v>3198</v>
      </c>
      <c r="AC21" s="18">
        <f t="shared" si="4"/>
        <v>3047.2</v>
      </c>
      <c r="AD21" s="42">
        <v>8331169</v>
      </c>
      <c r="AE21" s="43">
        <v>476561</v>
      </c>
      <c r="AF21" s="43">
        <v>0</v>
      </c>
      <c r="AG21" s="43">
        <v>35344</v>
      </c>
      <c r="AH21" s="43">
        <v>994733</v>
      </c>
      <c r="AI21" s="43">
        <v>750112</v>
      </c>
      <c r="AJ21" s="47">
        <f t="shared" si="5"/>
        <v>10587919</v>
      </c>
      <c r="AK21" s="50">
        <v>554144.35</v>
      </c>
      <c r="AL21" s="42">
        <v>109311.99</v>
      </c>
      <c r="AM21" s="48">
        <f t="shared" si="6"/>
        <v>663456.34</v>
      </c>
      <c r="AN21" s="48">
        <f t="shared" si="7"/>
        <v>11251375.34</v>
      </c>
      <c r="AO21" s="4"/>
    </row>
    <row r="22" spans="1:41" ht="45">
      <c r="A22" s="9" t="s">
        <v>43</v>
      </c>
      <c r="B22" s="9" t="s">
        <v>65</v>
      </c>
      <c r="C22" s="9" t="s">
        <v>62</v>
      </c>
      <c r="D22" s="15">
        <v>5</v>
      </c>
      <c r="E22" s="15">
        <v>3.89</v>
      </c>
      <c r="F22" s="15">
        <v>12</v>
      </c>
      <c r="G22" s="15">
        <v>11.83</v>
      </c>
      <c r="H22" s="15">
        <v>32</v>
      </c>
      <c r="I22" s="15">
        <v>31.61</v>
      </c>
      <c r="J22" s="15">
        <v>17</v>
      </c>
      <c r="K22" s="15">
        <v>15.99</v>
      </c>
      <c r="L22" s="15">
        <v>1</v>
      </c>
      <c r="M22" s="15">
        <v>1</v>
      </c>
      <c r="N22" s="15">
        <v>0</v>
      </c>
      <c r="O22" s="15">
        <v>0</v>
      </c>
      <c r="P22" s="16">
        <f t="shared" si="0"/>
        <v>67</v>
      </c>
      <c r="Q22" s="16">
        <f t="shared" si="8"/>
        <v>64.32</v>
      </c>
      <c r="R22" s="15">
        <v>1</v>
      </c>
      <c r="S22" s="15">
        <v>1</v>
      </c>
      <c r="T22" s="15">
        <v>0</v>
      </c>
      <c r="U22" s="15">
        <v>0</v>
      </c>
      <c r="V22" s="15">
        <v>0</v>
      </c>
      <c r="W22" s="15">
        <v>0</v>
      </c>
      <c r="X22" s="15">
        <v>0</v>
      </c>
      <c r="Y22" s="15">
        <v>0</v>
      </c>
      <c r="Z22" s="17">
        <f t="shared" si="1"/>
        <v>1</v>
      </c>
      <c r="AA22" s="17">
        <f t="shared" si="2"/>
        <v>1</v>
      </c>
      <c r="AB22" s="18">
        <f t="shared" si="3"/>
        <v>68</v>
      </c>
      <c r="AC22" s="18">
        <f t="shared" si="4"/>
        <v>65.32</v>
      </c>
      <c r="AD22" s="46">
        <v>202625.89</v>
      </c>
      <c r="AE22" s="46">
        <v>53.46</v>
      </c>
      <c r="AF22" s="46">
        <v>11797.5</v>
      </c>
      <c r="AG22" s="46"/>
      <c r="AH22" s="46">
        <v>39722.1</v>
      </c>
      <c r="AI22" s="46">
        <v>18344.9</v>
      </c>
      <c r="AJ22" s="47">
        <f t="shared" si="5"/>
        <v>272543.85000000003</v>
      </c>
      <c r="AK22" s="45">
        <v>2331.02</v>
      </c>
      <c r="AL22" s="45">
        <v>5187.24</v>
      </c>
      <c r="AM22" s="48">
        <f t="shared" si="6"/>
        <v>7518.26</v>
      </c>
      <c r="AN22" s="48">
        <f t="shared" si="7"/>
        <v>280062.11000000004</v>
      </c>
      <c r="AO22" s="4"/>
    </row>
    <row r="23" spans="1:41" ht="45">
      <c r="A23" s="9" t="s">
        <v>44</v>
      </c>
      <c r="B23" s="9" t="s">
        <v>61</v>
      </c>
      <c r="C23" s="9" t="s">
        <v>62</v>
      </c>
      <c r="D23" s="24">
        <v>271</v>
      </c>
      <c r="E23" s="24">
        <v>242</v>
      </c>
      <c r="F23" s="24">
        <v>430</v>
      </c>
      <c r="G23" s="24">
        <v>407</v>
      </c>
      <c r="H23" s="24">
        <v>1071</v>
      </c>
      <c r="I23" s="24">
        <v>1023</v>
      </c>
      <c r="J23" s="24">
        <v>429</v>
      </c>
      <c r="K23" s="24">
        <v>407</v>
      </c>
      <c r="L23" s="24">
        <v>21</v>
      </c>
      <c r="M23" s="24">
        <v>20</v>
      </c>
      <c r="N23" s="24">
        <v>260</v>
      </c>
      <c r="O23" s="24">
        <v>259</v>
      </c>
      <c r="P23" s="16">
        <f t="shared" si="0"/>
        <v>2482</v>
      </c>
      <c r="Q23" s="16">
        <f t="shared" si="8"/>
        <v>2358</v>
      </c>
      <c r="R23" s="24">
        <v>13</v>
      </c>
      <c r="S23" s="24">
        <v>13</v>
      </c>
      <c r="T23" s="24">
        <v>0</v>
      </c>
      <c r="U23" s="24">
        <v>0</v>
      </c>
      <c r="V23" s="24">
        <v>5</v>
      </c>
      <c r="W23" s="24">
        <v>5</v>
      </c>
      <c r="X23" s="24">
        <v>2</v>
      </c>
      <c r="Y23" s="24">
        <v>2</v>
      </c>
      <c r="Z23" s="17">
        <f t="shared" si="1"/>
        <v>20</v>
      </c>
      <c r="AA23" s="17">
        <f t="shared" si="2"/>
        <v>20</v>
      </c>
      <c r="AB23" s="18">
        <f t="shared" si="3"/>
        <v>2502</v>
      </c>
      <c r="AC23" s="18">
        <f t="shared" si="4"/>
        <v>2378</v>
      </c>
      <c r="AD23" s="43">
        <v>6626879.75</v>
      </c>
      <c r="AE23" s="43">
        <v>149914.02</v>
      </c>
      <c r="AF23" s="43">
        <v>15972.33</v>
      </c>
      <c r="AG23" s="43">
        <v>41996.82</v>
      </c>
      <c r="AH23" s="43">
        <v>1832083.88</v>
      </c>
      <c r="AI23" s="43">
        <v>3333</v>
      </c>
      <c r="AJ23" s="47">
        <f t="shared" si="5"/>
        <v>8670179.8</v>
      </c>
      <c r="AK23" s="42">
        <v>95775.5</v>
      </c>
      <c r="AL23" s="42">
        <v>362.85</v>
      </c>
      <c r="AM23" s="48">
        <f t="shared" si="6"/>
        <v>96138.35</v>
      </c>
      <c r="AN23" s="48">
        <f t="shared" si="7"/>
        <v>8766318.15</v>
      </c>
      <c r="AO23" s="4"/>
    </row>
    <row r="24" spans="1:41" ht="45">
      <c r="A24" s="9" t="s">
        <v>46</v>
      </c>
      <c r="B24" s="9" t="s">
        <v>61</v>
      </c>
      <c r="C24" s="9" t="s">
        <v>62</v>
      </c>
      <c r="D24" s="15">
        <v>0</v>
      </c>
      <c r="E24" s="15">
        <v>0</v>
      </c>
      <c r="F24" s="15">
        <v>0</v>
      </c>
      <c r="G24" s="15">
        <v>0</v>
      </c>
      <c r="H24" s="15">
        <v>8</v>
      </c>
      <c r="I24" s="15">
        <v>7.6</v>
      </c>
      <c r="J24" s="15">
        <v>2</v>
      </c>
      <c r="K24" s="15">
        <v>1.5</v>
      </c>
      <c r="L24" s="15">
        <v>1</v>
      </c>
      <c r="M24" s="15">
        <v>1</v>
      </c>
      <c r="N24" s="15">
        <v>0</v>
      </c>
      <c r="O24" s="15">
        <v>0</v>
      </c>
      <c r="P24" s="16">
        <f t="shared" si="0"/>
        <v>11</v>
      </c>
      <c r="Q24" s="16">
        <f t="shared" si="8"/>
        <v>10.1</v>
      </c>
      <c r="R24" s="15">
        <v>1</v>
      </c>
      <c r="S24" s="15">
        <v>1</v>
      </c>
      <c r="T24" s="15">
        <v>0</v>
      </c>
      <c r="U24" s="15">
        <v>0</v>
      </c>
      <c r="V24" s="15">
        <v>0</v>
      </c>
      <c r="W24" s="15">
        <v>0</v>
      </c>
      <c r="X24" s="15">
        <v>0</v>
      </c>
      <c r="Y24" s="15">
        <v>0</v>
      </c>
      <c r="Z24" s="17">
        <f t="shared" si="1"/>
        <v>1</v>
      </c>
      <c r="AA24" s="17">
        <f t="shared" si="2"/>
        <v>1</v>
      </c>
      <c r="AB24" s="18">
        <f t="shared" si="3"/>
        <v>12</v>
      </c>
      <c r="AC24" s="18">
        <f t="shared" si="4"/>
        <v>11.1</v>
      </c>
      <c r="AD24" s="46">
        <v>30627.12</v>
      </c>
      <c r="AE24" s="46">
        <v>478.88</v>
      </c>
      <c r="AF24" s="46">
        <v>0</v>
      </c>
      <c r="AG24" s="46">
        <v>0</v>
      </c>
      <c r="AH24" s="46">
        <v>5951.83</v>
      </c>
      <c r="AI24" s="46">
        <v>2548.78</v>
      </c>
      <c r="AJ24" s="47">
        <f t="shared" si="5"/>
        <v>39606.61</v>
      </c>
      <c r="AK24" s="45">
        <v>2061.58</v>
      </c>
      <c r="AL24" s="45">
        <v>0</v>
      </c>
      <c r="AM24" s="48">
        <f t="shared" si="6"/>
        <v>2061.58</v>
      </c>
      <c r="AN24" s="48">
        <f t="shared" si="7"/>
        <v>41668.19</v>
      </c>
      <c r="AO24" s="20" t="s">
        <v>85</v>
      </c>
    </row>
    <row r="25" spans="1:41" ht="45">
      <c r="A25" s="9" t="s">
        <v>48</v>
      </c>
      <c r="B25" s="9" t="s">
        <v>61</v>
      </c>
      <c r="C25" s="9" t="s">
        <v>62</v>
      </c>
      <c r="D25" s="23">
        <v>144</v>
      </c>
      <c r="E25" s="24">
        <v>138</v>
      </c>
      <c r="F25" s="24">
        <v>248</v>
      </c>
      <c r="G25" s="24">
        <v>239</v>
      </c>
      <c r="H25" s="24">
        <v>935</v>
      </c>
      <c r="I25" s="24">
        <v>918</v>
      </c>
      <c r="J25" s="24">
        <v>310</v>
      </c>
      <c r="K25" s="24">
        <v>300</v>
      </c>
      <c r="L25" s="24">
        <v>36</v>
      </c>
      <c r="M25" s="24">
        <v>33</v>
      </c>
      <c r="N25" s="24">
        <v>93</v>
      </c>
      <c r="O25" s="24">
        <v>86</v>
      </c>
      <c r="P25" s="16">
        <f t="shared" si="0"/>
        <v>1766</v>
      </c>
      <c r="Q25" s="16">
        <f t="shared" si="8"/>
        <v>1714</v>
      </c>
      <c r="R25" s="24">
        <v>17</v>
      </c>
      <c r="S25" s="24">
        <v>15</v>
      </c>
      <c r="T25" s="24">
        <v>1</v>
      </c>
      <c r="U25" s="24">
        <v>0.5</v>
      </c>
      <c r="V25" s="24">
        <v>11</v>
      </c>
      <c r="W25" s="24">
        <v>11</v>
      </c>
      <c r="X25" s="24">
        <v>0</v>
      </c>
      <c r="Y25" s="24">
        <v>0</v>
      </c>
      <c r="Z25" s="17">
        <f t="shared" si="1"/>
        <v>29</v>
      </c>
      <c r="AA25" s="17">
        <f t="shared" si="2"/>
        <v>26.5</v>
      </c>
      <c r="AB25" s="18">
        <f t="shared" si="3"/>
        <v>1795</v>
      </c>
      <c r="AC25" s="18">
        <f t="shared" si="4"/>
        <v>1740.5</v>
      </c>
      <c r="AD25" s="42">
        <v>4847549</v>
      </c>
      <c r="AE25" s="43">
        <v>164295</v>
      </c>
      <c r="AF25" s="43">
        <v>6918</v>
      </c>
      <c r="AG25" s="43">
        <v>139074</v>
      </c>
      <c r="AH25" s="43">
        <v>1249233</v>
      </c>
      <c r="AI25" s="43">
        <v>435695</v>
      </c>
      <c r="AJ25" s="47">
        <f t="shared" si="5"/>
        <v>6842764</v>
      </c>
      <c r="AK25" s="42">
        <v>98522</v>
      </c>
      <c r="AL25" s="42"/>
      <c r="AM25" s="48">
        <f t="shared" si="6"/>
        <v>98522</v>
      </c>
      <c r="AN25" s="48">
        <f t="shared" si="7"/>
        <v>6941286</v>
      </c>
      <c r="AO25" s="4"/>
    </row>
    <row r="26" spans="1:41" ht="45">
      <c r="A26" s="9" t="s">
        <v>49</v>
      </c>
      <c r="B26" s="9" t="s">
        <v>65</v>
      </c>
      <c r="C26" s="9" t="s">
        <v>62</v>
      </c>
      <c r="D26" s="15">
        <v>109</v>
      </c>
      <c r="E26" s="15">
        <v>105.59</v>
      </c>
      <c r="F26" s="15">
        <v>414</v>
      </c>
      <c r="G26" s="15">
        <v>400.82</v>
      </c>
      <c r="H26" s="15">
        <v>547</v>
      </c>
      <c r="I26" s="15">
        <v>534.31</v>
      </c>
      <c r="J26" s="15">
        <v>163</v>
      </c>
      <c r="K26" s="15">
        <v>162.32</v>
      </c>
      <c r="L26" s="15">
        <v>44</v>
      </c>
      <c r="M26" s="15">
        <v>43.45</v>
      </c>
      <c r="N26" s="15">
        <v>2</v>
      </c>
      <c r="O26" s="15">
        <v>1.95</v>
      </c>
      <c r="P26" s="16">
        <f t="shared" si="0"/>
        <v>1279</v>
      </c>
      <c r="Q26" s="16">
        <f t="shared" si="8"/>
        <v>1248.4399999999998</v>
      </c>
      <c r="R26" s="15">
        <v>9</v>
      </c>
      <c r="S26" s="15">
        <v>9</v>
      </c>
      <c r="T26" s="15">
        <v>0</v>
      </c>
      <c r="U26" s="15">
        <v>0</v>
      </c>
      <c r="V26" s="15">
        <v>109</v>
      </c>
      <c r="W26" s="15">
        <v>109</v>
      </c>
      <c r="X26" s="15">
        <v>1</v>
      </c>
      <c r="Y26" s="15">
        <v>1</v>
      </c>
      <c r="Z26" s="17">
        <f t="shared" si="1"/>
        <v>119</v>
      </c>
      <c r="AA26" s="17">
        <f t="shared" si="2"/>
        <v>119</v>
      </c>
      <c r="AB26" s="18">
        <f t="shared" si="3"/>
        <v>1398</v>
      </c>
      <c r="AC26" s="18">
        <f t="shared" si="4"/>
        <v>1367.4399999999998</v>
      </c>
      <c r="AD26" s="46">
        <v>4241335.87</v>
      </c>
      <c r="AE26" s="46">
        <v>125310.33</v>
      </c>
      <c r="AF26" s="46"/>
      <c r="AG26" s="46">
        <v>446.06</v>
      </c>
      <c r="AH26" s="46">
        <v>855828.0199999976</v>
      </c>
      <c r="AI26" s="46">
        <v>396080.5500000008</v>
      </c>
      <c r="AJ26" s="47">
        <f t="shared" si="5"/>
        <v>5619000.829999998</v>
      </c>
      <c r="AK26" s="45">
        <v>1264783</v>
      </c>
      <c r="AL26" s="45">
        <v>9200</v>
      </c>
      <c r="AM26" s="48">
        <f t="shared" si="6"/>
        <v>1273983</v>
      </c>
      <c r="AN26" s="48">
        <f t="shared" si="7"/>
        <v>6892983.829999998</v>
      </c>
      <c r="AO26" s="4"/>
    </row>
    <row r="27" spans="1:41" ht="45">
      <c r="A27" s="9" t="s">
        <v>52</v>
      </c>
      <c r="B27" s="9" t="s">
        <v>61</v>
      </c>
      <c r="C27" s="9" t="s">
        <v>62</v>
      </c>
      <c r="D27" s="23">
        <v>1494</v>
      </c>
      <c r="E27" s="24">
        <v>1397</v>
      </c>
      <c r="F27" s="24">
        <v>656</v>
      </c>
      <c r="G27" s="24">
        <v>631</v>
      </c>
      <c r="H27" s="24">
        <v>93</v>
      </c>
      <c r="I27" s="24">
        <v>90.56</v>
      </c>
      <c r="J27" s="24">
        <v>12</v>
      </c>
      <c r="K27" s="24">
        <v>12</v>
      </c>
      <c r="L27" s="24">
        <v>8</v>
      </c>
      <c r="M27" s="24">
        <v>8</v>
      </c>
      <c r="N27" s="24">
        <v>7</v>
      </c>
      <c r="O27" s="24">
        <v>0.96</v>
      </c>
      <c r="P27" s="16">
        <f t="shared" si="0"/>
        <v>2270</v>
      </c>
      <c r="Q27" s="16">
        <f t="shared" si="8"/>
        <v>2139.52</v>
      </c>
      <c r="R27" s="24">
        <v>215</v>
      </c>
      <c r="S27" s="24">
        <v>215</v>
      </c>
      <c r="T27" s="24">
        <v>0</v>
      </c>
      <c r="U27" s="24">
        <v>0</v>
      </c>
      <c r="V27" s="24">
        <v>110</v>
      </c>
      <c r="W27" s="24">
        <v>110</v>
      </c>
      <c r="X27" s="24">
        <v>0</v>
      </c>
      <c r="Y27" s="24">
        <v>0</v>
      </c>
      <c r="Z27" s="17">
        <f t="shared" si="1"/>
        <v>325</v>
      </c>
      <c r="AA27" s="17">
        <f t="shared" si="2"/>
        <v>325</v>
      </c>
      <c r="AB27" s="18">
        <f t="shared" si="3"/>
        <v>2595</v>
      </c>
      <c r="AC27" s="18">
        <f t="shared" si="4"/>
        <v>2464.52</v>
      </c>
      <c r="AD27" s="42">
        <v>3908038.6199999996</v>
      </c>
      <c r="AE27" s="43">
        <v>114012.65000000002</v>
      </c>
      <c r="AF27" s="43">
        <v>9554.25</v>
      </c>
      <c r="AG27" s="43">
        <v>195356.59</v>
      </c>
      <c r="AH27" s="43">
        <v>302837.12</v>
      </c>
      <c r="AI27" s="43">
        <v>319961.74</v>
      </c>
      <c r="AJ27" s="47">
        <f t="shared" si="5"/>
        <v>4849760.97</v>
      </c>
      <c r="AK27" s="42">
        <v>1096222</v>
      </c>
      <c r="AL27" s="42">
        <v>0</v>
      </c>
      <c r="AM27" s="48">
        <f t="shared" si="6"/>
        <v>1096222</v>
      </c>
      <c r="AN27" s="48">
        <f t="shared" si="7"/>
        <v>5945982.97</v>
      </c>
      <c r="AO27" s="4"/>
    </row>
    <row r="28" spans="1:41" ht="45">
      <c r="A28" s="9" t="s">
        <v>53</v>
      </c>
      <c r="B28" s="9" t="s">
        <v>61</v>
      </c>
      <c r="C28" s="9" t="s">
        <v>62</v>
      </c>
      <c r="D28" s="23">
        <v>0</v>
      </c>
      <c r="E28" s="24">
        <v>0</v>
      </c>
      <c r="F28" s="24">
        <v>39</v>
      </c>
      <c r="G28" s="24">
        <v>39</v>
      </c>
      <c r="H28" s="24">
        <v>20</v>
      </c>
      <c r="I28" s="24">
        <v>20</v>
      </c>
      <c r="J28" s="24">
        <v>76</v>
      </c>
      <c r="K28" s="24">
        <v>76</v>
      </c>
      <c r="L28" s="24">
        <v>6</v>
      </c>
      <c r="M28" s="24">
        <v>6</v>
      </c>
      <c r="N28" s="24">
        <v>31</v>
      </c>
      <c r="O28" s="24">
        <v>31</v>
      </c>
      <c r="P28" s="16">
        <f t="shared" si="0"/>
        <v>172</v>
      </c>
      <c r="Q28" s="16">
        <f t="shared" si="8"/>
        <v>172</v>
      </c>
      <c r="R28" s="24">
        <v>14</v>
      </c>
      <c r="S28" s="24">
        <v>14</v>
      </c>
      <c r="T28" s="24">
        <v>0</v>
      </c>
      <c r="U28" s="24">
        <v>0</v>
      </c>
      <c r="V28" s="24">
        <v>0</v>
      </c>
      <c r="W28" s="24">
        <v>0</v>
      </c>
      <c r="X28" s="24">
        <v>0</v>
      </c>
      <c r="Y28" s="24">
        <v>0</v>
      </c>
      <c r="Z28" s="17">
        <f t="shared" si="1"/>
        <v>14</v>
      </c>
      <c r="AA28" s="17">
        <f t="shared" si="2"/>
        <v>14</v>
      </c>
      <c r="AB28" s="18">
        <f t="shared" si="3"/>
        <v>186</v>
      </c>
      <c r="AC28" s="18">
        <f t="shared" si="4"/>
        <v>186</v>
      </c>
      <c r="AD28" s="42">
        <v>722190.04</v>
      </c>
      <c r="AE28" s="43">
        <v>77600.96</v>
      </c>
      <c r="AF28" s="43"/>
      <c r="AG28" s="43"/>
      <c r="AH28" s="43">
        <v>119132.78</v>
      </c>
      <c r="AI28" s="43">
        <v>94951.52</v>
      </c>
      <c r="AJ28" s="47">
        <f t="shared" si="5"/>
        <v>1013875.3</v>
      </c>
      <c r="AK28" s="42">
        <v>53989.5</v>
      </c>
      <c r="AL28" s="45"/>
      <c r="AM28" s="48">
        <f t="shared" si="6"/>
        <v>53989.5</v>
      </c>
      <c r="AN28" s="48">
        <f t="shared" si="7"/>
        <v>1067864.8</v>
      </c>
      <c r="AO28" s="4"/>
    </row>
    <row r="29" spans="1:41" ht="45">
      <c r="A29" s="9" t="s">
        <v>54</v>
      </c>
      <c r="B29" s="9" t="s">
        <v>61</v>
      </c>
      <c r="C29" s="9" t="s">
        <v>62</v>
      </c>
      <c r="D29" s="23">
        <v>19</v>
      </c>
      <c r="E29" s="24">
        <v>18</v>
      </c>
      <c r="F29" s="24">
        <v>13</v>
      </c>
      <c r="G29" s="24">
        <v>12</v>
      </c>
      <c r="H29" s="24">
        <v>49</v>
      </c>
      <c r="I29" s="24">
        <v>48</v>
      </c>
      <c r="J29" s="24">
        <v>14</v>
      </c>
      <c r="K29" s="24">
        <v>14</v>
      </c>
      <c r="L29" s="24">
        <v>6</v>
      </c>
      <c r="M29" s="24">
        <v>6</v>
      </c>
      <c r="N29" s="24">
        <v>0</v>
      </c>
      <c r="O29" s="24">
        <v>0</v>
      </c>
      <c r="P29" s="16">
        <f t="shared" si="0"/>
        <v>101</v>
      </c>
      <c r="Q29" s="16">
        <f t="shared" si="8"/>
        <v>98</v>
      </c>
      <c r="R29" s="15">
        <v>0</v>
      </c>
      <c r="S29" s="15">
        <v>0</v>
      </c>
      <c r="T29" s="15">
        <v>0</v>
      </c>
      <c r="U29" s="15">
        <v>0</v>
      </c>
      <c r="V29" s="15">
        <v>0</v>
      </c>
      <c r="W29" s="15">
        <v>0</v>
      </c>
      <c r="X29" s="15">
        <v>0</v>
      </c>
      <c r="Y29" s="15">
        <v>0</v>
      </c>
      <c r="Z29" s="17">
        <f t="shared" si="1"/>
        <v>0</v>
      </c>
      <c r="AA29" s="17">
        <f t="shared" si="2"/>
        <v>0</v>
      </c>
      <c r="AB29" s="18">
        <f t="shared" si="3"/>
        <v>101</v>
      </c>
      <c r="AC29" s="18">
        <f t="shared" si="4"/>
        <v>98</v>
      </c>
      <c r="AD29" s="42">
        <v>341835</v>
      </c>
      <c r="AE29" s="43"/>
      <c r="AF29" s="43"/>
      <c r="AG29" s="43"/>
      <c r="AH29" s="43">
        <v>64142.6</v>
      </c>
      <c r="AI29" s="43">
        <v>29242</v>
      </c>
      <c r="AJ29" s="47">
        <f t="shared" si="5"/>
        <v>435219.6</v>
      </c>
      <c r="AK29" s="45"/>
      <c r="AL29" s="45"/>
      <c r="AM29" s="48">
        <f t="shared" si="6"/>
        <v>0</v>
      </c>
      <c r="AN29" s="48">
        <f t="shared" si="7"/>
        <v>435219.6</v>
      </c>
      <c r="AO29" s="4"/>
    </row>
    <row r="30" spans="1:41" ht="45">
      <c r="A30" s="9" t="s">
        <v>55</v>
      </c>
      <c r="B30" s="9" t="s">
        <v>65</v>
      </c>
      <c r="C30" s="9" t="s">
        <v>62</v>
      </c>
      <c r="D30" s="23">
        <v>232</v>
      </c>
      <c r="E30" s="24">
        <v>204.4</v>
      </c>
      <c r="F30" s="24">
        <v>218</v>
      </c>
      <c r="G30" s="24">
        <v>207.18</v>
      </c>
      <c r="H30" s="24">
        <v>258</v>
      </c>
      <c r="I30" s="24">
        <v>251.82</v>
      </c>
      <c r="J30" s="24">
        <v>231</v>
      </c>
      <c r="K30" s="24">
        <v>217.86</v>
      </c>
      <c r="L30" s="24">
        <v>28</v>
      </c>
      <c r="M30" s="24">
        <v>28</v>
      </c>
      <c r="N30" s="24">
        <v>0</v>
      </c>
      <c r="O30" s="24">
        <v>0</v>
      </c>
      <c r="P30" s="16">
        <f t="shared" si="0"/>
        <v>967</v>
      </c>
      <c r="Q30" s="16">
        <f t="shared" si="8"/>
        <v>909.2600000000001</v>
      </c>
      <c r="R30" s="24">
        <v>26</v>
      </c>
      <c r="S30" s="24">
        <v>25</v>
      </c>
      <c r="T30" s="24">
        <v>0</v>
      </c>
      <c r="U30" s="24">
        <v>0</v>
      </c>
      <c r="V30" s="24">
        <v>23</v>
      </c>
      <c r="W30" s="24">
        <v>23</v>
      </c>
      <c r="X30" s="24">
        <v>0</v>
      </c>
      <c r="Y30" s="24">
        <v>0</v>
      </c>
      <c r="Z30" s="17">
        <f t="shared" si="1"/>
        <v>49</v>
      </c>
      <c r="AA30" s="17">
        <f t="shared" si="2"/>
        <v>48</v>
      </c>
      <c r="AB30" s="18">
        <f t="shared" si="3"/>
        <v>1016</v>
      </c>
      <c r="AC30" s="18">
        <f t="shared" si="4"/>
        <v>957.2600000000001</v>
      </c>
      <c r="AD30" s="51">
        <v>2256177</v>
      </c>
      <c r="AE30" s="51">
        <v>85433</v>
      </c>
      <c r="AF30" s="52">
        <v>-12480</v>
      </c>
      <c r="AG30" s="51">
        <v>125623</v>
      </c>
      <c r="AH30" s="51">
        <v>470880</v>
      </c>
      <c r="AI30" s="51">
        <v>199716</v>
      </c>
      <c r="AJ30" s="47">
        <f t="shared" si="5"/>
        <v>3125349</v>
      </c>
      <c r="AK30" s="42">
        <v>348593</v>
      </c>
      <c r="AL30" s="42">
        <v>0</v>
      </c>
      <c r="AM30" s="48">
        <f t="shared" si="6"/>
        <v>348593</v>
      </c>
      <c r="AN30" s="48">
        <f t="shared" si="7"/>
        <v>3473942</v>
      </c>
      <c r="AO30" s="4"/>
    </row>
    <row r="31" spans="1:41" ht="45">
      <c r="A31" s="9" t="s">
        <v>56</v>
      </c>
      <c r="B31" s="9" t="s">
        <v>65</v>
      </c>
      <c r="C31" s="9" t="s">
        <v>62</v>
      </c>
      <c r="D31" s="23">
        <v>1</v>
      </c>
      <c r="E31" s="24">
        <v>1</v>
      </c>
      <c r="F31" s="24">
        <v>6</v>
      </c>
      <c r="G31" s="24">
        <v>6</v>
      </c>
      <c r="H31" s="24">
        <v>10</v>
      </c>
      <c r="I31" s="24">
        <v>10</v>
      </c>
      <c r="J31" s="24">
        <v>19</v>
      </c>
      <c r="K31" s="24">
        <v>18.83</v>
      </c>
      <c r="L31" s="24">
        <v>4</v>
      </c>
      <c r="M31" s="24">
        <v>4</v>
      </c>
      <c r="N31" s="24">
        <v>0</v>
      </c>
      <c r="O31" s="24">
        <v>0</v>
      </c>
      <c r="P31" s="16">
        <f t="shared" si="0"/>
        <v>40</v>
      </c>
      <c r="Q31" s="16">
        <f t="shared" si="8"/>
        <v>39.83</v>
      </c>
      <c r="R31" s="53">
        <v>0</v>
      </c>
      <c r="S31" s="54">
        <v>0</v>
      </c>
      <c r="T31" s="54">
        <v>0</v>
      </c>
      <c r="U31" s="54">
        <v>0</v>
      </c>
      <c r="V31" s="54">
        <v>0</v>
      </c>
      <c r="W31" s="54">
        <v>0</v>
      </c>
      <c r="X31" s="55">
        <v>0</v>
      </c>
      <c r="Y31" s="55">
        <v>0</v>
      </c>
      <c r="Z31" s="17">
        <f t="shared" si="1"/>
        <v>0</v>
      </c>
      <c r="AA31" s="17">
        <f t="shared" si="2"/>
        <v>0</v>
      </c>
      <c r="AB31" s="18">
        <f t="shared" si="3"/>
        <v>40</v>
      </c>
      <c r="AC31" s="18">
        <f t="shared" si="4"/>
        <v>39.83</v>
      </c>
      <c r="AD31" s="42">
        <v>154073</v>
      </c>
      <c r="AE31" s="43"/>
      <c r="AF31" s="43"/>
      <c r="AG31" s="43">
        <v>1927</v>
      </c>
      <c r="AH31" s="43">
        <v>28816</v>
      </c>
      <c r="AI31" s="43">
        <v>14671</v>
      </c>
      <c r="AJ31" s="47">
        <f t="shared" si="5"/>
        <v>199487</v>
      </c>
      <c r="AK31" s="45"/>
      <c r="AL31" s="45"/>
      <c r="AM31" s="48">
        <f t="shared" si="6"/>
        <v>0</v>
      </c>
      <c r="AN31" s="48">
        <f t="shared" si="7"/>
        <v>199487</v>
      </c>
      <c r="AO31" s="4"/>
    </row>
    <row r="32" spans="1:41" ht="45">
      <c r="A32" s="9" t="s">
        <v>57</v>
      </c>
      <c r="B32" s="9" t="s">
        <v>61</v>
      </c>
      <c r="C32" s="9" t="s">
        <v>62</v>
      </c>
      <c r="D32" s="23">
        <v>60</v>
      </c>
      <c r="E32" s="24">
        <v>55.59</v>
      </c>
      <c r="F32" s="24">
        <v>61</v>
      </c>
      <c r="G32" s="24">
        <v>58.81</v>
      </c>
      <c r="H32" s="24">
        <v>278</v>
      </c>
      <c r="I32" s="24">
        <v>274.96</v>
      </c>
      <c r="J32" s="24">
        <v>102</v>
      </c>
      <c r="K32" s="24">
        <v>100.36</v>
      </c>
      <c r="L32" s="24">
        <v>10</v>
      </c>
      <c r="M32" s="24">
        <v>9.6</v>
      </c>
      <c r="N32" s="24">
        <v>14</v>
      </c>
      <c r="O32" s="24">
        <v>14</v>
      </c>
      <c r="P32" s="16">
        <f t="shared" si="0"/>
        <v>525</v>
      </c>
      <c r="Q32" s="16">
        <f t="shared" si="8"/>
        <v>513.32</v>
      </c>
      <c r="R32" s="24">
        <v>2</v>
      </c>
      <c r="S32" s="24">
        <v>2</v>
      </c>
      <c r="T32" s="24">
        <v>0</v>
      </c>
      <c r="U32" s="24">
        <v>0</v>
      </c>
      <c r="V32" s="24">
        <v>382</v>
      </c>
      <c r="W32" s="24">
        <v>382</v>
      </c>
      <c r="X32" s="24">
        <v>0</v>
      </c>
      <c r="Y32" s="24">
        <v>0</v>
      </c>
      <c r="Z32" s="17">
        <f t="shared" si="1"/>
        <v>384</v>
      </c>
      <c r="AA32" s="17">
        <f t="shared" si="2"/>
        <v>384</v>
      </c>
      <c r="AB32" s="18">
        <f t="shared" si="3"/>
        <v>909</v>
      </c>
      <c r="AC32" s="18">
        <f t="shared" si="4"/>
        <v>897.32</v>
      </c>
      <c r="AD32" s="42">
        <v>1671066.72</v>
      </c>
      <c r="AE32" s="43">
        <v>0</v>
      </c>
      <c r="AF32" s="43">
        <v>47538.34</v>
      </c>
      <c r="AG32" s="43">
        <v>51131.81</v>
      </c>
      <c r="AH32" s="43">
        <v>253318.91</v>
      </c>
      <c r="AI32" s="43">
        <v>213110.33</v>
      </c>
      <c r="AJ32" s="47">
        <f t="shared" si="5"/>
        <v>2236166.11</v>
      </c>
      <c r="AK32" s="42">
        <v>1928152</v>
      </c>
      <c r="AL32" s="42">
        <v>0</v>
      </c>
      <c r="AM32" s="48">
        <f t="shared" si="6"/>
        <v>1928152</v>
      </c>
      <c r="AN32" s="48">
        <f t="shared" si="7"/>
        <v>4164318.11</v>
      </c>
      <c r="AO32" s="25" t="s">
        <v>102</v>
      </c>
    </row>
    <row r="33" spans="1:41" ht="45">
      <c r="A33" s="9" t="s">
        <v>59</v>
      </c>
      <c r="B33" s="9" t="s">
        <v>66</v>
      </c>
      <c r="C33" s="9" t="s">
        <v>62</v>
      </c>
      <c r="D33" s="15">
        <v>39</v>
      </c>
      <c r="E33" s="15">
        <v>33.27</v>
      </c>
      <c r="F33" s="15">
        <v>520</v>
      </c>
      <c r="G33" s="15">
        <v>507.55</v>
      </c>
      <c r="H33" s="15">
        <v>415</v>
      </c>
      <c r="I33" s="15">
        <v>403.92</v>
      </c>
      <c r="J33" s="15">
        <v>112</v>
      </c>
      <c r="K33" s="15">
        <v>109.75</v>
      </c>
      <c r="L33" s="15">
        <v>6</v>
      </c>
      <c r="M33" s="15">
        <v>5.6</v>
      </c>
      <c r="N33" s="15">
        <v>3</v>
      </c>
      <c r="O33" s="15">
        <v>0.73</v>
      </c>
      <c r="P33" s="16">
        <f t="shared" si="0"/>
        <v>1095</v>
      </c>
      <c r="Q33" s="16">
        <f t="shared" si="8"/>
        <v>1060.82</v>
      </c>
      <c r="R33" s="15">
        <v>45</v>
      </c>
      <c r="S33" s="15">
        <v>45</v>
      </c>
      <c r="T33" s="15">
        <v>2</v>
      </c>
      <c r="U33" s="15">
        <v>2</v>
      </c>
      <c r="V33" s="15">
        <v>90</v>
      </c>
      <c r="W33" s="15">
        <v>90</v>
      </c>
      <c r="X33" s="15">
        <v>0</v>
      </c>
      <c r="Y33" s="15">
        <v>0</v>
      </c>
      <c r="Z33" s="17">
        <f t="shared" si="1"/>
        <v>137</v>
      </c>
      <c r="AA33" s="17">
        <f t="shared" si="2"/>
        <v>137</v>
      </c>
      <c r="AB33" s="18">
        <f t="shared" si="3"/>
        <v>1232</v>
      </c>
      <c r="AC33" s="18">
        <f t="shared" si="4"/>
        <v>1197.82</v>
      </c>
      <c r="AD33" s="46">
        <v>2878648</v>
      </c>
      <c r="AE33" s="46">
        <v>75780</v>
      </c>
      <c r="AF33" s="46">
        <v>121106</v>
      </c>
      <c r="AG33" s="46">
        <v>30038</v>
      </c>
      <c r="AH33" s="46">
        <v>563829</v>
      </c>
      <c r="AI33" s="46">
        <v>257060</v>
      </c>
      <c r="AJ33" s="47">
        <f t="shared" si="5"/>
        <v>3926461</v>
      </c>
      <c r="AK33" s="45">
        <v>898668.17</v>
      </c>
      <c r="AL33" s="45"/>
      <c r="AM33" s="48">
        <f t="shared" si="6"/>
        <v>898668.17</v>
      </c>
      <c r="AN33" s="48">
        <f t="shared" si="7"/>
        <v>4825129.17</v>
      </c>
      <c r="AO33" s="4"/>
    </row>
    <row r="34" spans="1:41" ht="45">
      <c r="A34" s="9" t="s">
        <v>60</v>
      </c>
      <c r="B34" s="9" t="s">
        <v>66</v>
      </c>
      <c r="C34" s="9" t="s">
        <v>62</v>
      </c>
      <c r="D34" s="7"/>
      <c r="E34" s="7"/>
      <c r="F34" s="7"/>
      <c r="G34" s="7"/>
      <c r="H34" s="7"/>
      <c r="I34" s="7"/>
      <c r="J34" s="7"/>
      <c r="K34" s="7"/>
      <c r="L34" s="24">
        <v>4</v>
      </c>
      <c r="M34" s="24">
        <v>3.1</v>
      </c>
      <c r="N34" s="24">
        <v>1955</v>
      </c>
      <c r="O34" s="24">
        <v>1877.8</v>
      </c>
      <c r="P34" s="16">
        <f t="shared" si="0"/>
        <v>1959</v>
      </c>
      <c r="Q34" s="16">
        <f t="shared" si="8"/>
        <v>1880.8999999999999</v>
      </c>
      <c r="R34" s="24">
        <v>14</v>
      </c>
      <c r="S34" s="24">
        <v>14</v>
      </c>
      <c r="T34" s="24">
        <v>15</v>
      </c>
      <c r="U34" s="24">
        <v>15</v>
      </c>
      <c r="V34" s="24">
        <v>29</v>
      </c>
      <c r="W34" s="24">
        <v>29</v>
      </c>
      <c r="X34" s="24">
        <v>0</v>
      </c>
      <c r="Y34" s="24">
        <v>0</v>
      </c>
      <c r="Z34" s="17">
        <f t="shared" si="1"/>
        <v>58</v>
      </c>
      <c r="AA34" s="17">
        <f t="shared" si="2"/>
        <v>58</v>
      </c>
      <c r="AB34" s="18">
        <f t="shared" si="3"/>
        <v>2017</v>
      </c>
      <c r="AC34" s="18">
        <f t="shared" si="4"/>
        <v>1938.8999999999999</v>
      </c>
      <c r="AD34" s="42">
        <v>4831913</v>
      </c>
      <c r="AE34" s="43">
        <v>342817</v>
      </c>
      <c r="AF34" s="43">
        <v>74907</v>
      </c>
      <c r="AG34" s="43">
        <v>176031</v>
      </c>
      <c r="AH34" s="43">
        <v>997214</v>
      </c>
      <c r="AI34" s="43">
        <v>425905</v>
      </c>
      <c r="AJ34" s="47">
        <f t="shared" si="5"/>
        <v>6848787</v>
      </c>
      <c r="AK34" s="42">
        <v>426915</v>
      </c>
      <c r="AL34" s="42">
        <v>4644</v>
      </c>
      <c r="AM34" s="48">
        <f t="shared" si="6"/>
        <v>431559</v>
      </c>
      <c r="AN34" s="48">
        <f t="shared" si="7"/>
        <v>7280346</v>
      </c>
      <c r="AO34" s="4"/>
    </row>
    <row r="35" spans="1:41" ht="15">
      <c r="A35" s="3"/>
      <c r="B35" s="3"/>
      <c r="C35" s="3"/>
      <c r="D35" s="7"/>
      <c r="E35" s="7"/>
      <c r="F35" s="7"/>
      <c r="G35" s="7"/>
      <c r="H35" s="7"/>
      <c r="I35" s="7"/>
      <c r="J35" s="7"/>
      <c r="K35" s="7"/>
      <c r="L35" s="7"/>
      <c r="M35" s="7"/>
      <c r="N35" s="7"/>
      <c r="O35" s="7"/>
      <c r="P35" s="26"/>
      <c r="Q35" s="26"/>
      <c r="R35" s="7"/>
      <c r="S35" s="7"/>
      <c r="T35" s="7"/>
      <c r="U35" s="7"/>
      <c r="V35" s="7"/>
      <c r="W35" s="7"/>
      <c r="X35" s="7"/>
      <c r="Y35" s="7"/>
      <c r="Z35" s="17"/>
      <c r="AA35" s="17"/>
      <c r="AB35" s="18"/>
      <c r="AC35" s="18"/>
      <c r="AD35" s="43"/>
      <c r="AE35" s="43"/>
      <c r="AF35" s="43"/>
      <c r="AG35" s="43"/>
      <c r="AH35" s="43"/>
      <c r="AI35" s="43"/>
      <c r="AJ35" s="47"/>
      <c r="AK35" s="42"/>
      <c r="AL35" s="42"/>
      <c r="AM35" s="48"/>
      <c r="AN35" s="48"/>
      <c r="AO35" s="4"/>
    </row>
    <row r="36" spans="1:41" ht="15">
      <c r="A36" s="3"/>
      <c r="B36" s="3"/>
      <c r="C36" s="3"/>
      <c r="D36" s="7"/>
      <c r="E36" s="7"/>
      <c r="F36" s="7"/>
      <c r="G36" s="7"/>
      <c r="H36" s="7"/>
      <c r="I36" s="7"/>
      <c r="J36" s="7"/>
      <c r="K36" s="7"/>
      <c r="L36" s="7"/>
      <c r="M36" s="7"/>
      <c r="N36" s="7"/>
      <c r="O36" s="7"/>
      <c r="P36" s="26"/>
      <c r="Q36" s="26"/>
      <c r="R36" s="7"/>
      <c r="S36" s="7"/>
      <c r="T36" s="7"/>
      <c r="U36" s="7"/>
      <c r="V36" s="7"/>
      <c r="W36" s="7"/>
      <c r="X36" s="7"/>
      <c r="Y36" s="7"/>
      <c r="Z36" s="17"/>
      <c r="AA36" s="17"/>
      <c r="AB36" s="18"/>
      <c r="AC36" s="18"/>
      <c r="AD36" s="43"/>
      <c r="AE36" s="43"/>
      <c r="AF36" s="43"/>
      <c r="AG36" s="43"/>
      <c r="AH36" s="43"/>
      <c r="AI36" s="43"/>
      <c r="AJ36" s="47"/>
      <c r="AK36" s="42"/>
      <c r="AL36" s="42"/>
      <c r="AM36" s="48"/>
      <c r="AN36" s="48"/>
      <c r="AO36" s="4"/>
    </row>
    <row r="37" spans="1:41" ht="15">
      <c r="A37" s="3"/>
      <c r="B37" s="3"/>
      <c r="C37" s="3"/>
      <c r="D37" s="7"/>
      <c r="E37" s="7"/>
      <c r="F37" s="7"/>
      <c r="G37" s="7"/>
      <c r="H37" s="7"/>
      <c r="I37" s="7"/>
      <c r="J37" s="7"/>
      <c r="K37" s="7"/>
      <c r="L37" s="7"/>
      <c r="M37" s="7"/>
      <c r="N37" s="7"/>
      <c r="O37" s="7"/>
      <c r="P37" s="26"/>
      <c r="Q37" s="26"/>
      <c r="R37" s="7"/>
      <c r="S37" s="7"/>
      <c r="T37" s="7"/>
      <c r="U37" s="7"/>
      <c r="V37" s="7"/>
      <c r="W37" s="7"/>
      <c r="X37" s="7"/>
      <c r="Y37" s="7"/>
      <c r="Z37" s="17"/>
      <c r="AA37" s="17"/>
      <c r="AB37" s="18"/>
      <c r="AC37" s="18"/>
      <c r="AD37" s="43"/>
      <c r="AE37" s="43"/>
      <c r="AF37" s="43"/>
      <c r="AG37" s="43"/>
      <c r="AH37" s="43"/>
      <c r="AI37" s="43"/>
      <c r="AJ37" s="47"/>
      <c r="AK37" s="42"/>
      <c r="AL37" s="42"/>
      <c r="AM37" s="48"/>
      <c r="AN37" s="48"/>
      <c r="AO37" s="4"/>
    </row>
    <row r="38" spans="1:41" ht="15">
      <c r="A38" s="3"/>
      <c r="B38" s="3"/>
      <c r="C38" s="3"/>
      <c r="D38" s="7"/>
      <c r="E38" s="7"/>
      <c r="F38" s="7"/>
      <c r="G38" s="7"/>
      <c r="H38" s="7"/>
      <c r="I38" s="7"/>
      <c r="J38" s="7"/>
      <c r="K38" s="7"/>
      <c r="L38" s="7"/>
      <c r="M38" s="7"/>
      <c r="N38" s="7"/>
      <c r="O38" s="7"/>
      <c r="P38" s="26"/>
      <c r="Q38" s="26"/>
      <c r="R38" s="7"/>
      <c r="S38" s="7"/>
      <c r="T38" s="7"/>
      <c r="U38" s="7"/>
      <c r="V38" s="7"/>
      <c r="W38" s="7"/>
      <c r="X38" s="7"/>
      <c r="Y38" s="7"/>
      <c r="Z38" s="17"/>
      <c r="AA38" s="17"/>
      <c r="AB38" s="18"/>
      <c r="AC38" s="18"/>
      <c r="AD38" s="43"/>
      <c r="AE38" s="43"/>
      <c r="AF38" s="43"/>
      <c r="AG38" s="43"/>
      <c r="AH38" s="43"/>
      <c r="AI38" s="43"/>
      <c r="AJ38" s="47"/>
      <c r="AK38" s="42"/>
      <c r="AL38" s="42"/>
      <c r="AM38" s="48"/>
      <c r="AN38" s="48"/>
      <c r="AO38" s="4"/>
    </row>
    <row r="39" spans="1:41" ht="15">
      <c r="A39" s="3"/>
      <c r="B39" s="3"/>
      <c r="C39" s="3"/>
      <c r="D39" s="7"/>
      <c r="E39" s="7"/>
      <c r="F39" s="7"/>
      <c r="G39" s="7"/>
      <c r="H39" s="7"/>
      <c r="I39" s="7"/>
      <c r="J39" s="7"/>
      <c r="K39" s="7"/>
      <c r="L39" s="7"/>
      <c r="M39" s="7"/>
      <c r="N39" s="7"/>
      <c r="O39" s="7"/>
      <c r="P39" s="26"/>
      <c r="Q39" s="26"/>
      <c r="R39" s="7"/>
      <c r="S39" s="7"/>
      <c r="T39" s="7"/>
      <c r="U39" s="7"/>
      <c r="V39" s="7"/>
      <c r="W39" s="7"/>
      <c r="X39" s="7"/>
      <c r="Y39" s="7"/>
      <c r="Z39" s="17"/>
      <c r="AA39" s="17"/>
      <c r="AB39" s="18"/>
      <c r="AC39" s="18"/>
      <c r="AD39" s="43"/>
      <c r="AE39" s="43"/>
      <c r="AF39" s="43"/>
      <c r="AG39" s="43"/>
      <c r="AH39" s="43"/>
      <c r="AI39" s="43"/>
      <c r="AJ39" s="47"/>
      <c r="AK39" s="42"/>
      <c r="AL39" s="42"/>
      <c r="AM39" s="48"/>
      <c r="AN39" s="48"/>
      <c r="AO39" s="4"/>
    </row>
    <row r="40" spans="1:41" ht="15">
      <c r="A40" s="3"/>
      <c r="B40" s="3"/>
      <c r="C40" s="3"/>
      <c r="D40" s="7"/>
      <c r="E40" s="7"/>
      <c r="F40" s="7"/>
      <c r="G40" s="7"/>
      <c r="H40" s="7"/>
      <c r="I40" s="7"/>
      <c r="J40" s="7"/>
      <c r="K40" s="7"/>
      <c r="L40" s="7"/>
      <c r="M40" s="7"/>
      <c r="N40" s="7"/>
      <c r="O40" s="7"/>
      <c r="P40" s="26"/>
      <c r="Q40" s="26"/>
      <c r="R40" s="7"/>
      <c r="S40" s="7"/>
      <c r="T40" s="7"/>
      <c r="U40" s="7"/>
      <c r="V40" s="7"/>
      <c r="W40" s="7"/>
      <c r="X40" s="7"/>
      <c r="Y40" s="7"/>
      <c r="Z40" s="17"/>
      <c r="AA40" s="17"/>
      <c r="AB40" s="18"/>
      <c r="AC40" s="18"/>
      <c r="AD40" s="43"/>
      <c r="AE40" s="43"/>
      <c r="AF40" s="43"/>
      <c r="AG40" s="43"/>
      <c r="AH40" s="43"/>
      <c r="AI40" s="43"/>
      <c r="AJ40" s="47"/>
      <c r="AK40" s="42"/>
      <c r="AL40" s="42"/>
      <c r="AM40" s="48"/>
      <c r="AN40" s="48"/>
      <c r="AO40" s="4"/>
    </row>
    <row r="41" spans="1:41" ht="15">
      <c r="A41" s="3"/>
      <c r="B41" s="3"/>
      <c r="C41" s="3"/>
      <c r="D41" s="7"/>
      <c r="E41" s="7"/>
      <c r="F41" s="7"/>
      <c r="G41" s="7"/>
      <c r="H41" s="7"/>
      <c r="I41" s="7"/>
      <c r="J41" s="7"/>
      <c r="K41" s="7"/>
      <c r="L41" s="7"/>
      <c r="M41" s="7"/>
      <c r="N41" s="7"/>
      <c r="O41" s="7"/>
      <c r="P41" s="26"/>
      <c r="Q41" s="26"/>
      <c r="R41" s="7"/>
      <c r="S41" s="7"/>
      <c r="T41" s="7"/>
      <c r="U41" s="7"/>
      <c r="V41" s="7"/>
      <c r="W41" s="7"/>
      <c r="X41" s="7"/>
      <c r="Y41" s="7"/>
      <c r="Z41" s="17"/>
      <c r="AA41" s="17"/>
      <c r="AB41" s="18"/>
      <c r="AC41" s="18"/>
      <c r="AD41" s="43"/>
      <c r="AE41" s="43"/>
      <c r="AF41" s="43"/>
      <c r="AG41" s="43"/>
      <c r="AH41" s="43"/>
      <c r="AI41" s="43"/>
      <c r="AJ41" s="47"/>
      <c r="AK41" s="42"/>
      <c r="AL41" s="42"/>
      <c r="AM41" s="48"/>
      <c r="AN41" s="48"/>
      <c r="AO41" s="4"/>
    </row>
    <row r="42" spans="1:41" ht="15">
      <c r="A42" s="3"/>
      <c r="B42" s="3"/>
      <c r="C42" s="3"/>
      <c r="D42" s="7"/>
      <c r="E42" s="7"/>
      <c r="F42" s="7"/>
      <c r="G42" s="7"/>
      <c r="H42" s="7"/>
      <c r="I42" s="7"/>
      <c r="J42" s="7"/>
      <c r="K42" s="7"/>
      <c r="L42" s="7"/>
      <c r="M42" s="7"/>
      <c r="N42" s="7"/>
      <c r="O42" s="7"/>
      <c r="P42" s="26"/>
      <c r="Q42" s="26"/>
      <c r="R42" s="7"/>
      <c r="S42" s="7"/>
      <c r="T42" s="7"/>
      <c r="U42" s="7"/>
      <c r="V42" s="7"/>
      <c r="W42" s="7"/>
      <c r="X42" s="7"/>
      <c r="Y42" s="7"/>
      <c r="Z42" s="17"/>
      <c r="AA42" s="17"/>
      <c r="AB42" s="18"/>
      <c r="AC42" s="18"/>
      <c r="AD42" s="43"/>
      <c r="AE42" s="43"/>
      <c r="AF42" s="43"/>
      <c r="AG42" s="43"/>
      <c r="AH42" s="43"/>
      <c r="AI42" s="43"/>
      <c r="AJ42" s="47"/>
      <c r="AK42" s="42"/>
      <c r="AL42" s="42"/>
      <c r="AM42" s="48"/>
      <c r="AN42" s="48"/>
      <c r="AO42" s="4"/>
    </row>
    <row r="43" spans="1:41" ht="15">
      <c r="A43" s="3"/>
      <c r="B43" s="3"/>
      <c r="C43" s="3"/>
      <c r="D43" s="7"/>
      <c r="E43" s="7"/>
      <c r="F43" s="7"/>
      <c r="G43" s="7"/>
      <c r="H43" s="7"/>
      <c r="I43" s="7"/>
      <c r="J43" s="7"/>
      <c r="K43" s="7"/>
      <c r="L43" s="7"/>
      <c r="M43" s="7"/>
      <c r="N43" s="7"/>
      <c r="O43" s="7"/>
      <c r="P43" s="26"/>
      <c r="Q43" s="26"/>
      <c r="R43" s="7"/>
      <c r="S43" s="7"/>
      <c r="T43" s="7"/>
      <c r="U43" s="7"/>
      <c r="V43" s="7"/>
      <c r="W43" s="7"/>
      <c r="X43" s="7"/>
      <c r="Y43" s="7"/>
      <c r="Z43" s="17"/>
      <c r="AA43" s="17"/>
      <c r="AB43" s="18"/>
      <c r="AC43" s="18"/>
      <c r="AD43" s="43"/>
      <c r="AE43" s="43"/>
      <c r="AF43" s="43"/>
      <c r="AG43" s="43"/>
      <c r="AH43" s="43"/>
      <c r="AI43" s="43"/>
      <c r="AJ43" s="47"/>
      <c r="AK43" s="42"/>
      <c r="AL43" s="42"/>
      <c r="AM43" s="48"/>
      <c r="AN43" s="48"/>
      <c r="AO43" s="4"/>
    </row>
    <row r="44" spans="1:41" ht="15">
      <c r="A44" s="3"/>
      <c r="B44" s="3"/>
      <c r="C44" s="3"/>
      <c r="D44" s="7"/>
      <c r="E44" s="7"/>
      <c r="F44" s="7"/>
      <c r="G44" s="7"/>
      <c r="H44" s="7"/>
      <c r="I44" s="7"/>
      <c r="J44" s="7"/>
      <c r="K44" s="7"/>
      <c r="L44" s="7"/>
      <c r="M44" s="7"/>
      <c r="N44" s="7"/>
      <c r="O44" s="7"/>
      <c r="P44" s="26"/>
      <c r="Q44" s="26"/>
      <c r="R44" s="7"/>
      <c r="S44" s="7"/>
      <c r="T44" s="7"/>
      <c r="U44" s="7"/>
      <c r="V44" s="7"/>
      <c r="W44" s="7"/>
      <c r="X44" s="7"/>
      <c r="Y44" s="7"/>
      <c r="Z44" s="17"/>
      <c r="AA44" s="17"/>
      <c r="AB44" s="18"/>
      <c r="AC44" s="18"/>
      <c r="AD44" s="43"/>
      <c r="AE44" s="43"/>
      <c r="AF44" s="43"/>
      <c r="AG44" s="43"/>
      <c r="AH44" s="43"/>
      <c r="AI44" s="43"/>
      <c r="AJ44" s="47"/>
      <c r="AK44" s="42"/>
      <c r="AL44" s="42"/>
      <c r="AM44" s="48"/>
      <c r="AN44" s="48"/>
      <c r="AO44" s="4"/>
    </row>
    <row r="45" spans="1:41" ht="15">
      <c r="A45" s="3"/>
      <c r="B45" s="3"/>
      <c r="C45" s="3"/>
      <c r="D45" s="7"/>
      <c r="E45" s="7"/>
      <c r="F45" s="7"/>
      <c r="G45" s="7"/>
      <c r="H45" s="7"/>
      <c r="I45" s="7"/>
      <c r="J45" s="7"/>
      <c r="K45" s="7"/>
      <c r="L45" s="7"/>
      <c r="M45" s="7"/>
      <c r="N45" s="7"/>
      <c r="O45" s="7"/>
      <c r="P45" s="26"/>
      <c r="Q45" s="26"/>
      <c r="R45" s="7"/>
      <c r="S45" s="7"/>
      <c r="T45" s="7"/>
      <c r="U45" s="7"/>
      <c r="V45" s="7"/>
      <c r="W45" s="7"/>
      <c r="X45" s="7"/>
      <c r="Y45" s="7"/>
      <c r="Z45" s="17"/>
      <c r="AA45" s="17"/>
      <c r="AB45" s="18"/>
      <c r="AC45" s="18"/>
      <c r="AD45" s="43"/>
      <c r="AE45" s="43"/>
      <c r="AF45" s="43"/>
      <c r="AG45" s="43"/>
      <c r="AH45" s="43"/>
      <c r="AI45" s="43"/>
      <c r="AJ45" s="47"/>
      <c r="AK45" s="42"/>
      <c r="AL45" s="42"/>
      <c r="AM45" s="48"/>
      <c r="AN45" s="48"/>
      <c r="AO45" s="4"/>
    </row>
    <row r="46" spans="1:41" ht="15">
      <c r="A46" s="3"/>
      <c r="B46" s="3"/>
      <c r="C46" s="3"/>
      <c r="D46" s="7"/>
      <c r="E46" s="7"/>
      <c r="F46" s="7"/>
      <c r="G46" s="7"/>
      <c r="H46" s="7"/>
      <c r="I46" s="7"/>
      <c r="J46" s="7"/>
      <c r="K46" s="7"/>
      <c r="L46" s="7"/>
      <c r="M46" s="7"/>
      <c r="N46" s="7"/>
      <c r="O46" s="7"/>
      <c r="P46" s="26"/>
      <c r="Q46" s="26"/>
      <c r="R46" s="7"/>
      <c r="S46" s="7"/>
      <c r="T46" s="7"/>
      <c r="U46" s="7"/>
      <c r="V46" s="7"/>
      <c r="W46" s="7"/>
      <c r="X46" s="7"/>
      <c r="Y46" s="7"/>
      <c r="Z46" s="17"/>
      <c r="AA46" s="17"/>
      <c r="AB46" s="18"/>
      <c r="AC46" s="18"/>
      <c r="AD46" s="43"/>
      <c r="AE46" s="43"/>
      <c r="AF46" s="43"/>
      <c r="AG46" s="43"/>
      <c r="AH46" s="43"/>
      <c r="AI46" s="43"/>
      <c r="AJ46" s="47"/>
      <c r="AK46" s="42"/>
      <c r="AL46" s="42"/>
      <c r="AM46" s="48"/>
      <c r="AN46" s="48"/>
      <c r="AO46" s="4"/>
    </row>
    <row r="47" spans="1:41" ht="15">
      <c r="A47" s="3"/>
      <c r="B47" s="3"/>
      <c r="C47" s="3"/>
      <c r="D47" s="7"/>
      <c r="E47" s="7"/>
      <c r="F47" s="7"/>
      <c r="G47" s="7"/>
      <c r="H47" s="7"/>
      <c r="I47" s="7"/>
      <c r="J47" s="7"/>
      <c r="K47" s="7"/>
      <c r="L47" s="7"/>
      <c r="M47" s="7"/>
      <c r="N47" s="7"/>
      <c r="O47" s="7"/>
      <c r="P47" s="26"/>
      <c r="Q47" s="26"/>
      <c r="R47" s="7"/>
      <c r="S47" s="7"/>
      <c r="T47" s="7"/>
      <c r="U47" s="7"/>
      <c r="V47" s="7"/>
      <c r="W47" s="7"/>
      <c r="X47" s="7"/>
      <c r="Y47" s="7"/>
      <c r="Z47" s="17"/>
      <c r="AA47" s="17"/>
      <c r="AB47" s="18"/>
      <c r="AC47" s="18"/>
      <c r="AD47" s="43"/>
      <c r="AE47" s="43"/>
      <c r="AF47" s="43"/>
      <c r="AG47" s="43"/>
      <c r="AH47" s="43"/>
      <c r="AI47" s="43"/>
      <c r="AJ47" s="47"/>
      <c r="AK47" s="42"/>
      <c r="AL47" s="42"/>
      <c r="AM47" s="48"/>
      <c r="AN47" s="48"/>
      <c r="AO47" s="4"/>
    </row>
    <row r="48" spans="1:41" ht="15">
      <c r="A48" s="3"/>
      <c r="B48" s="3"/>
      <c r="C48" s="3"/>
      <c r="D48" s="7"/>
      <c r="E48" s="7"/>
      <c r="F48" s="7"/>
      <c r="G48" s="7"/>
      <c r="H48" s="7"/>
      <c r="I48" s="7"/>
      <c r="J48" s="7"/>
      <c r="K48" s="7"/>
      <c r="L48" s="7"/>
      <c r="M48" s="7"/>
      <c r="N48" s="7"/>
      <c r="O48" s="7"/>
      <c r="P48" s="26"/>
      <c r="Q48" s="26"/>
      <c r="R48" s="7"/>
      <c r="S48" s="7"/>
      <c r="T48" s="7"/>
      <c r="U48" s="7"/>
      <c r="V48" s="7"/>
      <c r="W48" s="7"/>
      <c r="X48" s="7"/>
      <c r="Y48" s="7"/>
      <c r="Z48" s="17"/>
      <c r="AA48" s="17"/>
      <c r="AB48" s="18"/>
      <c r="AC48" s="18"/>
      <c r="AD48" s="43"/>
      <c r="AE48" s="43"/>
      <c r="AF48" s="43"/>
      <c r="AG48" s="43"/>
      <c r="AH48" s="43"/>
      <c r="AI48" s="43"/>
      <c r="AJ48" s="47"/>
      <c r="AK48" s="42"/>
      <c r="AL48" s="42"/>
      <c r="AM48" s="48"/>
      <c r="AN48" s="48"/>
      <c r="AO48" s="4"/>
    </row>
    <row r="49" spans="1:41" ht="15">
      <c r="A49" s="3"/>
      <c r="B49" s="3"/>
      <c r="C49" s="3"/>
      <c r="D49" s="7"/>
      <c r="E49" s="7"/>
      <c r="F49" s="7"/>
      <c r="G49" s="7"/>
      <c r="H49" s="7"/>
      <c r="I49" s="7"/>
      <c r="J49" s="7"/>
      <c r="K49" s="7"/>
      <c r="L49" s="7"/>
      <c r="M49" s="7"/>
      <c r="N49" s="7"/>
      <c r="O49" s="7"/>
      <c r="P49" s="26"/>
      <c r="Q49" s="26"/>
      <c r="R49" s="7"/>
      <c r="S49" s="7"/>
      <c r="T49" s="7"/>
      <c r="U49" s="7"/>
      <c r="V49" s="7"/>
      <c r="W49" s="7"/>
      <c r="X49" s="7"/>
      <c r="Y49" s="7"/>
      <c r="Z49" s="17"/>
      <c r="AA49" s="17"/>
      <c r="AB49" s="18"/>
      <c r="AC49" s="18"/>
      <c r="AD49" s="43"/>
      <c r="AE49" s="43"/>
      <c r="AF49" s="43"/>
      <c r="AG49" s="43"/>
      <c r="AH49" s="43"/>
      <c r="AI49" s="43"/>
      <c r="AJ49" s="47"/>
      <c r="AK49" s="42"/>
      <c r="AL49" s="42"/>
      <c r="AM49" s="48"/>
      <c r="AN49" s="48"/>
      <c r="AO49" s="4"/>
    </row>
    <row r="50" spans="1:41" ht="15">
      <c r="A50" s="3"/>
      <c r="B50" s="3"/>
      <c r="C50" s="3"/>
      <c r="D50" s="7"/>
      <c r="E50" s="7"/>
      <c r="F50" s="7"/>
      <c r="G50" s="7"/>
      <c r="H50" s="7"/>
      <c r="I50" s="7"/>
      <c r="J50" s="7"/>
      <c r="K50" s="7"/>
      <c r="L50" s="7"/>
      <c r="M50" s="7"/>
      <c r="N50" s="7"/>
      <c r="O50" s="7"/>
      <c r="P50" s="26"/>
      <c r="Q50" s="26"/>
      <c r="R50" s="7"/>
      <c r="S50" s="7"/>
      <c r="T50" s="7"/>
      <c r="U50" s="7"/>
      <c r="V50" s="7"/>
      <c r="W50" s="7"/>
      <c r="X50" s="7"/>
      <c r="Y50" s="7"/>
      <c r="Z50" s="17"/>
      <c r="AA50" s="17"/>
      <c r="AB50" s="18"/>
      <c r="AC50" s="18"/>
      <c r="AD50" s="43"/>
      <c r="AE50" s="43"/>
      <c r="AF50" s="43"/>
      <c r="AG50" s="43"/>
      <c r="AH50" s="43"/>
      <c r="AI50" s="43"/>
      <c r="AJ50" s="47"/>
      <c r="AK50" s="42"/>
      <c r="AL50" s="42"/>
      <c r="AM50" s="48"/>
      <c r="AN50" s="48"/>
      <c r="AO50" s="4"/>
    </row>
    <row r="51" spans="1:41" ht="15">
      <c r="A51" s="3"/>
      <c r="B51" s="3"/>
      <c r="C51" s="3"/>
      <c r="D51" s="7"/>
      <c r="E51" s="7"/>
      <c r="F51" s="7"/>
      <c r="G51" s="7"/>
      <c r="H51" s="7"/>
      <c r="I51" s="7"/>
      <c r="J51" s="7"/>
      <c r="K51" s="7"/>
      <c r="L51" s="7"/>
      <c r="M51" s="7"/>
      <c r="N51" s="7"/>
      <c r="O51" s="7"/>
      <c r="P51" s="26"/>
      <c r="Q51" s="26"/>
      <c r="R51" s="7"/>
      <c r="S51" s="7"/>
      <c r="T51" s="7"/>
      <c r="U51" s="7"/>
      <c r="V51" s="7"/>
      <c r="W51" s="7"/>
      <c r="X51" s="7"/>
      <c r="Y51" s="7"/>
      <c r="Z51" s="17"/>
      <c r="AA51" s="17"/>
      <c r="AB51" s="18"/>
      <c r="AC51" s="18"/>
      <c r="AD51" s="43"/>
      <c r="AE51" s="43"/>
      <c r="AF51" s="43"/>
      <c r="AG51" s="43"/>
      <c r="AH51" s="43"/>
      <c r="AI51" s="43"/>
      <c r="AJ51" s="47"/>
      <c r="AK51" s="42"/>
      <c r="AL51" s="42"/>
      <c r="AM51" s="48"/>
      <c r="AN51" s="48"/>
      <c r="AO51" s="4"/>
    </row>
    <row r="52" spans="1:41" ht="15">
      <c r="A52" s="3"/>
      <c r="B52" s="3"/>
      <c r="C52" s="3"/>
      <c r="D52" s="7"/>
      <c r="E52" s="7"/>
      <c r="F52" s="7"/>
      <c r="G52" s="7"/>
      <c r="H52" s="7"/>
      <c r="I52" s="7"/>
      <c r="J52" s="7"/>
      <c r="K52" s="7"/>
      <c r="L52" s="7"/>
      <c r="M52" s="7"/>
      <c r="N52" s="7"/>
      <c r="O52" s="7"/>
      <c r="P52" s="26"/>
      <c r="Q52" s="26"/>
      <c r="R52" s="7"/>
      <c r="S52" s="7"/>
      <c r="T52" s="7"/>
      <c r="U52" s="7"/>
      <c r="V52" s="7"/>
      <c r="W52" s="7"/>
      <c r="X52" s="7"/>
      <c r="Y52" s="7"/>
      <c r="Z52" s="17"/>
      <c r="AA52" s="17"/>
      <c r="AB52" s="18"/>
      <c r="AC52" s="18"/>
      <c r="AD52" s="43"/>
      <c r="AE52" s="43"/>
      <c r="AF52" s="43"/>
      <c r="AG52" s="43"/>
      <c r="AH52" s="43"/>
      <c r="AI52" s="43"/>
      <c r="AJ52" s="47"/>
      <c r="AK52" s="42"/>
      <c r="AL52" s="42"/>
      <c r="AM52" s="48"/>
      <c r="AN52" s="48"/>
      <c r="AO52" s="4"/>
    </row>
    <row r="53" spans="1:41" ht="15">
      <c r="A53" s="3"/>
      <c r="B53" s="3"/>
      <c r="C53" s="3"/>
      <c r="D53" s="7"/>
      <c r="E53" s="7"/>
      <c r="F53" s="7"/>
      <c r="G53" s="7"/>
      <c r="H53" s="7"/>
      <c r="I53" s="7"/>
      <c r="J53" s="7"/>
      <c r="K53" s="7"/>
      <c r="L53" s="7"/>
      <c r="M53" s="7"/>
      <c r="N53" s="7"/>
      <c r="O53" s="7"/>
      <c r="P53" s="26"/>
      <c r="Q53" s="26"/>
      <c r="R53" s="7"/>
      <c r="S53" s="7"/>
      <c r="T53" s="7"/>
      <c r="U53" s="7"/>
      <c r="V53" s="7"/>
      <c r="W53" s="7"/>
      <c r="X53" s="7"/>
      <c r="Y53" s="7"/>
      <c r="Z53" s="17"/>
      <c r="AA53" s="17"/>
      <c r="AB53" s="18"/>
      <c r="AC53" s="18"/>
      <c r="AD53" s="43"/>
      <c r="AE53" s="43"/>
      <c r="AF53" s="43"/>
      <c r="AG53" s="43"/>
      <c r="AH53" s="43"/>
      <c r="AI53" s="43"/>
      <c r="AJ53" s="47"/>
      <c r="AK53" s="42"/>
      <c r="AL53" s="42"/>
      <c r="AM53" s="48"/>
      <c r="AN53" s="48"/>
      <c r="AO53" s="4"/>
    </row>
    <row r="54" spans="1:41" ht="15">
      <c r="A54" s="3"/>
      <c r="B54" s="3"/>
      <c r="C54" s="3"/>
      <c r="D54" s="7"/>
      <c r="E54" s="7"/>
      <c r="F54" s="7"/>
      <c r="G54" s="7"/>
      <c r="H54" s="7"/>
      <c r="I54" s="7"/>
      <c r="J54" s="7"/>
      <c r="K54" s="7"/>
      <c r="L54" s="7"/>
      <c r="M54" s="7"/>
      <c r="N54" s="7"/>
      <c r="O54" s="7"/>
      <c r="P54" s="26"/>
      <c r="Q54" s="26"/>
      <c r="R54" s="7"/>
      <c r="S54" s="7"/>
      <c r="T54" s="7"/>
      <c r="U54" s="7"/>
      <c r="V54" s="7"/>
      <c r="W54" s="7"/>
      <c r="X54" s="7"/>
      <c r="Y54" s="7"/>
      <c r="Z54" s="17"/>
      <c r="AA54" s="17"/>
      <c r="AB54" s="18"/>
      <c r="AC54" s="18"/>
      <c r="AD54" s="43"/>
      <c r="AE54" s="43"/>
      <c r="AF54" s="43"/>
      <c r="AG54" s="43"/>
      <c r="AH54" s="43"/>
      <c r="AI54" s="43"/>
      <c r="AJ54" s="47"/>
      <c r="AK54" s="42"/>
      <c r="AL54" s="42"/>
      <c r="AM54" s="48"/>
      <c r="AN54" s="48"/>
      <c r="AO54" s="4"/>
    </row>
    <row r="55" spans="1:41" ht="15">
      <c r="A55" s="3"/>
      <c r="B55" s="3"/>
      <c r="C55" s="3"/>
      <c r="D55" s="7"/>
      <c r="E55" s="7"/>
      <c r="F55" s="7"/>
      <c r="G55" s="7"/>
      <c r="H55" s="7"/>
      <c r="I55" s="7"/>
      <c r="J55" s="7"/>
      <c r="K55" s="7"/>
      <c r="L55" s="7"/>
      <c r="M55" s="7"/>
      <c r="N55" s="7"/>
      <c r="O55" s="7"/>
      <c r="P55" s="26"/>
      <c r="Q55" s="26"/>
      <c r="R55" s="7"/>
      <c r="S55" s="7"/>
      <c r="T55" s="7"/>
      <c r="U55" s="7"/>
      <c r="V55" s="7"/>
      <c r="W55" s="7"/>
      <c r="X55" s="7"/>
      <c r="Y55" s="7"/>
      <c r="Z55" s="17"/>
      <c r="AA55" s="17"/>
      <c r="AB55" s="18"/>
      <c r="AC55" s="18"/>
      <c r="AD55" s="43"/>
      <c r="AE55" s="43"/>
      <c r="AF55" s="43"/>
      <c r="AG55" s="43"/>
      <c r="AH55" s="43"/>
      <c r="AI55" s="43"/>
      <c r="AJ55" s="47"/>
      <c r="AK55" s="42"/>
      <c r="AL55" s="42"/>
      <c r="AM55" s="48"/>
      <c r="AN55" s="48"/>
      <c r="AO55" s="4"/>
    </row>
    <row r="56" spans="1:41" ht="15">
      <c r="A56" s="3"/>
      <c r="B56" s="3"/>
      <c r="C56" s="3"/>
      <c r="D56" s="7"/>
      <c r="E56" s="7"/>
      <c r="F56" s="7"/>
      <c r="G56" s="7"/>
      <c r="H56" s="7"/>
      <c r="I56" s="7"/>
      <c r="J56" s="7"/>
      <c r="K56" s="7"/>
      <c r="L56" s="7"/>
      <c r="M56" s="7"/>
      <c r="N56" s="7"/>
      <c r="O56" s="7"/>
      <c r="P56" s="26"/>
      <c r="Q56" s="26"/>
      <c r="R56" s="7"/>
      <c r="S56" s="7"/>
      <c r="T56" s="7"/>
      <c r="U56" s="7"/>
      <c r="V56" s="7"/>
      <c r="W56" s="7"/>
      <c r="X56" s="7"/>
      <c r="Y56" s="7"/>
      <c r="Z56" s="17"/>
      <c r="AA56" s="17"/>
      <c r="AB56" s="18"/>
      <c r="AC56" s="18"/>
      <c r="AD56" s="43"/>
      <c r="AE56" s="43"/>
      <c r="AF56" s="43"/>
      <c r="AG56" s="43"/>
      <c r="AH56" s="43"/>
      <c r="AI56" s="43"/>
      <c r="AJ56" s="47"/>
      <c r="AK56" s="42"/>
      <c r="AL56" s="42"/>
      <c r="AM56" s="48"/>
      <c r="AN56" s="48"/>
      <c r="AO56" s="4"/>
    </row>
    <row r="57" spans="1:41" ht="15">
      <c r="A57" s="3"/>
      <c r="B57" s="3"/>
      <c r="C57" s="3"/>
      <c r="D57" s="7"/>
      <c r="E57" s="7"/>
      <c r="F57" s="7"/>
      <c r="G57" s="7"/>
      <c r="H57" s="7"/>
      <c r="I57" s="7"/>
      <c r="J57" s="7"/>
      <c r="K57" s="7"/>
      <c r="L57" s="7"/>
      <c r="M57" s="7"/>
      <c r="N57" s="7"/>
      <c r="O57" s="7"/>
      <c r="P57" s="26"/>
      <c r="Q57" s="26"/>
      <c r="R57" s="7"/>
      <c r="S57" s="7"/>
      <c r="T57" s="7"/>
      <c r="U57" s="7"/>
      <c r="V57" s="7"/>
      <c r="W57" s="7"/>
      <c r="X57" s="7"/>
      <c r="Y57" s="7"/>
      <c r="Z57" s="17"/>
      <c r="AA57" s="17"/>
      <c r="AB57" s="18"/>
      <c r="AC57" s="18"/>
      <c r="AD57" s="43"/>
      <c r="AE57" s="43"/>
      <c r="AF57" s="43"/>
      <c r="AG57" s="43"/>
      <c r="AH57" s="43"/>
      <c r="AI57" s="43"/>
      <c r="AJ57" s="47"/>
      <c r="AK57" s="42"/>
      <c r="AL57" s="42"/>
      <c r="AM57" s="48"/>
      <c r="AN57" s="48"/>
      <c r="AO57" s="4"/>
    </row>
    <row r="58" spans="1:41" ht="15">
      <c r="A58" s="3"/>
      <c r="B58" s="3"/>
      <c r="C58" s="3"/>
      <c r="D58" s="7"/>
      <c r="E58" s="7"/>
      <c r="F58" s="7"/>
      <c r="G58" s="7"/>
      <c r="H58" s="7"/>
      <c r="I58" s="7"/>
      <c r="J58" s="7"/>
      <c r="K58" s="7"/>
      <c r="L58" s="7"/>
      <c r="M58" s="7"/>
      <c r="N58" s="7"/>
      <c r="O58" s="7"/>
      <c r="P58" s="26"/>
      <c r="Q58" s="26"/>
      <c r="R58" s="7"/>
      <c r="S58" s="7"/>
      <c r="T58" s="7"/>
      <c r="U58" s="7"/>
      <c r="V58" s="7"/>
      <c r="W58" s="7"/>
      <c r="X58" s="7"/>
      <c r="Y58" s="7"/>
      <c r="Z58" s="17"/>
      <c r="AA58" s="17"/>
      <c r="AB58" s="18"/>
      <c r="AC58" s="18"/>
      <c r="AD58" s="43"/>
      <c r="AE58" s="43"/>
      <c r="AF58" s="43"/>
      <c r="AG58" s="43"/>
      <c r="AH58" s="43"/>
      <c r="AI58" s="43"/>
      <c r="AJ58" s="47"/>
      <c r="AK58" s="42"/>
      <c r="AL58" s="42"/>
      <c r="AM58" s="48"/>
      <c r="AN58" s="48"/>
      <c r="AO58" s="4"/>
    </row>
    <row r="59" spans="1:41" ht="15">
      <c r="A59" s="3"/>
      <c r="B59" s="3"/>
      <c r="C59" s="3"/>
      <c r="D59" s="7"/>
      <c r="E59" s="7"/>
      <c r="F59" s="7"/>
      <c r="G59" s="7"/>
      <c r="H59" s="7"/>
      <c r="I59" s="7"/>
      <c r="J59" s="7"/>
      <c r="K59" s="7"/>
      <c r="L59" s="7"/>
      <c r="M59" s="7"/>
      <c r="N59" s="7"/>
      <c r="O59" s="7"/>
      <c r="P59" s="26"/>
      <c r="Q59" s="26"/>
      <c r="R59" s="7"/>
      <c r="S59" s="7"/>
      <c r="T59" s="7"/>
      <c r="U59" s="7"/>
      <c r="V59" s="7"/>
      <c r="W59" s="7"/>
      <c r="X59" s="7"/>
      <c r="Y59" s="7"/>
      <c r="Z59" s="17"/>
      <c r="AA59" s="17"/>
      <c r="AB59" s="18"/>
      <c r="AC59" s="18"/>
      <c r="AD59" s="43"/>
      <c r="AE59" s="43"/>
      <c r="AF59" s="43"/>
      <c r="AG59" s="43"/>
      <c r="AH59" s="43"/>
      <c r="AI59" s="43"/>
      <c r="AJ59" s="47"/>
      <c r="AK59" s="42"/>
      <c r="AL59" s="42"/>
      <c r="AM59" s="48"/>
      <c r="AN59" s="48"/>
      <c r="AO59" s="4"/>
    </row>
    <row r="60" spans="1:41" ht="15">
      <c r="A60" s="3"/>
      <c r="B60" s="3"/>
      <c r="C60" s="3"/>
      <c r="D60" s="7"/>
      <c r="E60" s="7"/>
      <c r="F60" s="7"/>
      <c r="G60" s="7"/>
      <c r="H60" s="7"/>
      <c r="I60" s="7"/>
      <c r="J60" s="7"/>
      <c r="K60" s="7"/>
      <c r="L60" s="7"/>
      <c r="M60" s="7"/>
      <c r="N60" s="7"/>
      <c r="O60" s="7"/>
      <c r="P60" s="26"/>
      <c r="Q60" s="26"/>
      <c r="R60" s="7"/>
      <c r="S60" s="7"/>
      <c r="T60" s="7"/>
      <c r="U60" s="7"/>
      <c r="V60" s="7"/>
      <c r="W60" s="7"/>
      <c r="X60" s="7"/>
      <c r="Y60" s="7"/>
      <c r="Z60" s="17"/>
      <c r="AA60" s="17"/>
      <c r="AB60" s="18"/>
      <c r="AC60" s="18"/>
      <c r="AD60" s="43"/>
      <c r="AE60" s="43"/>
      <c r="AF60" s="43"/>
      <c r="AG60" s="43"/>
      <c r="AH60" s="43"/>
      <c r="AI60" s="43"/>
      <c r="AJ60" s="47"/>
      <c r="AK60" s="42"/>
      <c r="AL60" s="42"/>
      <c r="AM60" s="48"/>
      <c r="AN60" s="48"/>
      <c r="AO60" s="4"/>
    </row>
    <row r="61" spans="1:41" ht="15">
      <c r="A61" s="3"/>
      <c r="B61" s="3"/>
      <c r="C61" s="3"/>
      <c r="D61" s="7"/>
      <c r="E61" s="7"/>
      <c r="F61" s="7"/>
      <c r="G61" s="7"/>
      <c r="H61" s="7"/>
      <c r="I61" s="7"/>
      <c r="J61" s="7"/>
      <c r="K61" s="7"/>
      <c r="L61" s="7"/>
      <c r="M61" s="7"/>
      <c r="N61" s="7"/>
      <c r="O61" s="7"/>
      <c r="P61" s="26"/>
      <c r="Q61" s="26"/>
      <c r="R61" s="7"/>
      <c r="S61" s="7"/>
      <c r="T61" s="7"/>
      <c r="U61" s="7"/>
      <c r="V61" s="7"/>
      <c r="W61" s="7"/>
      <c r="X61" s="7"/>
      <c r="Y61" s="7"/>
      <c r="Z61" s="17"/>
      <c r="AA61" s="17"/>
      <c r="AB61" s="18"/>
      <c r="AC61" s="18"/>
      <c r="AD61" s="43"/>
      <c r="AE61" s="43"/>
      <c r="AF61" s="43"/>
      <c r="AG61" s="43"/>
      <c r="AH61" s="43"/>
      <c r="AI61" s="43"/>
      <c r="AJ61" s="47"/>
      <c r="AK61" s="42"/>
      <c r="AL61" s="42"/>
      <c r="AM61" s="48"/>
      <c r="AN61" s="48"/>
      <c r="AO61" s="4"/>
    </row>
    <row r="62" spans="1:41" ht="15">
      <c r="A62" s="3"/>
      <c r="B62" s="3"/>
      <c r="C62" s="3"/>
      <c r="D62" s="7"/>
      <c r="E62" s="7"/>
      <c r="F62" s="7"/>
      <c r="G62" s="7"/>
      <c r="H62" s="7"/>
      <c r="I62" s="7"/>
      <c r="J62" s="7"/>
      <c r="K62" s="7"/>
      <c r="L62" s="7"/>
      <c r="M62" s="7"/>
      <c r="N62" s="7"/>
      <c r="O62" s="7"/>
      <c r="P62" s="26"/>
      <c r="Q62" s="26"/>
      <c r="R62" s="7"/>
      <c r="S62" s="7"/>
      <c r="T62" s="7"/>
      <c r="U62" s="7"/>
      <c r="V62" s="7"/>
      <c r="W62" s="7"/>
      <c r="X62" s="7"/>
      <c r="Y62" s="7"/>
      <c r="Z62" s="17"/>
      <c r="AA62" s="17"/>
      <c r="AB62" s="18"/>
      <c r="AC62" s="18"/>
      <c r="AD62" s="43"/>
      <c r="AE62" s="43"/>
      <c r="AF62" s="43"/>
      <c r="AG62" s="43"/>
      <c r="AH62" s="43"/>
      <c r="AI62" s="43"/>
      <c r="AJ62" s="47"/>
      <c r="AK62" s="42"/>
      <c r="AL62" s="42"/>
      <c r="AM62" s="48"/>
      <c r="AN62" s="48"/>
      <c r="AO62" s="4"/>
    </row>
    <row r="63" spans="1:41" ht="15">
      <c r="A63" s="3"/>
      <c r="B63" s="3"/>
      <c r="C63" s="3"/>
      <c r="D63" s="7"/>
      <c r="E63" s="7"/>
      <c r="F63" s="7"/>
      <c r="G63" s="7"/>
      <c r="H63" s="7"/>
      <c r="I63" s="7"/>
      <c r="J63" s="7"/>
      <c r="K63" s="7"/>
      <c r="L63" s="7"/>
      <c r="M63" s="7"/>
      <c r="N63" s="7"/>
      <c r="O63" s="7"/>
      <c r="P63" s="26"/>
      <c r="Q63" s="26"/>
      <c r="R63" s="7"/>
      <c r="S63" s="7"/>
      <c r="T63" s="7"/>
      <c r="U63" s="7"/>
      <c r="V63" s="7"/>
      <c r="W63" s="7"/>
      <c r="X63" s="7"/>
      <c r="Y63" s="7"/>
      <c r="Z63" s="17"/>
      <c r="AA63" s="17"/>
      <c r="AB63" s="18"/>
      <c r="AC63" s="18"/>
      <c r="AD63" s="43"/>
      <c r="AE63" s="43"/>
      <c r="AF63" s="43"/>
      <c r="AG63" s="43"/>
      <c r="AH63" s="43"/>
      <c r="AI63" s="43"/>
      <c r="AJ63" s="47"/>
      <c r="AK63" s="42"/>
      <c r="AL63" s="42"/>
      <c r="AM63" s="48"/>
      <c r="AN63" s="48"/>
      <c r="AO63" s="4"/>
    </row>
    <row r="64" spans="1:41" ht="15">
      <c r="A64" s="3"/>
      <c r="B64" s="3"/>
      <c r="C64" s="3"/>
      <c r="D64" s="7"/>
      <c r="E64" s="7"/>
      <c r="F64" s="7"/>
      <c r="G64" s="7"/>
      <c r="H64" s="7"/>
      <c r="I64" s="7"/>
      <c r="J64" s="7"/>
      <c r="K64" s="7"/>
      <c r="L64" s="7"/>
      <c r="M64" s="7"/>
      <c r="N64" s="7"/>
      <c r="O64" s="7"/>
      <c r="P64" s="26"/>
      <c r="Q64" s="26"/>
      <c r="R64" s="7"/>
      <c r="S64" s="7"/>
      <c r="T64" s="7"/>
      <c r="U64" s="7"/>
      <c r="V64" s="7"/>
      <c r="W64" s="7"/>
      <c r="X64" s="7"/>
      <c r="Y64" s="7"/>
      <c r="Z64" s="17"/>
      <c r="AA64" s="17"/>
      <c r="AB64" s="18"/>
      <c r="AC64" s="18"/>
      <c r="AD64" s="43"/>
      <c r="AE64" s="43"/>
      <c r="AF64" s="43"/>
      <c r="AG64" s="43"/>
      <c r="AH64" s="43"/>
      <c r="AI64" s="43"/>
      <c r="AJ64" s="47"/>
      <c r="AK64" s="42"/>
      <c r="AL64" s="42"/>
      <c r="AM64" s="48"/>
      <c r="AN64" s="48"/>
      <c r="AO64" s="4"/>
    </row>
    <row r="65" spans="1:41" ht="15">
      <c r="A65" s="3"/>
      <c r="B65" s="3"/>
      <c r="C65" s="3"/>
      <c r="D65" s="7"/>
      <c r="E65" s="7"/>
      <c r="F65" s="7"/>
      <c r="G65" s="7"/>
      <c r="H65" s="7"/>
      <c r="I65" s="7"/>
      <c r="J65" s="7"/>
      <c r="K65" s="7"/>
      <c r="L65" s="7"/>
      <c r="M65" s="7"/>
      <c r="N65" s="7"/>
      <c r="O65" s="7"/>
      <c r="P65" s="26"/>
      <c r="Q65" s="26"/>
      <c r="R65" s="7"/>
      <c r="S65" s="7"/>
      <c r="T65" s="7"/>
      <c r="U65" s="7"/>
      <c r="V65" s="7"/>
      <c r="W65" s="7"/>
      <c r="X65" s="7"/>
      <c r="Y65" s="7"/>
      <c r="Z65" s="17"/>
      <c r="AA65" s="17"/>
      <c r="AB65" s="18"/>
      <c r="AC65" s="18"/>
      <c r="AD65" s="43"/>
      <c r="AE65" s="43"/>
      <c r="AF65" s="43"/>
      <c r="AG65" s="43"/>
      <c r="AH65" s="43"/>
      <c r="AI65" s="43"/>
      <c r="AJ65" s="47"/>
      <c r="AK65" s="42"/>
      <c r="AL65" s="42"/>
      <c r="AM65" s="48"/>
      <c r="AN65" s="48"/>
      <c r="AO65" s="4"/>
    </row>
    <row r="66" spans="1:41" ht="15">
      <c r="A66" s="3"/>
      <c r="B66" s="3"/>
      <c r="C66" s="3"/>
      <c r="D66" s="7"/>
      <c r="E66" s="7"/>
      <c r="F66" s="7"/>
      <c r="G66" s="7"/>
      <c r="H66" s="7"/>
      <c r="I66" s="7"/>
      <c r="J66" s="7"/>
      <c r="K66" s="7"/>
      <c r="L66" s="7"/>
      <c r="M66" s="7"/>
      <c r="N66" s="7"/>
      <c r="O66" s="7"/>
      <c r="P66" s="26"/>
      <c r="Q66" s="26"/>
      <c r="R66" s="7"/>
      <c r="S66" s="7"/>
      <c r="T66" s="7"/>
      <c r="U66" s="7"/>
      <c r="V66" s="7"/>
      <c r="W66" s="7"/>
      <c r="X66" s="7"/>
      <c r="Y66" s="7"/>
      <c r="Z66" s="17"/>
      <c r="AA66" s="17"/>
      <c r="AB66" s="18"/>
      <c r="AC66" s="18"/>
      <c r="AD66" s="43"/>
      <c r="AE66" s="43"/>
      <c r="AF66" s="43"/>
      <c r="AG66" s="43"/>
      <c r="AH66" s="43"/>
      <c r="AI66" s="43"/>
      <c r="AJ66" s="47"/>
      <c r="AK66" s="42"/>
      <c r="AL66" s="42"/>
      <c r="AM66" s="48"/>
      <c r="AN66" s="48"/>
      <c r="AO66" s="4"/>
    </row>
    <row r="67" spans="1:41" ht="15">
      <c r="A67" s="3"/>
      <c r="B67" s="3"/>
      <c r="C67" s="3"/>
      <c r="D67" s="7"/>
      <c r="E67" s="7"/>
      <c r="F67" s="7"/>
      <c r="G67" s="7"/>
      <c r="H67" s="7"/>
      <c r="I67" s="7"/>
      <c r="J67" s="7"/>
      <c r="K67" s="7"/>
      <c r="L67" s="7"/>
      <c r="M67" s="7"/>
      <c r="N67" s="7"/>
      <c r="O67" s="7"/>
      <c r="P67" s="26"/>
      <c r="Q67" s="26"/>
      <c r="R67" s="7"/>
      <c r="S67" s="7"/>
      <c r="T67" s="7"/>
      <c r="U67" s="7"/>
      <c r="V67" s="7"/>
      <c r="W67" s="7"/>
      <c r="X67" s="7"/>
      <c r="Y67" s="7"/>
      <c r="Z67" s="17"/>
      <c r="AA67" s="17"/>
      <c r="AB67" s="18"/>
      <c r="AC67" s="18"/>
      <c r="AD67" s="43"/>
      <c r="AE67" s="43"/>
      <c r="AF67" s="43"/>
      <c r="AG67" s="43"/>
      <c r="AH67" s="43"/>
      <c r="AI67" s="43"/>
      <c r="AJ67" s="47"/>
      <c r="AK67" s="42"/>
      <c r="AL67" s="42"/>
      <c r="AM67" s="48"/>
      <c r="AN67" s="48"/>
      <c r="AO67" s="4"/>
    </row>
    <row r="68" spans="1:41" ht="15">
      <c r="A68" s="3"/>
      <c r="B68" s="3"/>
      <c r="C68" s="3"/>
      <c r="D68" s="7"/>
      <c r="E68" s="7"/>
      <c r="F68" s="7"/>
      <c r="G68" s="7"/>
      <c r="H68" s="7"/>
      <c r="I68" s="7"/>
      <c r="J68" s="7"/>
      <c r="K68" s="7"/>
      <c r="L68" s="7"/>
      <c r="M68" s="7"/>
      <c r="N68" s="7"/>
      <c r="O68" s="7"/>
      <c r="P68" s="26"/>
      <c r="Q68" s="26"/>
      <c r="R68" s="7"/>
      <c r="S68" s="7"/>
      <c r="T68" s="7"/>
      <c r="U68" s="7"/>
      <c r="V68" s="7"/>
      <c r="W68" s="7"/>
      <c r="X68" s="7"/>
      <c r="Y68" s="7"/>
      <c r="Z68" s="17"/>
      <c r="AA68" s="17"/>
      <c r="AB68" s="18"/>
      <c r="AC68" s="18"/>
      <c r="AD68" s="43"/>
      <c r="AE68" s="43"/>
      <c r="AF68" s="43"/>
      <c r="AG68" s="43"/>
      <c r="AH68" s="43"/>
      <c r="AI68" s="43"/>
      <c r="AJ68" s="47"/>
      <c r="AK68" s="42"/>
      <c r="AL68" s="42"/>
      <c r="AM68" s="48"/>
      <c r="AN68" s="48"/>
      <c r="AO68" s="4"/>
    </row>
    <row r="69" spans="1:41" ht="15">
      <c r="A69" s="3"/>
      <c r="B69" s="3"/>
      <c r="C69" s="3"/>
      <c r="D69" s="7"/>
      <c r="E69" s="7"/>
      <c r="F69" s="7"/>
      <c r="G69" s="7"/>
      <c r="H69" s="7"/>
      <c r="I69" s="7"/>
      <c r="J69" s="7"/>
      <c r="K69" s="7"/>
      <c r="L69" s="7"/>
      <c r="M69" s="7"/>
      <c r="N69" s="7"/>
      <c r="O69" s="7"/>
      <c r="P69" s="26"/>
      <c r="Q69" s="26"/>
      <c r="R69" s="7"/>
      <c r="S69" s="7"/>
      <c r="T69" s="7"/>
      <c r="U69" s="7"/>
      <c r="V69" s="7"/>
      <c r="W69" s="7"/>
      <c r="X69" s="7"/>
      <c r="Y69" s="7"/>
      <c r="Z69" s="17"/>
      <c r="AA69" s="17"/>
      <c r="AB69" s="18"/>
      <c r="AC69" s="18"/>
      <c r="AD69" s="43"/>
      <c r="AE69" s="43"/>
      <c r="AF69" s="43"/>
      <c r="AG69" s="43"/>
      <c r="AH69" s="43"/>
      <c r="AI69" s="43"/>
      <c r="AJ69" s="47"/>
      <c r="AK69" s="42"/>
      <c r="AL69" s="42"/>
      <c r="AM69" s="48"/>
      <c r="AN69" s="48"/>
      <c r="AO69" s="4"/>
    </row>
    <row r="70" spans="1:41" ht="15">
      <c r="A70" s="3"/>
      <c r="B70" s="3"/>
      <c r="C70" s="3"/>
      <c r="D70" s="7"/>
      <c r="E70" s="7"/>
      <c r="F70" s="7"/>
      <c r="G70" s="7"/>
      <c r="H70" s="7"/>
      <c r="I70" s="7"/>
      <c r="J70" s="7"/>
      <c r="K70" s="7"/>
      <c r="L70" s="7"/>
      <c r="M70" s="7"/>
      <c r="N70" s="7"/>
      <c r="O70" s="7"/>
      <c r="P70" s="26"/>
      <c r="Q70" s="26"/>
      <c r="R70" s="7"/>
      <c r="S70" s="7"/>
      <c r="T70" s="7"/>
      <c r="U70" s="7"/>
      <c r="V70" s="7"/>
      <c r="W70" s="7"/>
      <c r="X70" s="7"/>
      <c r="Y70" s="7"/>
      <c r="Z70" s="17"/>
      <c r="AA70" s="17"/>
      <c r="AB70" s="18"/>
      <c r="AC70" s="18"/>
      <c r="AD70" s="43"/>
      <c r="AE70" s="43"/>
      <c r="AF70" s="43"/>
      <c r="AG70" s="43"/>
      <c r="AH70" s="43"/>
      <c r="AI70" s="43"/>
      <c r="AJ70" s="47"/>
      <c r="AK70" s="42"/>
      <c r="AL70" s="42"/>
      <c r="AM70" s="48"/>
      <c r="AN70" s="48"/>
      <c r="AO70" s="4"/>
    </row>
    <row r="71" spans="1:41" ht="15">
      <c r="A71" s="3"/>
      <c r="B71" s="3"/>
      <c r="C71" s="3"/>
      <c r="D71" s="7"/>
      <c r="E71" s="7"/>
      <c r="F71" s="7"/>
      <c r="G71" s="7"/>
      <c r="H71" s="7"/>
      <c r="I71" s="7"/>
      <c r="J71" s="7"/>
      <c r="K71" s="7"/>
      <c r="L71" s="7"/>
      <c r="M71" s="7"/>
      <c r="N71" s="7"/>
      <c r="O71" s="7"/>
      <c r="P71" s="26"/>
      <c r="Q71" s="26"/>
      <c r="R71" s="7"/>
      <c r="S71" s="7"/>
      <c r="T71" s="7"/>
      <c r="U71" s="7"/>
      <c r="V71" s="7"/>
      <c r="W71" s="7"/>
      <c r="X71" s="7"/>
      <c r="Y71" s="7"/>
      <c r="Z71" s="17"/>
      <c r="AA71" s="17"/>
      <c r="AB71" s="18"/>
      <c r="AC71" s="18"/>
      <c r="AD71" s="43"/>
      <c r="AE71" s="43"/>
      <c r="AF71" s="43"/>
      <c r="AG71" s="43"/>
      <c r="AH71" s="43"/>
      <c r="AI71" s="43"/>
      <c r="AJ71" s="47"/>
      <c r="AK71" s="42"/>
      <c r="AL71" s="42"/>
      <c r="AM71" s="48"/>
      <c r="AN71" s="48"/>
      <c r="AO71" s="4"/>
    </row>
    <row r="72" spans="1:41" ht="15">
      <c r="A72" s="3"/>
      <c r="B72" s="3"/>
      <c r="C72" s="3"/>
      <c r="D72" s="7"/>
      <c r="E72" s="7"/>
      <c r="F72" s="7"/>
      <c r="G72" s="7"/>
      <c r="H72" s="7"/>
      <c r="I72" s="7"/>
      <c r="J72" s="7"/>
      <c r="K72" s="7"/>
      <c r="L72" s="7"/>
      <c r="M72" s="7"/>
      <c r="N72" s="7"/>
      <c r="O72" s="7"/>
      <c r="P72" s="26"/>
      <c r="Q72" s="26"/>
      <c r="R72" s="7"/>
      <c r="S72" s="7"/>
      <c r="T72" s="7"/>
      <c r="U72" s="7"/>
      <c r="V72" s="7"/>
      <c r="W72" s="7"/>
      <c r="X72" s="7"/>
      <c r="Y72" s="7"/>
      <c r="Z72" s="17"/>
      <c r="AA72" s="17"/>
      <c r="AB72" s="18"/>
      <c r="AC72" s="18"/>
      <c r="AD72" s="43"/>
      <c r="AE72" s="43"/>
      <c r="AF72" s="43"/>
      <c r="AG72" s="43"/>
      <c r="AH72" s="43"/>
      <c r="AI72" s="43"/>
      <c r="AJ72" s="47"/>
      <c r="AK72" s="42"/>
      <c r="AL72" s="42"/>
      <c r="AM72" s="48"/>
      <c r="AN72" s="48"/>
      <c r="AO72" s="4"/>
    </row>
    <row r="73" spans="1:41" ht="15">
      <c r="A73" s="3"/>
      <c r="B73" s="3"/>
      <c r="C73" s="3"/>
      <c r="D73" s="7"/>
      <c r="E73" s="7"/>
      <c r="F73" s="7"/>
      <c r="G73" s="7"/>
      <c r="H73" s="7"/>
      <c r="I73" s="7"/>
      <c r="J73" s="7"/>
      <c r="K73" s="7"/>
      <c r="L73" s="7"/>
      <c r="M73" s="7"/>
      <c r="N73" s="7"/>
      <c r="O73" s="7"/>
      <c r="P73" s="26"/>
      <c r="Q73" s="26"/>
      <c r="R73" s="7"/>
      <c r="S73" s="7"/>
      <c r="T73" s="7"/>
      <c r="U73" s="7"/>
      <c r="V73" s="7"/>
      <c r="W73" s="7"/>
      <c r="X73" s="7"/>
      <c r="Y73" s="7"/>
      <c r="Z73" s="17"/>
      <c r="AA73" s="17"/>
      <c r="AB73" s="18"/>
      <c r="AC73" s="18"/>
      <c r="AD73" s="43"/>
      <c r="AE73" s="43"/>
      <c r="AF73" s="43"/>
      <c r="AG73" s="43"/>
      <c r="AH73" s="43"/>
      <c r="AI73" s="43"/>
      <c r="AJ73" s="47"/>
      <c r="AK73" s="42"/>
      <c r="AL73" s="42"/>
      <c r="AM73" s="48"/>
      <c r="AN73" s="48"/>
      <c r="AO73" s="4"/>
    </row>
    <row r="74" spans="1:41" ht="15">
      <c r="A74" s="3"/>
      <c r="B74" s="3"/>
      <c r="C74" s="3"/>
      <c r="D74" s="7"/>
      <c r="E74" s="7"/>
      <c r="F74" s="7"/>
      <c r="G74" s="7"/>
      <c r="H74" s="7"/>
      <c r="I74" s="7"/>
      <c r="J74" s="7"/>
      <c r="K74" s="7"/>
      <c r="L74" s="7"/>
      <c r="M74" s="7"/>
      <c r="N74" s="7"/>
      <c r="O74" s="7"/>
      <c r="P74" s="26"/>
      <c r="Q74" s="26"/>
      <c r="R74" s="7"/>
      <c r="S74" s="7"/>
      <c r="T74" s="7"/>
      <c r="U74" s="7"/>
      <c r="V74" s="7"/>
      <c r="W74" s="7"/>
      <c r="X74" s="7"/>
      <c r="Y74" s="7"/>
      <c r="Z74" s="17"/>
      <c r="AA74" s="17"/>
      <c r="AB74" s="18"/>
      <c r="AC74" s="18"/>
      <c r="AD74" s="43"/>
      <c r="AE74" s="43"/>
      <c r="AF74" s="43"/>
      <c r="AG74" s="43"/>
      <c r="AH74" s="43"/>
      <c r="AI74" s="43"/>
      <c r="AJ74" s="47"/>
      <c r="AK74" s="42"/>
      <c r="AL74" s="42"/>
      <c r="AM74" s="48"/>
      <c r="AN74" s="48"/>
      <c r="AO74" s="4"/>
    </row>
    <row r="75" spans="1:41" ht="15">
      <c r="A75" s="3"/>
      <c r="B75" s="3"/>
      <c r="C75" s="3"/>
      <c r="D75" s="7"/>
      <c r="E75" s="7"/>
      <c r="F75" s="7"/>
      <c r="G75" s="7"/>
      <c r="H75" s="7"/>
      <c r="I75" s="7"/>
      <c r="J75" s="7"/>
      <c r="K75" s="7"/>
      <c r="L75" s="7"/>
      <c r="M75" s="7"/>
      <c r="N75" s="7"/>
      <c r="O75" s="7"/>
      <c r="P75" s="26"/>
      <c r="Q75" s="26"/>
      <c r="R75" s="7"/>
      <c r="S75" s="7"/>
      <c r="T75" s="7"/>
      <c r="U75" s="7"/>
      <c r="V75" s="7"/>
      <c r="W75" s="7"/>
      <c r="X75" s="7"/>
      <c r="Y75" s="7"/>
      <c r="Z75" s="17"/>
      <c r="AA75" s="17"/>
      <c r="AB75" s="18"/>
      <c r="AC75" s="18"/>
      <c r="AD75" s="43"/>
      <c r="AE75" s="43"/>
      <c r="AF75" s="43"/>
      <c r="AG75" s="43"/>
      <c r="AH75" s="43"/>
      <c r="AI75" s="43"/>
      <c r="AJ75" s="47"/>
      <c r="AK75" s="42"/>
      <c r="AL75" s="42"/>
      <c r="AM75" s="48"/>
      <c r="AN75" s="48"/>
      <c r="AO75" s="4"/>
    </row>
    <row r="76" spans="1:41" ht="15">
      <c r="A76" s="3"/>
      <c r="B76" s="3"/>
      <c r="C76" s="3"/>
      <c r="D76" s="7"/>
      <c r="E76" s="7"/>
      <c r="F76" s="7"/>
      <c r="G76" s="7"/>
      <c r="H76" s="7"/>
      <c r="I76" s="7"/>
      <c r="J76" s="7"/>
      <c r="K76" s="7"/>
      <c r="L76" s="7"/>
      <c r="M76" s="7"/>
      <c r="N76" s="7"/>
      <c r="O76" s="7"/>
      <c r="P76" s="26"/>
      <c r="Q76" s="26"/>
      <c r="R76" s="7"/>
      <c r="S76" s="7"/>
      <c r="T76" s="7"/>
      <c r="U76" s="7"/>
      <c r="V76" s="7"/>
      <c r="W76" s="7"/>
      <c r="X76" s="7"/>
      <c r="Y76" s="7"/>
      <c r="Z76" s="17"/>
      <c r="AA76" s="17"/>
      <c r="AB76" s="18"/>
      <c r="AC76" s="18"/>
      <c r="AD76" s="43"/>
      <c r="AE76" s="43"/>
      <c r="AF76" s="43"/>
      <c r="AG76" s="43"/>
      <c r="AH76" s="43"/>
      <c r="AI76" s="43"/>
      <c r="AJ76" s="47"/>
      <c r="AK76" s="42"/>
      <c r="AL76" s="42"/>
      <c r="AM76" s="48"/>
      <c r="AN76" s="48"/>
      <c r="AO76" s="4"/>
    </row>
    <row r="77" spans="1:41" ht="15">
      <c r="A77" s="3"/>
      <c r="B77" s="3"/>
      <c r="C77" s="3"/>
      <c r="D77" s="7"/>
      <c r="E77" s="7"/>
      <c r="F77" s="7"/>
      <c r="G77" s="7"/>
      <c r="H77" s="7"/>
      <c r="I77" s="7"/>
      <c r="J77" s="7"/>
      <c r="K77" s="7"/>
      <c r="L77" s="7"/>
      <c r="M77" s="7"/>
      <c r="N77" s="7"/>
      <c r="O77" s="7"/>
      <c r="P77" s="26"/>
      <c r="Q77" s="26"/>
      <c r="R77" s="7"/>
      <c r="S77" s="7"/>
      <c r="T77" s="7"/>
      <c r="U77" s="7"/>
      <c r="V77" s="7"/>
      <c r="W77" s="7"/>
      <c r="X77" s="7"/>
      <c r="Y77" s="7"/>
      <c r="Z77" s="17"/>
      <c r="AA77" s="17"/>
      <c r="AB77" s="18"/>
      <c r="AC77" s="18"/>
      <c r="AD77" s="43"/>
      <c r="AE77" s="43"/>
      <c r="AF77" s="43"/>
      <c r="AG77" s="43"/>
      <c r="AH77" s="43"/>
      <c r="AI77" s="43"/>
      <c r="AJ77" s="47"/>
      <c r="AK77" s="42"/>
      <c r="AL77" s="42"/>
      <c r="AM77" s="48"/>
      <c r="AN77" s="48"/>
      <c r="AO77" s="4"/>
    </row>
    <row r="78" spans="1:41" ht="15">
      <c r="A78" s="3"/>
      <c r="B78" s="3"/>
      <c r="C78" s="3"/>
      <c r="D78" s="7"/>
      <c r="E78" s="7"/>
      <c r="F78" s="7"/>
      <c r="G78" s="7"/>
      <c r="H78" s="7"/>
      <c r="I78" s="7"/>
      <c r="J78" s="7"/>
      <c r="K78" s="7"/>
      <c r="L78" s="7"/>
      <c r="M78" s="7"/>
      <c r="N78" s="7"/>
      <c r="O78" s="7"/>
      <c r="P78" s="26"/>
      <c r="Q78" s="26"/>
      <c r="R78" s="7"/>
      <c r="S78" s="7"/>
      <c r="T78" s="7"/>
      <c r="U78" s="7"/>
      <c r="V78" s="7"/>
      <c r="W78" s="7"/>
      <c r="X78" s="7"/>
      <c r="Y78" s="7"/>
      <c r="Z78" s="17"/>
      <c r="AA78" s="17"/>
      <c r="AB78" s="18"/>
      <c r="AC78" s="18"/>
      <c r="AD78" s="43"/>
      <c r="AE78" s="43"/>
      <c r="AF78" s="43"/>
      <c r="AG78" s="43"/>
      <c r="AH78" s="43"/>
      <c r="AI78" s="43"/>
      <c r="AJ78" s="47"/>
      <c r="AK78" s="42"/>
      <c r="AL78" s="42"/>
      <c r="AM78" s="48"/>
      <c r="AN78" s="48"/>
      <c r="AO78" s="4"/>
    </row>
    <row r="79" spans="1:41" ht="15">
      <c r="A79" s="3"/>
      <c r="B79" s="3"/>
      <c r="C79" s="3"/>
      <c r="D79" s="7"/>
      <c r="E79" s="7"/>
      <c r="F79" s="7"/>
      <c r="G79" s="7"/>
      <c r="H79" s="7"/>
      <c r="I79" s="7"/>
      <c r="J79" s="7"/>
      <c r="K79" s="7"/>
      <c r="L79" s="7"/>
      <c r="M79" s="7"/>
      <c r="N79" s="7"/>
      <c r="O79" s="7"/>
      <c r="P79" s="26"/>
      <c r="Q79" s="26"/>
      <c r="R79" s="7"/>
      <c r="S79" s="7"/>
      <c r="T79" s="7"/>
      <c r="U79" s="7"/>
      <c r="V79" s="7"/>
      <c r="W79" s="7"/>
      <c r="X79" s="7"/>
      <c r="Y79" s="7"/>
      <c r="Z79" s="17"/>
      <c r="AA79" s="17"/>
      <c r="AB79" s="18"/>
      <c r="AC79" s="18"/>
      <c r="AD79" s="43"/>
      <c r="AE79" s="43"/>
      <c r="AF79" s="43"/>
      <c r="AG79" s="43"/>
      <c r="AH79" s="43"/>
      <c r="AI79" s="43"/>
      <c r="AJ79" s="47"/>
      <c r="AK79" s="42"/>
      <c r="AL79" s="42"/>
      <c r="AM79" s="48"/>
      <c r="AN79" s="48"/>
      <c r="AO79" s="4"/>
    </row>
    <row r="80" spans="1:41" ht="15">
      <c r="A80" s="3"/>
      <c r="B80" s="3"/>
      <c r="C80" s="3"/>
      <c r="D80" s="7"/>
      <c r="E80" s="7"/>
      <c r="F80" s="7"/>
      <c r="G80" s="7"/>
      <c r="H80" s="7"/>
      <c r="I80" s="7"/>
      <c r="J80" s="7"/>
      <c r="K80" s="7"/>
      <c r="L80" s="7"/>
      <c r="M80" s="7"/>
      <c r="N80" s="7"/>
      <c r="O80" s="7"/>
      <c r="P80" s="26"/>
      <c r="Q80" s="26"/>
      <c r="R80" s="7"/>
      <c r="S80" s="7"/>
      <c r="T80" s="7"/>
      <c r="U80" s="7"/>
      <c r="V80" s="7"/>
      <c r="W80" s="7"/>
      <c r="X80" s="7"/>
      <c r="Y80" s="7"/>
      <c r="Z80" s="17"/>
      <c r="AA80" s="17"/>
      <c r="AB80" s="18"/>
      <c r="AC80" s="18"/>
      <c r="AD80" s="43"/>
      <c r="AE80" s="43"/>
      <c r="AF80" s="43"/>
      <c r="AG80" s="43"/>
      <c r="AH80" s="43"/>
      <c r="AI80" s="43"/>
      <c r="AJ80" s="47"/>
      <c r="AK80" s="42"/>
      <c r="AL80" s="42"/>
      <c r="AM80" s="48"/>
      <c r="AN80" s="48"/>
      <c r="AO80" s="4"/>
    </row>
    <row r="81" spans="1:41" ht="15">
      <c r="A81" s="3"/>
      <c r="B81" s="3"/>
      <c r="C81" s="3"/>
      <c r="D81" s="7"/>
      <c r="E81" s="7"/>
      <c r="F81" s="7"/>
      <c r="G81" s="7"/>
      <c r="H81" s="7"/>
      <c r="I81" s="7"/>
      <c r="J81" s="7"/>
      <c r="K81" s="7"/>
      <c r="L81" s="7"/>
      <c r="M81" s="7"/>
      <c r="N81" s="7"/>
      <c r="O81" s="7"/>
      <c r="P81" s="26"/>
      <c r="Q81" s="26"/>
      <c r="R81" s="7"/>
      <c r="S81" s="7"/>
      <c r="T81" s="7"/>
      <c r="U81" s="7"/>
      <c r="V81" s="7"/>
      <c r="W81" s="7"/>
      <c r="X81" s="7"/>
      <c r="Y81" s="7"/>
      <c r="Z81" s="17"/>
      <c r="AA81" s="17"/>
      <c r="AB81" s="18"/>
      <c r="AC81" s="18"/>
      <c r="AD81" s="43"/>
      <c r="AE81" s="43"/>
      <c r="AF81" s="43"/>
      <c r="AG81" s="43"/>
      <c r="AH81" s="43"/>
      <c r="AI81" s="43"/>
      <c r="AJ81" s="47"/>
      <c r="AK81" s="42"/>
      <c r="AL81" s="42"/>
      <c r="AM81" s="48"/>
      <c r="AN81" s="48"/>
      <c r="AO81" s="4"/>
    </row>
    <row r="82" spans="1:41" ht="15">
      <c r="A82" s="3"/>
      <c r="B82" s="3"/>
      <c r="C82" s="3"/>
      <c r="D82" s="7"/>
      <c r="E82" s="7"/>
      <c r="F82" s="7"/>
      <c r="G82" s="7"/>
      <c r="H82" s="7"/>
      <c r="I82" s="7"/>
      <c r="J82" s="7"/>
      <c r="K82" s="7"/>
      <c r="L82" s="7"/>
      <c r="M82" s="7"/>
      <c r="N82" s="7"/>
      <c r="O82" s="7"/>
      <c r="P82" s="26"/>
      <c r="Q82" s="26"/>
      <c r="R82" s="7"/>
      <c r="S82" s="7"/>
      <c r="T82" s="7"/>
      <c r="U82" s="7"/>
      <c r="V82" s="7"/>
      <c r="W82" s="7"/>
      <c r="X82" s="7"/>
      <c r="Y82" s="7"/>
      <c r="Z82" s="17"/>
      <c r="AA82" s="17"/>
      <c r="AB82" s="18"/>
      <c r="AC82" s="18"/>
      <c r="AD82" s="43"/>
      <c r="AE82" s="43"/>
      <c r="AF82" s="43"/>
      <c r="AG82" s="43"/>
      <c r="AH82" s="43"/>
      <c r="AI82" s="43"/>
      <c r="AJ82" s="47"/>
      <c r="AK82" s="42"/>
      <c r="AL82" s="42"/>
      <c r="AM82" s="48"/>
      <c r="AN82" s="48"/>
      <c r="AO82" s="4"/>
    </row>
    <row r="83" spans="1:41" ht="15">
      <c r="A83" s="3"/>
      <c r="B83" s="3"/>
      <c r="C83" s="3"/>
      <c r="D83" s="7"/>
      <c r="E83" s="7"/>
      <c r="F83" s="7"/>
      <c r="G83" s="7"/>
      <c r="H83" s="7"/>
      <c r="I83" s="7"/>
      <c r="J83" s="7"/>
      <c r="K83" s="7"/>
      <c r="L83" s="7"/>
      <c r="M83" s="7"/>
      <c r="N83" s="7"/>
      <c r="O83" s="7"/>
      <c r="P83" s="26"/>
      <c r="Q83" s="26"/>
      <c r="R83" s="7"/>
      <c r="S83" s="7"/>
      <c r="T83" s="7"/>
      <c r="U83" s="7"/>
      <c r="V83" s="7"/>
      <c r="W83" s="7"/>
      <c r="X83" s="7"/>
      <c r="Y83" s="7"/>
      <c r="Z83" s="17"/>
      <c r="AA83" s="17"/>
      <c r="AB83" s="18"/>
      <c r="AC83" s="18"/>
      <c r="AD83" s="43"/>
      <c r="AE83" s="43"/>
      <c r="AF83" s="43"/>
      <c r="AG83" s="43"/>
      <c r="AH83" s="43"/>
      <c r="AI83" s="43"/>
      <c r="AJ83" s="47"/>
      <c r="AK83" s="42"/>
      <c r="AL83" s="42"/>
      <c r="AM83" s="48"/>
      <c r="AN83" s="48"/>
      <c r="AO83" s="4"/>
    </row>
    <row r="84" spans="1:41" ht="15">
      <c r="A84" s="3"/>
      <c r="B84" s="3"/>
      <c r="C84" s="3"/>
      <c r="D84" s="7"/>
      <c r="E84" s="7"/>
      <c r="F84" s="7"/>
      <c r="G84" s="7"/>
      <c r="H84" s="7"/>
      <c r="I84" s="7"/>
      <c r="J84" s="7"/>
      <c r="K84" s="7"/>
      <c r="L84" s="7"/>
      <c r="M84" s="7"/>
      <c r="N84" s="7"/>
      <c r="O84" s="7"/>
      <c r="P84" s="26"/>
      <c r="Q84" s="26"/>
      <c r="R84" s="7"/>
      <c r="S84" s="7"/>
      <c r="T84" s="7"/>
      <c r="U84" s="7"/>
      <c r="V84" s="7"/>
      <c r="W84" s="7"/>
      <c r="X84" s="7"/>
      <c r="Y84" s="7"/>
      <c r="Z84" s="17"/>
      <c r="AA84" s="17"/>
      <c r="AB84" s="18"/>
      <c r="AC84" s="18"/>
      <c r="AD84" s="43"/>
      <c r="AE84" s="43"/>
      <c r="AF84" s="43"/>
      <c r="AG84" s="43"/>
      <c r="AH84" s="43"/>
      <c r="AI84" s="43"/>
      <c r="AJ84" s="47"/>
      <c r="AK84" s="42"/>
      <c r="AL84" s="42"/>
      <c r="AM84" s="48"/>
      <c r="AN84" s="48"/>
      <c r="AO84" s="4"/>
    </row>
    <row r="85" spans="1:41" ht="15">
      <c r="A85" s="3"/>
      <c r="B85" s="3"/>
      <c r="C85" s="3"/>
      <c r="D85" s="7"/>
      <c r="E85" s="7"/>
      <c r="F85" s="7"/>
      <c r="G85" s="7"/>
      <c r="H85" s="7"/>
      <c r="I85" s="7"/>
      <c r="J85" s="7"/>
      <c r="K85" s="7"/>
      <c r="L85" s="7"/>
      <c r="M85" s="7"/>
      <c r="N85" s="7"/>
      <c r="O85" s="7"/>
      <c r="P85" s="26"/>
      <c r="Q85" s="26"/>
      <c r="R85" s="7"/>
      <c r="S85" s="7"/>
      <c r="T85" s="7"/>
      <c r="U85" s="7"/>
      <c r="V85" s="7"/>
      <c r="W85" s="7"/>
      <c r="X85" s="7"/>
      <c r="Y85" s="7"/>
      <c r="Z85" s="17"/>
      <c r="AA85" s="17"/>
      <c r="AB85" s="18"/>
      <c r="AC85" s="18"/>
      <c r="AD85" s="43"/>
      <c r="AE85" s="43"/>
      <c r="AF85" s="43"/>
      <c r="AG85" s="43"/>
      <c r="AH85" s="43"/>
      <c r="AI85" s="43"/>
      <c r="AJ85" s="47"/>
      <c r="AK85" s="42"/>
      <c r="AL85" s="42"/>
      <c r="AM85" s="48"/>
      <c r="AN85" s="48"/>
      <c r="AO85" s="4"/>
    </row>
    <row r="86" spans="1:41" ht="15">
      <c r="A86" s="3"/>
      <c r="B86" s="3"/>
      <c r="C86" s="3"/>
      <c r="D86" s="7"/>
      <c r="E86" s="7"/>
      <c r="F86" s="7"/>
      <c r="G86" s="7"/>
      <c r="H86" s="7"/>
      <c r="I86" s="7"/>
      <c r="J86" s="7"/>
      <c r="K86" s="7"/>
      <c r="L86" s="7"/>
      <c r="M86" s="7"/>
      <c r="N86" s="7"/>
      <c r="O86" s="7"/>
      <c r="P86" s="26"/>
      <c r="Q86" s="26"/>
      <c r="R86" s="7"/>
      <c r="S86" s="7"/>
      <c r="T86" s="7"/>
      <c r="U86" s="7"/>
      <c r="V86" s="7"/>
      <c r="W86" s="7"/>
      <c r="X86" s="7"/>
      <c r="Y86" s="7"/>
      <c r="Z86" s="17"/>
      <c r="AA86" s="17"/>
      <c r="AB86" s="18"/>
      <c r="AC86" s="18"/>
      <c r="AD86" s="43"/>
      <c r="AE86" s="43"/>
      <c r="AF86" s="43"/>
      <c r="AG86" s="43"/>
      <c r="AH86" s="43"/>
      <c r="AI86" s="43"/>
      <c r="AJ86" s="47"/>
      <c r="AK86" s="42"/>
      <c r="AL86" s="42"/>
      <c r="AM86" s="48"/>
      <c r="AN86" s="48"/>
      <c r="AO86" s="4"/>
    </row>
    <row r="87" spans="1:41" ht="15">
      <c r="A87" s="3"/>
      <c r="B87" s="3"/>
      <c r="C87" s="3"/>
      <c r="D87" s="7"/>
      <c r="E87" s="7"/>
      <c r="F87" s="7"/>
      <c r="G87" s="7"/>
      <c r="H87" s="7"/>
      <c r="I87" s="7"/>
      <c r="J87" s="7"/>
      <c r="K87" s="7"/>
      <c r="L87" s="7"/>
      <c r="M87" s="7"/>
      <c r="N87" s="7"/>
      <c r="O87" s="7"/>
      <c r="P87" s="26"/>
      <c r="Q87" s="26"/>
      <c r="R87" s="7"/>
      <c r="S87" s="7"/>
      <c r="T87" s="7"/>
      <c r="U87" s="7"/>
      <c r="V87" s="7"/>
      <c r="W87" s="7"/>
      <c r="X87" s="7"/>
      <c r="Y87" s="7"/>
      <c r="Z87" s="17"/>
      <c r="AA87" s="17"/>
      <c r="AB87" s="18"/>
      <c r="AC87" s="18"/>
      <c r="AD87" s="43"/>
      <c r="AE87" s="43"/>
      <c r="AF87" s="43"/>
      <c r="AG87" s="43"/>
      <c r="AH87" s="43"/>
      <c r="AI87" s="43"/>
      <c r="AJ87" s="47"/>
      <c r="AK87" s="42"/>
      <c r="AL87" s="42"/>
      <c r="AM87" s="48"/>
      <c r="AN87" s="48"/>
      <c r="AO87" s="4"/>
    </row>
    <row r="88" spans="1:41" ht="15">
      <c r="A88" s="3"/>
      <c r="B88" s="3"/>
      <c r="C88" s="3"/>
      <c r="D88" s="7"/>
      <c r="E88" s="7"/>
      <c r="F88" s="7"/>
      <c r="G88" s="7"/>
      <c r="H88" s="7"/>
      <c r="I88" s="7"/>
      <c r="J88" s="7"/>
      <c r="K88" s="7"/>
      <c r="L88" s="7"/>
      <c r="M88" s="7"/>
      <c r="N88" s="7"/>
      <c r="O88" s="7"/>
      <c r="P88" s="26"/>
      <c r="Q88" s="26"/>
      <c r="R88" s="7"/>
      <c r="S88" s="7"/>
      <c r="T88" s="7"/>
      <c r="U88" s="7"/>
      <c r="V88" s="7"/>
      <c r="W88" s="7"/>
      <c r="X88" s="7"/>
      <c r="Y88" s="7"/>
      <c r="Z88" s="17"/>
      <c r="AA88" s="17"/>
      <c r="AB88" s="18"/>
      <c r="AC88" s="18"/>
      <c r="AD88" s="43"/>
      <c r="AE88" s="43"/>
      <c r="AF88" s="43"/>
      <c r="AG88" s="43"/>
      <c r="AH88" s="43"/>
      <c r="AI88" s="43"/>
      <c r="AJ88" s="47"/>
      <c r="AK88" s="42"/>
      <c r="AL88" s="42"/>
      <c r="AM88" s="48"/>
      <c r="AN88" s="48"/>
      <c r="AO88" s="4"/>
    </row>
  </sheetData>
  <sheetProtection selectLockedCells="1"/>
  <mergeCells count="32">
    <mergeCell ref="AO1:AO3"/>
    <mergeCell ref="D1:Q1"/>
    <mergeCell ref="L2:M2"/>
    <mergeCell ref="J2:K2"/>
    <mergeCell ref="H2:I2"/>
    <mergeCell ref="F2:G2"/>
    <mergeCell ref="P2:Q2"/>
    <mergeCell ref="AN1:AN3"/>
    <mergeCell ref="AK1:AM1"/>
    <mergeCell ref="AK2:AK3"/>
    <mergeCell ref="AL2:AL3"/>
    <mergeCell ref="AM2:AM3"/>
    <mergeCell ref="V2:W2"/>
    <mergeCell ref="AI2:AI3"/>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s>
  <conditionalFormatting sqref="B4:B88">
    <cfRule type="expression" priority="22" dxfId="0">
      <formula>AND(NOT(ISBLANK($A4)),ISBLANK(B4))</formula>
    </cfRule>
  </conditionalFormatting>
  <conditionalFormatting sqref="C4:C88">
    <cfRule type="expression" priority="21" dxfId="0">
      <formula>AND(NOT(ISBLANK(A4)),ISBLANK(C4))</formula>
    </cfRule>
  </conditionalFormatting>
  <conditionalFormatting sqref="N30:N88 F4 H4 J4 L4 N4 D4 L7:L14 J7:J14 H7:H14 F7:F14 D7:D14 N7:N14 L16:L22 J16:J22 H16:H22 F16:F22 D16:D22 N16:N22 D30:D88 F30:F88 H30:H88 J30:J88 L30:L88 L24:L28 J24:J28 H24:H28 F24:F28 D24:D28 N24:N28 X4 R4 T4 V4 X7:X14 T7:T14 V7:V14 R7:R14 V16:V22 T16:T22 R16:R22 X16:X22 V24:V30 T24:T30 R24:R30 X24:X88 R32:R88 T32:T88 V32:V88">
    <cfRule type="expression" priority="20" dxfId="0">
      <formula>AND(NOT(ISBLANK(E4)),ISBLANK(D4))</formula>
    </cfRule>
  </conditionalFormatting>
  <conditionalFormatting sqref="O30:O88 G4 I4 K4 M4 O4 E4 M7:M14 K7:K14 I7:I14 G7:G14 E7:E14 O7:O14 M16:M22 K16:K22 I16:I22 G16:G22 E16:E22 O16:O22 E30:E88 G30:G88 I30:I88 K30:K88 M30:M88 M24:M28 K24:K28 I24:I28 G24:G28 E24:E28 O24:O28 Y4 S4 U4 W4 Y7:Y14 U7:U14 W7:W14 S7:S14 W16:W22 U16:U22 S16:S22 Y16:Y22 W24:W30 U24:U30 S24:S30 Y24:Y88 S32:S88 U32:U88 W32:W88">
    <cfRule type="expression" priority="19" dxfId="0">
      <formula>AND(NOT(ISBLANK(D4)),ISBLANK(E4))</formula>
    </cfRule>
  </conditionalFormatting>
  <conditionalFormatting sqref="D5:D6 F5:F6 H5:H6 J5:J6 L5:L6 N5:N6 D15 F15 H15 J15 L15 N15 D23 F23 H23 J23 L23 N23 D29 F29 H29 J29 L29 N29 R5:R6 T5:T6 V5:V6 X5:X6 R15 T15 V15 X15 R23 T23 V23 X23">
    <cfRule type="expression" priority="5" dxfId="22" stopIfTrue="1">
      <formula>AND(NOT(ISBLANK(E5)),ISBLANK(D5))</formula>
    </cfRule>
  </conditionalFormatting>
  <conditionalFormatting sqref="E5:E6 G5:G6 I5:I6 K5:K6 M5:M6 O5:O6 E15 G15 I15 K15 M15 O15 E23 G23 I23 K23 M23 O23 E29 G29 I29 K29 M29 O29 S5:S6 U5:U6 W5:W6 Y5:Y6 S15 U15 W15 Y15 S23 U23 W23 Y23">
    <cfRule type="expression" priority="6" dxfId="22" stopIfTrue="1">
      <formula>AND(NOT(ISBLANK(D5)),ISBLANK(E5))</formula>
    </cfRule>
  </conditionalFormatting>
  <dataValidations count="5">
    <dataValidation operator="lessThanOrEqual" allowBlank="1" showInputMessage="1" showErrorMessage="1" error="FTE cannot be greater than Headcount&#10;" sqref="R89:AN65536 A89:O65536 AB3:AC88 AP1:IV65536 AB1 P2 A1:C1 R1 P4:Q65536 AO1 AO4:AO65536"/>
    <dataValidation type="custom" allowBlank="1" showInputMessage="1" showErrorMessage="1" errorTitle="FTE" error="The value entered in the FTE field must be less than or equal to the value entered in the headcount field." sqref="O4:O88 G4:G88 K4:K88 I4:I88 M4:M88 U32:U88 W32:W88 Y4:Y88 E4:E88 S32:S88 W4:W30 U4:U30 S4:S30">
      <formula1>O4&lt;=N4</formula1>
    </dataValidation>
    <dataValidation type="custom" allowBlank="1" showInputMessage="1" showErrorMessage="1" errorTitle="Headcount" error="The value entered in the headcount field must be greater than or equal to the value entered in the FTE field." sqref="D4:D88 L4:L88 H4:H88 J4:J88 N4:N88 T32:T88 V32:V88 X4:X88 F4:F88 R32:R88 V4:V30 T4:T30 R4:R30">
      <formula1>D4&gt;=E4</formula1>
    </dataValidation>
    <dataValidation type="decimal" operator="greaterThan" allowBlank="1" showInputMessage="1" showErrorMessage="1" sqref="AD35:AI88 AK35:AL88 AD26:AI26 AD33:AI33 AD22:AI24 AD9:AI9 AD4:AI4 AD6:AI7 AD16:AI19 AD11:AI14 AK16:AK19 AK33:AL33 AK31:AL31 AK29 AL28:AL29 AK22:AL24 AL11:AL20 AL7:AL9 AK6:AL6 AK4:AL4 AK7 AK9:AK14 AK26:AL26">
      <formula1>0</formula1>
    </dataValidation>
    <dataValidation type="decimal" operator="greaterThanOrEqual" allowBlank="1" showInputMessage="1" showErrorMessage="1" sqref="AD34:AI34 AK34:AL34 R31:W31 AD25:AI25 AD10:AI10 AD5:AI5 AD8:AI8 AD15:AI15 AD20:AI21 AD27:AI32 AK32:AL32 AK30:AL30 AK25:AL25 AK21:AL21 AL10 AK5:AL5 AK8 AK15 AK20 AK27:AL27 AK2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xl/worksheets/sheet6.xml><?xml version="1.0" encoding="utf-8"?>
<worksheet xmlns="http://schemas.openxmlformats.org/spreadsheetml/2006/main" xmlns:r="http://schemas.openxmlformats.org/officeDocument/2006/relationships">
  <dimension ref="A1:AO88"/>
  <sheetViews>
    <sheetView zoomScale="90" zoomScaleNormal="90" workbookViewId="0" topLeftCell="A1">
      <pane xSplit="3" ySplit="3" topLeftCell="AB4" activePane="bottomRight" state="frozen"/>
      <selection pane="topLeft" activeCell="A1" sqref="A1"/>
      <selection pane="topRight" activeCell="D1" sqref="D1"/>
      <selection pane="bottomLeft" activeCell="A4" sqref="A4"/>
      <selection pane="bottomRight" activeCell="AO4" sqref="AO4"/>
    </sheetView>
  </sheetViews>
  <sheetFormatPr defaultColWidth="8.88671875" defaultRowHeight="15"/>
  <cols>
    <col min="1" max="1" width="23.5546875" style="2" customWidth="1"/>
    <col min="2" max="3" width="14.99609375" style="2" customWidth="1"/>
    <col min="4" max="17" width="10.4453125" style="8" customWidth="1"/>
    <col min="18" max="27" width="12.77734375" style="8" customWidth="1"/>
    <col min="28" max="29" width="11.10546875" style="2" customWidth="1"/>
    <col min="30" max="36" width="15.5546875" style="34" customWidth="1"/>
    <col min="37" max="39" width="19.10546875" style="34" customWidth="1"/>
    <col min="40" max="40" width="20.77734375" style="34" customWidth="1"/>
    <col min="41" max="41" width="17.99609375" style="2" customWidth="1"/>
    <col min="42" max="16384" width="8.88671875" style="2" customWidth="1"/>
  </cols>
  <sheetData>
    <row r="1" spans="1:41" s="1" customFormat="1" ht="15" customHeight="1">
      <c r="A1" s="79" t="s">
        <v>11</v>
      </c>
      <c r="B1" s="79" t="s">
        <v>1</v>
      </c>
      <c r="C1" s="79" t="s">
        <v>0</v>
      </c>
      <c r="D1" s="82" t="s">
        <v>8</v>
      </c>
      <c r="E1" s="83"/>
      <c r="F1" s="83"/>
      <c r="G1" s="83"/>
      <c r="H1" s="83"/>
      <c r="I1" s="83"/>
      <c r="J1" s="83"/>
      <c r="K1" s="83"/>
      <c r="L1" s="83"/>
      <c r="M1" s="83"/>
      <c r="N1" s="83"/>
      <c r="O1" s="83"/>
      <c r="P1" s="83"/>
      <c r="Q1" s="84"/>
      <c r="R1" s="91" t="s">
        <v>14</v>
      </c>
      <c r="S1" s="102"/>
      <c r="T1" s="102"/>
      <c r="U1" s="102"/>
      <c r="V1" s="102"/>
      <c r="W1" s="102"/>
      <c r="X1" s="102"/>
      <c r="Y1" s="102"/>
      <c r="Z1" s="102"/>
      <c r="AA1" s="92"/>
      <c r="AB1" s="98" t="s">
        <v>15</v>
      </c>
      <c r="AC1" s="99"/>
      <c r="AD1" s="95" t="s">
        <v>72</v>
      </c>
      <c r="AE1" s="96"/>
      <c r="AF1" s="96"/>
      <c r="AG1" s="96"/>
      <c r="AH1" s="96"/>
      <c r="AI1" s="96"/>
      <c r="AJ1" s="97"/>
      <c r="AK1" s="90" t="s">
        <v>83</v>
      </c>
      <c r="AL1" s="90"/>
      <c r="AM1" s="90"/>
      <c r="AN1" s="87" t="s">
        <v>84</v>
      </c>
      <c r="AO1" s="79" t="s">
        <v>20</v>
      </c>
    </row>
    <row r="2" spans="1:41" s="1" customFormat="1" ht="53.25" customHeight="1">
      <c r="A2" s="93"/>
      <c r="B2" s="93"/>
      <c r="C2" s="93"/>
      <c r="D2" s="85" t="s">
        <v>16</v>
      </c>
      <c r="E2" s="86"/>
      <c r="F2" s="85" t="s">
        <v>17</v>
      </c>
      <c r="G2" s="86"/>
      <c r="H2" s="85" t="s">
        <v>18</v>
      </c>
      <c r="I2" s="86"/>
      <c r="J2" s="85" t="s">
        <v>6</v>
      </c>
      <c r="K2" s="86"/>
      <c r="L2" s="85" t="s">
        <v>19</v>
      </c>
      <c r="M2" s="86"/>
      <c r="N2" s="85" t="s">
        <v>5</v>
      </c>
      <c r="O2" s="86"/>
      <c r="P2" s="82" t="s">
        <v>9</v>
      </c>
      <c r="Q2" s="84"/>
      <c r="R2" s="82" t="s">
        <v>12</v>
      </c>
      <c r="S2" s="92"/>
      <c r="T2" s="91" t="s">
        <v>3</v>
      </c>
      <c r="U2" s="92"/>
      <c r="V2" s="91" t="s">
        <v>4</v>
      </c>
      <c r="W2" s="92"/>
      <c r="X2" s="91" t="s">
        <v>13</v>
      </c>
      <c r="Y2" s="92"/>
      <c r="Z2" s="82" t="s">
        <v>10</v>
      </c>
      <c r="AA2" s="84"/>
      <c r="AB2" s="100"/>
      <c r="AC2" s="101"/>
      <c r="AD2" s="76" t="s">
        <v>73</v>
      </c>
      <c r="AE2" s="76" t="s">
        <v>74</v>
      </c>
      <c r="AF2" s="76" t="s">
        <v>75</v>
      </c>
      <c r="AG2" s="76" t="s">
        <v>76</v>
      </c>
      <c r="AH2" s="76" t="s">
        <v>77</v>
      </c>
      <c r="AI2" s="76" t="s">
        <v>78</v>
      </c>
      <c r="AJ2" s="103" t="s">
        <v>79</v>
      </c>
      <c r="AK2" s="76" t="s">
        <v>80</v>
      </c>
      <c r="AL2" s="76" t="s">
        <v>81</v>
      </c>
      <c r="AM2" s="76" t="s">
        <v>82</v>
      </c>
      <c r="AN2" s="88"/>
      <c r="AO2" s="80"/>
    </row>
    <row r="3" spans="1:41" ht="57.75" customHeight="1">
      <c r="A3" s="94"/>
      <c r="B3" s="94"/>
      <c r="C3" s="94"/>
      <c r="D3" s="5" t="s">
        <v>2</v>
      </c>
      <c r="E3" s="5" t="s">
        <v>7</v>
      </c>
      <c r="F3" s="5" t="s">
        <v>2</v>
      </c>
      <c r="G3" s="5" t="s">
        <v>7</v>
      </c>
      <c r="H3" s="5" t="s">
        <v>2</v>
      </c>
      <c r="I3" s="5" t="s">
        <v>7</v>
      </c>
      <c r="J3" s="5" t="s">
        <v>2</v>
      </c>
      <c r="K3" s="5" t="s">
        <v>7</v>
      </c>
      <c r="L3" s="5" t="s">
        <v>2</v>
      </c>
      <c r="M3" s="5" t="s">
        <v>7</v>
      </c>
      <c r="N3" s="5" t="s">
        <v>2</v>
      </c>
      <c r="O3" s="5" t="s">
        <v>7</v>
      </c>
      <c r="P3" s="5" t="s">
        <v>2</v>
      </c>
      <c r="Q3" s="5" t="s">
        <v>7</v>
      </c>
      <c r="R3" s="6" t="s">
        <v>2</v>
      </c>
      <c r="S3" s="6" t="s">
        <v>7</v>
      </c>
      <c r="T3" s="6" t="s">
        <v>2</v>
      </c>
      <c r="U3" s="6" t="s">
        <v>7</v>
      </c>
      <c r="V3" s="6" t="s">
        <v>2</v>
      </c>
      <c r="W3" s="6" t="s">
        <v>7</v>
      </c>
      <c r="X3" s="6" t="s">
        <v>2</v>
      </c>
      <c r="Y3" s="6" t="s">
        <v>7</v>
      </c>
      <c r="Z3" s="6" t="s">
        <v>2</v>
      </c>
      <c r="AA3" s="6" t="s">
        <v>7</v>
      </c>
      <c r="AB3" s="13" t="s">
        <v>2</v>
      </c>
      <c r="AC3" s="14" t="s">
        <v>7</v>
      </c>
      <c r="AD3" s="77"/>
      <c r="AE3" s="77"/>
      <c r="AF3" s="77"/>
      <c r="AG3" s="77"/>
      <c r="AH3" s="77"/>
      <c r="AI3" s="77"/>
      <c r="AJ3" s="103"/>
      <c r="AK3" s="77"/>
      <c r="AL3" s="77"/>
      <c r="AM3" s="77"/>
      <c r="AN3" s="89"/>
      <c r="AO3" s="81"/>
    </row>
    <row r="4" spans="1:41" ht="45">
      <c r="A4" s="9" t="s">
        <v>22</v>
      </c>
      <c r="B4" s="9" t="s">
        <v>63</v>
      </c>
      <c r="C4" s="9" t="s">
        <v>62</v>
      </c>
      <c r="D4" s="15">
        <v>61</v>
      </c>
      <c r="E4" s="15">
        <v>56.2</v>
      </c>
      <c r="F4" s="15">
        <v>263</v>
      </c>
      <c r="G4" s="15">
        <v>240.5</v>
      </c>
      <c r="H4" s="15">
        <v>469</v>
      </c>
      <c r="I4" s="15">
        <v>440.1</v>
      </c>
      <c r="J4" s="15">
        <v>39</v>
      </c>
      <c r="K4" s="15">
        <v>36.9</v>
      </c>
      <c r="L4" s="15">
        <v>3</v>
      </c>
      <c r="M4" s="15">
        <v>2.9</v>
      </c>
      <c r="N4" s="15">
        <v>2</v>
      </c>
      <c r="O4" s="15">
        <v>1.3</v>
      </c>
      <c r="P4" s="16">
        <f aca="true" t="shared" si="0" ref="P4:P34">SUM(D4,F4,H4,J4,L4,N4)</f>
        <v>837</v>
      </c>
      <c r="Q4" s="16">
        <f aca="true" t="shared" si="1" ref="Q4:Q34">SUM(E4,G4,I4,K4,M4,O4)</f>
        <v>777.8999999999999</v>
      </c>
      <c r="R4" s="15">
        <v>18</v>
      </c>
      <c r="S4" s="15">
        <v>18</v>
      </c>
      <c r="T4" s="15">
        <v>0</v>
      </c>
      <c r="U4" s="15">
        <v>0</v>
      </c>
      <c r="V4" s="15">
        <v>1</v>
      </c>
      <c r="W4" s="15">
        <v>0.2</v>
      </c>
      <c r="X4" s="15">
        <v>0</v>
      </c>
      <c r="Y4" s="15">
        <v>0</v>
      </c>
      <c r="Z4" s="17">
        <f aca="true" t="shared" si="2" ref="Z4:Z34">SUM(R4,T4,V4,X4)</f>
        <v>19</v>
      </c>
      <c r="AA4" s="17">
        <f aca="true" t="shared" si="3" ref="AA4:AA34">SUM(S4,U4,W4,Y4)</f>
        <v>18.2</v>
      </c>
      <c r="AB4" s="18">
        <f aca="true" t="shared" si="4" ref="AB4:AB34">SUM(P4+Z4)</f>
        <v>856</v>
      </c>
      <c r="AC4" s="18">
        <f aca="true" t="shared" si="5" ref="AC4:AC34">SUM(Q4+AA4)</f>
        <v>796.0999999999999</v>
      </c>
      <c r="AD4" s="28">
        <v>2009818.6</v>
      </c>
      <c r="AE4" s="28">
        <v>17767.82</v>
      </c>
      <c r="AF4" s="28"/>
      <c r="AG4" s="28">
        <v>6471.51</v>
      </c>
      <c r="AH4" s="28">
        <v>371627.69</v>
      </c>
      <c r="AI4" s="28">
        <v>163435.27</v>
      </c>
      <c r="AJ4" s="29">
        <f aca="true" t="shared" si="6" ref="AJ4:AJ34">SUM(AD4:AI4)</f>
        <v>2569120.89</v>
      </c>
      <c r="AK4" s="27">
        <v>23163.95</v>
      </c>
      <c r="AL4" s="27">
        <v>4350</v>
      </c>
      <c r="AM4" s="30">
        <f aca="true" t="shared" si="7" ref="AM4:AM34">SUM(AK4:AL4)</f>
        <v>27513.95</v>
      </c>
      <c r="AN4" s="30">
        <f aca="true" t="shared" si="8" ref="AN4:AN34">SUM(AJ4+AM4)</f>
        <v>2596634.8400000003</v>
      </c>
      <c r="AO4" s="20"/>
    </row>
    <row r="5" spans="1:41" ht="45">
      <c r="A5" s="9" t="s">
        <v>23</v>
      </c>
      <c r="B5" s="9" t="s">
        <v>61</v>
      </c>
      <c r="C5" s="9" t="s">
        <v>62</v>
      </c>
      <c r="D5" s="15">
        <v>2</v>
      </c>
      <c r="E5" s="15">
        <v>1.743</v>
      </c>
      <c r="F5" s="15">
        <v>28</v>
      </c>
      <c r="G5" s="15">
        <v>25.889</v>
      </c>
      <c r="H5" s="15">
        <v>34</v>
      </c>
      <c r="I5" s="15">
        <v>31.87</v>
      </c>
      <c r="J5" s="15">
        <v>11</v>
      </c>
      <c r="K5" s="15">
        <v>10.31</v>
      </c>
      <c r="L5" s="15">
        <v>4</v>
      </c>
      <c r="M5" s="15">
        <v>3.2</v>
      </c>
      <c r="N5" s="15">
        <v>0</v>
      </c>
      <c r="O5" s="15">
        <v>0</v>
      </c>
      <c r="P5" s="16">
        <f t="shared" si="0"/>
        <v>79</v>
      </c>
      <c r="Q5" s="16">
        <f t="shared" si="1"/>
        <v>73.012</v>
      </c>
      <c r="R5" s="15">
        <v>0</v>
      </c>
      <c r="S5" s="15">
        <v>0</v>
      </c>
      <c r="T5" s="15">
        <v>0</v>
      </c>
      <c r="U5" s="15">
        <v>0</v>
      </c>
      <c r="V5" s="15">
        <v>0</v>
      </c>
      <c r="W5" s="15">
        <v>0</v>
      </c>
      <c r="X5" s="15">
        <v>2</v>
      </c>
      <c r="Y5" s="15">
        <v>2</v>
      </c>
      <c r="Z5" s="17">
        <f t="shared" si="2"/>
        <v>2</v>
      </c>
      <c r="AA5" s="17">
        <f t="shared" si="3"/>
        <v>2</v>
      </c>
      <c r="AB5" s="18">
        <f t="shared" si="4"/>
        <v>81</v>
      </c>
      <c r="AC5" s="18">
        <f t="shared" si="5"/>
        <v>75.012</v>
      </c>
      <c r="AD5" s="28">
        <v>202338.21</v>
      </c>
      <c r="AE5" s="28">
        <v>7084.99</v>
      </c>
      <c r="AF5" s="28">
        <v>6750</v>
      </c>
      <c r="AG5" s="28"/>
      <c r="AH5" s="28">
        <v>47702.81</v>
      </c>
      <c r="AI5" s="28">
        <v>18992.29</v>
      </c>
      <c r="AJ5" s="29">
        <f t="shared" si="6"/>
        <v>282868.3</v>
      </c>
      <c r="AK5" s="27"/>
      <c r="AL5" s="27">
        <v>7994.62</v>
      </c>
      <c r="AM5" s="30">
        <f t="shared" si="7"/>
        <v>7994.62</v>
      </c>
      <c r="AN5" s="30">
        <f t="shared" si="8"/>
        <v>290862.92</v>
      </c>
      <c r="AO5" s="20"/>
    </row>
    <row r="6" spans="1:41" ht="45">
      <c r="A6" s="9" t="s">
        <v>24</v>
      </c>
      <c r="B6" s="9" t="s">
        <v>61</v>
      </c>
      <c r="C6" s="9" t="s">
        <v>62</v>
      </c>
      <c r="D6" s="15">
        <v>252</v>
      </c>
      <c r="E6" s="15">
        <v>226.75</v>
      </c>
      <c r="F6" s="15">
        <v>399</v>
      </c>
      <c r="G6" s="15">
        <v>370.11</v>
      </c>
      <c r="H6" s="15">
        <v>809</v>
      </c>
      <c r="I6" s="15">
        <v>770.2</v>
      </c>
      <c r="J6" s="15">
        <v>204</v>
      </c>
      <c r="K6" s="15">
        <v>194.75</v>
      </c>
      <c r="L6" s="15">
        <v>47</v>
      </c>
      <c r="M6" s="15">
        <v>42.98</v>
      </c>
      <c r="N6" s="15">
        <v>8</v>
      </c>
      <c r="O6" s="15">
        <v>8</v>
      </c>
      <c r="P6" s="16">
        <f t="shared" si="0"/>
        <v>1719</v>
      </c>
      <c r="Q6" s="16">
        <f t="shared" si="1"/>
        <v>1612.79</v>
      </c>
      <c r="R6" s="15">
        <v>10</v>
      </c>
      <c r="S6" s="15">
        <v>10</v>
      </c>
      <c r="T6" s="15">
        <v>0</v>
      </c>
      <c r="U6" s="15">
        <v>0</v>
      </c>
      <c r="V6" s="15">
        <v>1</v>
      </c>
      <c r="W6" s="15">
        <v>1</v>
      </c>
      <c r="X6" s="15">
        <v>1</v>
      </c>
      <c r="Y6" s="15">
        <v>0.2</v>
      </c>
      <c r="Z6" s="17">
        <f t="shared" si="2"/>
        <v>12</v>
      </c>
      <c r="AA6" s="17">
        <f t="shared" si="3"/>
        <v>11.2</v>
      </c>
      <c r="AB6" s="18">
        <f t="shared" si="4"/>
        <v>1731</v>
      </c>
      <c r="AC6" s="18">
        <f t="shared" si="5"/>
        <v>1623.99</v>
      </c>
      <c r="AD6" s="28">
        <v>4384838.98</v>
      </c>
      <c r="AE6" s="28">
        <v>199724.18</v>
      </c>
      <c r="AF6" s="28">
        <v>6400</v>
      </c>
      <c r="AG6" s="28">
        <v>39632.74</v>
      </c>
      <c r="AH6" s="28">
        <v>1148853.3</v>
      </c>
      <c r="AI6" s="28">
        <v>379141.46</v>
      </c>
      <c r="AJ6" s="29">
        <f t="shared" si="6"/>
        <v>6158590.66</v>
      </c>
      <c r="AK6" s="27">
        <v>33488.33</v>
      </c>
      <c r="AL6" s="27">
        <v>5000</v>
      </c>
      <c r="AM6" s="30">
        <f t="shared" si="7"/>
        <v>38488.33</v>
      </c>
      <c r="AN6" s="30">
        <f t="shared" si="8"/>
        <v>6197078.99</v>
      </c>
      <c r="AO6" s="20"/>
    </row>
    <row r="7" spans="1:41" ht="45">
      <c r="A7" s="9" t="s">
        <v>25</v>
      </c>
      <c r="B7" s="9" t="s">
        <v>61</v>
      </c>
      <c r="C7" s="9" t="s">
        <v>62</v>
      </c>
      <c r="D7" s="15" t="s">
        <v>68</v>
      </c>
      <c r="E7" s="15" t="s">
        <v>68</v>
      </c>
      <c r="F7" s="15" t="s">
        <v>68</v>
      </c>
      <c r="G7" s="15" t="s">
        <v>68</v>
      </c>
      <c r="H7" s="15" t="s">
        <v>68</v>
      </c>
      <c r="I7" s="15" t="s">
        <v>68</v>
      </c>
      <c r="J7" s="15" t="s">
        <v>68</v>
      </c>
      <c r="K7" s="15" t="s">
        <v>68</v>
      </c>
      <c r="L7" s="15" t="s">
        <v>68</v>
      </c>
      <c r="M7" s="15" t="s">
        <v>68</v>
      </c>
      <c r="N7" s="15" t="s">
        <v>68</v>
      </c>
      <c r="O7" s="15" t="s">
        <v>68</v>
      </c>
      <c r="P7" s="16" t="s">
        <v>68</v>
      </c>
      <c r="Q7" s="16" t="s">
        <v>68</v>
      </c>
      <c r="R7" s="15" t="s">
        <v>68</v>
      </c>
      <c r="S7" s="15" t="s">
        <v>68</v>
      </c>
      <c r="T7" s="15" t="s">
        <v>68</v>
      </c>
      <c r="U7" s="15" t="s">
        <v>68</v>
      </c>
      <c r="V7" s="15" t="s">
        <v>68</v>
      </c>
      <c r="W7" s="15" t="s">
        <v>68</v>
      </c>
      <c r="X7" s="15" t="s">
        <v>68</v>
      </c>
      <c r="Y7" s="15" t="s">
        <v>68</v>
      </c>
      <c r="Z7" s="17" t="s">
        <v>68</v>
      </c>
      <c r="AA7" s="17" t="s">
        <v>68</v>
      </c>
      <c r="AB7" s="21" t="s">
        <v>68</v>
      </c>
      <c r="AC7" s="21" t="s">
        <v>68</v>
      </c>
      <c r="AD7" s="28"/>
      <c r="AE7" s="28"/>
      <c r="AF7" s="28"/>
      <c r="AG7" s="28"/>
      <c r="AH7" s="28"/>
      <c r="AI7" s="28"/>
      <c r="AJ7" s="30" t="s">
        <v>68</v>
      </c>
      <c r="AK7" s="27"/>
      <c r="AL7" s="27"/>
      <c r="AM7" s="30" t="s">
        <v>68</v>
      </c>
      <c r="AN7" s="30" t="s">
        <v>68</v>
      </c>
      <c r="AO7" s="20" t="s">
        <v>68</v>
      </c>
    </row>
    <row r="8" spans="1:41" ht="45">
      <c r="A8" s="9" t="s">
        <v>26</v>
      </c>
      <c r="B8" s="9" t="s">
        <v>64</v>
      </c>
      <c r="C8" s="9" t="s">
        <v>62</v>
      </c>
      <c r="D8" s="23">
        <v>258</v>
      </c>
      <c r="E8" s="24">
        <v>245.15</v>
      </c>
      <c r="F8" s="24">
        <v>438</v>
      </c>
      <c r="G8" s="24">
        <v>421.87</v>
      </c>
      <c r="H8" s="24">
        <v>1160</v>
      </c>
      <c r="I8" s="24">
        <v>1133.47</v>
      </c>
      <c r="J8" s="24">
        <v>1022</v>
      </c>
      <c r="K8" s="24">
        <v>986.14</v>
      </c>
      <c r="L8" s="24">
        <v>232</v>
      </c>
      <c r="M8" s="24">
        <v>222.89</v>
      </c>
      <c r="N8" s="24">
        <v>0</v>
      </c>
      <c r="O8" s="24">
        <v>0</v>
      </c>
      <c r="P8" s="16">
        <f t="shared" si="0"/>
        <v>3110</v>
      </c>
      <c r="Q8" s="16">
        <f t="shared" si="1"/>
        <v>3009.52</v>
      </c>
      <c r="R8" s="24">
        <v>136</v>
      </c>
      <c r="S8" s="24">
        <v>136</v>
      </c>
      <c r="T8" s="24">
        <v>19</v>
      </c>
      <c r="U8" s="24">
        <v>19</v>
      </c>
      <c r="V8" s="24">
        <v>107</v>
      </c>
      <c r="W8" s="24">
        <v>107</v>
      </c>
      <c r="X8" s="24">
        <v>90</v>
      </c>
      <c r="Y8" s="24">
        <v>90</v>
      </c>
      <c r="Z8" s="17">
        <f t="shared" si="2"/>
        <v>352</v>
      </c>
      <c r="AA8" s="17">
        <f t="shared" si="3"/>
        <v>352</v>
      </c>
      <c r="AB8" s="18">
        <f t="shared" si="4"/>
        <v>3462</v>
      </c>
      <c r="AC8" s="18">
        <f t="shared" si="5"/>
        <v>3361.52</v>
      </c>
      <c r="AD8" s="31">
        <v>9920927</v>
      </c>
      <c r="AE8" s="32">
        <v>255498</v>
      </c>
      <c r="AF8" s="32">
        <v>23455</v>
      </c>
      <c r="AG8" s="32">
        <v>44541</v>
      </c>
      <c r="AH8" s="32">
        <v>2043974</v>
      </c>
      <c r="AI8" s="32">
        <v>920684</v>
      </c>
      <c r="AJ8" s="29">
        <f t="shared" si="6"/>
        <v>13209079</v>
      </c>
      <c r="AK8" s="31">
        <v>431737</v>
      </c>
      <c r="AL8" s="27">
        <v>653798</v>
      </c>
      <c r="AM8" s="30">
        <f t="shared" si="7"/>
        <v>1085535</v>
      </c>
      <c r="AN8" s="30">
        <f t="shared" si="8"/>
        <v>14294614</v>
      </c>
      <c r="AO8" s="20"/>
    </row>
    <row r="9" spans="1:41" ht="45">
      <c r="A9" s="9" t="s">
        <v>27</v>
      </c>
      <c r="B9" s="9" t="s">
        <v>61</v>
      </c>
      <c r="C9" s="9" t="s">
        <v>62</v>
      </c>
      <c r="D9" s="15">
        <v>0</v>
      </c>
      <c r="E9" s="15">
        <v>0</v>
      </c>
      <c r="F9" s="15">
        <v>5</v>
      </c>
      <c r="G9" s="15">
        <v>5</v>
      </c>
      <c r="H9" s="15">
        <v>12</v>
      </c>
      <c r="I9" s="15">
        <v>11.37</v>
      </c>
      <c r="J9" s="15">
        <v>10</v>
      </c>
      <c r="K9" s="15">
        <v>9.69</v>
      </c>
      <c r="L9" s="15">
        <v>7</v>
      </c>
      <c r="M9" s="15">
        <v>3.52</v>
      </c>
      <c r="N9" s="15">
        <v>0</v>
      </c>
      <c r="O9" s="15">
        <v>0</v>
      </c>
      <c r="P9" s="16">
        <f t="shared" si="0"/>
        <v>34</v>
      </c>
      <c r="Q9" s="16">
        <f t="shared" si="1"/>
        <v>29.579999999999995</v>
      </c>
      <c r="R9" s="15">
        <v>2</v>
      </c>
      <c r="S9" s="15">
        <v>0.56</v>
      </c>
      <c r="T9" s="15">
        <v>0</v>
      </c>
      <c r="U9" s="15">
        <v>0</v>
      </c>
      <c r="V9" s="15">
        <v>4</v>
      </c>
      <c r="W9" s="15">
        <v>2.97</v>
      </c>
      <c r="X9" s="15">
        <v>0</v>
      </c>
      <c r="Y9" s="15">
        <v>0</v>
      </c>
      <c r="Z9" s="17">
        <f t="shared" si="2"/>
        <v>6</v>
      </c>
      <c r="AA9" s="17">
        <f t="shared" si="3"/>
        <v>3.5300000000000002</v>
      </c>
      <c r="AB9" s="18">
        <f t="shared" si="4"/>
        <v>40</v>
      </c>
      <c r="AC9" s="18">
        <f t="shared" si="5"/>
        <v>33.10999999999999</v>
      </c>
      <c r="AD9" s="28">
        <v>134860.16</v>
      </c>
      <c r="AE9" s="28">
        <v>500</v>
      </c>
      <c r="AF9" s="28"/>
      <c r="AG9" s="28"/>
      <c r="AH9" s="28">
        <v>27827.35</v>
      </c>
      <c r="AI9" s="28">
        <v>13331.35</v>
      </c>
      <c r="AJ9" s="29">
        <f t="shared" si="6"/>
        <v>176518.86000000002</v>
      </c>
      <c r="AK9" s="27">
        <v>32633.27</v>
      </c>
      <c r="AL9" s="27"/>
      <c r="AM9" s="30">
        <f t="shared" si="7"/>
        <v>32633.27</v>
      </c>
      <c r="AN9" s="30">
        <f t="shared" si="8"/>
        <v>209152.13</v>
      </c>
      <c r="AO9" s="20"/>
    </row>
    <row r="10" spans="1:41" ht="45">
      <c r="A10" s="9" t="s">
        <v>28</v>
      </c>
      <c r="B10" s="9" t="s">
        <v>65</v>
      </c>
      <c r="C10" s="9" t="s">
        <v>62</v>
      </c>
      <c r="D10" s="15">
        <v>556</v>
      </c>
      <c r="E10" s="15">
        <v>484.28</v>
      </c>
      <c r="F10" s="15">
        <v>263</v>
      </c>
      <c r="G10" s="15">
        <v>247.07</v>
      </c>
      <c r="H10" s="15">
        <v>132</v>
      </c>
      <c r="I10" s="15">
        <v>128.83</v>
      </c>
      <c r="J10" s="15">
        <v>23</v>
      </c>
      <c r="K10" s="15">
        <v>22.12</v>
      </c>
      <c r="L10" s="15">
        <v>2</v>
      </c>
      <c r="M10" s="15">
        <v>2</v>
      </c>
      <c r="N10" s="15">
        <v>5</v>
      </c>
      <c r="O10" s="15">
        <v>4.97</v>
      </c>
      <c r="P10" s="16">
        <f t="shared" si="0"/>
        <v>981</v>
      </c>
      <c r="Q10" s="16">
        <f t="shared" si="1"/>
        <v>889.27</v>
      </c>
      <c r="R10" s="15">
        <v>0</v>
      </c>
      <c r="S10" s="15">
        <v>0</v>
      </c>
      <c r="T10" s="15">
        <v>0</v>
      </c>
      <c r="U10" s="15">
        <v>0</v>
      </c>
      <c r="V10" s="15">
        <v>3</v>
      </c>
      <c r="W10" s="15">
        <v>3</v>
      </c>
      <c r="X10" s="15">
        <v>0</v>
      </c>
      <c r="Y10" s="15">
        <v>0</v>
      </c>
      <c r="Z10" s="17">
        <f t="shared" si="2"/>
        <v>3</v>
      </c>
      <c r="AA10" s="17">
        <f t="shared" si="3"/>
        <v>3</v>
      </c>
      <c r="AB10" s="18">
        <f t="shared" si="4"/>
        <v>984</v>
      </c>
      <c r="AC10" s="18">
        <f t="shared" si="5"/>
        <v>892.27</v>
      </c>
      <c r="AD10" s="28">
        <v>1781050.8</v>
      </c>
      <c r="AE10" s="28">
        <v>31231.89</v>
      </c>
      <c r="AF10" s="28">
        <v>117985.47</v>
      </c>
      <c r="AG10" s="28">
        <v>15448.59</v>
      </c>
      <c r="AH10" s="28">
        <v>320940.18</v>
      </c>
      <c r="AI10" s="28">
        <v>137862.53</v>
      </c>
      <c r="AJ10" s="29">
        <f t="shared" si="6"/>
        <v>2404519.46</v>
      </c>
      <c r="AK10" s="27"/>
      <c r="AL10" s="27">
        <v>24435.78</v>
      </c>
      <c r="AM10" s="30">
        <f t="shared" si="7"/>
        <v>24435.78</v>
      </c>
      <c r="AN10" s="30">
        <f t="shared" si="8"/>
        <v>2428955.2399999998</v>
      </c>
      <c r="AO10" s="20"/>
    </row>
    <row r="11" spans="1:41" ht="45">
      <c r="A11" s="9" t="s">
        <v>29</v>
      </c>
      <c r="B11" s="9" t="s">
        <v>61</v>
      </c>
      <c r="C11" s="9" t="s">
        <v>62</v>
      </c>
      <c r="D11" s="15">
        <v>9</v>
      </c>
      <c r="E11" s="15">
        <v>9</v>
      </c>
      <c r="F11" s="15">
        <v>19</v>
      </c>
      <c r="G11" s="15">
        <v>18.28</v>
      </c>
      <c r="H11" s="15">
        <v>31</v>
      </c>
      <c r="I11" s="15">
        <v>30</v>
      </c>
      <c r="J11" s="15">
        <v>68</v>
      </c>
      <c r="K11" s="15">
        <v>64.95</v>
      </c>
      <c r="L11" s="15">
        <v>19</v>
      </c>
      <c r="M11" s="15">
        <v>18.9</v>
      </c>
      <c r="N11" s="15">
        <v>0</v>
      </c>
      <c r="O11" s="15">
        <v>0</v>
      </c>
      <c r="P11" s="16">
        <f t="shared" si="0"/>
        <v>146</v>
      </c>
      <c r="Q11" s="16">
        <f t="shared" si="1"/>
        <v>141.13</v>
      </c>
      <c r="R11" s="15">
        <v>8</v>
      </c>
      <c r="S11" s="15">
        <v>8</v>
      </c>
      <c r="T11" s="15">
        <v>0</v>
      </c>
      <c r="U11" s="15">
        <v>0</v>
      </c>
      <c r="V11" s="15">
        <v>3</v>
      </c>
      <c r="W11" s="15">
        <v>3</v>
      </c>
      <c r="X11" s="15">
        <v>3</v>
      </c>
      <c r="Y11" s="15">
        <v>3</v>
      </c>
      <c r="Z11" s="17">
        <f t="shared" si="2"/>
        <v>14</v>
      </c>
      <c r="AA11" s="17">
        <f t="shared" si="3"/>
        <v>14</v>
      </c>
      <c r="AB11" s="18">
        <f t="shared" si="4"/>
        <v>160</v>
      </c>
      <c r="AC11" s="18">
        <f t="shared" si="5"/>
        <v>155.13</v>
      </c>
      <c r="AD11" s="28">
        <v>618319</v>
      </c>
      <c r="AE11" s="28"/>
      <c r="AF11" s="28">
        <v>5525</v>
      </c>
      <c r="AG11" s="28"/>
      <c r="AH11" s="28">
        <v>116207</v>
      </c>
      <c r="AI11" s="28">
        <v>62662</v>
      </c>
      <c r="AJ11" s="29">
        <f t="shared" si="6"/>
        <v>802713</v>
      </c>
      <c r="AK11" s="27">
        <v>17393</v>
      </c>
      <c r="AL11" s="27"/>
      <c r="AM11" s="30">
        <f t="shared" si="7"/>
        <v>17393</v>
      </c>
      <c r="AN11" s="30">
        <f t="shared" si="8"/>
        <v>820106</v>
      </c>
      <c r="AO11" s="20"/>
    </row>
    <row r="12" spans="1:41" ht="45">
      <c r="A12" s="9" t="s">
        <v>30</v>
      </c>
      <c r="B12" s="9" t="s">
        <v>61</v>
      </c>
      <c r="C12" s="9" t="s">
        <v>62</v>
      </c>
      <c r="D12" s="15">
        <v>2</v>
      </c>
      <c r="E12" s="15">
        <v>2</v>
      </c>
      <c r="F12" s="15">
        <v>2</v>
      </c>
      <c r="G12" s="15">
        <v>2</v>
      </c>
      <c r="H12" s="15">
        <v>7</v>
      </c>
      <c r="I12" s="15">
        <v>6.4</v>
      </c>
      <c r="J12" s="15">
        <v>4</v>
      </c>
      <c r="K12" s="15">
        <v>3.5</v>
      </c>
      <c r="L12" s="15">
        <v>1</v>
      </c>
      <c r="M12" s="15">
        <v>1</v>
      </c>
      <c r="N12" s="15">
        <v>0</v>
      </c>
      <c r="O12" s="15">
        <v>0</v>
      </c>
      <c r="P12" s="16">
        <f t="shared" si="0"/>
        <v>16</v>
      </c>
      <c r="Q12" s="16">
        <f t="shared" si="1"/>
        <v>14.9</v>
      </c>
      <c r="R12" s="15">
        <v>0</v>
      </c>
      <c r="S12" s="15">
        <v>0</v>
      </c>
      <c r="T12" s="15">
        <v>0</v>
      </c>
      <c r="U12" s="15">
        <v>0</v>
      </c>
      <c r="V12" s="15">
        <v>0</v>
      </c>
      <c r="W12" s="15">
        <v>0</v>
      </c>
      <c r="X12" s="15">
        <v>0</v>
      </c>
      <c r="Y12" s="15">
        <v>0</v>
      </c>
      <c r="Z12" s="17">
        <f t="shared" si="2"/>
        <v>0</v>
      </c>
      <c r="AA12" s="17">
        <f t="shared" si="3"/>
        <v>0</v>
      </c>
      <c r="AB12" s="18">
        <f t="shared" si="4"/>
        <v>16</v>
      </c>
      <c r="AC12" s="18">
        <f t="shared" si="5"/>
        <v>14.9</v>
      </c>
      <c r="AD12" s="28">
        <v>55800</v>
      </c>
      <c r="AE12" s="28"/>
      <c r="AF12" s="28">
        <v>20598</v>
      </c>
      <c r="AG12" s="28"/>
      <c r="AH12" s="28">
        <v>12262.22</v>
      </c>
      <c r="AI12" s="28">
        <v>7816.100000000001</v>
      </c>
      <c r="AJ12" s="29">
        <f t="shared" si="6"/>
        <v>96476.32</v>
      </c>
      <c r="AK12" s="27"/>
      <c r="AL12" s="27"/>
      <c r="AM12" s="30">
        <f t="shared" si="7"/>
        <v>0</v>
      </c>
      <c r="AN12" s="30">
        <f t="shared" si="8"/>
        <v>96476.32</v>
      </c>
      <c r="AO12" s="20"/>
    </row>
    <row r="13" spans="1:41" ht="45">
      <c r="A13" s="9" t="s">
        <v>31</v>
      </c>
      <c r="B13" s="9" t="s">
        <v>61</v>
      </c>
      <c r="C13" s="9" t="s">
        <v>62</v>
      </c>
      <c r="D13" s="23">
        <v>439</v>
      </c>
      <c r="E13" s="24">
        <v>406.96</v>
      </c>
      <c r="F13" s="24">
        <v>614</v>
      </c>
      <c r="G13" s="24">
        <v>600.94</v>
      </c>
      <c r="H13" s="24">
        <v>307</v>
      </c>
      <c r="I13" s="24">
        <v>301.94</v>
      </c>
      <c r="J13" s="24">
        <v>29</v>
      </c>
      <c r="K13" s="24">
        <v>29</v>
      </c>
      <c r="L13" s="24">
        <v>7</v>
      </c>
      <c r="M13" s="24">
        <v>7</v>
      </c>
      <c r="N13" s="24">
        <v>0</v>
      </c>
      <c r="O13" s="24">
        <v>0</v>
      </c>
      <c r="P13" s="16">
        <f t="shared" si="0"/>
        <v>1396</v>
      </c>
      <c r="Q13" s="16">
        <f t="shared" si="1"/>
        <v>1345.8400000000001</v>
      </c>
      <c r="R13" s="24">
        <v>50</v>
      </c>
      <c r="S13" s="24">
        <v>32.9</v>
      </c>
      <c r="T13" s="24">
        <v>1</v>
      </c>
      <c r="U13" s="24">
        <v>0.4</v>
      </c>
      <c r="V13" s="24">
        <v>58</v>
      </c>
      <c r="W13" s="24">
        <v>35.9</v>
      </c>
      <c r="X13" s="24">
        <v>3</v>
      </c>
      <c r="Y13" s="24">
        <v>1.4</v>
      </c>
      <c r="Z13" s="17">
        <f t="shared" si="2"/>
        <v>112</v>
      </c>
      <c r="AA13" s="17">
        <f t="shared" si="3"/>
        <v>70.6</v>
      </c>
      <c r="AB13" s="18">
        <f t="shared" si="4"/>
        <v>1508</v>
      </c>
      <c r="AC13" s="18">
        <f t="shared" si="5"/>
        <v>1416.44</v>
      </c>
      <c r="AD13" s="31">
        <v>3371203.52</v>
      </c>
      <c r="AE13" s="32">
        <v>216205.26000000004</v>
      </c>
      <c r="AF13" s="32">
        <v>0</v>
      </c>
      <c r="AG13" s="32">
        <v>18703.08</v>
      </c>
      <c r="AH13" s="32">
        <v>380562.98</v>
      </c>
      <c r="AI13" s="32">
        <v>283295.44</v>
      </c>
      <c r="AJ13" s="29">
        <f t="shared" si="6"/>
        <v>4269970.28</v>
      </c>
      <c r="AK13" s="31">
        <v>469011</v>
      </c>
      <c r="AL13" s="31">
        <v>20525</v>
      </c>
      <c r="AM13" s="30">
        <f t="shared" si="7"/>
        <v>489536</v>
      </c>
      <c r="AN13" s="30">
        <f t="shared" si="8"/>
        <v>4759506.28</v>
      </c>
      <c r="AO13" s="20"/>
    </row>
    <row r="14" spans="1:41" ht="45">
      <c r="A14" s="9" t="s">
        <v>32</v>
      </c>
      <c r="B14" s="9" t="s">
        <v>61</v>
      </c>
      <c r="C14" s="9" t="s">
        <v>62</v>
      </c>
      <c r="D14" s="15">
        <v>41</v>
      </c>
      <c r="E14" s="15">
        <v>39.6</v>
      </c>
      <c r="F14" s="15">
        <v>12</v>
      </c>
      <c r="G14" s="15">
        <v>11.5</v>
      </c>
      <c r="H14" s="15">
        <v>72</v>
      </c>
      <c r="I14" s="15">
        <v>67.4</v>
      </c>
      <c r="J14" s="15">
        <v>22</v>
      </c>
      <c r="K14" s="15">
        <v>20.8</v>
      </c>
      <c r="L14" s="15">
        <v>3</v>
      </c>
      <c r="M14" s="15">
        <v>3</v>
      </c>
      <c r="N14" s="15">
        <v>0</v>
      </c>
      <c r="O14" s="15">
        <v>0</v>
      </c>
      <c r="P14" s="16">
        <f t="shared" si="0"/>
        <v>150</v>
      </c>
      <c r="Q14" s="16">
        <f t="shared" si="1"/>
        <v>142.3</v>
      </c>
      <c r="R14" s="15">
        <v>0</v>
      </c>
      <c r="S14" s="15">
        <v>0</v>
      </c>
      <c r="T14" s="15">
        <v>0</v>
      </c>
      <c r="U14" s="15">
        <v>0</v>
      </c>
      <c r="V14" s="15">
        <v>0</v>
      </c>
      <c r="W14" s="15">
        <v>0</v>
      </c>
      <c r="X14" s="15">
        <v>2</v>
      </c>
      <c r="Y14" s="15">
        <v>1.8</v>
      </c>
      <c r="Z14" s="17">
        <f t="shared" si="2"/>
        <v>2</v>
      </c>
      <c r="AA14" s="17">
        <f t="shared" si="3"/>
        <v>1.8</v>
      </c>
      <c r="AB14" s="18">
        <f t="shared" si="4"/>
        <v>152</v>
      </c>
      <c r="AC14" s="18">
        <f t="shared" si="5"/>
        <v>144.10000000000002</v>
      </c>
      <c r="AD14" s="28">
        <v>453677.88</v>
      </c>
      <c r="AE14" s="28">
        <v>898.99</v>
      </c>
      <c r="AF14" s="28">
        <v>0</v>
      </c>
      <c r="AG14" s="28">
        <v>0</v>
      </c>
      <c r="AH14" s="28">
        <v>78515.62</v>
      </c>
      <c r="AI14" s="28">
        <v>38383.87</v>
      </c>
      <c r="AJ14" s="29">
        <f t="shared" si="6"/>
        <v>571476.36</v>
      </c>
      <c r="AK14" s="27">
        <v>7459.3</v>
      </c>
      <c r="AL14" s="27"/>
      <c r="AM14" s="30">
        <f t="shared" si="7"/>
        <v>7459.3</v>
      </c>
      <c r="AN14" s="30">
        <f t="shared" si="8"/>
        <v>578935.66</v>
      </c>
      <c r="AO14" s="20"/>
    </row>
    <row r="15" spans="1:41" ht="45">
      <c r="A15" s="9" t="s">
        <v>35</v>
      </c>
      <c r="B15" s="9" t="s">
        <v>61</v>
      </c>
      <c r="C15" s="9" t="s">
        <v>62</v>
      </c>
      <c r="D15" s="23">
        <v>18</v>
      </c>
      <c r="E15" s="24">
        <v>14.9</v>
      </c>
      <c r="F15" s="24">
        <v>19</v>
      </c>
      <c r="G15" s="24">
        <v>17.3</v>
      </c>
      <c r="H15" s="24">
        <v>53</v>
      </c>
      <c r="I15" s="24">
        <v>49</v>
      </c>
      <c r="J15" s="24">
        <v>16</v>
      </c>
      <c r="K15" s="24">
        <v>15.8</v>
      </c>
      <c r="L15" s="24">
        <v>4</v>
      </c>
      <c r="M15" s="24">
        <v>4</v>
      </c>
      <c r="N15" s="24">
        <v>14</v>
      </c>
      <c r="O15" s="24">
        <v>14</v>
      </c>
      <c r="P15" s="16">
        <f t="shared" si="0"/>
        <v>124</v>
      </c>
      <c r="Q15" s="16">
        <f t="shared" si="1"/>
        <v>115</v>
      </c>
      <c r="R15" s="24">
        <v>2</v>
      </c>
      <c r="S15" s="24">
        <v>2</v>
      </c>
      <c r="T15" s="15">
        <v>0</v>
      </c>
      <c r="U15" s="15">
        <v>0</v>
      </c>
      <c r="V15" s="15">
        <v>0</v>
      </c>
      <c r="W15" s="15">
        <v>0</v>
      </c>
      <c r="X15" s="15">
        <v>0</v>
      </c>
      <c r="Y15" s="15">
        <v>0</v>
      </c>
      <c r="Z15" s="17">
        <f t="shared" si="2"/>
        <v>2</v>
      </c>
      <c r="AA15" s="17">
        <f t="shared" si="3"/>
        <v>2</v>
      </c>
      <c r="AB15" s="18">
        <f t="shared" si="4"/>
        <v>126</v>
      </c>
      <c r="AC15" s="18">
        <f t="shared" si="5"/>
        <v>117</v>
      </c>
      <c r="AD15" s="31">
        <v>312996</v>
      </c>
      <c r="AE15" s="32">
        <v>6801</v>
      </c>
      <c r="AF15" s="32">
        <v>69979</v>
      </c>
      <c r="AG15" s="32">
        <v>864</v>
      </c>
      <c r="AH15" s="32">
        <v>79851</v>
      </c>
      <c r="AI15" s="32">
        <v>31273</v>
      </c>
      <c r="AJ15" s="29">
        <f t="shared" si="6"/>
        <v>501764</v>
      </c>
      <c r="AK15" s="31">
        <v>8276</v>
      </c>
      <c r="AL15" s="27"/>
      <c r="AM15" s="30">
        <f t="shared" si="7"/>
        <v>8276</v>
      </c>
      <c r="AN15" s="30">
        <f t="shared" si="8"/>
        <v>510040</v>
      </c>
      <c r="AO15" s="20"/>
    </row>
    <row r="16" spans="1:41" ht="45">
      <c r="A16" s="9" t="s">
        <v>36</v>
      </c>
      <c r="B16" s="9" t="s">
        <v>61</v>
      </c>
      <c r="C16" s="9" t="s">
        <v>62</v>
      </c>
      <c r="D16" s="23">
        <v>30</v>
      </c>
      <c r="E16" s="24">
        <v>29.13</v>
      </c>
      <c r="F16" s="24">
        <v>32</v>
      </c>
      <c r="G16" s="24">
        <v>29.73</v>
      </c>
      <c r="H16" s="24">
        <v>116</v>
      </c>
      <c r="I16" s="24">
        <v>109.24</v>
      </c>
      <c r="J16" s="24">
        <v>32</v>
      </c>
      <c r="K16" s="24">
        <v>28.88</v>
      </c>
      <c r="L16" s="24">
        <v>4</v>
      </c>
      <c r="M16" s="24">
        <v>4</v>
      </c>
      <c r="N16" s="24">
        <v>0</v>
      </c>
      <c r="O16" s="24">
        <v>0</v>
      </c>
      <c r="P16" s="16">
        <f t="shared" si="0"/>
        <v>214</v>
      </c>
      <c r="Q16" s="16">
        <f t="shared" si="1"/>
        <v>200.98</v>
      </c>
      <c r="R16" s="24">
        <v>5</v>
      </c>
      <c r="S16" s="24">
        <v>5</v>
      </c>
      <c r="T16" s="24">
        <v>0</v>
      </c>
      <c r="U16" s="24">
        <v>0</v>
      </c>
      <c r="V16" s="24">
        <v>14</v>
      </c>
      <c r="W16" s="24">
        <v>14</v>
      </c>
      <c r="X16" s="24">
        <v>0</v>
      </c>
      <c r="Y16" s="24">
        <v>0</v>
      </c>
      <c r="Z16" s="17">
        <f t="shared" si="2"/>
        <v>19</v>
      </c>
      <c r="AA16" s="17">
        <f t="shared" si="3"/>
        <v>19</v>
      </c>
      <c r="AB16" s="18">
        <f t="shared" si="4"/>
        <v>233</v>
      </c>
      <c r="AC16" s="18">
        <f t="shared" si="5"/>
        <v>219.98</v>
      </c>
      <c r="AD16" s="31">
        <v>563704.49</v>
      </c>
      <c r="AE16" s="32">
        <v>9973.55</v>
      </c>
      <c r="AF16" s="32">
        <v>32179</v>
      </c>
      <c r="AG16" s="32">
        <v>2258.94</v>
      </c>
      <c r="AH16" s="32">
        <v>140551.52</v>
      </c>
      <c r="AI16" s="32">
        <v>49190.97</v>
      </c>
      <c r="AJ16" s="29">
        <f t="shared" si="6"/>
        <v>797858.47</v>
      </c>
      <c r="AK16" s="31">
        <v>90726.47</v>
      </c>
      <c r="AL16" s="27"/>
      <c r="AM16" s="30">
        <f t="shared" si="7"/>
        <v>90726.47</v>
      </c>
      <c r="AN16" s="30">
        <f t="shared" si="8"/>
        <v>888584.94</v>
      </c>
      <c r="AO16" s="20"/>
    </row>
    <row r="17" spans="1:41" ht="45">
      <c r="A17" s="9" t="s">
        <v>37</v>
      </c>
      <c r="B17" s="9" t="s">
        <v>61</v>
      </c>
      <c r="C17" s="9" t="s">
        <v>62</v>
      </c>
      <c r="D17" s="15">
        <v>36</v>
      </c>
      <c r="E17" s="15">
        <v>31</v>
      </c>
      <c r="F17" s="15">
        <v>32</v>
      </c>
      <c r="G17" s="15">
        <v>31</v>
      </c>
      <c r="H17" s="15">
        <v>19</v>
      </c>
      <c r="I17" s="15">
        <v>19</v>
      </c>
      <c r="J17" s="15">
        <v>0</v>
      </c>
      <c r="K17" s="15">
        <v>0</v>
      </c>
      <c r="L17" s="15">
        <v>0</v>
      </c>
      <c r="M17" s="15">
        <v>0</v>
      </c>
      <c r="N17" s="15">
        <v>4</v>
      </c>
      <c r="O17" s="15">
        <v>1</v>
      </c>
      <c r="P17" s="16">
        <f t="shared" si="0"/>
        <v>91</v>
      </c>
      <c r="Q17" s="16">
        <f t="shared" si="1"/>
        <v>82</v>
      </c>
      <c r="R17" s="15">
        <v>1</v>
      </c>
      <c r="S17" s="15">
        <v>1</v>
      </c>
      <c r="T17" s="15">
        <v>0</v>
      </c>
      <c r="U17" s="15">
        <v>0</v>
      </c>
      <c r="V17" s="15">
        <v>0</v>
      </c>
      <c r="W17" s="15">
        <v>0</v>
      </c>
      <c r="X17" s="15">
        <v>0</v>
      </c>
      <c r="Y17" s="15">
        <v>0</v>
      </c>
      <c r="Z17" s="17">
        <f t="shared" si="2"/>
        <v>1</v>
      </c>
      <c r="AA17" s="17">
        <f t="shared" si="3"/>
        <v>1</v>
      </c>
      <c r="AB17" s="18">
        <f t="shared" si="4"/>
        <v>92</v>
      </c>
      <c r="AC17" s="18">
        <f t="shared" si="5"/>
        <v>83</v>
      </c>
      <c r="AD17" s="28">
        <v>245042</v>
      </c>
      <c r="AE17" s="28">
        <v>10549</v>
      </c>
      <c r="AF17" s="28"/>
      <c r="AG17" s="28">
        <v>380</v>
      </c>
      <c r="AH17" s="28">
        <v>46436</v>
      </c>
      <c r="AI17" s="28">
        <v>22177</v>
      </c>
      <c r="AJ17" s="29">
        <f t="shared" si="6"/>
        <v>324584</v>
      </c>
      <c r="AK17" s="27">
        <v>1500</v>
      </c>
      <c r="AL17" s="27"/>
      <c r="AM17" s="30">
        <f t="shared" si="7"/>
        <v>1500</v>
      </c>
      <c r="AN17" s="30">
        <f t="shared" si="8"/>
        <v>326084</v>
      </c>
      <c r="AO17" s="20"/>
    </row>
    <row r="18" spans="1:41" ht="45">
      <c r="A18" s="9" t="s">
        <v>38</v>
      </c>
      <c r="B18" s="9" t="s">
        <v>61</v>
      </c>
      <c r="C18" s="9" t="s">
        <v>62</v>
      </c>
      <c r="D18" s="15" t="s">
        <v>68</v>
      </c>
      <c r="E18" s="15" t="s">
        <v>68</v>
      </c>
      <c r="F18" s="15" t="s">
        <v>68</v>
      </c>
      <c r="G18" s="15" t="s">
        <v>68</v>
      </c>
      <c r="H18" s="15" t="s">
        <v>68</v>
      </c>
      <c r="I18" s="15" t="s">
        <v>68</v>
      </c>
      <c r="J18" s="15" t="s">
        <v>68</v>
      </c>
      <c r="K18" s="15" t="s">
        <v>68</v>
      </c>
      <c r="L18" s="15" t="s">
        <v>68</v>
      </c>
      <c r="M18" s="15" t="s">
        <v>68</v>
      </c>
      <c r="N18" s="15" t="s">
        <v>68</v>
      </c>
      <c r="O18" s="15" t="s">
        <v>68</v>
      </c>
      <c r="P18" s="16" t="s">
        <v>68</v>
      </c>
      <c r="Q18" s="16" t="s">
        <v>68</v>
      </c>
      <c r="R18" s="15" t="s">
        <v>68</v>
      </c>
      <c r="S18" s="15" t="s">
        <v>68</v>
      </c>
      <c r="T18" s="15" t="s">
        <v>68</v>
      </c>
      <c r="U18" s="15" t="s">
        <v>68</v>
      </c>
      <c r="V18" s="15" t="s">
        <v>68</v>
      </c>
      <c r="W18" s="15" t="s">
        <v>68</v>
      </c>
      <c r="X18" s="15" t="s">
        <v>68</v>
      </c>
      <c r="Y18" s="15" t="s">
        <v>68</v>
      </c>
      <c r="Z18" s="17" t="s">
        <v>68</v>
      </c>
      <c r="AA18" s="17" t="s">
        <v>68</v>
      </c>
      <c r="AB18" s="21" t="s">
        <v>68</v>
      </c>
      <c r="AC18" s="21" t="s">
        <v>68</v>
      </c>
      <c r="AD18" s="28"/>
      <c r="AE18" s="28"/>
      <c r="AF18" s="28"/>
      <c r="AG18" s="28"/>
      <c r="AH18" s="28"/>
      <c r="AI18" s="28"/>
      <c r="AJ18" s="30" t="s">
        <v>68</v>
      </c>
      <c r="AK18" s="27"/>
      <c r="AL18" s="27"/>
      <c r="AM18" s="30" t="s">
        <v>68</v>
      </c>
      <c r="AN18" s="30" t="s">
        <v>68</v>
      </c>
      <c r="AO18" s="20" t="s">
        <v>68</v>
      </c>
    </row>
    <row r="19" spans="1:41" ht="45">
      <c r="A19" s="9" t="s">
        <v>39</v>
      </c>
      <c r="B19" s="9" t="s">
        <v>61</v>
      </c>
      <c r="C19" s="9" t="s">
        <v>62</v>
      </c>
      <c r="D19" s="15">
        <v>7</v>
      </c>
      <c r="E19" s="15">
        <v>4.83</v>
      </c>
      <c r="F19" s="15">
        <v>27</v>
      </c>
      <c r="G19" s="15">
        <v>21.83</v>
      </c>
      <c r="H19" s="15">
        <v>176</v>
      </c>
      <c r="I19" s="15">
        <v>158.27</v>
      </c>
      <c r="J19" s="15">
        <v>42</v>
      </c>
      <c r="K19" s="15">
        <v>40.82</v>
      </c>
      <c r="L19" s="15">
        <v>5</v>
      </c>
      <c r="M19" s="15">
        <v>4.4</v>
      </c>
      <c r="N19" s="15">
        <v>0</v>
      </c>
      <c r="O19" s="15">
        <v>0</v>
      </c>
      <c r="P19" s="16">
        <f t="shared" si="0"/>
        <v>257</v>
      </c>
      <c r="Q19" s="16">
        <f t="shared" si="1"/>
        <v>230.15</v>
      </c>
      <c r="R19" s="15">
        <v>9</v>
      </c>
      <c r="S19" s="15">
        <v>6</v>
      </c>
      <c r="T19" s="15">
        <v>0</v>
      </c>
      <c r="U19" s="15">
        <v>0</v>
      </c>
      <c r="V19" s="15">
        <v>0</v>
      </c>
      <c r="W19" s="15">
        <v>0</v>
      </c>
      <c r="X19" s="15">
        <v>0</v>
      </c>
      <c r="Y19" s="15">
        <v>0</v>
      </c>
      <c r="Z19" s="17">
        <f t="shared" si="2"/>
        <v>9</v>
      </c>
      <c r="AA19" s="17">
        <f t="shared" si="3"/>
        <v>6</v>
      </c>
      <c r="AB19" s="18">
        <f t="shared" si="4"/>
        <v>266</v>
      </c>
      <c r="AC19" s="18">
        <f t="shared" si="5"/>
        <v>236.15</v>
      </c>
      <c r="AD19" s="28">
        <v>744697.73</v>
      </c>
      <c r="AE19" s="28">
        <v>2455.92</v>
      </c>
      <c r="AF19" s="28"/>
      <c r="AG19" s="28">
        <v>219.76</v>
      </c>
      <c r="AH19" s="28">
        <v>143334.88</v>
      </c>
      <c r="AI19" s="28">
        <v>64954.15</v>
      </c>
      <c r="AJ19" s="29">
        <f t="shared" si="6"/>
        <v>955662.4400000001</v>
      </c>
      <c r="AK19" s="27">
        <v>12649.28</v>
      </c>
      <c r="AL19" s="27"/>
      <c r="AM19" s="30">
        <f t="shared" si="7"/>
        <v>12649.28</v>
      </c>
      <c r="AN19" s="30">
        <f t="shared" si="8"/>
        <v>968311.7200000001</v>
      </c>
      <c r="AO19" s="20"/>
    </row>
    <row r="20" spans="1:41" ht="45">
      <c r="A20" s="9" t="s">
        <v>40</v>
      </c>
      <c r="B20" s="9" t="s">
        <v>65</v>
      </c>
      <c r="C20" s="9" t="s">
        <v>62</v>
      </c>
      <c r="D20" s="15">
        <v>733</v>
      </c>
      <c r="E20" s="15">
        <v>675.09</v>
      </c>
      <c r="F20" s="15">
        <v>362</v>
      </c>
      <c r="G20" s="15">
        <v>343.37</v>
      </c>
      <c r="H20" s="15">
        <v>816</v>
      </c>
      <c r="I20" s="15">
        <v>788.19</v>
      </c>
      <c r="J20" s="15">
        <v>95</v>
      </c>
      <c r="K20" s="15">
        <v>94.26</v>
      </c>
      <c r="L20" s="15">
        <v>7</v>
      </c>
      <c r="M20" s="15">
        <v>6.8</v>
      </c>
      <c r="N20" s="15">
        <v>0</v>
      </c>
      <c r="O20" s="15">
        <v>0</v>
      </c>
      <c r="P20" s="16">
        <f t="shared" si="0"/>
        <v>2013</v>
      </c>
      <c r="Q20" s="16">
        <f t="shared" si="1"/>
        <v>1907.71</v>
      </c>
      <c r="R20" s="15">
        <v>105</v>
      </c>
      <c r="S20" s="15">
        <v>105</v>
      </c>
      <c r="T20" s="15">
        <v>0</v>
      </c>
      <c r="U20" s="15">
        <v>0</v>
      </c>
      <c r="V20" s="15">
        <v>26</v>
      </c>
      <c r="W20" s="15">
        <v>26</v>
      </c>
      <c r="X20" s="15">
        <v>0</v>
      </c>
      <c r="Y20" s="15">
        <v>0</v>
      </c>
      <c r="Z20" s="17">
        <f t="shared" si="2"/>
        <v>131</v>
      </c>
      <c r="AA20" s="17">
        <f t="shared" si="3"/>
        <v>131</v>
      </c>
      <c r="AB20" s="18">
        <f t="shared" si="4"/>
        <v>2144</v>
      </c>
      <c r="AC20" s="18">
        <f t="shared" si="5"/>
        <v>2038.71</v>
      </c>
      <c r="AD20" s="28">
        <v>4524700</v>
      </c>
      <c r="AE20" s="28">
        <v>20804</v>
      </c>
      <c r="AF20" s="28">
        <v>0</v>
      </c>
      <c r="AG20" s="28">
        <v>3588</v>
      </c>
      <c r="AH20" s="28">
        <v>852353</v>
      </c>
      <c r="AI20" s="28">
        <v>344797</v>
      </c>
      <c r="AJ20" s="29">
        <f t="shared" si="6"/>
        <v>5746242</v>
      </c>
      <c r="AK20" s="27">
        <v>379523</v>
      </c>
      <c r="AL20" s="27"/>
      <c r="AM20" s="30">
        <f t="shared" si="7"/>
        <v>379523</v>
      </c>
      <c r="AN20" s="30">
        <f t="shared" si="8"/>
        <v>6125765</v>
      </c>
      <c r="AO20" s="20"/>
    </row>
    <row r="21" spans="1:41" ht="45">
      <c r="A21" s="9" t="s">
        <v>41</v>
      </c>
      <c r="B21" s="9" t="s">
        <v>61</v>
      </c>
      <c r="C21" s="9" t="s">
        <v>62</v>
      </c>
      <c r="D21" s="15">
        <v>396</v>
      </c>
      <c r="E21" s="15">
        <v>362.5</v>
      </c>
      <c r="F21" s="15">
        <v>653</v>
      </c>
      <c r="G21" s="15">
        <v>611.9</v>
      </c>
      <c r="H21" s="15">
        <v>1683</v>
      </c>
      <c r="I21" s="15">
        <v>1634.2</v>
      </c>
      <c r="J21" s="15">
        <v>251</v>
      </c>
      <c r="K21" s="15">
        <v>243.7</v>
      </c>
      <c r="L21" s="15">
        <v>93</v>
      </c>
      <c r="M21" s="15">
        <v>90.3</v>
      </c>
      <c r="N21" s="15">
        <v>63</v>
      </c>
      <c r="O21" s="15">
        <v>50.1</v>
      </c>
      <c r="P21" s="16">
        <f t="shared" si="0"/>
        <v>3139</v>
      </c>
      <c r="Q21" s="16">
        <f t="shared" si="1"/>
        <v>2992.7</v>
      </c>
      <c r="R21" s="15">
        <v>25</v>
      </c>
      <c r="S21" s="15">
        <v>25</v>
      </c>
      <c r="T21" s="15">
        <v>12</v>
      </c>
      <c r="U21" s="15">
        <v>12</v>
      </c>
      <c r="V21" s="15">
        <v>7</v>
      </c>
      <c r="W21" s="15">
        <v>7</v>
      </c>
      <c r="X21" s="15">
        <v>4</v>
      </c>
      <c r="Y21" s="15">
        <v>4</v>
      </c>
      <c r="Z21" s="17">
        <f t="shared" si="2"/>
        <v>48</v>
      </c>
      <c r="AA21" s="17">
        <f t="shared" si="3"/>
        <v>48</v>
      </c>
      <c r="AB21" s="18">
        <f t="shared" si="4"/>
        <v>3187</v>
      </c>
      <c r="AC21" s="18">
        <f t="shared" si="5"/>
        <v>3040.7</v>
      </c>
      <c r="AD21" s="28">
        <v>8238834</v>
      </c>
      <c r="AE21" s="28">
        <v>485603</v>
      </c>
      <c r="AF21" s="28">
        <v>0</v>
      </c>
      <c r="AG21" s="28">
        <v>30762</v>
      </c>
      <c r="AH21" s="28">
        <v>975642</v>
      </c>
      <c r="AI21" s="28">
        <v>773938</v>
      </c>
      <c r="AJ21" s="29">
        <f t="shared" si="6"/>
        <v>10504779</v>
      </c>
      <c r="AK21" s="27">
        <v>529072.59</v>
      </c>
      <c r="AL21" s="27">
        <v>793834</v>
      </c>
      <c r="AM21" s="30">
        <f t="shared" si="7"/>
        <v>1322906.5899999999</v>
      </c>
      <c r="AN21" s="30">
        <f t="shared" si="8"/>
        <v>11827685.59</v>
      </c>
      <c r="AO21" s="20"/>
    </row>
    <row r="22" spans="1:41" ht="45">
      <c r="A22" s="9" t="s">
        <v>43</v>
      </c>
      <c r="B22" s="9" t="s">
        <v>65</v>
      </c>
      <c r="C22" s="9" t="s">
        <v>62</v>
      </c>
      <c r="D22" s="15">
        <v>5</v>
      </c>
      <c r="E22" s="15">
        <v>3.89</v>
      </c>
      <c r="F22" s="15">
        <v>12</v>
      </c>
      <c r="G22" s="15">
        <v>11.83</v>
      </c>
      <c r="H22" s="15">
        <v>32</v>
      </c>
      <c r="I22" s="15">
        <v>31.61</v>
      </c>
      <c r="J22" s="15">
        <v>16</v>
      </c>
      <c r="K22" s="15">
        <v>14.99</v>
      </c>
      <c r="L22" s="15">
        <v>1</v>
      </c>
      <c r="M22" s="15">
        <v>1</v>
      </c>
      <c r="N22" s="15">
        <v>0</v>
      </c>
      <c r="O22" s="15">
        <v>0</v>
      </c>
      <c r="P22" s="16">
        <f t="shared" si="0"/>
        <v>66</v>
      </c>
      <c r="Q22" s="16">
        <f t="shared" si="1"/>
        <v>63.32</v>
      </c>
      <c r="R22" s="15">
        <v>1</v>
      </c>
      <c r="S22" s="15">
        <v>1</v>
      </c>
      <c r="T22" s="15">
        <v>0</v>
      </c>
      <c r="U22" s="15">
        <v>0</v>
      </c>
      <c r="V22" s="15">
        <v>0</v>
      </c>
      <c r="W22" s="15">
        <v>0</v>
      </c>
      <c r="X22" s="15">
        <v>0</v>
      </c>
      <c r="Y22" s="15">
        <v>0</v>
      </c>
      <c r="Z22" s="17">
        <f t="shared" si="2"/>
        <v>1</v>
      </c>
      <c r="AA22" s="17">
        <f t="shared" si="3"/>
        <v>1</v>
      </c>
      <c r="AB22" s="18">
        <f t="shared" si="4"/>
        <v>67</v>
      </c>
      <c r="AC22" s="18">
        <f t="shared" si="5"/>
        <v>64.32</v>
      </c>
      <c r="AD22" s="28">
        <v>215819.07</v>
      </c>
      <c r="AE22" s="28">
        <v>90.88</v>
      </c>
      <c r="AF22" s="28">
        <v>200</v>
      </c>
      <c r="AG22" s="28">
        <v>0</v>
      </c>
      <c r="AH22" s="28">
        <v>42560.72</v>
      </c>
      <c r="AI22" s="28">
        <v>17898.68</v>
      </c>
      <c r="AJ22" s="29">
        <f t="shared" si="6"/>
        <v>276569.35000000003</v>
      </c>
      <c r="AK22" s="27">
        <v>635.21</v>
      </c>
      <c r="AL22" s="27">
        <v>0</v>
      </c>
      <c r="AM22" s="30">
        <f t="shared" si="7"/>
        <v>635.21</v>
      </c>
      <c r="AN22" s="30">
        <f t="shared" si="8"/>
        <v>277204.56000000006</v>
      </c>
      <c r="AO22" s="20"/>
    </row>
    <row r="23" spans="1:41" ht="45">
      <c r="A23" s="9" t="s">
        <v>44</v>
      </c>
      <c r="B23" s="9" t="s">
        <v>61</v>
      </c>
      <c r="C23" s="9" t="s">
        <v>62</v>
      </c>
      <c r="D23" s="24">
        <v>267</v>
      </c>
      <c r="E23" s="24">
        <v>240</v>
      </c>
      <c r="F23" s="24">
        <v>422</v>
      </c>
      <c r="G23" s="24">
        <v>395</v>
      </c>
      <c r="H23" s="24">
        <v>1072</v>
      </c>
      <c r="I23" s="24">
        <v>1018</v>
      </c>
      <c r="J23" s="24">
        <v>426</v>
      </c>
      <c r="K23" s="24">
        <v>401</v>
      </c>
      <c r="L23" s="24">
        <v>21</v>
      </c>
      <c r="M23" s="24">
        <v>20</v>
      </c>
      <c r="N23" s="24">
        <v>285</v>
      </c>
      <c r="O23" s="24">
        <v>278</v>
      </c>
      <c r="P23" s="16">
        <f t="shared" si="0"/>
        <v>2493</v>
      </c>
      <c r="Q23" s="16">
        <f t="shared" si="1"/>
        <v>2352</v>
      </c>
      <c r="R23" s="24">
        <v>13</v>
      </c>
      <c r="S23" s="24">
        <v>13</v>
      </c>
      <c r="T23" s="24">
        <v>0</v>
      </c>
      <c r="U23" s="24">
        <v>0</v>
      </c>
      <c r="V23" s="24">
        <v>5</v>
      </c>
      <c r="W23" s="24">
        <v>5</v>
      </c>
      <c r="X23" s="24">
        <v>2</v>
      </c>
      <c r="Y23" s="24">
        <v>2</v>
      </c>
      <c r="Z23" s="17">
        <f t="shared" si="2"/>
        <v>20</v>
      </c>
      <c r="AA23" s="17">
        <f t="shared" si="3"/>
        <v>20</v>
      </c>
      <c r="AB23" s="18">
        <f t="shared" si="4"/>
        <v>2513</v>
      </c>
      <c r="AC23" s="18">
        <f t="shared" si="5"/>
        <v>2372</v>
      </c>
      <c r="AD23" s="32">
        <v>6593338.53</v>
      </c>
      <c r="AE23" s="32">
        <v>127750.17</v>
      </c>
      <c r="AF23" s="32">
        <v>7475</v>
      </c>
      <c r="AG23" s="32">
        <v>38615.6</v>
      </c>
      <c r="AH23" s="32">
        <v>1790019.39</v>
      </c>
      <c r="AI23" s="32">
        <v>570754.93</v>
      </c>
      <c r="AJ23" s="29">
        <f t="shared" si="6"/>
        <v>9127953.62</v>
      </c>
      <c r="AK23" s="31">
        <v>90512.01</v>
      </c>
      <c r="AL23" s="31">
        <v>362.85</v>
      </c>
      <c r="AM23" s="30">
        <f t="shared" si="7"/>
        <v>90874.86</v>
      </c>
      <c r="AN23" s="30">
        <f t="shared" si="8"/>
        <v>9218828.479999999</v>
      </c>
      <c r="AO23" s="20"/>
    </row>
    <row r="24" spans="1:41" ht="45">
      <c r="A24" s="9" t="s">
        <v>46</v>
      </c>
      <c r="B24" s="9" t="s">
        <v>61</v>
      </c>
      <c r="C24" s="9" t="s">
        <v>62</v>
      </c>
      <c r="D24" s="15">
        <v>0</v>
      </c>
      <c r="E24" s="15">
        <v>0</v>
      </c>
      <c r="F24" s="15">
        <v>0</v>
      </c>
      <c r="G24" s="15">
        <v>0</v>
      </c>
      <c r="H24" s="15">
        <v>8</v>
      </c>
      <c r="I24" s="15">
        <v>7.6</v>
      </c>
      <c r="J24" s="15">
        <v>2</v>
      </c>
      <c r="K24" s="15">
        <v>1.5</v>
      </c>
      <c r="L24" s="15">
        <v>1</v>
      </c>
      <c r="M24" s="15">
        <v>1</v>
      </c>
      <c r="N24" s="15">
        <v>0</v>
      </c>
      <c r="O24" s="15">
        <v>0</v>
      </c>
      <c r="P24" s="16">
        <f t="shared" si="0"/>
        <v>11</v>
      </c>
      <c r="Q24" s="16">
        <f t="shared" si="1"/>
        <v>10.1</v>
      </c>
      <c r="R24" s="15">
        <v>1</v>
      </c>
      <c r="S24" s="15">
        <v>1</v>
      </c>
      <c r="T24" s="15">
        <v>0</v>
      </c>
      <c r="U24" s="15">
        <v>0</v>
      </c>
      <c r="V24" s="15">
        <v>0</v>
      </c>
      <c r="W24" s="15">
        <v>0</v>
      </c>
      <c r="X24" s="15">
        <v>0</v>
      </c>
      <c r="Y24" s="15">
        <v>0</v>
      </c>
      <c r="Z24" s="17">
        <f t="shared" si="2"/>
        <v>1</v>
      </c>
      <c r="AA24" s="17">
        <f t="shared" si="3"/>
        <v>1</v>
      </c>
      <c r="AB24" s="18">
        <f t="shared" si="4"/>
        <v>12</v>
      </c>
      <c r="AC24" s="18">
        <f t="shared" si="5"/>
        <v>11.1</v>
      </c>
      <c r="AD24" s="28">
        <v>30627.12</v>
      </c>
      <c r="AE24" s="28">
        <v>478.88</v>
      </c>
      <c r="AF24" s="28">
        <v>0</v>
      </c>
      <c r="AG24" s="28">
        <v>0</v>
      </c>
      <c r="AH24" s="28">
        <v>5951.83</v>
      </c>
      <c r="AI24" s="28">
        <v>2548.78</v>
      </c>
      <c r="AJ24" s="29">
        <f t="shared" si="6"/>
        <v>39606.61</v>
      </c>
      <c r="AK24" s="27">
        <v>2061.58</v>
      </c>
      <c r="AL24" s="27">
        <v>0</v>
      </c>
      <c r="AM24" s="30">
        <f t="shared" si="7"/>
        <v>2061.58</v>
      </c>
      <c r="AN24" s="30">
        <f t="shared" si="8"/>
        <v>41668.19</v>
      </c>
      <c r="AO24" s="20" t="s">
        <v>85</v>
      </c>
    </row>
    <row r="25" spans="1:41" ht="45">
      <c r="A25" s="9" t="s">
        <v>48</v>
      </c>
      <c r="B25" s="9" t="s">
        <v>61</v>
      </c>
      <c r="C25" s="9" t="s">
        <v>62</v>
      </c>
      <c r="D25" s="23">
        <v>143</v>
      </c>
      <c r="E25" s="24">
        <v>137</v>
      </c>
      <c r="F25" s="24">
        <v>250</v>
      </c>
      <c r="G25" s="24">
        <v>239</v>
      </c>
      <c r="H25" s="24">
        <v>937</v>
      </c>
      <c r="I25" s="24">
        <v>921</v>
      </c>
      <c r="J25" s="24">
        <v>310</v>
      </c>
      <c r="K25" s="24">
        <v>299</v>
      </c>
      <c r="L25" s="24">
        <v>37</v>
      </c>
      <c r="M25" s="24">
        <v>34</v>
      </c>
      <c r="N25" s="24">
        <v>58</v>
      </c>
      <c r="O25" s="24">
        <v>52</v>
      </c>
      <c r="P25" s="16">
        <f t="shared" si="0"/>
        <v>1735</v>
      </c>
      <c r="Q25" s="16">
        <f t="shared" si="1"/>
        <v>1682</v>
      </c>
      <c r="R25" s="24">
        <v>17</v>
      </c>
      <c r="S25" s="24">
        <v>15</v>
      </c>
      <c r="T25" s="24">
        <v>1</v>
      </c>
      <c r="U25" s="24">
        <v>0.5</v>
      </c>
      <c r="V25" s="24">
        <v>11</v>
      </c>
      <c r="W25" s="24">
        <v>11</v>
      </c>
      <c r="X25" s="24">
        <v>0</v>
      </c>
      <c r="Y25" s="24">
        <v>0</v>
      </c>
      <c r="Z25" s="17">
        <f t="shared" si="2"/>
        <v>29</v>
      </c>
      <c r="AA25" s="17">
        <f t="shared" si="3"/>
        <v>26.5</v>
      </c>
      <c r="AB25" s="18">
        <f t="shared" si="4"/>
        <v>1764</v>
      </c>
      <c r="AC25" s="18">
        <f t="shared" si="5"/>
        <v>1708.5</v>
      </c>
      <c r="AD25" s="31">
        <v>4834708</v>
      </c>
      <c r="AE25" s="32">
        <v>155976</v>
      </c>
      <c r="AF25" s="32">
        <v>308119</v>
      </c>
      <c r="AG25" s="32">
        <v>131173</v>
      </c>
      <c r="AH25" s="32">
        <v>1246960</v>
      </c>
      <c r="AI25" s="32">
        <v>459728</v>
      </c>
      <c r="AJ25" s="29">
        <f t="shared" si="6"/>
        <v>7136664</v>
      </c>
      <c r="AK25" s="31">
        <v>113242</v>
      </c>
      <c r="AL25" s="27"/>
      <c r="AM25" s="30">
        <f t="shared" si="7"/>
        <v>113242</v>
      </c>
      <c r="AN25" s="30">
        <f t="shared" si="8"/>
        <v>7249906</v>
      </c>
      <c r="AO25" s="20"/>
    </row>
    <row r="26" spans="1:41" ht="45">
      <c r="A26" s="9" t="s">
        <v>49</v>
      </c>
      <c r="B26" s="9" t="s">
        <v>65</v>
      </c>
      <c r="C26" s="9" t="s">
        <v>62</v>
      </c>
      <c r="D26" s="15">
        <v>109</v>
      </c>
      <c r="E26" s="15">
        <v>105.59</v>
      </c>
      <c r="F26" s="15">
        <v>414</v>
      </c>
      <c r="G26" s="15">
        <v>400.39</v>
      </c>
      <c r="H26" s="15">
        <v>559</v>
      </c>
      <c r="I26" s="15">
        <v>546.37</v>
      </c>
      <c r="J26" s="15">
        <v>163</v>
      </c>
      <c r="K26" s="15">
        <v>162.32</v>
      </c>
      <c r="L26" s="15">
        <v>46</v>
      </c>
      <c r="M26" s="15">
        <v>45.45</v>
      </c>
      <c r="N26" s="15">
        <v>2</v>
      </c>
      <c r="O26" s="15">
        <v>1.95</v>
      </c>
      <c r="P26" s="16">
        <f t="shared" si="0"/>
        <v>1293</v>
      </c>
      <c r="Q26" s="16">
        <f t="shared" si="1"/>
        <v>1262.07</v>
      </c>
      <c r="R26" s="15">
        <v>7</v>
      </c>
      <c r="S26" s="15">
        <v>7</v>
      </c>
      <c r="T26" s="15">
        <v>0</v>
      </c>
      <c r="U26" s="15">
        <v>0</v>
      </c>
      <c r="V26" s="15">
        <v>103</v>
      </c>
      <c r="W26" s="15">
        <v>103</v>
      </c>
      <c r="X26" s="15">
        <v>1</v>
      </c>
      <c r="Y26" s="15">
        <v>1</v>
      </c>
      <c r="Z26" s="17">
        <f t="shared" si="2"/>
        <v>111</v>
      </c>
      <c r="AA26" s="17">
        <f t="shared" si="3"/>
        <v>111</v>
      </c>
      <c r="AB26" s="18">
        <f t="shared" si="4"/>
        <v>1404</v>
      </c>
      <c r="AC26" s="18">
        <f t="shared" si="5"/>
        <v>1373.07</v>
      </c>
      <c r="AD26" s="28">
        <v>4313774.86</v>
      </c>
      <c r="AE26" s="28">
        <v>123632.94</v>
      </c>
      <c r="AF26" s="28">
        <v>0</v>
      </c>
      <c r="AG26" s="28">
        <v>400.77</v>
      </c>
      <c r="AH26" s="28">
        <v>871936.3799999978</v>
      </c>
      <c r="AI26" s="28">
        <v>402635.5300000007</v>
      </c>
      <c r="AJ26" s="29">
        <f t="shared" si="6"/>
        <v>5712380.479999999</v>
      </c>
      <c r="AK26" s="27">
        <v>741265</v>
      </c>
      <c r="AL26" s="27">
        <v>0</v>
      </c>
      <c r="AM26" s="30">
        <f t="shared" si="7"/>
        <v>741265</v>
      </c>
      <c r="AN26" s="30">
        <f t="shared" si="8"/>
        <v>6453645.479999999</v>
      </c>
      <c r="AO26" s="20"/>
    </row>
    <row r="27" spans="1:41" ht="45">
      <c r="A27" s="9" t="s">
        <v>52</v>
      </c>
      <c r="B27" s="9" t="s">
        <v>61</v>
      </c>
      <c r="C27" s="9" t="s">
        <v>62</v>
      </c>
      <c r="D27" s="23">
        <v>1533</v>
      </c>
      <c r="E27" s="24">
        <v>1430</v>
      </c>
      <c r="F27" s="24">
        <v>679</v>
      </c>
      <c r="G27" s="24">
        <v>653.9</v>
      </c>
      <c r="H27" s="24">
        <v>95</v>
      </c>
      <c r="I27" s="24">
        <v>92.36</v>
      </c>
      <c r="J27" s="24">
        <v>12</v>
      </c>
      <c r="K27" s="24">
        <v>12</v>
      </c>
      <c r="L27" s="24">
        <v>8</v>
      </c>
      <c r="M27" s="24">
        <v>8</v>
      </c>
      <c r="N27" s="24">
        <v>7</v>
      </c>
      <c r="O27" s="24">
        <v>0.96</v>
      </c>
      <c r="P27" s="16">
        <f t="shared" si="0"/>
        <v>2334</v>
      </c>
      <c r="Q27" s="16">
        <f t="shared" si="1"/>
        <v>2197.2200000000003</v>
      </c>
      <c r="R27" s="24">
        <v>201</v>
      </c>
      <c r="S27" s="24">
        <v>201</v>
      </c>
      <c r="T27" s="24">
        <v>0</v>
      </c>
      <c r="U27" s="24">
        <v>0</v>
      </c>
      <c r="V27" s="24">
        <v>109</v>
      </c>
      <c r="W27" s="24">
        <v>109</v>
      </c>
      <c r="X27" s="24">
        <v>0</v>
      </c>
      <c r="Y27" s="24">
        <v>0</v>
      </c>
      <c r="Z27" s="17">
        <f t="shared" si="2"/>
        <v>310</v>
      </c>
      <c r="AA27" s="17">
        <f t="shared" si="3"/>
        <v>310</v>
      </c>
      <c r="AB27" s="18">
        <f t="shared" si="4"/>
        <v>2644</v>
      </c>
      <c r="AC27" s="18">
        <f t="shared" si="5"/>
        <v>2507.2200000000003</v>
      </c>
      <c r="AD27" s="31">
        <v>3937472.45</v>
      </c>
      <c r="AE27" s="32">
        <v>117259.76</v>
      </c>
      <c r="AF27" s="32">
        <v>7978.73</v>
      </c>
      <c r="AG27" s="32">
        <v>157641.92</v>
      </c>
      <c r="AH27" s="32">
        <v>304164.14</v>
      </c>
      <c r="AI27" s="32">
        <v>317558.73</v>
      </c>
      <c r="AJ27" s="29">
        <f t="shared" si="6"/>
        <v>4842075.73</v>
      </c>
      <c r="AK27" s="31">
        <v>921258</v>
      </c>
      <c r="AL27" s="27"/>
      <c r="AM27" s="30">
        <f t="shared" si="7"/>
        <v>921258</v>
      </c>
      <c r="AN27" s="30">
        <f t="shared" si="8"/>
        <v>5763333.73</v>
      </c>
      <c r="AO27" s="20"/>
    </row>
    <row r="28" spans="1:41" ht="45">
      <c r="A28" s="9" t="s">
        <v>53</v>
      </c>
      <c r="B28" s="9" t="s">
        <v>61</v>
      </c>
      <c r="C28" s="9" t="s">
        <v>62</v>
      </c>
      <c r="D28" s="15">
        <v>0</v>
      </c>
      <c r="E28" s="15">
        <v>0</v>
      </c>
      <c r="F28" s="15">
        <v>39</v>
      </c>
      <c r="G28" s="15">
        <v>39</v>
      </c>
      <c r="H28" s="15">
        <v>17</v>
      </c>
      <c r="I28" s="15">
        <v>17</v>
      </c>
      <c r="J28" s="15">
        <v>77</v>
      </c>
      <c r="K28" s="15">
        <v>77</v>
      </c>
      <c r="L28" s="15">
        <v>6</v>
      </c>
      <c r="M28" s="15">
        <v>6</v>
      </c>
      <c r="N28" s="15">
        <v>31</v>
      </c>
      <c r="O28" s="15">
        <v>31</v>
      </c>
      <c r="P28" s="16">
        <f t="shared" si="0"/>
        <v>170</v>
      </c>
      <c r="Q28" s="16">
        <f t="shared" si="1"/>
        <v>170</v>
      </c>
      <c r="R28" s="15">
        <v>15</v>
      </c>
      <c r="S28" s="15">
        <v>15</v>
      </c>
      <c r="T28" s="15">
        <v>0</v>
      </c>
      <c r="U28" s="15">
        <v>0</v>
      </c>
      <c r="V28" s="15">
        <v>0</v>
      </c>
      <c r="W28" s="15">
        <v>0</v>
      </c>
      <c r="X28" s="15">
        <v>0</v>
      </c>
      <c r="Y28" s="15">
        <v>0</v>
      </c>
      <c r="Z28" s="17">
        <f t="shared" si="2"/>
        <v>15</v>
      </c>
      <c r="AA28" s="17">
        <f t="shared" si="3"/>
        <v>15</v>
      </c>
      <c r="AB28" s="18">
        <f t="shared" si="4"/>
        <v>185</v>
      </c>
      <c r="AC28" s="18">
        <f t="shared" si="5"/>
        <v>185</v>
      </c>
      <c r="AD28" s="28">
        <v>714087.2</v>
      </c>
      <c r="AE28" s="28">
        <v>105732.68</v>
      </c>
      <c r="AF28" s="28"/>
      <c r="AG28" s="28"/>
      <c r="AH28" s="28">
        <v>130739.86</v>
      </c>
      <c r="AI28" s="28">
        <v>85982.58</v>
      </c>
      <c r="AJ28" s="29">
        <f t="shared" si="6"/>
        <v>1036542.3199999998</v>
      </c>
      <c r="AK28" s="27">
        <v>141741.73</v>
      </c>
      <c r="AL28" s="27"/>
      <c r="AM28" s="30">
        <f t="shared" si="7"/>
        <v>141741.73</v>
      </c>
      <c r="AN28" s="30">
        <f t="shared" si="8"/>
        <v>1178284.0499999998</v>
      </c>
      <c r="AO28" s="20"/>
    </row>
    <row r="29" spans="1:41" ht="45">
      <c r="A29" s="9" t="s">
        <v>54</v>
      </c>
      <c r="B29" s="9" t="s">
        <v>61</v>
      </c>
      <c r="C29" s="9" t="s">
        <v>62</v>
      </c>
      <c r="D29" s="23">
        <v>23</v>
      </c>
      <c r="E29" s="24">
        <v>22.7</v>
      </c>
      <c r="F29" s="24">
        <v>13</v>
      </c>
      <c r="G29" s="24">
        <v>12.2</v>
      </c>
      <c r="H29" s="24">
        <v>50</v>
      </c>
      <c r="I29" s="24">
        <v>49.6</v>
      </c>
      <c r="J29" s="24">
        <v>14</v>
      </c>
      <c r="K29" s="24">
        <v>13.8</v>
      </c>
      <c r="L29" s="24">
        <v>6</v>
      </c>
      <c r="M29" s="24">
        <v>6</v>
      </c>
      <c r="N29" s="24">
        <v>0</v>
      </c>
      <c r="O29" s="24">
        <v>0</v>
      </c>
      <c r="P29" s="16">
        <f t="shared" si="0"/>
        <v>106</v>
      </c>
      <c r="Q29" s="16">
        <f t="shared" si="1"/>
        <v>104.3</v>
      </c>
      <c r="R29" s="56">
        <v>0</v>
      </c>
      <c r="S29" s="56">
        <v>0</v>
      </c>
      <c r="T29" s="56">
        <v>0</v>
      </c>
      <c r="U29" s="56">
        <v>0</v>
      </c>
      <c r="V29" s="56">
        <v>0</v>
      </c>
      <c r="W29" s="56">
        <v>0</v>
      </c>
      <c r="X29" s="56">
        <v>0</v>
      </c>
      <c r="Y29" s="56">
        <v>0</v>
      </c>
      <c r="Z29" s="17">
        <f t="shared" si="2"/>
        <v>0</v>
      </c>
      <c r="AA29" s="17">
        <f t="shared" si="3"/>
        <v>0</v>
      </c>
      <c r="AB29" s="18">
        <f t="shared" si="4"/>
        <v>106</v>
      </c>
      <c r="AC29" s="18">
        <f t="shared" si="5"/>
        <v>104.3</v>
      </c>
      <c r="AD29" s="31">
        <f>429889-4796-AH29-AI29</f>
        <v>331753</v>
      </c>
      <c r="AE29" s="32"/>
      <c r="AF29" s="32"/>
      <c r="AG29" s="32"/>
      <c r="AH29" s="32">
        <f>63684</f>
        <v>63684</v>
      </c>
      <c r="AI29" s="32">
        <v>29656</v>
      </c>
      <c r="AJ29" s="29">
        <f t="shared" si="6"/>
        <v>425093</v>
      </c>
      <c r="AK29" s="57">
        <v>0</v>
      </c>
      <c r="AL29" s="27"/>
      <c r="AM29" s="30">
        <f t="shared" si="7"/>
        <v>0</v>
      </c>
      <c r="AN29" s="30">
        <f t="shared" si="8"/>
        <v>425093</v>
      </c>
      <c r="AO29" s="20"/>
    </row>
    <row r="30" spans="1:41" ht="45">
      <c r="A30" s="9" t="s">
        <v>55</v>
      </c>
      <c r="B30" s="9" t="s">
        <v>65</v>
      </c>
      <c r="C30" s="9" t="s">
        <v>62</v>
      </c>
      <c r="D30" s="15">
        <v>235</v>
      </c>
      <c r="E30" s="15">
        <v>207.36</v>
      </c>
      <c r="F30" s="15">
        <v>225</v>
      </c>
      <c r="G30" s="15">
        <v>214.1</v>
      </c>
      <c r="H30" s="15">
        <v>261</v>
      </c>
      <c r="I30" s="15">
        <v>254.43</v>
      </c>
      <c r="J30" s="15">
        <v>229</v>
      </c>
      <c r="K30" s="15">
        <v>216.16</v>
      </c>
      <c r="L30" s="15">
        <v>29</v>
      </c>
      <c r="M30" s="15">
        <v>29</v>
      </c>
      <c r="N30" s="15">
        <v>0</v>
      </c>
      <c r="O30" s="15">
        <v>0</v>
      </c>
      <c r="P30" s="16">
        <f t="shared" si="0"/>
        <v>979</v>
      </c>
      <c r="Q30" s="16">
        <f t="shared" si="1"/>
        <v>921.0500000000001</v>
      </c>
      <c r="R30" s="15">
        <v>37</v>
      </c>
      <c r="S30" s="15">
        <v>37</v>
      </c>
      <c r="T30" s="15">
        <v>0</v>
      </c>
      <c r="U30" s="15">
        <v>0</v>
      </c>
      <c r="V30" s="15">
        <v>25</v>
      </c>
      <c r="W30" s="15">
        <v>25</v>
      </c>
      <c r="X30" s="15">
        <v>0</v>
      </c>
      <c r="Y30" s="15">
        <v>0</v>
      </c>
      <c r="Z30" s="17">
        <f t="shared" si="2"/>
        <v>62</v>
      </c>
      <c r="AA30" s="17">
        <f t="shared" si="3"/>
        <v>62</v>
      </c>
      <c r="AB30" s="18">
        <f t="shared" si="4"/>
        <v>1041</v>
      </c>
      <c r="AC30" s="18">
        <f t="shared" si="5"/>
        <v>983.0500000000001</v>
      </c>
      <c r="AD30" s="28">
        <v>2258197</v>
      </c>
      <c r="AE30" s="28">
        <v>84264</v>
      </c>
      <c r="AF30" s="28">
        <v>6953</v>
      </c>
      <c r="AG30" s="28">
        <v>86295</v>
      </c>
      <c r="AH30" s="28">
        <v>466978</v>
      </c>
      <c r="AI30" s="28">
        <v>195460</v>
      </c>
      <c r="AJ30" s="29">
        <f t="shared" si="6"/>
        <v>3098147</v>
      </c>
      <c r="AK30" s="27">
        <v>323317</v>
      </c>
      <c r="AL30" s="27"/>
      <c r="AM30" s="30">
        <f t="shared" si="7"/>
        <v>323317</v>
      </c>
      <c r="AN30" s="30">
        <f t="shared" si="8"/>
        <v>3421464</v>
      </c>
      <c r="AO30" s="20"/>
    </row>
    <row r="31" spans="1:41" ht="45">
      <c r="A31" s="9" t="s">
        <v>56</v>
      </c>
      <c r="B31" s="9" t="s">
        <v>65</v>
      </c>
      <c r="C31" s="9" t="s">
        <v>62</v>
      </c>
      <c r="D31" s="15">
        <v>1</v>
      </c>
      <c r="E31" s="15">
        <v>1</v>
      </c>
      <c r="F31" s="15">
        <v>6</v>
      </c>
      <c r="G31" s="15">
        <v>6</v>
      </c>
      <c r="H31" s="15">
        <v>10</v>
      </c>
      <c r="I31" s="15">
        <v>10</v>
      </c>
      <c r="J31" s="15">
        <v>19</v>
      </c>
      <c r="K31" s="15">
        <v>18.83</v>
      </c>
      <c r="L31" s="15">
        <v>4</v>
      </c>
      <c r="M31" s="15">
        <v>4</v>
      </c>
      <c r="N31" s="15">
        <v>0</v>
      </c>
      <c r="O31" s="15">
        <v>0</v>
      </c>
      <c r="P31" s="16">
        <f t="shared" si="0"/>
        <v>40</v>
      </c>
      <c r="Q31" s="16">
        <f t="shared" si="1"/>
        <v>39.83</v>
      </c>
      <c r="R31" s="15">
        <v>0</v>
      </c>
      <c r="S31" s="15">
        <v>0</v>
      </c>
      <c r="T31" s="15">
        <v>0</v>
      </c>
      <c r="U31" s="15">
        <v>0</v>
      </c>
      <c r="V31" s="15">
        <v>0</v>
      </c>
      <c r="W31" s="15">
        <v>0</v>
      </c>
      <c r="X31" s="15">
        <v>0</v>
      </c>
      <c r="Y31" s="15">
        <v>0</v>
      </c>
      <c r="Z31" s="17">
        <f t="shared" si="2"/>
        <v>0</v>
      </c>
      <c r="AA31" s="17">
        <f t="shared" si="3"/>
        <v>0</v>
      </c>
      <c r="AB31" s="18">
        <f t="shared" si="4"/>
        <v>40</v>
      </c>
      <c r="AC31" s="18">
        <f t="shared" si="5"/>
        <v>39.83</v>
      </c>
      <c r="AD31" s="28">
        <v>141098</v>
      </c>
      <c r="AE31" s="28"/>
      <c r="AF31" s="28"/>
      <c r="AG31" s="28">
        <v>2017</v>
      </c>
      <c r="AH31" s="28">
        <v>26544</v>
      </c>
      <c r="AI31" s="28">
        <v>13375</v>
      </c>
      <c r="AJ31" s="29">
        <f t="shared" si="6"/>
        <v>183034</v>
      </c>
      <c r="AK31" s="27"/>
      <c r="AL31" s="27"/>
      <c r="AM31" s="30">
        <f t="shared" si="7"/>
        <v>0</v>
      </c>
      <c r="AN31" s="30">
        <f t="shared" si="8"/>
        <v>183034</v>
      </c>
      <c r="AO31" s="20"/>
    </row>
    <row r="32" spans="1:41" ht="45">
      <c r="A32" s="9" t="s">
        <v>57</v>
      </c>
      <c r="B32" s="9" t="s">
        <v>61</v>
      </c>
      <c r="C32" s="9" t="s">
        <v>62</v>
      </c>
      <c r="D32" s="15">
        <v>64</v>
      </c>
      <c r="E32" s="15">
        <v>59.59</v>
      </c>
      <c r="F32" s="15">
        <v>68</v>
      </c>
      <c r="G32" s="15">
        <v>65.14</v>
      </c>
      <c r="H32" s="15">
        <v>281</v>
      </c>
      <c r="I32" s="15">
        <v>278.04</v>
      </c>
      <c r="J32" s="15">
        <v>102</v>
      </c>
      <c r="K32" s="15">
        <v>100.36</v>
      </c>
      <c r="L32" s="15">
        <v>10</v>
      </c>
      <c r="M32" s="15">
        <v>9.6</v>
      </c>
      <c r="N32" s="15">
        <v>17</v>
      </c>
      <c r="O32" s="15">
        <v>17</v>
      </c>
      <c r="P32" s="16">
        <f t="shared" si="0"/>
        <v>542</v>
      </c>
      <c r="Q32" s="16">
        <f t="shared" si="1"/>
        <v>529.73</v>
      </c>
      <c r="R32" s="15">
        <v>2</v>
      </c>
      <c r="S32" s="15">
        <v>2</v>
      </c>
      <c r="T32" s="15">
        <v>0</v>
      </c>
      <c r="U32" s="15">
        <v>0</v>
      </c>
      <c r="V32" s="15">
        <v>381</v>
      </c>
      <c r="W32" s="15">
        <v>381</v>
      </c>
      <c r="X32" s="15">
        <v>0</v>
      </c>
      <c r="Y32" s="15">
        <v>0</v>
      </c>
      <c r="Z32" s="17">
        <f t="shared" si="2"/>
        <v>383</v>
      </c>
      <c r="AA32" s="17">
        <f t="shared" si="3"/>
        <v>383</v>
      </c>
      <c r="AB32" s="18">
        <f t="shared" si="4"/>
        <v>925</v>
      </c>
      <c r="AC32" s="18">
        <f t="shared" si="5"/>
        <v>912.73</v>
      </c>
      <c r="AD32" s="28">
        <v>1648591</v>
      </c>
      <c r="AE32" s="28">
        <v>0</v>
      </c>
      <c r="AF32" s="28">
        <v>176377</v>
      </c>
      <c r="AG32" s="28">
        <v>80347</v>
      </c>
      <c r="AH32" s="28">
        <v>259000</v>
      </c>
      <c r="AI32" s="28">
        <v>177795</v>
      </c>
      <c r="AJ32" s="29">
        <f t="shared" si="6"/>
        <v>2342110</v>
      </c>
      <c r="AK32" s="27">
        <v>1447039</v>
      </c>
      <c r="AL32" s="27">
        <v>0</v>
      </c>
      <c r="AM32" s="30">
        <f t="shared" si="7"/>
        <v>1447039</v>
      </c>
      <c r="AN32" s="30">
        <f t="shared" si="8"/>
        <v>3789149</v>
      </c>
      <c r="AO32" s="20" t="s">
        <v>70</v>
      </c>
    </row>
    <row r="33" spans="1:41" ht="45">
      <c r="A33" s="9" t="s">
        <v>59</v>
      </c>
      <c r="B33" s="9" t="s">
        <v>66</v>
      </c>
      <c r="C33" s="9" t="s">
        <v>62</v>
      </c>
      <c r="D33" s="15">
        <v>39</v>
      </c>
      <c r="E33" s="15">
        <v>33.32</v>
      </c>
      <c r="F33" s="15">
        <v>522</v>
      </c>
      <c r="G33" s="15">
        <v>509.22</v>
      </c>
      <c r="H33" s="15">
        <v>416</v>
      </c>
      <c r="I33" s="15">
        <v>405.27</v>
      </c>
      <c r="J33" s="15">
        <v>113</v>
      </c>
      <c r="K33" s="15">
        <v>110.94</v>
      </c>
      <c r="L33" s="15">
        <v>6</v>
      </c>
      <c r="M33" s="15">
        <v>5.6</v>
      </c>
      <c r="N33" s="15">
        <v>6</v>
      </c>
      <c r="O33" s="15">
        <v>3.73</v>
      </c>
      <c r="P33" s="16">
        <f t="shared" si="0"/>
        <v>1102</v>
      </c>
      <c r="Q33" s="16">
        <f t="shared" si="1"/>
        <v>1068.08</v>
      </c>
      <c r="R33" s="15">
        <v>45</v>
      </c>
      <c r="S33" s="15">
        <v>45</v>
      </c>
      <c r="T33" s="15">
        <v>1</v>
      </c>
      <c r="U33" s="15">
        <v>1</v>
      </c>
      <c r="V33" s="15">
        <v>87</v>
      </c>
      <c r="W33" s="15">
        <v>87</v>
      </c>
      <c r="X33" s="15">
        <v>0</v>
      </c>
      <c r="Y33" s="15">
        <v>0</v>
      </c>
      <c r="Z33" s="17">
        <f t="shared" si="2"/>
        <v>133</v>
      </c>
      <c r="AA33" s="17">
        <f t="shared" si="3"/>
        <v>133</v>
      </c>
      <c r="AB33" s="18">
        <f t="shared" si="4"/>
        <v>1235</v>
      </c>
      <c r="AC33" s="18">
        <f t="shared" si="5"/>
        <v>1201.08</v>
      </c>
      <c r="AD33" s="28">
        <v>2856454</v>
      </c>
      <c r="AE33" s="28">
        <v>61631</v>
      </c>
      <c r="AF33" s="28">
        <v>15104</v>
      </c>
      <c r="AG33" s="28">
        <v>20467</v>
      </c>
      <c r="AH33" s="28">
        <v>560742</v>
      </c>
      <c r="AI33" s="28">
        <v>237575</v>
      </c>
      <c r="AJ33" s="29">
        <f t="shared" si="6"/>
        <v>3751973</v>
      </c>
      <c r="AK33" s="27">
        <v>1003872.39</v>
      </c>
      <c r="AL33" s="27"/>
      <c r="AM33" s="30">
        <f t="shared" si="7"/>
        <v>1003872.39</v>
      </c>
      <c r="AN33" s="30">
        <f t="shared" si="8"/>
        <v>4755845.39</v>
      </c>
      <c r="AO33" s="20"/>
    </row>
    <row r="34" spans="1:41" ht="45">
      <c r="A34" s="9" t="s">
        <v>60</v>
      </c>
      <c r="B34" s="9" t="s">
        <v>66</v>
      </c>
      <c r="C34" s="9" t="s">
        <v>62</v>
      </c>
      <c r="D34" s="15" t="s">
        <v>67</v>
      </c>
      <c r="E34" s="15" t="s">
        <v>67</v>
      </c>
      <c r="F34" s="15" t="s">
        <v>67</v>
      </c>
      <c r="G34" s="15" t="s">
        <v>67</v>
      </c>
      <c r="H34" s="15" t="s">
        <v>67</v>
      </c>
      <c r="I34" s="15" t="s">
        <v>67</v>
      </c>
      <c r="J34" s="15" t="s">
        <v>67</v>
      </c>
      <c r="K34" s="15" t="s">
        <v>67</v>
      </c>
      <c r="L34" s="15">
        <v>4</v>
      </c>
      <c r="M34" s="15">
        <v>3.1</v>
      </c>
      <c r="N34" s="15">
        <v>1929</v>
      </c>
      <c r="O34" s="15">
        <v>1852.1</v>
      </c>
      <c r="P34" s="16">
        <f t="shared" si="0"/>
        <v>1933</v>
      </c>
      <c r="Q34" s="16">
        <f t="shared" si="1"/>
        <v>1855.1999999999998</v>
      </c>
      <c r="R34" s="15">
        <v>17</v>
      </c>
      <c r="S34" s="15">
        <v>17</v>
      </c>
      <c r="T34" s="15">
        <v>19</v>
      </c>
      <c r="U34" s="15">
        <v>19</v>
      </c>
      <c r="V34" s="15">
        <v>36</v>
      </c>
      <c r="W34" s="15">
        <v>36</v>
      </c>
      <c r="X34" s="15">
        <v>0</v>
      </c>
      <c r="Y34" s="15">
        <v>0</v>
      </c>
      <c r="Z34" s="17">
        <f t="shared" si="2"/>
        <v>72</v>
      </c>
      <c r="AA34" s="17">
        <f t="shared" si="3"/>
        <v>72</v>
      </c>
      <c r="AB34" s="18">
        <f t="shared" si="4"/>
        <v>2005</v>
      </c>
      <c r="AC34" s="18">
        <f t="shared" si="5"/>
        <v>1927.1999999999998</v>
      </c>
      <c r="AD34" s="28">
        <v>4806490</v>
      </c>
      <c r="AE34" s="28">
        <v>353887</v>
      </c>
      <c r="AF34" s="28">
        <v>72854</v>
      </c>
      <c r="AG34" s="28">
        <v>162699</v>
      </c>
      <c r="AH34" s="28">
        <v>993496</v>
      </c>
      <c r="AI34" s="28">
        <v>426833</v>
      </c>
      <c r="AJ34" s="29">
        <f t="shared" si="6"/>
        <v>6816259</v>
      </c>
      <c r="AK34" s="27">
        <v>411227</v>
      </c>
      <c r="AL34" s="27">
        <v>0</v>
      </c>
      <c r="AM34" s="30">
        <f t="shared" si="7"/>
        <v>411227</v>
      </c>
      <c r="AN34" s="30">
        <f t="shared" si="8"/>
        <v>7227486</v>
      </c>
      <c r="AO34" s="4"/>
    </row>
    <row r="35" spans="1:41" ht="15">
      <c r="A35" s="3"/>
      <c r="B35" s="3"/>
      <c r="C35" s="3"/>
      <c r="D35" s="7"/>
      <c r="E35" s="7"/>
      <c r="F35" s="7"/>
      <c r="G35" s="7"/>
      <c r="H35" s="7"/>
      <c r="I35" s="7"/>
      <c r="J35" s="7"/>
      <c r="K35" s="7"/>
      <c r="L35" s="7"/>
      <c r="M35" s="7"/>
      <c r="N35" s="7"/>
      <c r="O35" s="7"/>
      <c r="P35" s="26"/>
      <c r="Q35" s="26"/>
      <c r="R35" s="7"/>
      <c r="S35" s="7"/>
      <c r="T35" s="7"/>
      <c r="U35" s="7"/>
      <c r="V35" s="7"/>
      <c r="W35" s="7"/>
      <c r="X35" s="7"/>
      <c r="Y35" s="7"/>
      <c r="Z35" s="17"/>
      <c r="AA35" s="17"/>
      <c r="AB35" s="18"/>
      <c r="AC35" s="18"/>
      <c r="AD35" s="32"/>
      <c r="AE35" s="32"/>
      <c r="AF35" s="32"/>
      <c r="AG35" s="32"/>
      <c r="AH35" s="32"/>
      <c r="AI35" s="32"/>
      <c r="AJ35" s="29"/>
      <c r="AK35" s="31"/>
      <c r="AL35" s="31"/>
      <c r="AM35" s="30"/>
      <c r="AN35" s="30"/>
      <c r="AO35" s="4"/>
    </row>
    <row r="36" spans="1:41" ht="15">
      <c r="A36" s="3"/>
      <c r="B36" s="3"/>
      <c r="C36" s="3"/>
      <c r="D36" s="7"/>
      <c r="E36" s="7"/>
      <c r="F36" s="7"/>
      <c r="G36" s="7"/>
      <c r="H36" s="7"/>
      <c r="I36" s="7"/>
      <c r="J36" s="7"/>
      <c r="K36" s="7"/>
      <c r="L36" s="7"/>
      <c r="M36" s="7"/>
      <c r="N36" s="7"/>
      <c r="O36" s="7"/>
      <c r="P36" s="26"/>
      <c r="Q36" s="26"/>
      <c r="R36" s="7"/>
      <c r="S36" s="7"/>
      <c r="T36" s="7"/>
      <c r="U36" s="7"/>
      <c r="V36" s="7"/>
      <c r="W36" s="7"/>
      <c r="X36" s="7"/>
      <c r="Y36" s="7"/>
      <c r="Z36" s="17"/>
      <c r="AA36" s="17"/>
      <c r="AB36" s="18"/>
      <c r="AC36" s="18"/>
      <c r="AD36" s="32"/>
      <c r="AE36" s="32"/>
      <c r="AF36" s="32"/>
      <c r="AG36" s="32"/>
      <c r="AH36" s="32"/>
      <c r="AI36" s="32"/>
      <c r="AJ36" s="29"/>
      <c r="AK36" s="31"/>
      <c r="AL36" s="31"/>
      <c r="AM36" s="30"/>
      <c r="AN36" s="30"/>
      <c r="AO36" s="4"/>
    </row>
    <row r="37" spans="1:41" ht="15">
      <c r="A37" s="3"/>
      <c r="B37" s="3"/>
      <c r="C37" s="3"/>
      <c r="D37" s="7"/>
      <c r="E37" s="7"/>
      <c r="F37" s="7"/>
      <c r="G37" s="7"/>
      <c r="H37" s="7"/>
      <c r="I37" s="7"/>
      <c r="J37" s="7"/>
      <c r="K37" s="7"/>
      <c r="L37" s="7"/>
      <c r="M37" s="7"/>
      <c r="N37" s="7"/>
      <c r="O37" s="7"/>
      <c r="P37" s="26"/>
      <c r="Q37" s="26"/>
      <c r="R37" s="7"/>
      <c r="S37" s="7"/>
      <c r="T37" s="7"/>
      <c r="U37" s="7"/>
      <c r="V37" s="7"/>
      <c r="W37" s="7"/>
      <c r="X37" s="7"/>
      <c r="Y37" s="7"/>
      <c r="Z37" s="17"/>
      <c r="AA37" s="17"/>
      <c r="AB37" s="18"/>
      <c r="AC37" s="18"/>
      <c r="AD37" s="32"/>
      <c r="AE37" s="32"/>
      <c r="AF37" s="32"/>
      <c r="AG37" s="32"/>
      <c r="AH37" s="32"/>
      <c r="AI37" s="32"/>
      <c r="AJ37" s="29"/>
      <c r="AK37" s="31"/>
      <c r="AL37" s="31"/>
      <c r="AM37" s="30"/>
      <c r="AN37" s="30"/>
      <c r="AO37" s="4"/>
    </row>
    <row r="38" spans="1:41" ht="15">
      <c r="A38" s="3"/>
      <c r="B38" s="3"/>
      <c r="C38" s="3"/>
      <c r="D38" s="7"/>
      <c r="E38" s="7"/>
      <c r="F38" s="7"/>
      <c r="G38" s="7"/>
      <c r="H38" s="7"/>
      <c r="I38" s="7"/>
      <c r="J38" s="7"/>
      <c r="K38" s="7"/>
      <c r="L38" s="7"/>
      <c r="M38" s="7"/>
      <c r="N38" s="7"/>
      <c r="O38" s="7"/>
      <c r="P38" s="26"/>
      <c r="Q38" s="26"/>
      <c r="R38" s="7"/>
      <c r="S38" s="7"/>
      <c r="T38" s="7"/>
      <c r="U38" s="7"/>
      <c r="V38" s="7"/>
      <c r="W38" s="7"/>
      <c r="X38" s="7"/>
      <c r="Y38" s="7"/>
      <c r="Z38" s="17"/>
      <c r="AA38" s="17"/>
      <c r="AB38" s="18"/>
      <c r="AC38" s="18"/>
      <c r="AD38" s="32"/>
      <c r="AE38" s="32"/>
      <c r="AF38" s="32"/>
      <c r="AG38" s="32"/>
      <c r="AH38" s="32"/>
      <c r="AI38" s="32"/>
      <c r="AJ38" s="29"/>
      <c r="AK38" s="31"/>
      <c r="AL38" s="31"/>
      <c r="AM38" s="30"/>
      <c r="AN38" s="30"/>
      <c r="AO38" s="4"/>
    </row>
    <row r="39" spans="1:41" ht="15">
      <c r="A39" s="3"/>
      <c r="B39" s="3"/>
      <c r="C39" s="3"/>
      <c r="D39" s="7"/>
      <c r="E39" s="7"/>
      <c r="F39" s="7"/>
      <c r="G39" s="7"/>
      <c r="H39" s="7"/>
      <c r="I39" s="7"/>
      <c r="J39" s="7"/>
      <c r="K39" s="7"/>
      <c r="L39" s="7"/>
      <c r="M39" s="7"/>
      <c r="N39" s="7"/>
      <c r="O39" s="7"/>
      <c r="P39" s="26"/>
      <c r="Q39" s="26"/>
      <c r="R39" s="7"/>
      <c r="S39" s="7"/>
      <c r="T39" s="7"/>
      <c r="U39" s="7"/>
      <c r="V39" s="7"/>
      <c r="W39" s="7"/>
      <c r="X39" s="7"/>
      <c r="Y39" s="7"/>
      <c r="Z39" s="17"/>
      <c r="AA39" s="17"/>
      <c r="AB39" s="18"/>
      <c r="AC39" s="18"/>
      <c r="AD39" s="32"/>
      <c r="AE39" s="32"/>
      <c r="AF39" s="32"/>
      <c r="AG39" s="32"/>
      <c r="AH39" s="32"/>
      <c r="AI39" s="32"/>
      <c r="AJ39" s="29"/>
      <c r="AK39" s="31"/>
      <c r="AL39" s="31"/>
      <c r="AM39" s="30"/>
      <c r="AN39" s="30"/>
      <c r="AO39" s="4"/>
    </row>
    <row r="40" spans="1:41" ht="15">
      <c r="A40" s="3"/>
      <c r="B40" s="3"/>
      <c r="C40" s="3"/>
      <c r="D40" s="7"/>
      <c r="E40" s="7"/>
      <c r="F40" s="7"/>
      <c r="G40" s="7"/>
      <c r="H40" s="7"/>
      <c r="I40" s="7"/>
      <c r="J40" s="7"/>
      <c r="K40" s="7"/>
      <c r="L40" s="7"/>
      <c r="M40" s="7"/>
      <c r="N40" s="7"/>
      <c r="O40" s="7"/>
      <c r="P40" s="26"/>
      <c r="Q40" s="26"/>
      <c r="R40" s="7"/>
      <c r="S40" s="7"/>
      <c r="T40" s="7"/>
      <c r="U40" s="7"/>
      <c r="V40" s="7"/>
      <c r="W40" s="7"/>
      <c r="X40" s="7"/>
      <c r="Y40" s="7"/>
      <c r="Z40" s="17"/>
      <c r="AA40" s="17"/>
      <c r="AB40" s="18"/>
      <c r="AC40" s="18"/>
      <c r="AD40" s="32"/>
      <c r="AE40" s="32"/>
      <c r="AF40" s="32"/>
      <c r="AG40" s="32"/>
      <c r="AH40" s="32"/>
      <c r="AI40" s="32"/>
      <c r="AJ40" s="29"/>
      <c r="AK40" s="31"/>
      <c r="AL40" s="31"/>
      <c r="AM40" s="30"/>
      <c r="AN40" s="30"/>
      <c r="AO40" s="4"/>
    </row>
    <row r="41" spans="1:41" ht="15">
      <c r="A41" s="3"/>
      <c r="B41" s="3"/>
      <c r="C41" s="3"/>
      <c r="D41" s="7"/>
      <c r="E41" s="7"/>
      <c r="F41" s="7"/>
      <c r="G41" s="7"/>
      <c r="H41" s="7"/>
      <c r="I41" s="7"/>
      <c r="J41" s="7"/>
      <c r="K41" s="7"/>
      <c r="L41" s="7"/>
      <c r="M41" s="7"/>
      <c r="N41" s="7"/>
      <c r="O41" s="7"/>
      <c r="P41" s="26"/>
      <c r="Q41" s="26"/>
      <c r="R41" s="7"/>
      <c r="S41" s="7"/>
      <c r="T41" s="7"/>
      <c r="U41" s="7"/>
      <c r="V41" s="7"/>
      <c r="W41" s="7"/>
      <c r="X41" s="7"/>
      <c r="Y41" s="7"/>
      <c r="Z41" s="17"/>
      <c r="AA41" s="17"/>
      <c r="AB41" s="18"/>
      <c r="AC41" s="18"/>
      <c r="AD41" s="32"/>
      <c r="AE41" s="32"/>
      <c r="AF41" s="32"/>
      <c r="AG41" s="32"/>
      <c r="AH41" s="32"/>
      <c r="AI41" s="32"/>
      <c r="AJ41" s="29"/>
      <c r="AK41" s="31"/>
      <c r="AL41" s="31"/>
      <c r="AM41" s="30"/>
      <c r="AN41" s="30"/>
      <c r="AO41" s="4"/>
    </row>
    <row r="42" spans="1:41" ht="15">
      <c r="A42" s="3"/>
      <c r="B42" s="3"/>
      <c r="C42" s="3"/>
      <c r="D42" s="7"/>
      <c r="E42" s="7"/>
      <c r="F42" s="7"/>
      <c r="G42" s="7"/>
      <c r="H42" s="7"/>
      <c r="I42" s="7"/>
      <c r="J42" s="7"/>
      <c r="K42" s="7"/>
      <c r="L42" s="7"/>
      <c r="M42" s="7"/>
      <c r="N42" s="7"/>
      <c r="O42" s="7"/>
      <c r="P42" s="26"/>
      <c r="Q42" s="26"/>
      <c r="R42" s="7"/>
      <c r="S42" s="7"/>
      <c r="T42" s="7"/>
      <c r="U42" s="7"/>
      <c r="V42" s="7"/>
      <c r="W42" s="7"/>
      <c r="X42" s="7"/>
      <c r="Y42" s="7"/>
      <c r="Z42" s="17"/>
      <c r="AA42" s="17"/>
      <c r="AB42" s="18"/>
      <c r="AC42" s="18"/>
      <c r="AD42" s="32"/>
      <c r="AE42" s="32"/>
      <c r="AF42" s="32"/>
      <c r="AG42" s="32"/>
      <c r="AH42" s="32"/>
      <c r="AI42" s="32"/>
      <c r="AJ42" s="29"/>
      <c r="AK42" s="31"/>
      <c r="AL42" s="31"/>
      <c r="AM42" s="30"/>
      <c r="AN42" s="30"/>
      <c r="AO42" s="4"/>
    </row>
    <row r="43" spans="1:41" ht="15">
      <c r="A43" s="3"/>
      <c r="B43" s="3"/>
      <c r="C43" s="3"/>
      <c r="D43" s="7"/>
      <c r="E43" s="7"/>
      <c r="F43" s="7"/>
      <c r="G43" s="7"/>
      <c r="H43" s="7"/>
      <c r="I43" s="7"/>
      <c r="J43" s="7"/>
      <c r="K43" s="7"/>
      <c r="L43" s="7"/>
      <c r="M43" s="7"/>
      <c r="N43" s="7"/>
      <c r="O43" s="7"/>
      <c r="P43" s="26"/>
      <c r="Q43" s="26"/>
      <c r="R43" s="7"/>
      <c r="S43" s="7"/>
      <c r="T43" s="7"/>
      <c r="U43" s="7"/>
      <c r="V43" s="7"/>
      <c r="W43" s="7"/>
      <c r="X43" s="7"/>
      <c r="Y43" s="7"/>
      <c r="Z43" s="17"/>
      <c r="AA43" s="17"/>
      <c r="AB43" s="18"/>
      <c r="AC43" s="18"/>
      <c r="AD43" s="32"/>
      <c r="AE43" s="32"/>
      <c r="AF43" s="32"/>
      <c r="AG43" s="32"/>
      <c r="AH43" s="32"/>
      <c r="AI43" s="32"/>
      <c r="AJ43" s="29"/>
      <c r="AK43" s="31"/>
      <c r="AL43" s="31"/>
      <c r="AM43" s="30"/>
      <c r="AN43" s="30"/>
      <c r="AO43" s="4"/>
    </row>
    <row r="44" spans="1:41" ht="15">
      <c r="A44" s="3"/>
      <c r="B44" s="3"/>
      <c r="C44" s="3"/>
      <c r="D44" s="7"/>
      <c r="E44" s="7"/>
      <c r="F44" s="7"/>
      <c r="G44" s="7"/>
      <c r="H44" s="7"/>
      <c r="I44" s="7"/>
      <c r="J44" s="7"/>
      <c r="K44" s="7"/>
      <c r="L44" s="7"/>
      <c r="M44" s="7"/>
      <c r="N44" s="7"/>
      <c r="O44" s="7"/>
      <c r="P44" s="26"/>
      <c r="Q44" s="26"/>
      <c r="R44" s="7"/>
      <c r="S44" s="7"/>
      <c r="T44" s="7"/>
      <c r="U44" s="7"/>
      <c r="V44" s="7"/>
      <c r="W44" s="7"/>
      <c r="X44" s="7"/>
      <c r="Y44" s="7"/>
      <c r="Z44" s="17"/>
      <c r="AA44" s="17"/>
      <c r="AB44" s="18"/>
      <c r="AC44" s="18"/>
      <c r="AD44" s="32"/>
      <c r="AE44" s="32"/>
      <c r="AF44" s="32"/>
      <c r="AG44" s="32"/>
      <c r="AH44" s="32"/>
      <c r="AI44" s="32"/>
      <c r="AJ44" s="29"/>
      <c r="AK44" s="31"/>
      <c r="AL44" s="31"/>
      <c r="AM44" s="30"/>
      <c r="AN44" s="30"/>
      <c r="AO44" s="4"/>
    </row>
    <row r="45" spans="1:41" ht="15">
      <c r="A45" s="3"/>
      <c r="B45" s="3"/>
      <c r="C45" s="3"/>
      <c r="D45" s="7"/>
      <c r="E45" s="7"/>
      <c r="F45" s="7"/>
      <c r="G45" s="7"/>
      <c r="H45" s="7"/>
      <c r="I45" s="7"/>
      <c r="J45" s="7"/>
      <c r="K45" s="7"/>
      <c r="L45" s="7"/>
      <c r="M45" s="7"/>
      <c r="N45" s="7"/>
      <c r="O45" s="7"/>
      <c r="P45" s="26"/>
      <c r="Q45" s="26"/>
      <c r="R45" s="7"/>
      <c r="S45" s="7"/>
      <c r="T45" s="7"/>
      <c r="U45" s="7"/>
      <c r="V45" s="7"/>
      <c r="W45" s="7"/>
      <c r="X45" s="7"/>
      <c r="Y45" s="7"/>
      <c r="Z45" s="17"/>
      <c r="AA45" s="17"/>
      <c r="AB45" s="18"/>
      <c r="AC45" s="18"/>
      <c r="AD45" s="32"/>
      <c r="AE45" s="32"/>
      <c r="AF45" s="32"/>
      <c r="AG45" s="32"/>
      <c r="AH45" s="32"/>
      <c r="AI45" s="32"/>
      <c r="AJ45" s="29"/>
      <c r="AK45" s="31"/>
      <c r="AL45" s="31"/>
      <c r="AM45" s="30"/>
      <c r="AN45" s="30"/>
      <c r="AO45" s="4"/>
    </row>
    <row r="46" spans="1:41" ht="15">
      <c r="A46" s="3"/>
      <c r="B46" s="3"/>
      <c r="C46" s="3"/>
      <c r="D46" s="7"/>
      <c r="E46" s="7"/>
      <c r="F46" s="7"/>
      <c r="G46" s="7"/>
      <c r="H46" s="7"/>
      <c r="I46" s="7"/>
      <c r="J46" s="7"/>
      <c r="K46" s="7"/>
      <c r="L46" s="7"/>
      <c r="M46" s="7"/>
      <c r="N46" s="7"/>
      <c r="O46" s="7"/>
      <c r="P46" s="26"/>
      <c r="Q46" s="26"/>
      <c r="R46" s="7"/>
      <c r="S46" s="7"/>
      <c r="T46" s="7"/>
      <c r="U46" s="7"/>
      <c r="V46" s="7"/>
      <c r="W46" s="7"/>
      <c r="X46" s="7"/>
      <c r="Y46" s="7"/>
      <c r="Z46" s="17"/>
      <c r="AA46" s="17"/>
      <c r="AB46" s="18"/>
      <c r="AC46" s="18"/>
      <c r="AD46" s="32"/>
      <c r="AE46" s="32"/>
      <c r="AF46" s="32"/>
      <c r="AG46" s="32"/>
      <c r="AH46" s="32"/>
      <c r="AI46" s="32"/>
      <c r="AJ46" s="29"/>
      <c r="AK46" s="31"/>
      <c r="AL46" s="31"/>
      <c r="AM46" s="30"/>
      <c r="AN46" s="30"/>
      <c r="AO46" s="4"/>
    </row>
    <row r="47" spans="1:41" ht="15">
      <c r="A47" s="3"/>
      <c r="B47" s="3"/>
      <c r="C47" s="3"/>
      <c r="D47" s="7"/>
      <c r="E47" s="7"/>
      <c r="F47" s="7"/>
      <c r="G47" s="7"/>
      <c r="H47" s="7"/>
      <c r="I47" s="7"/>
      <c r="J47" s="7"/>
      <c r="K47" s="7"/>
      <c r="L47" s="7"/>
      <c r="M47" s="7"/>
      <c r="N47" s="7"/>
      <c r="O47" s="7"/>
      <c r="P47" s="26"/>
      <c r="Q47" s="26"/>
      <c r="R47" s="7"/>
      <c r="S47" s="7"/>
      <c r="T47" s="7"/>
      <c r="U47" s="7"/>
      <c r="V47" s="7"/>
      <c r="W47" s="7"/>
      <c r="X47" s="7"/>
      <c r="Y47" s="7"/>
      <c r="Z47" s="17"/>
      <c r="AA47" s="17"/>
      <c r="AB47" s="18"/>
      <c r="AC47" s="18"/>
      <c r="AD47" s="32"/>
      <c r="AE47" s="32"/>
      <c r="AF47" s="32"/>
      <c r="AG47" s="32"/>
      <c r="AH47" s="32"/>
      <c r="AI47" s="32"/>
      <c r="AJ47" s="29"/>
      <c r="AK47" s="31"/>
      <c r="AL47" s="31"/>
      <c r="AM47" s="30"/>
      <c r="AN47" s="30"/>
      <c r="AO47" s="4"/>
    </row>
    <row r="48" spans="1:41" ht="15">
      <c r="A48" s="3"/>
      <c r="B48" s="3"/>
      <c r="C48" s="3"/>
      <c r="D48" s="7"/>
      <c r="E48" s="7"/>
      <c r="F48" s="7"/>
      <c r="G48" s="7"/>
      <c r="H48" s="7"/>
      <c r="I48" s="7"/>
      <c r="J48" s="7"/>
      <c r="K48" s="7"/>
      <c r="L48" s="7"/>
      <c r="M48" s="7"/>
      <c r="N48" s="7"/>
      <c r="O48" s="7"/>
      <c r="P48" s="26"/>
      <c r="Q48" s="26"/>
      <c r="R48" s="7"/>
      <c r="S48" s="7"/>
      <c r="T48" s="7"/>
      <c r="U48" s="7"/>
      <c r="V48" s="7"/>
      <c r="W48" s="7"/>
      <c r="X48" s="7"/>
      <c r="Y48" s="7"/>
      <c r="Z48" s="17"/>
      <c r="AA48" s="17"/>
      <c r="AB48" s="18"/>
      <c r="AC48" s="18"/>
      <c r="AD48" s="32"/>
      <c r="AE48" s="32"/>
      <c r="AF48" s="32"/>
      <c r="AG48" s="32"/>
      <c r="AH48" s="32"/>
      <c r="AI48" s="32"/>
      <c r="AJ48" s="29"/>
      <c r="AK48" s="31"/>
      <c r="AL48" s="31"/>
      <c r="AM48" s="30"/>
      <c r="AN48" s="30"/>
      <c r="AO48" s="4"/>
    </row>
    <row r="49" spans="1:41" ht="15">
      <c r="A49" s="3"/>
      <c r="B49" s="3"/>
      <c r="C49" s="3"/>
      <c r="D49" s="7"/>
      <c r="E49" s="7"/>
      <c r="F49" s="7"/>
      <c r="G49" s="7"/>
      <c r="H49" s="7"/>
      <c r="I49" s="7"/>
      <c r="J49" s="7"/>
      <c r="K49" s="7"/>
      <c r="L49" s="7"/>
      <c r="M49" s="7"/>
      <c r="N49" s="7"/>
      <c r="O49" s="7"/>
      <c r="P49" s="26"/>
      <c r="Q49" s="26"/>
      <c r="R49" s="7"/>
      <c r="S49" s="7"/>
      <c r="T49" s="7"/>
      <c r="U49" s="7"/>
      <c r="V49" s="7"/>
      <c r="W49" s="7"/>
      <c r="X49" s="7"/>
      <c r="Y49" s="7"/>
      <c r="Z49" s="17"/>
      <c r="AA49" s="17"/>
      <c r="AB49" s="18"/>
      <c r="AC49" s="18"/>
      <c r="AD49" s="32"/>
      <c r="AE49" s="32"/>
      <c r="AF49" s="32"/>
      <c r="AG49" s="32"/>
      <c r="AH49" s="32"/>
      <c r="AI49" s="32"/>
      <c r="AJ49" s="29"/>
      <c r="AK49" s="31"/>
      <c r="AL49" s="31"/>
      <c r="AM49" s="30"/>
      <c r="AN49" s="30"/>
      <c r="AO49" s="4"/>
    </row>
    <row r="50" spans="1:41" ht="15">
      <c r="A50" s="3"/>
      <c r="B50" s="3"/>
      <c r="C50" s="3"/>
      <c r="D50" s="7"/>
      <c r="E50" s="7"/>
      <c r="F50" s="7"/>
      <c r="G50" s="7"/>
      <c r="H50" s="7"/>
      <c r="I50" s="7"/>
      <c r="J50" s="7"/>
      <c r="K50" s="7"/>
      <c r="L50" s="7"/>
      <c r="M50" s="7"/>
      <c r="N50" s="7"/>
      <c r="O50" s="7"/>
      <c r="P50" s="26"/>
      <c r="Q50" s="26"/>
      <c r="R50" s="7"/>
      <c r="S50" s="7"/>
      <c r="T50" s="7"/>
      <c r="U50" s="7"/>
      <c r="V50" s="7"/>
      <c r="W50" s="7"/>
      <c r="X50" s="7"/>
      <c r="Y50" s="7"/>
      <c r="Z50" s="17"/>
      <c r="AA50" s="17"/>
      <c r="AB50" s="18"/>
      <c r="AC50" s="18"/>
      <c r="AD50" s="32"/>
      <c r="AE50" s="32"/>
      <c r="AF50" s="32"/>
      <c r="AG50" s="32"/>
      <c r="AH50" s="32"/>
      <c r="AI50" s="32"/>
      <c r="AJ50" s="29"/>
      <c r="AK50" s="31"/>
      <c r="AL50" s="31"/>
      <c r="AM50" s="30"/>
      <c r="AN50" s="30"/>
      <c r="AO50" s="4"/>
    </row>
    <row r="51" spans="1:41" ht="15">
      <c r="A51" s="3"/>
      <c r="B51" s="3"/>
      <c r="C51" s="3"/>
      <c r="D51" s="7"/>
      <c r="E51" s="7"/>
      <c r="F51" s="7"/>
      <c r="G51" s="7"/>
      <c r="H51" s="7"/>
      <c r="I51" s="7"/>
      <c r="J51" s="7"/>
      <c r="K51" s="7"/>
      <c r="L51" s="7"/>
      <c r="M51" s="7"/>
      <c r="N51" s="7"/>
      <c r="O51" s="7"/>
      <c r="P51" s="26"/>
      <c r="Q51" s="26"/>
      <c r="R51" s="7"/>
      <c r="S51" s="7"/>
      <c r="T51" s="7"/>
      <c r="U51" s="7"/>
      <c r="V51" s="7"/>
      <c r="W51" s="7"/>
      <c r="X51" s="7"/>
      <c r="Y51" s="7"/>
      <c r="Z51" s="17"/>
      <c r="AA51" s="17"/>
      <c r="AB51" s="18"/>
      <c r="AC51" s="18"/>
      <c r="AD51" s="32"/>
      <c r="AE51" s="32"/>
      <c r="AF51" s="32"/>
      <c r="AG51" s="32"/>
      <c r="AH51" s="32"/>
      <c r="AI51" s="32"/>
      <c r="AJ51" s="29"/>
      <c r="AK51" s="31"/>
      <c r="AL51" s="31"/>
      <c r="AM51" s="30"/>
      <c r="AN51" s="30"/>
      <c r="AO51" s="4"/>
    </row>
    <row r="52" spans="1:41" ht="15">
      <c r="A52" s="3"/>
      <c r="B52" s="3"/>
      <c r="C52" s="3"/>
      <c r="D52" s="7"/>
      <c r="E52" s="7"/>
      <c r="F52" s="7"/>
      <c r="G52" s="7"/>
      <c r="H52" s="7"/>
      <c r="I52" s="7"/>
      <c r="J52" s="7"/>
      <c r="K52" s="7"/>
      <c r="L52" s="7"/>
      <c r="M52" s="7"/>
      <c r="N52" s="7"/>
      <c r="O52" s="7"/>
      <c r="P52" s="26"/>
      <c r="Q52" s="26"/>
      <c r="R52" s="7"/>
      <c r="S52" s="7"/>
      <c r="T52" s="7"/>
      <c r="U52" s="7"/>
      <c r="V52" s="7"/>
      <c r="W52" s="7"/>
      <c r="X52" s="7"/>
      <c r="Y52" s="7"/>
      <c r="Z52" s="17"/>
      <c r="AA52" s="17"/>
      <c r="AB52" s="18"/>
      <c r="AC52" s="18"/>
      <c r="AD52" s="32"/>
      <c r="AE52" s="32"/>
      <c r="AF52" s="32"/>
      <c r="AG52" s="32"/>
      <c r="AH52" s="32"/>
      <c r="AI52" s="32"/>
      <c r="AJ52" s="29"/>
      <c r="AK52" s="31"/>
      <c r="AL52" s="31"/>
      <c r="AM52" s="30"/>
      <c r="AN52" s="30"/>
      <c r="AO52" s="4"/>
    </row>
    <row r="53" spans="1:41" ht="15">
      <c r="A53" s="3"/>
      <c r="B53" s="3"/>
      <c r="C53" s="3"/>
      <c r="D53" s="7"/>
      <c r="E53" s="7"/>
      <c r="F53" s="7"/>
      <c r="G53" s="7"/>
      <c r="H53" s="7"/>
      <c r="I53" s="7"/>
      <c r="J53" s="7"/>
      <c r="K53" s="7"/>
      <c r="L53" s="7"/>
      <c r="M53" s="7"/>
      <c r="N53" s="7"/>
      <c r="O53" s="7"/>
      <c r="P53" s="26"/>
      <c r="Q53" s="26"/>
      <c r="R53" s="7"/>
      <c r="S53" s="7"/>
      <c r="T53" s="7"/>
      <c r="U53" s="7"/>
      <c r="V53" s="7"/>
      <c r="W53" s="7"/>
      <c r="X53" s="7"/>
      <c r="Y53" s="7"/>
      <c r="Z53" s="17"/>
      <c r="AA53" s="17"/>
      <c r="AB53" s="18"/>
      <c r="AC53" s="18"/>
      <c r="AD53" s="32"/>
      <c r="AE53" s="32"/>
      <c r="AF53" s="32"/>
      <c r="AG53" s="32"/>
      <c r="AH53" s="32"/>
      <c r="AI53" s="32"/>
      <c r="AJ53" s="29"/>
      <c r="AK53" s="31"/>
      <c r="AL53" s="31"/>
      <c r="AM53" s="30"/>
      <c r="AN53" s="30"/>
      <c r="AO53" s="4"/>
    </row>
    <row r="54" spans="1:41" ht="15">
      <c r="A54" s="3"/>
      <c r="B54" s="3"/>
      <c r="C54" s="3"/>
      <c r="D54" s="7"/>
      <c r="E54" s="7"/>
      <c r="F54" s="7"/>
      <c r="G54" s="7"/>
      <c r="H54" s="7"/>
      <c r="I54" s="7"/>
      <c r="J54" s="7"/>
      <c r="K54" s="7"/>
      <c r="L54" s="7"/>
      <c r="M54" s="7"/>
      <c r="N54" s="7"/>
      <c r="O54" s="7"/>
      <c r="P54" s="26"/>
      <c r="Q54" s="26"/>
      <c r="R54" s="7"/>
      <c r="S54" s="7"/>
      <c r="T54" s="7"/>
      <c r="U54" s="7"/>
      <c r="V54" s="7"/>
      <c r="W54" s="7"/>
      <c r="X54" s="7"/>
      <c r="Y54" s="7"/>
      <c r="Z54" s="17"/>
      <c r="AA54" s="17"/>
      <c r="AB54" s="18"/>
      <c r="AC54" s="18"/>
      <c r="AD54" s="32"/>
      <c r="AE54" s="32"/>
      <c r="AF54" s="32"/>
      <c r="AG54" s="32"/>
      <c r="AH54" s="32"/>
      <c r="AI54" s="32"/>
      <c r="AJ54" s="29"/>
      <c r="AK54" s="31"/>
      <c r="AL54" s="31"/>
      <c r="AM54" s="30"/>
      <c r="AN54" s="30"/>
      <c r="AO54" s="4"/>
    </row>
    <row r="55" spans="1:41" ht="15">
      <c r="A55" s="3"/>
      <c r="B55" s="3"/>
      <c r="C55" s="3"/>
      <c r="D55" s="7"/>
      <c r="E55" s="7"/>
      <c r="F55" s="7"/>
      <c r="G55" s="7"/>
      <c r="H55" s="7"/>
      <c r="I55" s="7"/>
      <c r="J55" s="7"/>
      <c r="K55" s="7"/>
      <c r="L55" s="7"/>
      <c r="M55" s="7"/>
      <c r="N55" s="7"/>
      <c r="O55" s="7"/>
      <c r="P55" s="26"/>
      <c r="Q55" s="26"/>
      <c r="R55" s="7"/>
      <c r="S55" s="7"/>
      <c r="T55" s="7"/>
      <c r="U55" s="7"/>
      <c r="V55" s="7"/>
      <c r="W55" s="7"/>
      <c r="X55" s="7"/>
      <c r="Y55" s="7"/>
      <c r="Z55" s="17"/>
      <c r="AA55" s="17"/>
      <c r="AB55" s="18"/>
      <c r="AC55" s="18"/>
      <c r="AD55" s="32"/>
      <c r="AE55" s="32"/>
      <c r="AF55" s="32"/>
      <c r="AG55" s="32"/>
      <c r="AH55" s="32"/>
      <c r="AI55" s="32"/>
      <c r="AJ55" s="29"/>
      <c r="AK55" s="31"/>
      <c r="AL55" s="31"/>
      <c r="AM55" s="30"/>
      <c r="AN55" s="30"/>
      <c r="AO55" s="4"/>
    </row>
    <row r="56" spans="1:41" ht="15">
      <c r="A56" s="3"/>
      <c r="B56" s="3"/>
      <c r="C56" s="3"/>
      <c r="D56" s="7"/>
      <c r="E56" s="7"/>
      <c r="F56" s="7"/>
      <c r="G56" s="7"/>
      <c r="H56" s="7"/>
      <c r="I56" s="7"/>
      <c r="J56" s="7"/>
      <c r="K56" s="7"/>
      <c r="L56" s="7"/>
      <c r="M56" s="7"/>
      <c r="N56" s="7"/>
      <c r="O56" s="7"/>
      <c r="P56" s="26"/>
      <c r="Q56" s="26"/>
      <c r="R56" s="7"/>
      <c r="S56" s="7"/>
      <c r="T56" s="7"/>
      <c r="U56" s="7"/>
      <c r="V56" s="7"/>
      <c r="W56" s="7"/>
      <c r="X56" s="7"/>
      <c r="Y56" s="7"/>
      <c r="Z56" s="17"/>
      <c r="AA56" s="17"/>
      <c r="AB56" s="18"/>
      <c r="AC56" s="18"/>
      <c r="AD56" s="32"/>
      <c r="AE56" s="32"/>
      <c r="AF56" s="32"/>
      <c r="AG56" s="32"/>
      <c r="AH56" s="32"/>
      <c r="AI56" s="32"/>
      <c r="AJ56" s="29"/>
      <c r="AK56" s="31"/>
      <c r="AL56" s="31"/>
      <c r="AM56" s="30"/>
      <c r="AN56" s="30"/>
      <c r="AO56" s="4"/>
    </row>
    <row r="57" spans="1:41" ht="15">
      <c r="A57" s="3"/>
      <c r="B57" s="3"/>
      <c r="C57" s="3"/>
      <c r="D57" s="7"/>
      <c r="E57" s="7"/>
      <c r="F57" s="7"/>
      <c r="G57" s="7"/>
      <c r="H57" s="7"/>
      <c r="I57" s="7"/>
      <c r="J57" s="7"/>
      <c r="K57" s="7"/>
      <c r="L57" s="7"/>
      <c r="M57" s="7"/>
      <c r="N57" s="7"/>
      <c r="O57" s="7"/>
      <c r="P57" s="26"/>
      <c r="Q57" s="26"/>
      <c r="R57" s="7"/>
      <c r="S57" s="7"/>
      <c r="T57" s="7"/>
      <c r="U57" s="7"/>
      <c r="V57" s="7"/>
      <c r="W57" s="7"/>
      <c r="X57" s="7"/>
      <c r="Y57" s="7"/>
      <c r="Z57" s="17"/>
      <c r="AA57" s="17"/>
      <c r="AB57" s="18"/>
      <c r="AC57" s="18"/>
      <c r="AD57" s="32"/>
      <c r="AE57" s="32"/>
      <c r="AF57" s="32"/>
      <c r="AG57" s="32"/>
      <c r="AH57" s="32"/>
      <c r="AI57" s="32"/>
      <c r="AJ57" s="29"/>
      <c r="AK57" s="31"/>
      <c r="AL57" s="31"/>
      <c r="AM57" s="30"/>
      <c r="AN57" s="30"/>
      <c r="AO57" s="4"/>
    </row>
    <row r="58" spans="1:41" ht="15">
      <c r="A58" s="3"/>
      <c r="B58" s="3"/>
      <c r="C58" s="3"/>
      <c r="D58" s="7"/>
      <c r="E58" s="7"/>
      <c r="F58" s="7"/>
      <c r="G58" s="7"/>
      <c r="H58" s="7"/>
      <c r="I58" s="7"/>
      <c r="J58" s="7"/>
      <c r="K58" s="7"/>
      <c r="L58" s="7"/>
      <c r="M58" s="7"/>
      <c r="N58" s="7"/>
      <c r="O58" s="7"/>
      <c r="P58" s="26"/>
      <c r="Q58" s="26"/>
      <c r="R58" s="7"/>
      <c r="S58" s="7"/>
      <c r="T58" s="7"/>
      <c r="U58" s="7"/>
      <c r="V58" s="7"/>
      <c r="W58" s="7"/>
      <c r="X58" s="7"/>
      <c r="Y58" s="7"/>
      <c r="Z58" s="17"/>
      <c r="AA58" s="17"/>
      <c r="AB58" s="18"/>
      <c r="AC58" s="18"/>
      <c r="AD58" s="32"/>
      <c r="AE58" s="32"/>
      <c r="AF58" s="32"/>
      <c r="AG58" s="32"/>
      <c r="AH58" s="32"/>
      <c r="AI58" s="32"/>
      <c r="AJ58" s="29"/>
      <c r="AK58" s="31"/>
      <c r="AL58" s="31"/>
      <c r="AM58" s="30"/>
      <c r="AN58" s="30"/>
      <c r="AO58" s="4"/>
    </row>
    <row r="59" spans="1:41" ht="15">
      <c r="A59" s="3"/>
      <c r="B59" s="3"/>
      <c r="C59" s="3"/>
      <c r="D59" s="7"/>
      <c r="E59" s="7"/>
      <c r="F59" s="7"/>
      <c r="G59" s="7"/>
      <c r="H59" s="7"/>
      <c r="I59" s="7"/>
      <c r="J59" s="7"/>
      <c r="K59" s="7"/>
      <c r="L59" s="7"/>
      <c r="M59" s="7"/>
      <c r="N59" s="7"/>
      <c r="O59" s="7"/>
      <c r="P59" s="26"/>
      <c r="Q59" s="26"/>
      <c r="R59" s="7"/>
      <c r="S59" s="7"/>
      <c r="T59" s="7"/>
      <c r="U59" s="7"/>
      <c r="V59" s="7"/>
      <c r="W59" s="7"/>
      <c r="X59" s="7"/>
      <c r="Y59" s="7"/>
      <c r="Z59" s="17"/>
      <c r="AA59" s="17"/>
      <c r="AB59" s="18"/>
      <c r="AC59" s="18"/>
      <c r="AD59" s="32"/>
      <c r="AE59" s="32"/>
      <c r="AF59" s="32"/>
      <c r="AG59" s="32"/>
      <c r="AH59" s="32"/>
      <c r="AI59" s="32"/>
      <c r="AJ59" s="29"/>
      <c r="AK59" s="31"/>
      <c r="AL59" s="31"/>
      <c r="AM59" s="30"/>
      <c r="AN59" s="30"/>
      <c r="AO59" s="4"/>
    </row>
    <row r="60" spans="1:41" ht="15">
      <c r="A60" s="3"/>
      <c r="B60" s="3"/>
      <c r="C60" s="3"/>
      <c r="D60" s="7"/>
      <c r="E60" s="7"/>
      <c r="F60" s="7"/>
      <c r="G60" s="7"/>
      <c r="H60" s="7"/>
      <c r="I60" s="7"/>
      <c r="J60" s="7"/>
      <c r="K60" s="7"/>
      <c r="L60" s="7"/>
      <c r="M60" s="7"/>
      <c r="N60" s="7"/>
      <c r="O60" s="7"/>
      <c r="P60" s="26"/>
      <c r="Q60" s="26"/>
      <c r="R60" s="7"/>
      <c r="S60" s="7"/>
      <c r="T60" s="7"/>
      <c r="U60" s="7"/>
      <c r="V60" s="7"/>
      <c r="W60" s="7"/>
      <c r="X60" s="7"/>
      <c r="Y60" s="7"/>
      <c r="Z60" s="17"/>
      <c r="AA60" s="17"/>
      <c r="AB60" s="18"/>
      <c r="AC60" s="18"/>
      <c r="AD60" s="32"/>
      <c r="AE60" s="32"/>
      <c r="AF60" s="32"/>
      <c r="AG60" s="32"/>
      <c r="AH60" s="32"/>
      <c r="AI60" s="32"/>
      <c r="AJ60" s="29"/>
      <c r="AK60" s="31"/>
      <c r="AL60" s="31"/>
      <c r="AM60" s="30"/>
      <c r="AN60" s="30"/>
      <c r="AO60" s="4"/>
    </row>
    <row r="61" spans="1:41" ht="15">
      <c r="A61" s="3"/>
      <c r="B61" s="3"/>
      <c r="C61" s="3"/>
      <c r="D61" s="7"/>
      <c r="E61" s="7"/>
      <c r="F61" s="7"/>
      <c r="G61" s="7"/>
      <c r="H61" s="7"/>
      <c r="I61" s="7"/>
      <c r="J61" s="7"/>
      <c r="K61" s="7"/>
      <c r="L61" s="7"/>
      <c r="M61" s="7"/>
      <c r="N61" s="7"/>
      <c r="O61" s="7"/>
      <c r="P61" s="26"/>
      <c r="Q61" s="26"/>
      <c r="R61" s="7"/>
      <c r="S61" s="7"/>
      <c r="T61" s="7"/>
      <c r="U61" s="7"/>
      <c r="V61" s="7"/>
      <c r="W61" s="7"/>
      <c r="X61" s="7"/>
      <c r="Y61" s="7"/>
      <c r="Z61" s="17"/>
      <c r="AA61" s="17"/>
      <c r="AB61" s="18"/>
      <c r="AC61" s="18"/>
      <c r="AD61" s="32"/>
      <c r="AE61" s="32"/>
      <c r="AF61" s="32"/>
      <c r="AG61" s="32"/>
      <c r="AH61" s="32"/>
      <c r="AI61" s="32"/>
      <c r="AJ61" s="29"/>
      <c r="AK61" s="31"/>
      <c r="AL61" s="31"/>
      <c r="AM61" s="30"/>
      <c r="AN61" s="30"/>
      <c r="AO61" s="4"/>
    </row>
    <row r="62" spans="1:41" ht="15">
      <c r="A62" s="3"/>
      <c r="B62" s="3"/>
      <c r="C62" s="3"/>
      <c r="D62" s="7"/>
      <c r="E62" s="7"/>
      <c r="F62" s="7"/>
      <c r="G62" s="7"/>
      <c r="H62" s="7"/>
      <c r="I62" s="7"/>
      <c r="J62" s="7"/>
      <c r="K62" s="7"/>
      <c r="L62" s="7"/>
      <c r="M62" s="7"/>
      <c r="N62" s="7"/>
      <c r="O62" s="7"/>
      <c r="P62" s="26"/>
      <c r="Q62" s="26"/>
      <c r="R62" s="7"/>
      <c r="S62" s="7"/>
      <c r="T62" s="7"/>
      <c r="U62" s="7"/>
      <c r="V62" s="7"/>
      <c r="W62" s="7"/>
      <c r="X62" s="7"/>
      <c r="Y62" s="7"/>
      <c r="Z62" s="17"/>
      <c r="AA62" s="17"/>
      <c r="AB62" s="18"/>
      <c r="AC62" s="18"/>
      <c r="AD62" s="32"/>
      <c r="AE62" s="32"/>
      <c r="AF62" s="32"/>
      <c r="AG62" s="32"/>
      <c r="AH62" s="32"/>
      <c r="AI62" s="32"/>
      <c r="AJ62" s="29"/>
      <c r="AK62" s="31"/>
      <c r="AL62" s="31"/>
      <c r="AM62" s="30"/>
      <c r="AN62" s="30"/>
      <c r="AO62" s="4"/>
    </row>
    <row r="63" spans="1:41" ht="15">
      <c r="A63" s="3"/>
      <c r="B63" s="3"/>
      <c r="C63" s="3"/>
      <c r="D63" s="7"/>
      <c r="E63" s="7"/>
      <c r="F63" s="7"/>
      <c r="G63" s="7"/>
      <c r="H63" s="7"/>
      <c r="I63" s="7"/>
      <c r="J63" s="7"/>
      <c r="K63" s="7"/>
      <c r="L63" s="7"/>
      <c r="M63" s="7"/>
      <c r="N63" s="7"/>
      <c r="O63" s="7"/>
      <c r="P63" s="26"/>
      <c r="Q63" s="26"/>
      <c r="R63" s="7"/>
      <c r="S63" s="7"/>
      <c r="T63" s="7"/>
      <c r="U63" s="7"/>
      <c r="V63" s="7"/>
      <c r="W63" s="7"/>
      <c r="X63" s="7"/>
      <c r="Y63" s="7"/>
      <c r="Z63" s="17"/>
      <c r="AA63" s="17"/>
      <c r="AB63" s="18"/>
      <c r="AC63" s="18"/>
      <c r="AD63" s="32"/>
      <c r="AE63" s="32"/>
      <c r="AF63" s="32"/>
      <c r="AG63" s="32"/>
      <c r="AH63" s="32"/>
      <c r="AI63" s="32"/>
      <c r="AJ63" s="29"/>
      <c r="AK63" s="31"/>
      <c r="AL63" s="31"/>
      <c r="AM63" s="30"/>
      <c r="AN63" s="30"/>
      <c r="AO63" s="4"/>
    </row>
    <row r="64" spans="1:41" ht="15">
      <c r="A64" s="3"/>
      <c r="B64" s="3"/>
      <c r="C64" s="3"/>
      <c r="D64" s="7"/>
      <c r="E64" s="7"/>
      <c r="F64" s="7"/>
      <c r="G64" s="7"/>
      <c r="H64" s="7"/>
      <c r="I64" s="7"/>
      <c r="J64" s="7"/>
      <c r="K64" s="7"/>
      <c r="L64" s="7"/>
      <c r="M64" s="7"/>
      <c r="N64" s="7"/>
      <c r="O64" s="7"/>
      <c r="P64" s="26"/>
      <c r="Q64" s="26"/>
      <c r="R64" s="7"/>
      <c r="S64" s="7"/>
      <c r="T64" s="7"/>
      <c r="U64" s="7"/>
      <c r="V64" s="7"/>
      <c r="W64" s="7"/>
      <c r="X64" s="7"/>
      <c r="Y64" s="7"/>
      <c r="Z64" s="17"/>
      <c r="AA64" s="17"/>
      <c r="AB64" s="18"/>
      <c r="AC64" s="18"/>
      <c r="AD64" s="32"/>
      <c r="AE64" s="32"/>
      <c r="AF64" s="32"/>
      <c r="AG64" s="32"/>
      <c r="AH64" s="32"/>
      <c r="AI64" s="32"/>
      <c r="AJ64" s="29"/>
      <c r="AK64" s="31"/>
      <c r="AL64" s="31"/>
      <c r="AM64" s="30"/>
      <c r="AN64" s="30"/>
      <c r="AO64" s="4"/>
    </row>
    <row r="65" spans="1:41" ht="15">
      <c r="A65" s="3"/>
      <c r="B65" s="3"/>
      <c r="C65" s="3"/>
      <c r="D65" s="7"/>
      <c r="E65" s="7"/>
      <c r="F65" s="7"/>
      <c r="G65" s="7"/>
      <c r="H65" s="7"/>
      <c r="I65" s="7"/>
      <c r="J65" s="7"/>
      <c r="K65" s="7"/>
      <c r="L65" s="7"/>
      <c r="M65" s="7"/>
      <c r="N65" s="7"/>
      <c r="O65" s="7"/>
      <c r="P65" s="26"/>
      <c r="Q65" s="26"/>
      <c r="R65" s="7"/>
      <c r="S65" s="7"/>
      <c r="T65" s="7"/>
      <c r="U65" s="7"/>
      <c r="V65" s="7"/>
      <c r="W65" s="7"/>
      <c r="X65" s="7"/>
      <c r="Y65" s="7"/>
      <c r="Z65" s="17"/>
      <c r="AA65" s="17"/>
      <c r="AB65" s="18"/>
      <c r="AC65" s="18"/>
      <c r="AD65" s="32"/>
      <c r="AE65" s="32"/>
      <c r="AF65" s="32"/>
      <c r="AG65" s="32"/>
      <c r="AH65" s="32"/>
      <c r="AI65" s="32"/>
      <c r="AJ65" s="29"/>
      <c r="AK65" s="31"/>
      <c r="AL65" s="31"/>
      <c r="AM65" s="30"/>
      <c r="AN65" s="30"/>
      <c r="AO65" s="4"/>
    </row>
    <row r="66" spans="1:41" ht="15">
      <c r="A66" s="3"/>
      <c r="B66" s="3"/>
      <c r="C66" s="3"/>
      <c r="D66" s="7"/>
      <c r="E66" s="7"/>
      <c r="F66" s="7"/>
      <c r="G66" s="7"/>
      <c r="H66" s="7"/>
      <c r="I66" s="7"/>
      <c r="J66" s="7"/>
      <c r="K66" s="7"/>
      <c r="L66" s="7"/>
      <c r="M66" s="7"/>
      <c r="N66" s="7"/>
      <c r="O66" s="7"/>
      <c r="P66" s="26"/>
      <c r="Q66" s="26"/>
      <c r="R66" s="7"/>
      <c r="S66" s="7"/>
      <c r="T66" s="7"/>
      <c r="U66" s="7"/>
      <c r="V66" s="7"/>
      <c r="W66" s="7"/>
      <c r="X66" s="7"/>
      <c r="Y66" s="7"/>
      <c r="Z66" s="17"/>
      <c r="AA66" s="17"/>
      <c r="AB66" s="18"/>
      <c r="AC66" s="18"/>
      <c r="AD66" s="32"/>
      <c r="AE66" s="32"/>
      <c r="AF66" s="32"/>
      <c r="AG66" s="32"/>
      <c r="AH66" s="32"/>
      <c r="AI66" s="32"/>
      <c r="AJ66" s="29"/>
      <c r="AK66" s="31"/>
      <c r="AL66" s="31"/>
      <c r="AM66" s="30"/>
      <c r="AN66" s="30"/>
      <c r="AO66" s="4"/>
    </row>
    <row r="67" spans="1:41" ht="15">
      <c r="A67" s="3"/>
      <c r="B67" s="3"/>
      <c r="C67" s="3"/>
      <c r="D67" s="7"/>
      <c r="E67" s="7"/>
      <c r="F67" s="7"/>
      <c r="G67" s="7"/>
      <c r="H67" s="7"/>
      <c r="I67" s="7"/>
      <c r="J67" s="7"/>
      <c r="K67" s="7"/>
      <c r="L67" s="7"/>
      <c r="M67" s="7"/>
      <c r="N67" s="7"/>
      <c r="O67" s="7"/>
      <c r="P67" s="26"/>
      <c r="Q67" s="26"/>
      <c r="R67" s="7"/>
      <c r="S67" s="7"/>
      <c r="T67" s="7"/>
      <c r="U67" s="7"/>
      <c r="V67" s="7"/>
      <c r="W67" s="7"/>
      <c r="X67" s="7"/>
      <c r="Y67" s="7"/>
      <c r="Z67" s="17"/>
      <c r="AA67" s="17"/>
      <c r="AB67" s="18"/>
      <c r="AC67" s="18"/>
      <c r="AD67" s="32"/>
      <c r="AE67" s="32"/>
      <c r="AF67" s="32"/>
      <c r="AG67" s="32"/>
      <c r="AH67" s="32"/>
      <c r="AI67" s="32"/>
      <c r="AJ67" s="29"/>
      <c r="AK67" s="31"/>
      <c r="AL67" s="31"/>
      <c r="AM67" s="30"/>
      <c r="AN67" s="30"/>
      <c r="AO67" s="4"/>
    </row>
    <row r="68" spans="1:41" ht="15">
      <c r="A68" s="3"/>
      <c r="B68" s="3"/>
      <c r="C68" s="3"/>
      <c r="D68" s="7"/>
      <c r="E68" s="7"/>
      <c r="F68" s="7"/>
      <c r="G68" s="7"/>
      <c r="H68" s="7"/>
      <c r="I68" s="7"/>
      <c r="J68" s="7"/>
      <c r="K68" s="7"/>
      <c r="L68" s="7"/>
      <c r="M68" s="7"/>
      <c r="N68" s="7"/>
      <c r="O68" s="7"/>
      <c r="P68" s="26"/>
      <c r="Q68" s="26"/>
      <c r="R68" s="7"/>
      <c r="S68" s="7"/>
      <c r="T68" s="7"/>
      <c r="U68" s="7"/>
      <c r="V68" s="7"/>
      <c r="W68" s="7"/>
      <c r="X68" s="7"/>
      <c r="Y68" s="7"/>
      <c r="Z68" s="17"/>
      <c r="AA68" s="17"/>
      <c r="AB68" s="18"/>
      <c r="AC68" s="18"/>
      <c r="AD68" s="32"/>
      <c r="AE68" s="32"/>
      <c r="AF68" s="32"/>
      <c r="AG68" s="32"/>
      <c r="AH68" s="32"/>
      <c r="AI68" s="32"/>
      <c r="AJ68" s="29"/>
      <c r="AK68" s="31"/>
      <c r="AL68" s="31"/>
      <c r="AM68" s="30"/>
      <c r="AN68" s="30"/>
      <c r="AO68" s="4"/>
    </row>
    <row r="69" spans="1:41" ht="15">
      <c r="A69" s="3"/>
      <c r="B69" s="3"/>
      <c r="C69" s="3"/>
      <c r="D69" s="7"/>
      <c r="E69" s="7"/>
      <c r="F69" s="7"/>
      <c r="G69" s="7"/>
      <c r="H69" s="7"/>
      <c r="I69" s="7"/>
      <c r="J69" s="7"/>
      <c r="K69" s="7"/>
      <c r="L69" s="7"/>
      <c r="M69" s="7"/>
      <c r="N69" s="7"/>
      <c r="O69" s="7"/>
      <c r="P69" s="26"/>
      <c r="Q69" s="26"/>
      <c r="R69" s="7"/>
      <c r="S69" s="7"/>
      <c r="T69" s="7"/>
      <c r="U69" s="7"/>
      <c r="V69" s="7"/>
      <c r="W69" s="7"/>
      <c r="X69" s="7"/>
      <c r="Y69" s="7"/>
      <c r="Z69" s="17"/>
      <c r="AA69" s="17"/>
      <c r="AB69" s="18"/>
      <c r="AC69" s="18"/>
      <c r="AD69" s="32"/>
      <c r="AE69" s="32"/>
      <c r="AF69" s="32"/>
      <c r="AG69" s="32"/>
      <c r="AH69" s="32"/>
      <c r="AI69" s="32"/>
      <c r="AJ69" s="29"/>
      <c r="AK69" s="31"/>
      <c r="AL69" s="31"/>
      <c r="AM69" s="30"/>
      <c r="AN69" s="30"/>
      <c r="AO69" s="4"/>
    </row>
    <row r="70" spans="1:41" ht="15">
      <c r="A70" s="3"/>
      <c r="B70" s="3"/>
      <c r="C70" s="3"/>
      <c r="D70" s="7"/>
      <c r="E70" s="7"/>
      <c r="F70" s="7"/>
      <c r="G70" s="7"/>
      <c r="H70" s="7"/>
      <c r="I70" s="7"/>
      <c r="J70" s="7"/>
      <c r="K70" s="7"/>
      <c r="L70" s="7"/>
      <c r="M70" s="7"/>
      <c r="N70" s="7"/>
      <c r="O70" s="7"/>
      <c r="P70" s="26"/>
      <c r="Q70" s="26"/>
      <c r="R70" s="7"/>
      <c r="S70" s="7"/>
      <c r="T70" s="7"/>
      <c r="U70" s="7"/>
      <c r="V70" s="7"/>
      <c r="W70" s="7"/>
      <c r="X70" s="7"/>
      <c r="Y70" s="7"/>
      <c r="Z70" s="17"/>
      <c r="AA70" s="17"/>
      <c r="AB70" s="18"/>
      <c r="AC70" s="18"/>
      <c r="AD70" s="32"/>
      <c r="AE70" s="32"/>
      <c r="AF70" s="32"/>
      <c r="AG70" s="32"/>
      <c r="AH70" s="32"/>
      <c r="AI70" s="32"/>
      <c r="AJ70" s="29"/>
      <c r="AK70" s="31"/>
      <c r="AL70" s="31"/>
      <c r="AM70" s="30"/>
      <c r="AN70" s="30"/>
      <c r="AO70" s="4"/>
    </row>
    <row r="71" spans="1:41" ht="15">
      <c r="A71" s="3"/>
      <c r="B71" s="3"/>
      <c r="C71" s="3"/>
      <c r="D71" s="7"/>
      <c r="E71" s="7"/>
      <c r="F71" s="7"/>
      <c r="G71" s="7"/>
      <c r="H71" s="7"/>
      <c r="I71" s="7"/>
      <c r="J71" s="7"/>
      <c r="K71" s="7"/>
      <c r="L71" s="7"/>
      <c r="M71" s="7"/>
      <c r="N71" s="7"/>
      <c r="O71" s="7"/>
      <c r="P71" s="26"/>
      <c r="Q71" s="26"/>
      <c r="R71" s="7"/>
      <c r="S71" s="7"/>
      <c r="T71" s="7"/>
      <c r="U71" s="7"/>
      <c r="V71" s="7"/>
      <c r="W71" s="7"/>
      <c r="X71" s="7"/>
      <c r="Y71" s="7"/>
      <c r="Z71" s="17"/>
      <c r="AA71" s="17"/>
      <c r="AB71" s="18"/>
      <c r="AC71" s="18"/>
      <c r="AD71" s="32"/>
      <c r="AE71" s="32"/>
      <c r="AF71" s="32"/>
      <c r="AG71" s="32"/>
      <c r="AH71" s="32"/>
      <c r="AI71" s="32"/>
      <c r="AJ71" s="29"/>
      <c r="AK71" s="31"/>
      <c r="AL71" s="31"/>
      <c r="AM71" s="30"/>
      <c r="AN71" s="30"/>
      <c r="AO71" s="4"/>
    </row>
    <row r="72" spans="1:41" ht="15">
      <c r="A72" s="3"/>
      <c r="B72" s="3"/>
      <c r="C72" s="3"/>
      <c r="D72" s="7"/>
      <c r="E72" s="7"/>
      <c r="F72" s="7"/>
      <c r="G72" s="7"/>
      <c r="H72" s="7"/>
      <c r="I72" s="7"/>
      <c r="J72" s="7"/>
      <c r="K72" s="7"/>
      <c r="L72" s="7"/>
      <c r="M72" s="7"/>
      <c r="N72" s="7"/>
      <c r="O72" s="7"/>
      <c r="P72" s="26"/>
      <c r="Q72" s="26"/>
      <c r="R72" s="7"/>
      <c r="S72" s="7"/>
      <c r="T72" s="7"/>
      <c r="U72" s="7"/>
      <c r="V72" s="7"/>
      <c r="W72" s="7"/>
      <c r="X72" s="7"/>
      <c r="Y72" s="7"/>
      <c r="Z72" s="17"/>
      <c r="AA72" s="17"/>
      <c r="AB72" s="18"/>
      <c r="AC72" s="18"/>
      <c r="AD72" s="32"/>
      <c r="AE72" s="32"/>
      <c r="AF72" s="32"/>
      <c r="AG72" s="32"/>
      <c r="AH72" s="32"/>
      <c r="AI72" s="32"/>
      <c r="AJ72" s="29"/>
      <c r="AK72" s="31"/>
      <c r="AL72" s="31"/>
      <c r="AM72" s="30"/>
      <c r="AN72" s="30"/>
      <c r="AO72" s="4"/>
    </row>
    <row r="73" spans="1:41" ht="15">
      <c r="A73" s="3"/>
      <c r="B73" s="3"/>
      <c r="C73" s="3"/>
      <c r="D73" s="7"/>
      <c r="E73" s="7"/>
      <c r="F73" s="7"/>
      <c r="G73" s="7"/>
      <c r="H73" s="7"/>
      <c r="I73" s="7"/>
      <c r="J73" s="7"/>
      <c r="K73" s="7"/>
      <c r="L73" s="7"/>
      <c r="M73" s="7"/>
      <c r="N73" s="7"/>
      <c r="O73" s="7"/>
      <c r="P73" s="26"/>
      <c r="Q73" s="26"/>
      <c r="R73" s="7"/>
      <c r="S73" s="7"/>
      <c r="T73" s="7"/>
      <c r="U73" s="7"/>
      <c r="V73" s="7"/>
      <c r="W73" s="7"/>
      <c r="X73" s="7"/>
      <c r="Y73" s="7"/>
      <c r="Z73" s="17"/>
      <c r="AA73" s="17"/>
      <c r="AB73" s="18"/>
      <c r="AC73" s="18"/>
      <c r="AD73" s="32"/>
      <c r="AE73" s="32"/>
      <c r="AF73" s="32"/>
      <c r="AG73" s="32"/>
      <c r="AH73" s="32"/>
      <c r="AI73" s="32"/>
      <c r="AJ73" s="29"/>
      <c r="AK73" s="31"/>
      <c r="AL73" s="31"/>
      <c r="AM73" s="30"/>
      <c r="AN73" s="30"/>
      <c r="AO73" s="4"/>
    </row>
    <row r="74" spans="1:41" ht="15">
      <c r="A74" s="3"/>
      <c r="B74" s="3"/>
      <c r="C74" s="3"/>
      <c r="D74" s="7"/>
      <c r="E74" s="7"/>
      <c r="F74" s="7"/>
      <c r="G74" s="7"/>
      <c r="H74" s="7"/>
      <c r="I74" s="7"/>
      <c r="J74" s="7"/>
      <c r="K74" s="7"/>
      <c r="L74" s="7"/>
      <c r="M74" s="7"/>
      <c r="N74" s="7"/>
      <c r="O74" s="7"/>
      <c r="P74" s="26"/>
      <c r="Q74" s="26"/>
      <c r="R74" s="7"/>
      <c r="S74" s="7"/>
      <c r="T74" s="7"/>
      <c r="U74" s="7"/>
      <c r="V74" s="7"/>
      <c r="W74" s="7"/>
      <c r="X74" s="7"/>
      <c r="Y74" s="7"/>
      <c r="Z74" s="17"/>
      <c r="AA74" s="17"/>
      <c r="AB74" s="18"/>
      <c r="AC74" s="18"/>
      <c r="AD74" s="32"/>
      <c r="AE74" s="32"/>
      <c r="AF74" s="32"/>
      <c r="AG74" s="32"/>
      <c r="AH74" s="32"/>
      <c r="AI74" s="32"/>
      <c r="AJ74" s="29"/>
      <c r="AK74" s="31"/>
      <c r="AL74" s="31"/>
      <c r="AM74" s="30"/>
      <c r="AN74" s="30"/>
      <c r="AO74" s="4"/>
    </row>
    <row r="75" spans="1:41" ht="15">
      <c r="A75" s="3"/>
      <c r="B75" s="3"/>
      <c r="C75" s="3"/>
      <c r="D75" s="7"/>
      <c r="E75" s="7"/>
      <c r="F75" s="7"/>
      <c r="G75" s="7"/>
      <c r="H75" s="7"/>
      <c r="I75" s="7"/>
      <c r="J75" s="7"/>
      <c r="K75" s="7"/>
      <c r="L75" s="7"/>
      <c r="M75" s="7"/>
      <c r="N75" s="7"/>
      <c r="O75" s="7"/>
      <c r="P75" s="26"/>
      <c r="Q75" s="26"/>
      <c r="R75" s="7"/>
      <c r="S75" s="7"/>
      <c r="T75" s="7"/>
      <c r="U75" s="7"/>
      <c r="V75" s="7"/>
      <c r="W75" s="7"/>
      <c r="X75" s="7"/>
      <c r="Y75" s="7"/>
      <c r="Z75" s="17"/>
      <c r="AA75" s="17"/>
      <c r="AB75" s="18"/>
      <c r="AC75" s="18"/>
      <c r="AD75" s="32"/>
      <c r="AE75" s="32"/>
      <c r="AF75" s="32"/>
      <c r="AG75" s="32"/>
      <c r="AH75" s="32"/>
      <c r="AI75" s="32"/>
      <c r="AJ75" s="29"/>
      <c r="AK75" s="31"/>
      <c r="AL75" s="31"/>
      <c r="AM75" s="30"/>
      <c r="AN75" s="30"/>
      <c r="AO75" s="4"/>
    </row>
    <row r="76" spans="1:41" ht="15">
      <c r="A76" s="3"/>
      <c r="B76" s="3"/>
      <c r="C76" s="3"/>
      <c r="D76" s="7"/>
      <c r="E76" s="7"/>
      <c r="F76" s="7"/>
      <c r="G76" s="7"/>
      <c r="H76" s="7"/>
      <c r="I76" s="7"/>
      <c r="J76" s="7"/>
      <c r="K76" s="7"/>
      <c r="L76" s="7"/>
      <c r="M76" s="7"/>
      <c r="N76" s="7"/>
      <c r="O76" s="7"/>
      <c r="P76" s="26"/>
      <c r="Q76" s="26"/>
      <c r="R76" s="7"/>
      <c r="S76" s="7"/>
      <c r="T76" s="7"/>
      <c r="U76" s="7"/>
      <c r="V76" s="7"/>
      <c r="W76" s="7"/>
      <c r="X76" s="7"/>
      <c r="Y76" s="7"/>
      <c r="Z76" s="17"/>
      <c r="AA76" s="17"/>
      <c r="AB76" s="18"/>
      <c r="AC76" s="18"/>
      <c r="AD76" s="32"/>
      <c r="AE76" s="32"/>
      <c r="AF76" s="32"/>
      <c r="AG76" s="32"/>
      <c r="AH76" s="32"/>
      <c r="AI76" s="32"/>
      <c r="AJ76" s="29"/>
      <c r="AK76" s="31"/>
      <c r="AL76" s="31"/>
      <c r="AM76" s="30"/>
      <c r="AN76" s="30"/>
      <c r="AO76" s="4"/>
    </row>
    <row r="77" spans="1:41" ht="15">
      <c r="A77" s="3"/>
      <c r="B77" s="3"/>
      <c r="C77" s="3"/>
      <c r="D77" s="7"/>
      <c r="E77" s="7"/>
      <c r="F77" s="7"/>
      <c r="G77" s="7"/>
      <c r="H77" s="7"/>
      <c r="I77" s="7"/>
      <c r="J77" s="7"/>
      <c r="K77" s="7"/>
      <c r="L77" s="7"/>
      <c r="M77" s="7"/>
      <c r="N77" s="7"/>
      <c r="O77" s="7"/>
      <c r="P77" s="26"/>
      <c r="Q77" s="26"/>
      <c r="R77" s="7"/>
      <c r="S77" s="7"/>
      <c r="T77" s="7"/>
      <c r="U77" s="7"/>
      <c r="V77" s="7"/>
      <c r="W77" s="7"/>
      <c r="X77" s="7"/>
      <c r="Y77" s="7"/>
      <c r="Z77" s="17"/>
      <c r="AA77" s="17"/>
      <c r="AB77" s="18"/>
      <c r="AC77" s="18"/>
      <c r="AD77" s="32"/>
      <c r="AE77" s="32"/>
      <c r="AF77" s="32"/>
      <c r="AG77" s="32"/>
      <c r="AH77" s="32"/>
      <c r="AI77" s="32"/>
      <c r="AJ77" s="29"/>
      <c r="AK77" s="31"/>
      <c r="AL77" s="31"/>
      <c r="AM77" s="30"/>
      <c r="AN77" s="30"/>
      <c r="AO77" s="4"/>
    </row>
    <row r="78" spans="1:41" ht="15">
      <c r="A78" s="3"/>
      <c r="B78" s="3"/>
      <c r="C78" s="3"/>
      <c r="D78" s="7"/>
      <c r="E78" s="7"/>
      <c r="F78" s="7"/>
      <c r="G78" s="7"/>
      <c r="H78" s="7"/>
      <c r="I78" s="7"/>
      <c r="J78" s="7"/>
      <c r="K78" s="7"/>
      <c r="L78" s="7"/>
      <c r="M78" s="7"/>
      <c r="N78" s="7"/>
      <c r="O78" s="7"/>
      <c r="P78" s="26"/>
      <c r="Q78" s="26"/>
      <c r="R78" s="7"/>
      <c r="S78" s="7"/>
      <c r="T78" s="7"/>
      <c r="U78" s="7"/>
      <c r="V78" s="7"/>
      <c r="W78" s="7"/>
      <c r="X78" s="7"/>
      <c r="Y78" s="7"/>
      <c r="Z78" s="17"/>
      <c r="AA78" s="17"/>
      <c r="AB78" s="18"/>
      <c r="AC78" s="18"/>
      <c r="AD78" s="32"/>
      <c r="AE78" s="32"/>
      <c r="AF78" s="32"/>
      <c r="AG78" s="32"/>
      <c r="AH78" s="32"/>
      <c r="AI78" s="32"/>
      <c r="AJ78" s="29"/>
      <c r="AK78" s="31"/>
      <c r="AL78" s="31"/>
      <c r="AM78" s="30"/>
      <c r="AN78" s="30"/>
      <c r="AO78" s="4"/>
    </row>
    <row r="79" spans="1:41" ht="15">
      <c r="A79" s="3"/>
      <c r="B79" s="3"/>
      <c r="C79" s="3"/>
      <c r="D79" s="7"/>
      <c r="E79" s="7"/>
      <c r="F79" s="7"/>
      <c r="G79" s="7"/>
      <c r="H79" s="7"/>
      <c r="I79" s="7"/>
      <c r="J79" s="7"/>
      <c r="K79" s="7"/>
      <c r="L79" s="7"/>
      <c r="M79" s="7"/>
      <c r="N79" s="7"/>
      <c r="O79" s="7"/>
      <c r="P79" s="26"/>
      <c r="Q79" s="26"/>
      <c r="R79" s="7"/>
      <c r="S79" s="7"/>
      <c r="T79" s="7"/>
      <c r="U79" s="7"/>
      <c r="V79" s="7"/>
      <c r="W79" s="7"/>
      <c r="X79" s="7"/>
      <c r="Y79" s="7"/>
      <c r="Z79" s="17"/>
      <c r="AA79" s="17"/>
      <c r="AB79" s="18"/>
      <c r="AC79" s="18"/>
      <c r="AD79" s="32"/>
      <c r="AE79" s="32"/>
      <c r="AF79" s="32"/>
      <c r="AG79" s="32"/>
      <c r="AH79" s="32"/>
      <c r="AI79" s="32"/>
      <c r="AJ79" s="29"/>
      <c r="AK79" s="31"/>
      <c r="AL79" s="31"/>
      <c r="AM79" s="30"/>
      <c r="AN79" s="30"/>
      <c r="AO79" s="4"/>
    </row>
    <row r="80" spans="1:41" ht="15">
      <c r="A80" s="3"/>
      <c r="B80" s="3"/>
      <c r="C80" s="3"/>
      <c r="D80" s="7"/>
      <c r="E80" s="7"/>
      <c r="F80" s="7"/>
      <c r="G80" s="7"/>
      <c r="H80" s="7"/>
      <c r="I80" s="7"/>
      <c r="J80" s="7"/>
      <c r="K80" s="7"/>
      <c r="L80" s="7"/>
      <c r="M80" s="7"/>
      <c r="N80" s="7"/>
      <c r="O80" s="7"/>
      <c r="P80" s="26"/>
      <c r="Q80" s="26"/>
      <c r="R80" s="7"/>
      <c r="S80" s="7"/>
      <c r="T80" s="7"/>
      <c r="U80" s="7"/>
      <c r="V80" s="7"/>
      <c r="W80" s="7"/>
      <c r="X80" s="7"/>
      <c r="Y80" s="7"/>
      <c r="Z80" s="17"/>
      <c r="AA80" s="17"/>
      <c r="AB80" s="18"/>
      <c r="AC80" s="18"/>
      <c r="AD80" s="32"/>
      <c r="AE80" s="32"/>
      <c r="AF80" s="32"/>
      <c r="AG80" s="32"/>
      <c r="AH80" s="32"/>
      <c r="AI80" s="32"/>
      <c r="AJ80" s="29"/>
      <c r="AK80" s="31"/>
      <c r="AL80" s="31"/>
      <c r="AM80" s="30"/>
      <c r="AN80" s="30"/>
      <c r="AO80" s="4"/>
    </row>
    <row r="81" spans="1:41" ht="15">
      <c r="A81" s="3"/>
      <c r="B81" s="3"/>
      <c r="C81" s="3"/>
      <c r="D81" s="7"/>
      <c r="E81" s="7"/>
      <c r="F81" s="7"/>
      <c r="G81" s="7"/>
      <c r="H81" s="7"/>
      <c r="I81" s="7"/>
      <c r="J81" s="7"/>
      <c r="K81" s="7"/>
      <c r="L81" s="7"/>
      <c r="M81" s="7"/>
      <c r="N81" s="7"/>
      <c r="O81" s="7"/>
      <c r="P81" s="26"/>
      <c r="Q81" s="26"/>
      <c r="R81" s="7"/>
      <c r="S81" s="7"/>
      <c r="T81" s="7"/>
      <c r="U81" s="7"/>
      <c r="V81" s="7"/>
      <c r="W81" s="7"/>
      <c r="X81" s="7"/>
      <c r="Y81" s="7"/>
      <c r="Z81" s="17"/>
      <c r="AA81" s="17"/>
      <c r="AB81" s="18"/>
      <c r="AC81" s="18"/>
      <c r="AD81" s="32"/>
      <c r="AE81" s="32"/>
      <c r="AF81" s="32"/>
      <c r="AG81" s="32"/>
      <c r="AH81" s="32"/>
      <c r="AI81" s="32"/>
      <c r="AJ81" s="29"/>
      <c r="AK81" s="31"/>
      <c r="AL81" s="31"/>
      <c r="AM81" s="30"/>
      <c r="AN81" s="30"/>
      <c r="AO81" s="4"/>
    </row>
    <row r="82" spans="1:41" ht="15">
      <c r="A82" s="3"/>
      <c r="B82" s="3"/>
      <c r="C82" s="3"/>
      <c r="D82" s="7"/>
      <c r="E82" s="7"/>
      <c r="F82" s="7"/>
      <c r="G82" s="7"/>
      <c r="H82" s="7"/>
      <c r="I82" s="7"/>
      <c r="J82" s="7"/>
      <c r="K82" s="7"/>
      <c r="L82" s="7"/>
      <c r="M82" s="7"/>
      <c r="N82" s="7"/>
      <c r="O82" s="7"/>
      <c r="P82" s="26"/>
      <c r="Q82" s="26"/>
      <c r="R82" s="7"/>
      <c r="S82" s="7"/>
      <c r="T82" s="7"/>
      <c r="U82" s="7"/>
      <c r="V82" s="7"/>
      <c r="W82" s="7"/>
      <c r="X82" s="7"/>
      <c r="Y82" s="7"/>
      <c r="Z82" s="17"/>
      <c r="AA82" s="17"/>
      <c r="AB82" s="18"/>
      <c r="AC82" s="18"/>
      <c r="AD82" s="32"/>
      <c r="AE82" s="32"/>
      <c r="AF82" s="32"/>
      <c r="AG82" s="32"/>
      <c r="AH82" s="32"/>
      <c r="AI82" s="32"/>
      <c r="AJ82" s="29"/>
      <c r="AK82" s="31"/>
      <c r="AL82" s="31"/>
      <c r="AM82" s="30"/>
      <c r="AN82" s="30"/>
      <c r="AO82" s="4"/>
    </row>
    <row r="83" spans="1:41" ht="15">
      <c r="A83" s="3"/>
      <c r="B83" s="3"/>
      <c r="C83" s="3"/>
      <c r="D83" s="7"/>
      <c r="E83" s="7"/>
      <c r="F83" s="7"/>
      <c r="G83" s="7"/>
      <c r="H83" s="7"/>
      <c r="I83" s="7"/>
      <c r="J83" s="7"/>
      <c r="K83" s="7"/>
      <c r="L83" s="7"/>
      <c r="M83" s="7"/>
      <c r="N83" s="7"/>
      <c r="O83" s="7"/>
      <c r="P83" s="26"/>
      <c r="Q83" s="26"/>
      <c r="R83" s="7"/>
      <c r="S83" s="7"/>
      <c r="T83" s="7"/>
      <c r="U83" s="7"/>
      <c r="V83" s="7"/>
      <c r="W83" s="7"/>
      <c r="X83" s="7"/>
      <c r="Y83" s="7"/>
      <c r="Z83" s="17"/>
      <c r="AA83" s="17"/>
      <c r="AB83" s="18"/>
      <c r="AC83" s="18"/>
      <c r="AD83" s="32"/>
      <c r="AE83" s="32"/>
      <c r="AF83" s="32"/>
      <c r="AG83" s="32"/>
      <c r="AH83" s="32"/>
      <c r="AI83" s="32"/>
      <c r="AJ83" s="29"/>
      <c r="AK83" s="31"/>
      <c r="AL83" s="31"/>
      <c r="AM83" s="30"/>
      <c r="AN83" s="30"/>
      <c r="AO83" s="4"/>
    </row>
    <row r="84" spans="1:41" ht="15">
      <c r="A84" s="3"/>
      <c r="B84" s="3"/>
      <c r="C84" s="3"/>
      <c r="D84" s="7"/>
      <c r="E84" s="7"/>
      <c r="F84" s="7"/>
      <c r="G84" s="7"/>
      <c r="H84" s="7"/>
      <c r="I84" s="7"/>
      <c r="J84" s="7"/>
      <c r="K84" s="7"/>
      <c r="L84" s="7"/>
      <c r="M84" s="7"/>
      <c r="N84" s="7"/>
      <c r="O84" s="7"/>
      <c r="P84" s="26"/>
      <c r="Q84" s="26"/>
      <c r="R84" s="7"/>
      <c r="S84" s="7"/>
      <c r="T84" s="7"/>
      <c r="U84" s="7"/>
      <c r="V84" s="7"/>
      <c r="W84" s="7"/>
      <c r="X84" s="7"/>
      <c r="Y84" s="7"/>
      <c r="Z84" s="17"/>
      <c r="AA84" s="17"/>
      <c r="AB84" s="18"/>
      <c r="AC84" s="18"/>
      <c r="AD84" s="32"/>
      <c r="AE84" s="32"/>
      <c r="AF84" s="32"/>
      <c r="AG84" s="32"/>
      <c r="AH84" s="32"/>
      <c r="AI84" s="32"/>
      <c r="AJ84" s="29"/>
      <c r="AK84" s="31"/>
      <c r="AL84" s="31"/>
      <c r="AM84" s="30"/>
      <c r="AN84" s="30"/>
      <c r="AO84" s="4"/>
    </row>
    <row r="85" spans="1:41" ht="15">
      <c r="A85" s="3"/>
      <c r="B85" s="3"/>
      <c r="C85" s="3"/>
      <c r="D85" s="7"/>
      <c r="E85" s="7"/>
      <c r="F85" s="7"/>
      <c r="G85" s="7"/>
      <c r="H85" s="7"/>
      <c r="I85" s="7"/>
      <c r="J85" s="7"/>
      <c r="K85" s="7"/>
      <c r="L85" s="7"/>
      <c r="M85" s="7"/>
      <c r="N85" s="7"/>
      <c r="O85" s="7"/>
      <c r="P85" s="26"/>
      <c r="Q85" s="26"/>
      <c r="R85" s="7"/>
      <c r="S85" s="7"/>
      <c r="T85" s="7"/>
      <c r="U85" s="7"/>
      <c r="V85" s="7"/>
      <c r="W85" s="7"/>
      <c r="X85" s="7"/>
      <c r="Y85" s="7"/>
      <c r="Z85" s="17"/>
      <c r="AA85" s="17"/>
      <c r="AB85" s="18"/>
      <c r="AC85" s="18"/>
      <c r="AD85" s="32"/>
      <c r="AE85" s="32"/>
      <c r="AF85" s="32"/>
      <c r="AG85" s="32"/>
      <c r="AH85" s="32"/>
      <c r="AI85" s="32"/>
      <c r="AJ85" s="29"/>
      <c r="AK85" s="31"/>
      <c r="AL85" s="31"/>
      <c r="AM85" s="30"/>
      <c r="AN85" s="30"/>
      <c r="AO85" s="4"/>
    </row>
    <row r="86" spans="1:41" ht="15">
      <c r="A86" s="3"/>
      <c r="B86" s="3"/>
      <c r="C86" s="3"/>
      <c r="D86" s="7"/>
      <c r="E86" s="7"/>
      <c r="F86" s="7"/>
      <c r="G86" s="7"/>
      <c r="H86" s="7"/>
      <c r="I86" s="7"/>
      <c r="J86" s="7"/>
      <c r="K86" s="7"/>
      <c r="L86" s="7"/>
      <c r="M86" s="7"/>
      <c r="N86" s="7"/>
      <c r="O86" s="7"/>
      <c r="P86" s="26"/>
      <c r="Q86" s="26"/>
      <c r="R86" s="7"/>
      <c r="S86" s="7"/>
      <c r="T86" s="7"/>
      <c r="U86" s="7"/>
      <c r="V86" s="7"/>
      <c r="W86" s="7"/>
      <c r="X86" s="7"/>
      <c r="Y86" s="7"/>
      <c r="Z86" s="17"/>
      <c r="AA86" s="17"/>
      <c r="AB86" s="18"/>
      <c r="AC86" s="18"/>
      <c r="AD86" s="32"/>
      <c r="AE86" s="32"/>
      <c r="AF86" s="32"/>
      <c r="AG86" s="32"/>
      <c r="AH86" s="32"/>
      <c r="AI86" s="32"/>
      <c r="AJ86" s="29"/>
      <c r="AK86" s="31"/>
      <c r="AL86" s="31"/>
      <c r="AM86" s="30"/>
      <c r="AN86" s="30"/>
      <c r="AO86" s="4"/>
    </row>
    <row r="87" spans="1:41" ht="15">
      <c r="A87" s="3"/>
      <c r="B87" s="3"/>
      <c r="C87" s="3"/>
      <c r="D87" s="7"/>
      <c r="E87" s="7"/>
      <c r="F87" s="7"/>
      <c r="G87" s="7"/>
      <c r="H87" s="7"/>
      <c r="I87" s="7"/>
      <c r="J87" s="7"/>
      <c r="K87" s="7"/>
      <c r="L87" s="7"/>
      <c r="M87" s="7"/>
      <c r="N87" s="7"/>
      <c r="O87" s="7"/>
      <c r="P87" s="26"/>
      <c r="Q87" s="26"/>
      <c r="R87" s="7"/>
      <c r="S87" s="7"/>
      <c r="T87" s="7"/>
      <c r="U87" s="7"/>
      <c r="V87" s="7"/>
      <c r="W87" s="7"/>
      <c r="X87" s="7"/>
      <c r="Y87" s="7"/>
      <c r="Z87" s="17"/>
      <c r="AA87" s="17"/>
      <c r="AB87" s="18"/>
      <c r="AC87" s="18"/>
      <c r="AD87" s="32"/>
      <c r="AE87" s="32"/>
      <c r="AF87" s="32"/>
      <c r="AG87" s="32"/>
      <c r="AH87" s="32"/>
      <c r="AI87" s="32"/>
      <c r="AJ87" s="29"/>
      <c r="AK87" s="31"/>
      <c r="AL87" s="31"/>
      <c r="AM87" s="30"/>
      <c r="AN87" s="30"/>
      <c r="AO87" s="4"/>
    </row>
    <row r="88" spans="1:41" ht="15">
      <c r="A88" s="3"/>
      <c r="B88" s="3"/>
      <c r="C88" s="3"/>
      <c r="D88" s="7"/>
      <c r="E88" s="7"/>
      <c r="F88" s="7"/>
      <c r="G88" s="7"/>
      <c r="H88" s="7"/>
      <c r="I88" s="7"/>
      <c r="J88" s="7"/>
      <c r="K88" s="7"/>
      <c r="L88" s="7"/>
      <c r="M88" s="7"/>
      <c r="N88" s="7"/>
      <c r="O88" s="7"/>
      <c r="P88" s="26"/>
      <c r="Q88" s="26"/>
      <c r="R88" s="7"/>
      <c r="S88" s="7"/>
      <c r="T88" s="7"/>
      <c r="U88" s="7"/>
      <c r="V88" s="7"/>
      <c r="W88" s="7"/>
      <c r="X88" s="7"/>
      <c r="Y88" s="7"/>
      <c r="Z88" s="17"/>
      <c r="AA88" s="17"/>
      <c r="AB88" s="18"/>
      <c r="AC88" s="18"/>
      <c r="AD88" s="32"/>
      <c r="AE88" s="32"/>
      <c r="AF88" s="32"/>
      <c r="AG88" s="32"/>
      <c r="AH88" s="32"/>
      <c r="AI88" s="32"/>
      <c r="AJ88" s="29"/>
      <c r="AK88" s="31"/>
      <c r="AL88" s="31"/>
      <c r="AM88" s="30"/>
      <c r="AN88" s="30"/>
      <c r="AO88" s="4"/>
    </row>
  </sheetData>
  <sheetProtection selectLockedCells="1"/>
  <mergeCells count="32">
    <mergeCell ref="AO1:AO3"/>
    <mergeCell ref="D1:Q1"/>
    <mergeCell ref="L2:M2"/>
    <mergeCell ref="J2:K2"/>
    <mergeCell ref="H2:I2"/>
    <mergeCell ref="F2:G2"/>
    <mergeCell ref="P2:Q2"/>
    <mergeCell ref="AN1:AN3"/>
    <mergeCell ref="AK1:AM1"/>
    <mergeCell ref="AK2:AK3"/>
    <mergeCell ref="AL2:AL3"/>
    <mergeCell ref="AM2:AM3"/>
    <mergeCell ref="V2:W2"/>
    <mergeCell ref="AI2:AI3"/>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s>
  <conditionalFormatting sqref="B4:B88">
    <cfRule type="expression" priority="1" dxfId="22" stopIfTrue="1">
      <formula>AND(NOT(ISBLANK($A4)),ISBLANK(B4))</formula>
    </cfRule>
  </conditionalFormatting>
  <conditionalFormatting sqref="C4:C88">
    <cfRule type="expression" priority="2" dxfId="22" stopIfTrue="1">
      <formula>AND(NOT(ISBLANK(A4)),ISBLANK(C4))</formula>
    </cfRule>
  </conditionalFormatting>
  <conditionalFormatting sqref="N30:N88 J24:J28 H24:H28 F24:F28 D24:D28 N24:N28 N4:N14 L16:L22 D4:D14 F4:F14 H4:H14 J4:J14 L4:L14 L24:L28 N16:N22 D16:D22 F16:F22 H16:H22 J16:J22 D30:D88 F30:F88 H30:H88 J30:J88 L30:L88 X30:X88 R24:R28 T24:T28 T30:T88 V30:V88 R30:R88 R4:R14 V24:V28 V4:V22 T4:T22 R16:R22 X4:X22 X24:X28">
    <cfRule type="expression" priority="3" dxfId="22" stopIfTrue="1">
      <formula>AND(NOT(ISBLANK(E4)),ISBLANK(D4))</formula>
    </cfRule>
  </conditionalFormatting>
  <conditionalFormatting sqref="O30:O88 K24:K28 I24:I28 G24:G28 E24:E28 O24:O28 O4:O14 M16:M22 E4:E14 G4:G14 I4:I14 K4:K14 M4:M14 M24:M28 O16:O22 E16:E22 G16:G22 I16:I22 K16:K22 E30:E88 G30:G88 I30:I88 K30:K88 M30:M88 Y30:Y88 S24:S28 U24:U28 U30:U88 W30:W88 S30:S88 S4:S14 W24:W28 W4:W22 U4:U22 S16:S22 Y4:Y22 Y24:Y28 AK29">
    <cfRule type="expression" priority="4" dxfId="22" stopIfTrue="1">
      <formula>AND(NOT(ISBLANK(D4)),ISBLANK(E4))</formula>
    </cfRule>
  </conditionalFormatting>
  <conditionalFormatting sqref="D15 F15 H15 J15 L15 N15 D29 F29 H29 J29 L29 N29 D23 F23 H23 J23 L23 N23 R15 R23 T23 V23 X23">
    <cfRule type="expression" priority="5" dxfId="22" stopIfTrue="1">
      <formula>AND(NOT(ISBLANK(E15)),ISBLANK(D15))</formula>
    </cfRule>
  </conditionalFormatting>
  <conditionalFormatting sqref="E15 G15 I15 K15 M15 O15 E29 G29 I29 K29 M29 O29 E23 G23 I23 K23 M23 O23 S15 S23 U23 W23 Y23">
    <cfRule type="expression" priority="6" dxfId="22" stopIfTrue="1">
      <formula>AND(NOT(ISBLANK(D15)),ISBLANK(E15))</formula>
    </cfRule>
  </conditionalFormatting>
  <dataValidations count="5">
    <dataValidation operator="lessThanOrEqual" allowBlank="1" showInputMessage="1" showErrorMessage="1" error="FTE cannot be greater than Headcount&#10;" sqref="R89:AN65536 A89:O65536 AP1:IV65536 AO1 AK34:AL34 R1 A1:C1 P2 AB1 AB3:AC88 P4:Q65536 D34:O34 R34:Y34 AD34:AI34 AO4:AO65536"/>
    <dataValidation type="custom" allowBlank="1" showInputMessage="1" showErrorMessage="1" errorTitle="FTE" error="The value entered in the FTE field must be less than or equal to the value entered in the headcount field." sqref="K35:K88 O35:O88 E35:E88 M35:M88 W35:W88 Y35:Y88 S35:S88 I35:I88 G35:G88 G4:G33 M4:M33 E4:E33 O4:O33 K4:K33 I4:I33 U35:U88 U30:U33 S30:S33 Y30:Y33 W30:W33 U4:U28 W4:W28 Y4:Y28 S4:S28 AK29">
      <formula1>K35&lt;=J35</formula1>
    </dataValidation>
    <dataValidation type="custom" allowBlank="1" showInputMessage="1" showErrorMessage="1" errorTitle="Headcount" error="The value entered in the headcount field must be greater than or equal to the value entered in the FTE field." sqref="L35:L88 N35:N88 D35:D88 F35:F88 V35:V88 X35:X88 R35:R88 J35:J88 H35:H88 H4:H33 F4:F33 D4:D33 N4:N33 L4:L33 J4:J33 T35:T88 T30:T33 R30:R33 X30:X33 V30:V33 T4:T28 V4:V28 X4:X28 R4:R28">
      <formula1>L35&gt;=M35</formula1>
    </dataValidation>
    <dataValidation type="decimal" operator="greaterThan" allowBlank="1" showInputMessage="1" showErrorMessage="1" sqref="AD35:AI88 AK35:AL88 AD9:AI12 AD30:AI33 AD28:AI28 AD26:AI26 AD4:AI7 AD17:AI24 AD14:AI14 AK30:AK31 AK32:AL33 AK28 AK26 AK4:AK7 AL24:AL31 AK14 AL4:AL12 AK9:AK12 AL14:AL22 AK17:AK22 AK24 AK23:AL23">
      <formula1>0</formula1>
    </dataValidation>
    <dataValidation type="decimal" operator="greaterThanOrEqual" allowBlank="1" showInputMessage="1" showErrorMessage="1" sqref="AD29:AI29 AD27:AI27 AD15:AI16 AD25:AI25 AD8:AI8 AD13:AI13 AK27 AK8 AK15:AK16 AK25 AK13:AL13">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xl/worksheets/sheet7.xml><?xml version="1.0" encoding="utf-8"?>
<worksheet xmlns="http://schemas.openxmlformats.org/spreadsheetml/2006/main" xmlns:r="http://schemas.openxmlformats.org/officeDocument/2006/relationships">
  <dimension ref="A1:AO88"/>
  <sheetViews>
    <sheetView zoomScale="90" zoomScaleNormal="90" workbookViewId="0" topLeftCell="A1">
      <pane xSplit="3" ySplit="3" topLeftCell="AK4" activePane="bottomRight" state="frozen"/>
      <selection pane="topLeft" activeCell="A1" sqref="A1"/>
      <selection pane="topRight" activeCell="D1" sqref="D1"/>
      <selection pane="bottomLeft" activeCell="A4" sqref="A4"/>
      <selection pane="bottomRight" activeCell="AJ2" sqref="AJ1:AJ16384"/>
    </sheetView>
  </sheetViews>
  <sheetFormatPr defaultColWidth="8.88671875" defaultRowHeight="15"/>
  <cols>
    <col min="1" max="1" width="23.5546875" style="2" customWidth="1"/>
    <col min="2" max="3" width="14.99609375" style="2" customWidth="1"/>
    <col min="4" max="17" width="10.4453125" style="8" customWidth="1"/>
    <col min="18" max="27" width="12.77734375" style="8" customWidth="1"/>
    <col min="28" max="29" width="11.10546875" style="2" customWidth="1"/>
    <col min="30" max="36" width="15.5546875" style="34" customWidth="1"/>
    <col min="37" max="39" width="19.10546875" style="34" customWidth="1"/>
    <col min="40" max="40" width="20.77734375" style="34" customWidth="1"/>
    <col min="41" max="41" width="17.99609375" style="2" customWidth="1"/>
    <col min="42" max="16384" width="8.88671875" style="2" customWidth="1"/>
  </cols>
  <sheetData>
    <row r="1" spans="1:41" s="1" customFormat="1" ht="15" customHeight="1">
      <c r="A1" s="79" t="s">
        <v>11</v>
      </c>
      <c r="B1" s="79" t="s">
        <v>1</v>
      </c>
      <c r="C1" s="79" t="s">
        <v>0</v>
      </c>
      <c r="D1" s="82" t="s">
        <v>8</v>
      </c>
      <c r="E1" s="83"/>
      <c r="F1" s="83"/>
      <c r="G1" s="83"/>
      <c r="H1" s="83"/>
      <c r="I1" s="83"/>
      <c r="J1" s="83"/>
      <c r="K1" s="83"/>
      <c r="L1" s="83"/>
      <c r="M1" s="83"/>
      <c r="N1" s="83"/>
      <c r="O1" s="83"/>
      <c r="P1" s="83"/>
      <c r="Q1" s="84"/>
      <c r="R1" s="91" t="s">
        <v>14</v>
      </c>
      <c r="S1" s="102"/>
      <c r="T1" s="102"/>
      <c r="U1" s="102"/>
      <c r="V1" s="102"/>
      <c r="W1" s="102"/>
      <c r="X1" s="102"/>
      <c r="Y1" s="102"/>
      <c r="Z1" s="102"/>
      <c r="AA1" s="92"/>
      <c r="AB1" s="98" t="s">
        <v>15</v>
      </c>
      <c r="AC1" s="99"/>
      <c r="AD1" s="95" t="s">
        <v>72</v>
      </c>
      <c r="AE1" s="96"/>
      <c r="AF1" s="96"/>
      <c r="AG1" s="96"/>
      <c r="AH1" s="96"/>
      <c r="AI1" s="96"/>
      <c r="AJ1" s="97"/>
      <c r="AK1" s="90" t="s">
        <v>87</v>
      </c>
      <c r="AL1" s="90"/>
      <c r="AM1" s="90"/>
      <c r="AN1" s="87" t="s">
        <v>84</v>
      </c>
      <c r="AO1" s="79" t="s">
        <v>20</v>
      </c>
    </row>
    <row r="2" spans="1:41" s="1" customFormat="1" ht="53.25" customHeight="1">
      <c r="A2" s="93"/>
      <c r="B2" s="93"/>
      <c r="C2" s="93"/>
      <c r="D2" s="85" t="s">
        <v>16</v>
      </c>
      <c r="E2" s="86"/>
      <c r="F2" s="85" t="s">
        <v>17</v>
      </c>
      <c r="G2" s="86"/>
      <c r="H2" s="85" t="s">
        <v>18</v>
      </c>
      <c r="I2" s="86"/>
      <c r="J2" s="85" t="s">
        <v>6</v>
      </c>
      <c r="K2" s="86"/>
      <c r="L2" s="85" t="s">
        <v>19</v>
      </c>
      <c r="M2" s="86"/>
      <c r="N2" s="85" t="s">
        <v>5</v>
      </c>
      <c r="O2" s="86"/>
      <c r="P2" s="82" t="s">
        <v>9</v>
      </c>
      <c r="Q2" s="84"/>
      <c r="R2" s="82" t="s">
        <v>12</v>
      </c>
      <c r="S2" s="92"/>
      <c r="T2" s="91" t="s">
        <v>3</v>
      </c>
      <c r="U2" s="92"/>
      <c r="V2" s="91" t="s">
        <v>4</v>
      </c>
      <c r="W2" s="92"/>
      <c r="X2" s="91" t="s">
        <v>13</v>
      </c>
      <c r="Y2" s="92"/>
      <c r="Z2" s="82" t="s">
        <v>10</v>
      </c>
      <c r="AA2" s="84"/>
      <c r="AB2" s="100"/>
      <c r="AC2" s="101"/>
      <c r="AD2" s="76" t="s">
        <v>73</v>
      </c>
      <c r="AE2" s="76" t="s">
        <v>74</v>
      </c>
      <c r="AF2" s="76" t="s">
        <v>75</v>
      </c>
      <c r="AG2" s="76" t="s">
        <v>76</v>
      </c>
      <c r="AH2" s="76" t="s">
        <v>77</v>
      </c>
      <c r="AI2" s="76" t="s">
        <v>78</v>
      </c>
      <c r="AJ2" s="103" t="s">
        <v>79</v>
      </c>
      <c r="AK2" s="76" t="s">
        <v>80</v>
      </c>
      <c r="AL2" s="76" t="s">
        <v>81</v>
      </c>
      <c r="AM2" s="76" t="s">
        <v>82</v>
      </c>
      <c r="AN2" s="88"/>
      <c r="AO2" s="80"/>
    </row>
    <row r="3" spans="1:41" ht="57.75" customHeight="1">
      <c r="A3" s="94"/>
      <c r="B3" s="94"/>
      <c r="C3" s="94"/>
      <c r="D3" s="5" t="s">
        <v>2</v>
      </c>
      <c r="E3" s="5" t="s">
        <v>7</v>
      </c>
      <c r="F3" s="5" t="s">
        <v>2</v>
      </c>
      <c r="G3" s="5" t="s">
        <v>7</v>
      </c>
      <c r="H3" s="5" t="s">
        <v>2</v>
      </c>
      <c r="I3" s="5" t="s">
        <v>7</v>
      </c>
      <c r="J3" s="5" t="s">
        <v>2</v>
      </c>
      <c r="K3" s="5" t="s">
        <v>7</v>
      </c>
      <c r="L3" s="5" t="s">
        <v>2</v>
      </c>
      <c r="M3" s="5" t="s">
        <v>7</v>
      </c>
      <c r="N3" s="5" t="s">
        <v>2</v>
      </c>
      <c r="O3" s="5" t="s">
        <v>7</v>
      </c>
      <c r="P3" s="5" t="s">
        <v>2</v>
      </c>
      <c r="Q3" s="5" t="s">
        <v>7</v>
      </c>
      <c r="R3" s="6" t="s">
        <v>2</v>
      </c>
      <c r="S3" s="6" t="s">
        <v>7</v>
      </c>
      <c r="T3" s="6" t="s">
        <v>2</v>
      </c>
      <c r="U3" s="6" t="s">
        <v>7</v>
      </c>
      <c r="V3" s="6" t="s">
        <v>2</v>
      </c>
      <c r="W3" s="6" t="s">
        <v>7</v>
      </c>
      <c r="X3" s="6" t="s">
        <v>2</v>
      </c>
      <c r="Y3" s="6" t="s">
        <v>7</v>
      </c>
      <c r="Z3" s="6" t="s">
        <v>2</v>
      </c>
      <c r="AA3" s="6" t="s">
        <v>7</v>
      </c>
      <c r="AB3" s="13" t="s">
        <v>2</v>
      </c>
      <c r="AC3" s="14" t="s">
        <v>7</v>
      </c>
      <c r="AD3" s="77"/>
      <c r="AE3" s="77"/>
      <c r="AF3" s="77"/>
      <c r="AG3" s="77"/>
      <c r="AH3" s="77"/>
      <c r="AI3" s="77"/>
      <c r="AJ3" s="103"/>
      <c r="AK3" s="77"/>
      <c r="AL3" s="77"/>
      <c r="AM3" s="77"/>
      <c r="AN3" s="89"/>
      <c r="AO3" s="81"/>
    </row>
    <row r="4" spans="1:41" ht="45">
      <c r="A4" s="9" t="s">
        <v>22</v>
      </c>
      <c r="B4" s="9" t="s">
        <v>63</v>
      </c>
      <c r="C4" s="9" t="s">
        <v>62</v>
      </c>
      <c r="D4" s="37">
        <v>59</v>
      </c>
      <c r="E4" s="37">
        <v>54.5</v>
      </c>
      <c r="F4" s="37">
        <v>262</v>
      </c>
      <c r="G4" s="37">
        <v>239.9</v>
      </c>
      <c r="H4" s="37">
        <v>472</v>
      </c>
      <c r="I4" s="37">
        <v>441.4</v>
      </c>
      <c r="J4" s="37">
        <v>40</v>
      </c>
      <c r="K4" s="37">
        <v>37.9</v>
      </c>
      <c r="L4" s="37">
        <v>3</v>
      </c>
      <c r="M4" s="37">
        <v>2.9</v>
      </c>
      <c r="N4" s="37">
        <v>2</v>
      </c>
      <c r="O4" s="37">
        <v>1.3</v>
      </c>
      <c r="P4" s="16">
        <f aca="true" t="shared" si="0" ref="P4:P34">SUM(D4,F4,H4,J4,L4,N4)</f>
        <v>838</v>
      </c>
      <c r="Q4" s="16">
        <f aca="true" t="shared" si="1" ref="Q4:Q34">SUM(E4,G4,I4,K4,M4,O4)</f>
        <v>777.8999999999999</v>
      </c>
      <c r="R4" s="37">
        <v>17</v>
      </c>
      <c r="S4" s="37">
        <v>17</v>
      </c>
      <c r="T4" s="37"/>
      <c r="U4" s="37"/>
      <c r="V4" s="37">
        <v>1</v>
      </c>
      <c r="W4" s="37">
        <v>0.2</v>
      </c>
      <c r="X4" s="37"/>
      <c r="Y4" s="37"/>
      <c r="Z4" s="17">
        <f aca="true" t="shared" si="2" ref="Z4:Z34">SUM(R4,T4,V4,X4)</f>
        <v>18</v>
      </c>
      <c r="AA4" s="17">
        <f aca="true" t="shared" si="3" ref="AA4:AA34">SUM(S4,U4,W4,Y4)</f>
        <v>17.2</v>
      </c>
      <c r="AB4" s="18">
        <f aca="true" t="shared" si="4" ref="AB4:AB34">SUM(P4+Z4)</f>
        <v>856</v>
      </c>
      <c r="AC4" s="18">
        <f aca="true" t="shared" si="5" ref="AC4:AC34">SUM(Q4+AA4)</f>
        <v>795.0999999999999</v>
      </c>
      <c r="AD4" s="60">
        <v>1999528.74</v>
      </c>
      <c r="AE4" s="60">
        <v>17514.04</v>
      </c>
      <c r="AF4" s="60"/>
      <c r="AG4" s="60">
        <v>12340.88</v>
      </c>
      <c r="AH4" s="60">
        <v>371089.7</v>
      </c>
      <c r="AI4" s="60">
        <v>163114.4</v>
      </c>
      <c r="AJ4" s="29">
        <f aca="true" t="shared" si="6" ref="AJ4:AJ34">SUM(AD4:AI4)</f>
        <v>2563587.76</v>
      </c>
      <c r="AK4" s="61">
        <v>23385.64</v>
      </c>
      <c r="AL4" s="61">
        <v>4350</v>
      </c>
      <c r="AM4" s="30">
        <f aca="true" t="shared" si="7" ref="AM4:AM34">SUM(AK4:AL4)</f>
        <v>27735.64</v>
      </c>
      <c r="AN4" s="30">
        <f aca="true" t="shared" si="8" ref="AN4:AN34">SUM(AJ4+AM4)</f>
        <v>2591323.4</v>
      </c>
      <c r="AO4" s="58"/>
    </row>
    <row r="5" spans="1:41" ht="45">
      <c r="A5" s="9" t="s">
        <v>23</v>
      </c>
      <c r="B5" s="9" t="s">
        <v>61</v>
      </c>
      <c r="C5" s="9" t="s">
        <v>62</v>
      </c>
      <c r="D5" s="37">
        <v>2</v>
      </c>
      <c r="E5" s="37">
        <v>1.743</v>
      </c>
      <c r="F5" s="37">
        <v>27</v>
      </c>
      <c r="G5" s="37">
        <v>24.897</v>
      </c>
      <c r="H5" s="37">
        <v>34</v>
      </c>
      <c r="I5" s="37">
        <v>31.87</v>
      </c>
      <c r="J5" s="37">
        <v>12</v>
      </c>
      <c r="K5" s="37">
        <v>11.311</v>
      </c>
      <c r="L5" s="37">
        <v>4</v>
      </c>
      <c r="M5" s="37">
        <v>3.5</v>
      </c>
      <c r="N5" s="37"/>
      <c r="O5" s="37"/>
      <c r="P5" s="16">
        <f t="shared" si="0"/>
        <v>79</v>
      </c>
      <c r="Q5" s="16">
        <f t="shared" si="1"/>
        <v>73.321</v>
      </c>
      <c r="R5" s="37"/>
      <c r="S5" s="37"/>
      <c r="T5" s="37"/>
      <c r="U5" s="37"/>
      <c r="V5" s="37"/>
      <c r="W5" s="37"/>
      <c r="X5" s="37">
        <v>3</v>
      </c>
      <c r="Y5" s="37">
        <v>3</v>
      </c>
      <c r="Z5" s="17">
        <f t="shared" si="2"/>
        <v>3</v>
      </c>
      <c r="AA5" s="17">
        <f t="shared" si="3"/>
        <v>3</v>
      </c>
      <c r="AB5" s="18">
        <f t="shared" si="4"/>
        <v>82</v>
      </c>
      <c r="AC5" s="18">
        <f t="shared" si="5"/>
        <v>76.321</v>
      </c>
      <c r="AD5" s="60">
        <v>207120.41</v>
      </c>
      <c r="AE5" s="60">
        <v>4479.04</v>
      </c>
      <c r="AF5" s="60">
        <v>5965.54</v>
      </c>
      <c r="AG5" s="60"/>
      <c r="AH5" s="60">
        <v>49619.4</v>
      </c>
      <c r="AI5" s="60">
        <v>18169.67</v>
      </c>
      <c r="AJ5" s="29">
        <f t="shared" si="6"/>
        <v>285354.06</v>
      </c>
      <c r="AK5" s="61"/>
      <c r="AL5" s="61">
        <v>13052</v>
      </c>
      <c r="AM5" s="30">
        <f t="shared" si="7"/>
        <v>13052</v>
      </c>
      <c r="AN5" s="30">
        <f t="shared" si="8"/>
        <v>298406.06</v>
      </c>
      <c r="AO5" s="58"/>
    </row>
    <row r="6" spans="1:41" ht="45">
      <c r="A6" s="9" t="s">
        <v>24</v>
      </c>
      <c r="B6" s="9" t="s">
        <v>61</v>
      </c>
      <c r="C6" s="9" t="s">
        <v>62</v>
      </c>
      <c r="D6" s="37">
        <v>251</v>
      </c>
      <c r="E6" s="37">
        <v>220.05</v>
      </c>
      <c r="F6" s="37">
        <v>401</v>
      </c>
      <c r="G6" s="37">
        <v>368.04</v>
      </c>
      <c r="H6" s="37">
        <v>802</v>
      </c>
      <c r="I6" s="37">
        <v>764.41</v>
      </c>
      <c r="J6" s="37">
        <v>204</v>
      </c>
      <c r="K6" s="37">
        <v>197.75</v>
      </c>
      <c r="L6" s="37">
        <v>47</v>
      </c>
      <c r="M6" s="37">
        <v>43.51</v>
      </c>
      <c r="N6" s="37">
        <v>7</v>
      </c>
      <c r="O6" s="37">
        <v>7</v>
      </c>
      <c r="P6" s="16">
        <f t="shared" si="0"/>
        <v>1712</v>
      </c>
      <c r="Q6" s="16">
        <f t="shared" si="1"/>
        <v>1600.76</v>
      </c>
      <c r="R6" s="37">
        <v>9</v>
      </c>
      <c r="S6" s="37">
        <v>9</v>
      </c>
      <c r="T6" s="37">
        <v>0</v>
      </c>
      <c r="U6" s="37">
        <v>0</v>
      </c>
      <c r="V6" s="37">
        <v>1</v>
      </c>
      <c r="W6" s="37">
        <v>1</v>
      </c>
      <c r="X6" s="37">
        <v>1</v>
      </c>
      <c r="Y6" s="37">
        <v>0.2</v>
      </c>
      <c r="Z6" s="17">
        <f t="shared" si="2"/>
        <v>11</v>
      </c>
      <c r="AA6" s="17">
        <f t="shared" si="3"/>
        <v>10.2</v>
      </c>
      <c r="AB6" s="18">
        <f t="shared" si="4"/>
        <v>1723</v>
      </c>
      <c r="AC6" s="18">
        <f t="shared" si="5"/>
        <v>1610.96</v>
      </c>
      <c r="AD6" s="60">
        <v>4311545.65</v>
      </c>
      <c r="AE6" s="60">
        <v>228493.69</v>
      </c>
      <c r="AF6" s="60">
        <v>419</v>
      </c>
      <c r="AG6" s="60">
        <v>53323.32</v>
      </c>
      <c r="AH6" s="60">
        <v>1147255.48</v>
      </c>
      <c r="AI6" s="60">
        <v>381975.14</v>
      </c>
      <c r="AJ6" s="29">
        <f t="shared" si="6"/>
        <v>6123012.28</v>
      </c>
      <c r="AK6" s="61">
        <v>31582.08</v>
      </c>
      <c r="AL6" s="61">
        <v>5000</v>
      </c>
      <c r="AM6" s="30">
        <f t="shared" si="7"/>
        <v>36582.08</v>
      </c>
      <c r="AN6" s="30">
        <f t="shared" si="8"/>
        <v>6159594.36</v>
      </c>
      <c r="AO6" s="58"/>
    </row>
    <row r="7" spans="1:41" ht="45">
      <c r="A7" s="9" t="s">
        <v>25</v>
      </c>
      <c r="B7" s="9" t="s">
        <v>61</v>
      </c>
      <c r="C7" s="9" t="s">
        <v>62</v>
      </c>
      <c r="D7" s="37" t="s">
        <v>68</v>
      </c>
      <c r="E7" s="37" t="s">
        <v>68</v>
      </c>
      <c r="F7" s="37" t="s">
        <v>68</v>
      </c>
      <c r="G7" s="37" t="s">
        <v>68</v>
      </c>
      <c r="H7" s="37" t="s">
        <v>68</v>
      </c>
      <c r="I7" s="37" t="s">
        <v>68</v>
      </c>
      <c r="J7" s="37" t="s">
        <v>68</v>
      </c>
      <c r="K7" s="37" t="s">
        <v>68</v>
      </c>
      <c r="L7" s="37" t="s">
        <v>68</v>
      </c>
      <c r="M7" s="37" t="s">
        <v>68</v>
      </c>
      <c r="N7" s="37" t="s">
        <v>68</v>
      </c>
      <c r="O7" s="37" t="s">
        <v>68</v>
      </c>
      <c r="P7" s="16">
        <f t="shared" si="0"/>
        <v>0</v>
      </c>
      <c r="Q7" s="16">
        <f t="shared" si="1"/>
        <v>0</v>
      </c>
      <c r="R7" s="37"/>
      <c r="S7" s="37"/>
      <c r="T7" s="37"/>
      <c r="U7" s="37"/>
      <c r="V7" s="37"/>
      <c r="W7" s="37"/>
      <c r="X7" s="37"/>
      <c r="Y7" s="37"/>
      <c r="Z7" s="17">
        <f t="shared" si="2"/>
        <v>0</v>
      </c>
      <c r="AA7" s="17">
        <f t="shared" si="3"/>
        <v>0</v>
      </c>
      <c r="AB7" s="18">
        <f t="shared" si="4"/>
        <v>0</v>
      </c>
      <c r="AC7" s="18">
        <f t="shared" si="5"/>
        <v>0</v>
      </c>
      <c r="AD7" s="60"/>
      <c r="AE7" s="60"/>
      <c r="AF7" s="60"/>
      <c r="AG7" s="60"/>
      <c r="AH7" s="60"/>
      <c r="AI7" s="60"/>
      <c r="AJ7" s="29">
        <f t="shared" si="6"/>
        <v>0</v>
      </c>
      <c r="AK7" s="61"/>
      <c r="AL7" s="61"/>
      <c r="AM7" s="30">
        <f t="shared" si="7"/>
        <v>0</v>
      </c>
      <c r="AN7" s="30">
        <f t="shared" si="8"/>
        <v>0</v>
      </c>
      <c r="AO7" s="59"/>
    </row>
    <row r="8" spans="1:41" ht="45">
      <c r="A8" s="9" t="s">
        <v>26</v>
      </c>
      <c r="B8" s="9" t="s">
        <v>64</v>
      </c>
      <c r="C8" s="9" t="s">
        <v>62</v>
      </c>
      <c r="D8" s="35">
        <v>256</v>
      </c>
      <c r="E8" s="36">
        <v>243.1</v>
      </c>
      <c r="F8" s="36">
        <v>444</v>
      </c>
      <c r="G8" s="36">
        <v>429.26</v>
      </c>
      <c r="H8" s="36">
        <v>1178</v>
      </c>
      <c r="I8" s="36">
        <v>1150.67</v>
      </c>
      <c r="J8" s="36">
        <v>1031</v>
      </c>
      <c r="K8" s="36">
        <v>996.43</v>
      </c>
      <c r="L8" s="36">
        <v>233</v>
      </c>
      <c r="M8" s="36">
        <v>224.85</v>
      </c>
      <c r="N8" s="36">
        <v>0</v>
      </c>
      <c r="O8" s="36">
        <v>0</v>
      </c>
      <c r="P8" s="16">
        <f t="shared" si="0"/>
        <v>3142</v>
      </c>
      <c r="Q8" s="16">
        <f t="shared" si="1"/>
        <v>3044.31</v>
      </c>
      <c r="R8" s="36">
        <v>131</v>
      </c>
      <c r="S8" s="36">
        <v>131</v>
      </c>
      <c r="T8" s="36">
        <v>17</v>
      </c>
      <c r="U8" s="36">
        <v>17</v>
      </c>
      <c r="V8" s="36">
        <v>104</v>
      </c>
      <c r="W8" s="36">
        <v>104</v>
      </c>
      <c r="X8" s="36">
        <v>81</v>
      </c>
      <c r="Y8" s="36">
        <v>81</v>
      </c>
      <c r="Z8" s="17">
        <f t="shared" si="2"/>
        <v>333</v>
      </c>
      <c r="AA8" s="17">
        <f t="shared" si="3"/>
        <v>333</v>
      </c>
      <c r="AB8" s="18">
        <f t="shared" si="4"/>
        <v>3475</v>
      </c>
      <c r="AC8" s="18">
        <f t="shared" si="5"/>
        <v>3377.31</v>
      </c>
      <c r="AD8" s="62">
        <v>10258295</v>
      </c>
      <c r="AE8" s="63">
        <v>247913</v>
      </c>
      <c r="AF8" s="63">
        <v>61211</v>
      </c>
      <c r="AG8" s="63">
        <v>66403</v>
      </c>
      <c r="AH8" s="63">
        <v>2106478</v>
      </c>
      <c r="AI8" s="63">
        <v>960062</v>
      </c>
      <c r="AJ8" s="29">
        <f t="shared" si="6"/>
        <v>13700362</v>
      </c>
      <c r="AK8" s="64">
        <v>460585</v>
      </c>
      <c r="AL8" s="61">
        <v>545412</v>
      </c>
      <c r="AM8" s="30">
        <f t="shared" si="7"/>
        <v>1005997</v>
      </c>
      <c r="AN8" s="30">
        <f t="shared" si="8"/>
        <v>14706359</v>
      </c>
      <c r="AO8" s="58"/>
    </row>
    <row r="9" spans="1:41" ht="45">
      <c r="A9" s="9" t="s">
        <v>27</v>
      </c>
      <c r="B9" s="9" t="s">
        <v>61</v>
      </c>
      <c r="C9" s="9" t="s">
        <v>62</v>
      </c>
      <c r="D9" s="37">
        <v>0</v>
      </c>
      <c r="E9" s="37">
        <v>0</v>
      </c>
      <c r="F9" s="37">
        <v>6</v>
      </c>
      <c r="G9" s="37">
        <v>6</v>
      </c>
      <c r="H9" s="37">
        <v>12</v>
      </c>
      <c r="I9" s="37">
        <v>11.71</v>
      </c>
      <c r="J9" s="37">
        <v>10</v>
      </c>
      <c r="K9" s="37">
        <v>9.69</v>
      </c>
      <c r="L9" s="37">
        <v>7</v>
      </c>
      <c r="M9" s="37">
        <v>3.52</v>
      </c>
      <c r="N9" s="37"/>
      <c r="O9" s="37"/>
      <c r="P9" s="16">
        <f t="shared" si="0"/>
        <v>35</v>
      </c>
      <c r="Q9" s="16">
        <f t="shared" si="1"/>
        <v>30.919999999999998</v>
      </c>
      <c r="R9" s="37">
        <v>0</v>
      </c>
      <c r="S9" s="37">
        <v>0</v>
      </c>
      <c r="T9" s="37"/>
      <c r="U9" s="37"/>
      <c r="V9" s="37">
        <v>5</v>
      </c>
      <c r="W9" s="37">
        <v>2.82</v>
      </c>
      <c r="X9" s="37"/>
      <c r="Y9" s="37"/>
      <c r="Z9" s="17">
        <f t="shared" si="2"/>
        <v>5</v>
      </c>
      <c r="AA9" s="17">
        <f t="shared" si="3"/>
        <v>2.82</v>
      </c>
      <c r="AB9" s="18">
        <f t="shared" si="4"/>
        <v>40</v>
      </c>
      <c r="AC9" s="18">
        <f t="shared" si="5"/>
        <v>33.739999999999995</v>
      </c>
      <c r="AD9" s="60">
        <v>138473.61</v>
      </c>
      <c r="AE9" s="60">
        <v>500</v>
      </c>
      <c r="AF9" s="60"/>
      <c r="AG9" s="60"/>
      <c r="AH9" s="60">
        <v>27142.62</v>
      </c>
      <c r="AI9" s="60">
        <v>13667.42</v>
      </c>
      <c r="AJ9" s="29">
        <f t="shared" si="6"/>
        <v>179783.65</v>
      </c>
      <c r="AK9" s="61">
        <v>38324.07</v>
      </c>
      <c r="AL9" s="61"/>
      <c r="AM9" s="30">
        <f t="shared" si="7"/>
        <v>38324.07</v>
      </c>
      <c r="AN9" s="30">
        <f t="shared" si="8"/>
        <v>218107.72</v>
      </c>
      <c r="AO9" s="58"/>
    </row>
    <row r="10" spans="1:41" ht="45">
      <c r="A10" s="9" t="s">
        <v>28</v>
      </c>
      <c r="B10" s="9" t="s">
        <v>65</v>
      </c>
      <c r="C10" s="9" t="s">
        <v>62</v>
      </c>
      <c r="D10" s="37">
        <v>554</v>
      </c>
      <c r="E10" s="37">
        <v>482.69</v>
      </c>
      <c r="F10" s="37">
        <v>262</v>
      </c>
      <c r="G10" s="37">
        <v>246.69</v>
      </c>
      <c r="H10" s="37">
        <v>130</v>
      </c>
      <c r="I10" s="37">
        <v>126.8</v>
      </c>
      <c r="J10" s="37">
        <v>25</v>
      </c>
      <c r="K10" s="37">
        <v>24.12</v>
      </c>
      <c r="L10" s="37">
        <v>2</v>
      </c>
      <c r="M10" s="37">
        <v>2</v>
      </c>
      <c r="N10" s="37">
        <v>9</v>
      </c>
      <c r="O10" s="37">
        <v>7.45</v>
      </c>
      <c r="P10" s="16">
        <f t="shared" si="0"/>
        <v>982</v>
      </c>
      <c r="Q10" s="16">
        <f t="shared" si="1"/>
        <v>889.75</v>
      </c>
      <c r="R10" s="37"/>
      <c r="S10" s="37"/>
      <c r="T10" s="37"/>
      <c r="U10" s="37"/>
      <c r="V10" s="37">
        <v>4</v>
      </c>
      <c r="W10" s="37">
        <v>4</v>
      </c>
      <c r="X10" s="37"/>
      <c r="Y10" s="37"/>
      <c r="Z10" s="17">
        <f t="shared" si="2"/>
        <v>4</v>
      </c>
      <c r="AA10" s="17">
        <f t="shared" si="3"/>
        <v>4</v>
      </c>
      <c r="AB10" s="18">
        <f t="shared" si="4"/>
        <v>986</v>
      </c>
      <c r="AC10" s="18">
        <f t="shared" si="5"/>
        <v>893.75</v>
      </c>
      <c r="AD10" s="60">
        <v>1775325.81</v>
      </c>
      <c r="AE10" s="60">
        <v>34666.3</v>
      </c>
      <c r="AF10" s="60">
        <v>0</v>
      </c>
      <c r="AG10" s="60">
        <v>27006.13</v>
      </c>
      <c r="AH10" s="60">
        <v>319847.42</v>
      </c>
      <c r="AI10" s="60">
        <v>125523.29</v>
      </c>
      <c r="AJ10" s="29">
        <f t="shared" si="6"/>
        <v>2282368.95</v>
      </c>
      <c r="AK10" s="61"/>
      <c r="AL10" s="61">
        <v>43857.35</v>
      </c>
      <c r="AM10" s="30">
        <f t="shared" si="7"/>
        <v>43857.35</v>
      </c>
      <c r="AN10" s="30">
        <f t="shared" si="8"/>
        <v>2326226.3000000003</v>
      </c>
      <c r="AO10" s="58"/>
    </row>
    <row r="11" spans="1:41" ht="45">
      <c r="A11" s="9" t="s">
        <v>29</v>
      </c>
      <c r="B11" s="9" t="s">
        <v>61</v>
      </c>
      <c r="C11" s="9" t="s">
        <v>62</v>
      </c>
      <c r="D11" s="37">
        <v>11</v>
      </c>
      <c r="E11" s="37">
        <v>11</v>
      </c>
      <c r="F11" s="37">
        <v>18</v>
      </c>
      <c r="G11" s="37">
        <v>17.28</v>
      </c>
      <c r="H11" s="37">
        <v>32</v>
      </c>
      <c r="I11" s="37">
        <v>31</v>
      </c>
      <c r="J11" s="37">
        <v>71</v>
      </c>
      <c r="K11" s="37">
        <v>67.95</v>
      </c>
      <c r="L11" s="37">
        <v>19</v>
      </c>
      <c r="M11" s="37">
        <v>18.9</v>
      </c>
      <c r="N11" s="37"/>
      <c r="O11" s="37"/>
      <c r="P11" s="16">
        <f t="shared" si="0"/>
        <v>151</v>
      </c>
      <c r="Q11" s="16">
        <f t="shared" si="1"/>
        <v>146.13</v>
      </c>
      <c r="R11" s="37">
        <v>8</v>
      </c>
      <c r="S11" s="37">
        <v>7</v>
      </c>
      <c r="T11" s="37"/>
      <c r="U11" s="37"/>
      <c r="V11" s="37">
        <v>3</v>
      </c>
      <c r="W11" s="37">
        <v>3</v>
      </c>
      <c r="X11" s="37">
        <v>4</v>
      </c>
      <c r="Y11" s="37">
        <v>4</v>
      </c>
      <c r="Z11" s="17">
        <f t="shared" si="2"/>
        <v>15</v>
      </c>
      <c r="AA11" s="17">
        <f t="shared" si="3"/>
        <v>14</v>
      </c>
      <c r="AB11" s="18">
        <f t="shared" si="4"/>
        <v>166</v>
      </c>
      <c r="AC11" s="18">
        <f t="shared" si="5"/>
        <v>160.13</v>
      </c>
      <c r="AD11" s="60">
        <v>647781</v>
      </c>
      <c r="AE11" s="60"/>
      <c r="AF11" s="60"/>
      <c r="AG11" s="60"/>
      <c r="AH11" s="60">
        <v>113250</v>
      </c>
      <c r="AI11" s="60">
        <v>66134</v>
      </c>
      <c r="AJ11" s="29">
        <f t="shared" si="6"/>
        <v>827165</v>
      </c>
      <c r="AK11" s="61">
        <v>27144</v>
      </c>
      <c r="AL11" s="61"/>
      <c r="AM11" s="30">
        <f t="shared" si="7"/>
        <v>27144</v>
      </c>
      <c r="AN11" s="30">
        <f t="shared" si="8"/>
        <v>854309</v>
      </c>
      <c r="AO11" s="58"/>
    </row>
    <row r="12" spans="1:41" ht="45">
      <c r="A12" s="9" t="s">
        <v>30</v>
      </c>
      <c r="B12" s="9" t="s">
        <v>61</v>
      </c>
      <c r="C12" s="9" t="s">
        <v>62</v>
      </c>
      <c r="D12" s="37">
        <v>2</v>
      </c>
      <c r="E12" s="37">
        <v>2</v>
      </c>
      <c r="F12" s="37">
        <v>2</v>
      </c>
      <c r="G12" s="37">
        <v>2</v>
      </c>
      <c r="H12" s="37">
        <v>7</v>
      </c>
      <c r="I12" s="37">
        <v>6.4</v>
      </c>
      <c r="J12" s="37">
        <v>3</v>
      </c>
      <c r="K12" s="37">
        <v>2.5</v>
      </c>
      <c r="L12" s="37">
        <v>1</v>
      </c>
      <c r="M12" s="37">
        <v>1</v>
      </c>
      <c r="N12" s="37"/>
      <c r="O12" s="37"/>
      <c r="P12" s="16">
        <f t="shared" si="0"/>
        <v>15</v>
      </c>
      <c r="Q12" s="16">
        <f t="shared" si="1"/>
        <v>13.9</v>
      </c>
      <c r="R12" s="37"/>
      <c r="S12" s="37"/>
      <c r="T12" s="37"/>
      <c r="U12" s="37"/>
      <c r="V12" s="37"/>
      <c r="W12" s="37"/>
      <c r="X12" s="37"/>
      <c r="Y12" s="37"/>
      <c r="Z12" s="17">
        <f t="shared" si="2"/>
        <v>0</v>
      </c>
      <c r="AA12" s="17">
        <f t="shared" si="3"/>
        <v>0</v>
      </c>
      <c r="AB12" s="18">
        <f t="shared" si="4"/>
        <v>15</v>
      </c>
      <c r="AC12" s="18">
        <f t="shared" si="5"/>
        <v>13.9</v>
      </c>
      <c r="AD12" s="60">
        <v>45318.55</v>
      </c>
      <c r="AE12" s="60"/>
      <c r="AF12" s="60">
        <v>3000</v>
      </c>
      <c r="AG12" s="60"/>
      <c r="AH12" s="60">
        <v>10064.369999999999</v>
      </c>
      <c r="AI12" s="60">
        <v>4317.509999999999</v>
      </c>
      <c r="AJ12" s="29">
        <f t="shared" si="6"/>
        <v>62700.43</v>
      </c>
      <c r="AK12" s="61"/>
      <c r="AL12" s="61"/>
      <c r="AM12" s="30">
        <f t="shared" si="7"/>
        <v>0</v>
      </c>
      <c r="AN12" s="30">
        <f t="shared" si="8"/>
        <v>62700.43</v>
      </c>
      <c r="AO12" s="58"/>
    </row>
    <row r="13" spans="1:41" ht="45">
      <c r="A13" s="9" t="s">
        <v>31</v>
      </c>
      <c r="B13" s="9" t="s">
        <v>61</v>
      </c>
      <c r="C13" s="9" t="s">
        <v>62</v>
      </c>
      <c r="D13" s="37">
        <v>435</v>
      </c>
      <c r="E13" s="37">
        <v>401.45</v>
      </c>
      <c r="F13" s="37">
        <v>623</v>
      </c>
      <c r="G13" s="37">
        <v>610.07</v>
      </c>
      <c r="H13" s="37">
        <v>315</v>
      </c>
      <c r="I13" s="37">
        <v>309.94</v>
      </c>
      <c r="J13" s="37">
        <v>29</v>
      </c>
      <c r="K13" s="37">
        <v>29</v>
      </c>
      <c r="L13" s="37">
        <v>8</v>
      </c>
      <c r="M13" s="37">
        <v>8</v>
      </c>
      <c r="N13" s="37">
        <v>0</v>
      </c>
      <c r="O13" s="37">
        <v>0</v>
      </c>
      <c r="P13" s="16">
        <f t="shared" si="0"/>
        <v>1410</v>
      </c>
      <c r="Q13" s="16">
        <f t="shared" si="1"/>
        <v>1358.46</v>
      </c>
      <c r="R13" s="37">
        <v>65</v>
      </c>
      <c r="S13" s="37">
        <v>52.39</v>
      </c>
      <c r="T13" s="37">
        <v>1</v>
      </c>
      <c r="U13" s="37">
        <v>0.15</v>
      </c>
      <c r="V13" s="37">
        <v>67</v>
      </c>
      <c r="W13" s="37">
        <v>43.53</v>
      </c>
      <c r="X13" s="37">
        <v>3</v>
      </c>
      <c r="Y13" s="37">
        <v>2.75</v>
      </c>
      <c r="Z13" s="17">
        <f t="shared" si="2"/>
        <v>136</v>
      </c>
      <c r="AA13" s="17">
        <f t="shared" si="3"/>
        <v>98.82</v>
      </c>
      <c r="AB13" s="18">
        <f t="shared" si="4"/>
        <v>1546</v>
      </c>
      <c r="AC13" s="18">
        <f t="shared" si="5"/>
        <v>1457.28</v>
      </c>
      <c r="AD13" s="60">
        <v>3390292.86</v>
      </c>
      <c r="AE13" s="60">
        <v>221501.47</v>
      </c>
      <c r="AF13" s="60">
        <v>0</v>
      </c>
      <c r="AG13" s="60">
        <v>39552.56</v>
      </c>
      <c r="AH13" s="60">
        <v>381689.34</v>
      </c>
      <c r="AI13" s="60">
        <v>293742.61</v>
      </c>
      <c r="AJ13" s="29">
        <f t="shared" si="6"/>
        <v>4326778.84</v>
      </c>
      <c r="AK13" s="61">
        <v>363360</v>
      </c>
      <c r="AL13" s="61">
        <v>14593</v>
      </c>
      <c r="AM13" s="30">
        <f t="shared" si="7"/>
        <v>377953</v>
      </c>
      <c r="AN13" s="30">
        <f t="shared" si="8"/>
        <v>4704731.84</v>
      </c>
      <c r="AO13" s="58"/>
    </row>
    <row r="14" spans="1:41" ht="45">
      <c r="A14" s="9" t="s">
        <v>32</v>
      </c>
      <c r="B14" s="9" t="s">
        <v>61</v>
      </c>
      <c r="C14" s="9" t="s">
        <v>62</v>
      </c>
      <c r="D14" s="37">
        <v>40</v>
      </c>
      <c r="E14" s="37">
        <v>38.6</v>
      </c>
      <c r="F14" s="37">
        <v>12</v>
      </c>
      <c r="G14" s="37">
        <v>11.5</v>
      </c>
      <c r="H14" s="37">
        <v>72</v>
      </c>
      <c r="I14" s="37">
        <v>67.4</v>
      </c>
      <c r="J14" s="37">
        <v>22</v>
      </c>
      <c r="K14" s="37">
        <v>20.8</v>
      </c>
      <c r="L14" s="37">
        <v>3</v>
      </c>
      <c r="M14" s="37">
        <v>3</v>
      </c>
      <c r="N14" s="37">
        <v>0</v>
      </c>
      <c r="O14" s="37">
        <v>0</v>
      </c>
      <c r="P14" s="16">
        <f t="shared" si="0"/>
        <v>149</v>
      </c>
      <c r="Q14" s="16">
        <f t="shared" si="1"/>
        <v>141.3</v>
      </c>
      <c r="R14" s="37"/>
      <c r="S14" s="37"/>
      <c r="T14" s="37"/>
      <c r="U14" s="37"/>
      <c r="V14" s="37"/>
      <c r="W14" s="37"/>
      <c r="X14" s="37">
        <v>2</v>
      </c>
      <c r="Y14" s="37">
        <v>1.8</v>
      </c>
      <c r="Z14" s="17">
        <f t="shared" si="2"/>
        <v>2</v>
      </c>
      <c r="AA14" s="17">
        <f t="shared" si="3"/>
        <v>1.8</v>
      </c>
      <c r="AB14" s="18">
        <f t="shared" si="4"/>
        <v>151</v>
      </c>
      <c r="AC14" s="18">
        <f t="shared" si="5"/>
        <v>143.10000000000002</v>
      </c>
      <c r="AD14" s="60">
        <v>452885.37</v>
      </c>
      <c r="AE14" s="60">
        <v>898.99</v>
      </c>
      <c r="AF14" s="60"/>
      <c r="AG14" s="60">
        <v>0</v>
      </c>
      <c r="AH14" s="60">
        <v>77752.27</v>
      </c>
      <c r="AI14" s="60">
        <v>38232.27</v>
      </c>
      <c r="AJ14" s="29">
        <f t="shared" si="6"/>
        <v>569768.9</v>
      </c>
      <c r="AK14" s="61">
        <v>7459.3</v>
      </c>
      <c r="AL14" s="61"/>
      <c r="AM14" s="30">
        <f t="shared" si="7"/>
        <v>7459.3</v>
      </c>
      <c r="AN14" s="30">
        <f t="shared" si="8"/>
        <v>577228.2000000001</v>
      </c>
      <c r="AO14" s="58"/>
    </row>
    <row r="15" spans="1:41" ht="45">
      <c r="A15" s="9" t="s">
        <v>35</v>
      </c>
      <c r="B15" s="9" t="s">
        <v>61</v>
      </c>
      <c r="C15" s="9" t="s">
        <v>62</v>
      </c>
      <c r="D15" s="35">
        <v>16</v>
      </c>
      <c r="E15" s="36">
        <v>13.1</v>
      </c>
      <c r="F15" s="36">
        <v>19</v>
      </c>
      <c r="G15" s="36">
        <v>17.3</v>
      </c>
      <c r="H15" s="36">
        <v>64</v>
      </c>
      <c r="I15" s="36">
        <v>57</v>
      </c>
      <c r="J15" s="36">
        <v>17</v>
      </c>
      <c r="K15" s="36">
        <v>16.2</v>
      </c>
      <c r="L15" s="36">
        <v>3</v>
      </c>
      <c r="M15" s="36">
        <v>3</v>
      </c>
      <c r="N15" s="36">
        <v>12</v>
      </c>
      <c r="O15" s="36">
        <v>12</v>
      </c>
      <c r="P15" s="16">
        <f t="shared" si="0"/>
        <v>131</v>
      </c>
      <c r="Q15" s="16">
        <f t="shared" si="1"/>
        <v>118.60000000000001</v>
      </c>
      <c r="R15" s="36">
        <v>2</v>
      </c>
      <c r="S15" s="36">
        <v>2</v>
      </c>
      <c r="T15" s="37"/>
      <c r="U15" s="37"/>
      <c r="V15" s="37"/>
      <c r="W15" s="37"/>
      <c r="X15" s="37"/>
      <c r="Y15" s="37"/>
      <c r="Z15" s="17">
        <f t="shared" si="2"/>
        <v>2</v>
      </c>
      <c r="AA15" s="17">
        <f t="shared" si="3"/>
        <v>2</v>
      </c>
      <c r="AB15" s="18">
        <f t="shared" si="4"/>
        <v>133</v>
      </c>
      <c r="AC15" s="18">
        <f t="shared" si="5"/>
        <v>120.60000000000001</v>
      </c>
      <c r="AD15" s="62">
        <v>330590</v>
      </c>
      <c r="AE15" s="63">
        <v>5696</v>
      </c>
      <c r="AF15" s="63"/>
      <c r="AG15" s="63">
        <v>490</v>
      </c>
      <c r="AH15" s="63">
        <v>80581</v>
      </c>
      <c r="AI15" s="63">
        <v>32513</v>
      </c>
      <c r="AJ15" s="29">
        <f t="shared" si="6"/>
        <v>449870</v>
      </c>
      <c r="AK15" s="64">
        <v>10584</v>
      </c>
      <c r="AL15" s="61"/>
      <c r="AM15" s="30">
        <f t="shared" si="7"/>
        <v>10584</v>
      </c>
      <c r="AN15" s="30">
        <f t="shared" si="8"/>
        <v>460454</v>
      </c>
      <c r="AO15" s="58"/>
    </row>
    <row r="16" spans="1:41" ht="45">
      <c r="A16" s="9" t="s">
        <v>36</v>
      </c>
      <c r="B16" s="9" t="s">
        <v>61</v>
      </c>
      <c r="C16" s="9" t="s">
        <v>62</v>
      </c>
      <c r="D16" s="35">
        <v>30</v>
      </c>
      <c r="E16" s="36">
        <v>29.13</v>
      </c>
      <c r="F16" s="36">
        <v>31</v>
      </c>
      <c r="G16" s="36">
        <v>29.37</v>
      </c>
      <c r="H16" s="36">
        <v>118</v>
      </c>
      <c r="I16" s="36">
        <v>111.79</v>
      </c>
      <c r="J16" s="36">
        <v>32</v>
      </c>
      <c r="K16" s="36">
        <v>29.68</v>
      </c>
      <c r="L16" s="36">
        <v>4</v>
      </c>
      <c r="M16" s="36">
        <v>4</v>
      </c>
      <c r="N16" s="36"/>
      <c r="O16" s="36"/>
      <c r="P16" s="16">
        <f t="shared" si="0"/>
        <v>215</v>
      </c>
      <c r="Q16" s="16">
        <f t="shared" si="1"/>
        <v>203.97000000000003</v>
      </c>
      <c r="R16" s="36">
        <v>3</v>
      </c>
      <c r="S16" s="36">
        <v>3</v>
      </c>
      <c r="T16" s="36"/>
      <c r="U16" s="36"/>
      <c r="V16" s="36">
        <v>14</v>
      </c>
      <c r="W16" s="36">
        <v>14</v>
      </c>
      <c r="X16" s="36"/>
      <c r="Y16" s="36"/>
      <c r="Z16" s="17">
        <f t="shared" si="2"/>
        <v>17</v>
      </c>
      <c r="AA16" s="17">
        <f t="shared" si="3"/>
        <v>17</v>
      </c>
      <c r="AB16" s="18">
        <f t="shared" si="4"/>
        <v>232</v>
      </c>
      <c r="AC16" s="18">
        <f t="shared" si="5"/>
        <v>220.97000000000003</v>
      </c>
      <c r="AD16" s="62">
        <v>582010.85</v>
      </c>
      <c r="AE16" s="63">
        <v>10828.25</v>
      </c>
      <c r="AF16" s="63">
        <v>75</v>
      </c>
      <c r="AG16" s="63">
        <v>3756.36</v>
      </c>
      <c r="AH16" s="63">
        <v>145420.26</v>
      </c>
      <c r="AI16" s="63">
        <v>47223.5</v>
      </c>
      <c r="AJ16" s="29">
        <f t="shared" si="6"/>
        <v>789314.22</v>
      </c>
      <c r="AK16" s="64">
        <v>8304.75</v>
      </c>
      <c r="AL16" s="64">
        <v>88655.03</v>
      </c>
      <c r="AM16" s="30">
        <f t="shared" si="7"/>
        <v>96959.78</v>
      </c>
      <c r="AN16" s="30">
        <f t="shared" si="8"/>
        <v>886274</v>
      </c>
      <c r="AO16" s="58"/>
    </row>
    <row r="17" spans="1:41" ht="45">
      <c r="A17" s="9" t="s">
        <v>37</v>
      </c>
      <c r="B17" s="9" t="s">
        <v>61</v>
      </c>
      <c r="C17" s="9" t="s">
        <v>62</v>
      </c>
      <c r="D17" s="37">
        <v>36</v>
      </c>
      <c r="E17" s="37">
        <v>31</v>
      </c>
      <c r="F17" s="37">
        <v>31</v>
      </c>
      <c r="G17" s="37">
        <v>31</v>
      </c>
      <c r="H17" s="37">
        <v>20</v>
      </c>
      <c r="I17" s="37">
        <v>20</v>
      </c>
      <c r="J17" s="37"/>
      <c r="K17" s="37"/>
      <c r="L17" s="37"/>
      <c r="M17" s="37"/>
      <c r="N17" s="37">
        <v>3</v>
      </c>
      <c r="O17" s="37">
        <v>1</v>
      </c>
      <c r="P17" s="16">
        <f t="shared" si="0"/>
        <v>90</v>
      </c>
      <c r="Q17" s="16">
        <f t="shared" si="1"/>
        <v>83</v>
      </c>
      <c r="R17" s="37">
        <v>1</v>
      </c>
      <c r="S17" s="37">
        <v>1</v>
      </c>
      <c r="T17" s="37"/>
      <c r="U17" s="37"/>
      <c r="V17" s="37"/>
      <c r="W17" s="37"/>
      <c r="X17" s="37"/>
      <c r="Y17" s="37"/>
      <c r="Z17" s="17">
        <f t="shared" si="2"/>
        <v>1</v>
      </c>
      <c r="AA17" s="17">
        <f t="shared" si="3"/>
        <v>1</v>
      </c>
      <c r="AB17" s="18">
        <f t="shared" si="4"/>
        <v>91</v>
      </c>
      <c r="AC17" s="18">
        <f t="shared" si="5"/>
        <v>84</v>
      </c>
      <c r="AD17" s="60">
        <v>246068</v>
      </c>
      <c r="AE17" s="60">
        <v>15169</v>
      </c>
      <c r="AF17" s="60"/>
      <c r="AG17" s="60">
        <v>457</v>
      </c>
      <c r="AH17" s="60">
        <v>46222</v>
      </c>
      <c r="AI17" s="60">
        <v>23263</v>
      </c>
      <c r="AJ17" s="29">
        <f t="shared" si="6"/>
        <v>331179</v>
      </c>
      <c r="AK17" s="61">
        <v>400</v>
      </c>
      <c r="AL17" s="61"/>
      <c r="AM17" s="30">
        <f t="shared" si="7"/>
        <v>400</v>
      </c>
      <c r="AN17" s="30">
        <f t="shared" si="8"/>
        <v>331579</v>
      </c>
      <c r="AO17" s="58"/>
    </row>
    <row r="18" spans="1:41" ht="45">
      <c r="A18" s="9" t="s">
        <v>38</v>
      </c>
      <c r="B18" s="9" t="s">
        <v>61</v>
      </c>
      <c r="C18" s="9" t="s">
        <v>62</v>
      </c>
      <c r="D18" s="37" t="s">
        <v>68</v>
      </c>
      <c r="E18" s="37" t="s">
        <v>68</v>
      </c>
      <c r="F18" s="37" t="s">
        <v>68</v>
      </c>
      <c r="G18" s="37" t="s">
        <v>68</v>
      </c>
      <c r="H18" s="37" t="s">
        <v>68</v>
      </c>
      <c r="I18" s="37" t="s">
        <v>68</v>
      </c>
      <c r="J18" s="37" t="s">
        <v>68</v>
      </c>
      <c r="K18" s="37" t="s">
        <v>68</v>
      </c>
      <c r="L18" s="37" t="s">
        <v>68</v>
      </c>
      <c r="M18" s="37" t="s">
        <v>68</v>
      </c>
      <c r="N18" s="37" t="s">
        <v>68</v>
      </c>
      <c r="O18" s="37" t="s">
        <v>68</v>
      </c>
      <c r="P18" s="16">
        <f t="shared" si="0"/>
        <v>0</v>
      </c>
      <c r="Q18" s="16">
        <f t="shared" si="1"/>
        <v>0</v>
      </c>
      <c r="R18" s="37"/>
      <c r="S18" s="37"/>
      <c r="T18" s="37"/>
      <c r="U18" s="37"/>
      <c r="V18" s="37"/>
      <c r="W18" s="37"/>
      <c r="X18" s="37"/>
      <c r="Y18" s="37"/>
      <c r="Z18" s="17">
        <f t="shared" si="2"/>
        <v>0</v>
      </c>
      <c r="AA18" s="17">
        <f t="shared" si="3"/>
        <v>0</v>
      </c>
      <c r="AB18" s="18">
        <f t="shared" si="4"/>
        <v>0</v>
      </c>
      <c r="AC18" s="18">
        <f t="shared" si="5"/>
        <v>0</v>
      </c>
      <c r="AD18" s="60"/>
      <c r="AE18" s="60"/>
      <c r="AF18" s="60"/>
      <c r="AG18" s="60"/>
      <c r="AH18" s="60"/>
      <c r="AI18" s="60"/>
      <c r="AJ18" s="29">
        <f t="shared" si="6"/>
        <v>0</v>
      </c>
      <c r="AK18" s="61"/>
      <c r="AL18" s="61"/>
      <c r="AM18" s="30">
        <f t="shared" si="7"/>
        <v>0</v>
      </c>
      <c r="AN18" s="30">
        <f t="shared" si="8"/>
        <v>0</v>
      </c>
      <c r="AO18" s="58"/>
    </row>
    <row r="19" spans="1:41" ht="45">
      <c r="A19" s="9" t="s">
        <v>39</v>
      </c>
      <c r="B19" s="9" t="s">
        <v>61</v>
      </c>
      <c r="C19" s="9" t="s">
        <v>62</v>
      </c>
      <c r="D19" s="37">
        <v>7</v>
      </c>
      <c r="E19" s="37">
        <v>4.83</v>
      </c>
      <c r="F19" s="37">
        <v>27</v>
      </c>
      <c r="G19" s="37">
        <v>21.83</v>
      </c>
      <c r="H19" s="37">
        <v>176</v>
      </c>
      <c r="I19" s="37">
        <v>158.27</v>
      </c>
      <c r="J19" s="37">
        <v>42</v>
      </c>
      <c r="K19" s="37">
        <v>40.82</v>
      </c>
      <c r="L19" s="37">
        <v>5</v>
      </c>
      <c r="M19" s="37">
        <v>4.4</v>
      </c>
      <c r="N19" s="37">
        <v>0</v>
      </c>
      <c r="O19" s="37">
        <v>0</v>
      </c>
      <c r="P19" s="16">
        <f t="shared" si="0"/>
        <v>257</v>
      </c>
      <c r="Q19" s="16">
        <f t="shared" si="1"/>
        <v>230.15</v>
      </c>
      <c r="R19" s="37">
        <v>9</v>
      </c>
      <c r="S19" s="37">
        <v>6</v>
      </c>
      <c r="T19" s="37">
        <v>0</v>
      </c>
      <c r="U19" s="37">
        <v>0</v>
      </c>
      <c r="V19" s="37">
        <v>0</v>
      </c>
      <c r="W19" s="37">
        <v>0</v>
      </c>
      <c r="X19" s="37">
        <v>0</v>
      </c>
      <c r="Y19" s="37">
        <v>0</v>
      </c>
      <c r="Z19" s="17">
        <f t="shared" si="2"/>
        <v>9</v>
      </c>
      <c r="AA19" s="17">
        <f t="shared" si="3"/>
        <v>6</v>
      </c>
      <c r="AB19" s="18">
        <f t="shared" si="4"/>
        <v>266</v>
      </c>
      <c r="AC19" s="18">
        <f t="shared" si="5"/>
        <v>236.15</v>
      </c>
      <c r="AD19" s="60">
        <v>744697.73</v>
      </c>
      <c r="AE19" s="60">
        <v>2455.92</v>
      </c>
      <c r="AF19" s="60"/>
      <c r="AG19" s="60">
        <v>219.76</v>
      </c>
      <c r="AH19" s="60">
        <v>143334.88</v>
      </c>
      <c r="AI19" s="60">
        <v>64954.15</v>
      </c>
      <c r="AJ19" s="29">
        <f t="shared" si="6"/>
        <v>955662.4400000001</v>
      </c>
      <c r="AK19" s="61">
        <v>12649.28</v>
      </c>
      <c r="AL19" s="61"/>
      <c r="AM19" s="30">
        <f t="shared" si="7"/>
        <v>12649.28</v>
      </c>
      <c r="AN19" s="30">
        <f t="shared" si="8"/>
        <v>968311.7200000001</v>
      </c>
      <c r="AO19" s="58"/>
    </row>
    <row r="20" spans="1:41" ht="45">
      <c r="A20" s="9" t="s">
        <v>40</v>
      </c>
      <c r="B20" s="9" t="s">
        <v>65</v>
      </c>
      <c r="C20" s="9" t="s">
        <v>62</v>
      </c>
      <c r="D20" s="37">
        <v>740</v>
      </c>
      <c r="E20" s="37">
        <v>681.09</v>
      </c>
      <c r="F20" s="37">
        <v>351</v>
      </c>
      <c r="G20" s="37">
        <v>332.48</v>
      </c>
      <c r="H20" s="37">
        <v>819</v>
      </c>
      <c r="I20" s="37">
        <v>790.72</v>
      </c>
      <c r="J20" s="37">
        <v>94</v>
      </c>
      <c r="K20" s="37">
        <v>93.26</v>
      </c>
      <c r="L20" s="37">
        <v>6</v>
      </c>
      <c r="M20" s="37">
        <v>5.8</v>
      </c>
      <c r="N20" s="37"/>
      <c r="O20" s="37"/>
      <c r="P20" s="16">
        <f t="shared" si="0"/>
        <v>2010</v>
      </c>
      <c r="Q20" s="16">
        <f t="shared" si="1"/>
        <v>1903.35</v>
      </c>
      <c r="R20" s="37">
        <v>115</v>
      </c>
      <c r="S20" s="37">
        <v>115</v>
      </c>
      <c r="T20" s="37"/>
      <c r="U20" s="37"/>
      <c r="V20" s="37">
        <v>26</v>
      </c>
      <c r="W20" s="37">
        <v>26</v>
      </c>
      <c r="X20" s="37"/>
      <c r="Y20" s="37"/>
      <c r="Z20" s="17">
        <f t="shared" si="2"/>
        <v>141</v>
      </c>
      <c r="AA20" s="17">
        <f t="shared" si="3"/>
        <v>141</v>
      </c>
      <c r="AB20" s="18">
        <f t="shared" si="4"/>
        <v>2151</v>
      </c>
      <c r="AC20" s="18">
        <f t="shared" si="5"/>
        <v>2044.35</v>
      </c>
      <c r="AD20" s="60">
        <v>4524815</v>
      </c>
      <c r="AE20" s="60">
        <v>26918</v>
      </c>
      <c r="AF20" s="60"/>
      <c r="AG20" s="60">
        <v>3208</v>
      </c>
      <c r="AH20" s="60">
        <v>855859</v>
      </c>
      <c r="AI20" s="60">
        <v>348722</v>
      </c>
      <c r="AJ20" s="29">
        <f t="shared" si="6"/>
        <v>5759522</v>
      </c>
      <c r="AK20" s="61">
        <v>461766</v>
      </c>
      <c r="AL20" s="61"/>
      <c r="AM20" s="30">
        <f t="shared" si="7"/>
        <v>461766</v>
      </c>
      <c r="AN20" s="30">
        <f t="shared" si="8"/>
        <v>6221288</v>
      </c>
      <c r="AO20" s="58"/>
    </row>
    <row r="21" spans="1:41" ht="45">
      <c r="A21" s="9" t="s">
        <v>41</v>
      </c>
      <c r="B21" s="9" t="s">
        <v>61</v>
      </c>
      <c r="C21" s="9" t="s">
        <v>62</v>
      </c>
      <c r="D21" s="37">
        <v>390</v>
      </c>
      <c r="E21" s="37">
        <v>357.6</v>
      </c>
      <c r="F21" s="37">
        <v>645</v>
      </c>
      <c r="G21" s="37">
        <v>603.7</v>
      </c>
      <c r="H21" s="37">
        <v>1704</v>
      </c>
      <c r="I21" s="37">
        <v>1651.4</v>
      </c>
      <c r="J21" s="37">
        <v>251</v>
      </c>
      <c r="K21" s="37">
        <v>243.5</v>
      </c>
      <c r="L21" s="37">
        <v>95</v>
      </c>
      <c r="M21" s="37">
        <v>91.7</v>
      </c>
      <c r="N21" s="37">
        <v>63</v>
      </c>
      <c r="O21" s="37">
        <v>51.6</v>
      </c>
      <c r="P21" s="16">
        <f t="shared" si="0"/>
        <v>3148</v>
      </c>
      <c r="Q21" s="16">
        <f t="shared" si="1"/>
        <v>2999.5</v>
      </c>
      <c r="R21" s="37">
        <v>31</v>
      </c>
      <c r="S21" s="37">
        <v>31</v>
      </c>
      <c r="T21" s="37">
        <v>40</v>
      </c>
      <c r="U21" s="37">
        <v>40</v>
      </c>
      <c r="V21" s="37">
        <v>7</v>
      </c>
      <c r="W21" s="37">
        <v>7</v>
      </c>
      <c r="X21" s="37">
        <v>5</v>
      </c>
      <c r="Y21" s="37">
        <v>5</v>
      </c>
      <c r="Z21" s="17">
        <f t="shared" si="2"/>
        <v>83</v>
      </c>
      <c r="AA21" s="17">
        <f t="shared" si="3"/>
        <v>83</v>
      </c>
      <c r="AB21" s="18">
        <f t="shared" si="4"/>
        <v>3231</v>
      </c>
      <c r="AC21" s="18">
        <f t="shared" si="5"/>
        <v>3082.5</v>
      </c>
      <c r="AD21" s="60">
        <v>8273164</v>
      </c>
      <c r="AE21" s="60">
        <v>491955</v>
      </c>
      <c r="AF21" s="60">
        <v>0</v>
      </c>
      <c r="AG21" s="60">
        <v>32957</v>
      </c>
      <c r="AH21" s="60">
        <v>987329</v>
      </c>
      <c r="AI21" s="60">
        <v>1167524</v>
      </c>
      <c r="AJ21" s="29">
        <f t="shared" si="6"/>
        <v>10952929</v>
      </c>
      <c r="AK21" s="61">
        <v>376001</v>
      </c>
      <c r="AL21" s="61">
        <v>1154901</v>
      </c>
      <c r="AM21" s="30">
        <f t="shared" si="7"/>
        <v>1530902</v>
      </c>
      <c r="AN21" s="30">
        <f t="shared" si="8"/>
        <v>12483831</v>
      </c>
      <c r="AO21" s="58"/>
    </row>
    <row r="22" spans="1:41" ht="45">
      <c r="A22" s="9" t="s">
        <v>43</v>
      </c>
      <c r="B22" s="9" t="s">
        <v>65</v>
      </c>
      <c r="C22" s="9" t="s">
        <v>62</v>
      </c>
      <c r="D22" s="37">
        <v>5</v>
      </c>
      <c r="E22" s="37">
        <v>3.89</v>
      </c>
      <c r="F22" s="37">
        <v>11</v>
      </c>
      <c r="G22" s="37">
        <v>10.83</v>
      </c>
      <c r="H22" s="37">
        <v>33</v>
      </c>
      <c r="I22" s="37">
        <v>32.61</v>
      </c>
      <c r="J22" s="37">
        <v>16</v>
      </c>
      <c r="K22" s="37">
        <v>14.99</v>
      </c>
      <c r="L22" s="37">
        <v>1</v>
      </c>
      <c r="M22" s="37">
        <v>1</v>
      </c>
      <c r="N22" s="37"/>
      <c r="O22" s="37"/>
      <c r="P22" s="16">
        <f t="shared" si="0"/>
        <v>66</v>
      </c>
      <c r="Q22" s="16">
        <f t="shared" si="1"/>
        <v>63.32</v>
      </c>
      <c r="R22" s="37">
        <v>2</v>
      </c>
      <c r="S22" s="37">
        <v>2</v>
      </c>
      <c r="T22" s="37"/>
      <c r="U22" s="37"/>
      <c r="V22" s="37"/>
      <c r="W22" s="37"/>
      <c r="X22" s="37"/>
      <c r="Y22" s="37"/>
      <c r="Z22" s="17">
        <f t="shared" si="2"/>
        <v>2</v>
      </c>
      <c r="AA22" s="17">
        <f t="shared" si="3"/>
        <v>2</v>
      </c>
      <c r="AB22" s="18">
        <f t="shared" si="4"/>
        <v>68</v>
      </c>
      <c r="AC22" s="18">
        <f t="shared" si="5"/>
        <v>65.32</v>
      </c>
      <c r="AD22" s="60">
        <v>205138.92</v>
      </c>
      <c r="AE22" s="60">
        <v>101.58</v>
      </c>
      <c r="AF22" s="60">
        <v>183.33</v>
      </c>
      <c r="AG22" s="60">
        <v>126.6</v>
      </c>
      <c r="AH22" s="60">
        <v>38249.6</v>
      </c>
      <c r="AI22" s="60">
        <v>17465.99</v>
      </c>
      <c r="AJ22" s="29">
        <f t="shared" si="6"/>
        <v>261266.02</v>
      </c>
      <c r="AK22" s="61">
        <v>5393.34</v>
      </c>
      <c r="AL22" s="61">
        <v>0</v>
      </c>
      <c r="AM22" s="30">
        <f t="shared" si="7"/>
        <v>5393.34</v>
      </c>
      <c r="AN22" s="30">
        <f t="shared" si="8"/>
        <v>266659.36</v>
      </c>
      <c r="AO22" s="58"/>
    </row>
    <row r="23" spans="1:41" ht="45">
      <c r="A23" s="9" t="s">
        <v>44</v>
      </c>
      <c r="B23" s="9" t="s">
        <v>61</v>
      </c>
      <c r="C23" s="9" t="s">
        <v>62</v>
      </c>
      <c r="D23" s="37">
        <v>262</v>
      </c>
      <c r="E23" s="37">
        <v>233</v>
      </c>
      <c r="F23" s="37">
        <v>423</v>
      </c>
      <c r="G23" s="37">
        <v>395</v>
      </c>
      <c r="H23" s="37">
        <v>1065</v>
      </c>
      <c r="I23" s="37">
        <v>1011</v>
      </c>
      <c r="J23" s="37">
        <v>431</v>
      </c>
      <c r="K23" s="37">
        <v>407</v>
      </c>
      <c r="L23" s="37">
        <v>21</v>
      </c>
      <c r="M23" s="37">
        <v>20</v>
      </c>
      <c r="N23" s="37">
        <v>332</v>
      </c>
      <c r="O23" s="37">
        <v>326</v>
      </c>
      <c r="P23" s="16">
        <f t="shared" si="0"/>
        <v>2534</v>
      </c>
      <c r="Q23" s="16">
        <f t="shared" si="1"/>
        <v>2392</v>
      </c>
      <c r="R23" s="37">
        <v>13</v>
      </c>
      <c r="S23" s="37">
        <v>13</v>
      </c>
      <c r="T23" s="37">
        <v>0</v>
      </c>
      <c r="U23" s="37">
        <v>0</v>
      </c>
      <c r="V23" s="37">
        <v>5</v>
      </c>
      <c r="W23" s="37">
        <v>5</v>
      </c>
      <c r="X23" s="37">
        <v>2</v>
      </c>
      <c r="Y23" s="37">
        <v>2</v>
      </c>
      <c r="Z23" s="17">
        <f t="shared" si="2"/>
        <v>20</v>
      </c>
      <c r="AA23" s="17">
        <f t="shared" si="3"/>
        <v>20</v>
      </c>
      <c r="AB23" s="18">
        <f t="shared" si="4"/>
        <v>2554</v>
      </c>
      <c r="AC23" s="18">
        <f t="shared" si="5"/>
        <v>2412</v>
      </c>
      <c r="AD23" s="60">
        <v>6738713.66</v>
      </c>
      <c r="AE23" s="60">
        <v>171199.97</v>
      </c>
      <c r="AF23" s="60">
        <v>750</v>
      </c>
      <c r="AG23" s="60">
        <v>30029.01</v>
      </c>
      <c r="AH23" s="60">
        <v>1895077.09</v>
      </c>
      <c r="AI23" s="60">
        <v>568341.88</v>
      </c>
      <c r="AJ23" s="29">
        <f t="shared" si="6"/>
        <v>9404111.610000001</v>
      </c>
      <c r="AK23" s="61">
        <v>278670.59</v>
      </c>
      <c r="AL23" s="61"/>
      <c r="AM23" s="30">
        <f t="shared" si="7"/>
        <v>278670.59</v>
      </c>
      <c r="AN23" s="30">
        <f t="shared" si="8"/>
        <v>9682782.200000001</v>
      </c>
      <c r="AO23" s="58" t="s">
        <v>103</v>
      </c>
    </row>
    <row r="24" spans="1:41" ht="45">
      <c r="A24" s="9" t="s">
        <v>46</v>
      </c>
      <c r="B24" s="9" t="s">
        <v>61</v>
      </c>
      <c r="C24" s="9" t="s">
        <v>62</v>
      </c>
      <c r="D24" s="37">
        <v>0</v>
      </c>
      <c r="E24" s="37">
        <v>0</v>
      </c>
      <c r="F24" s="37">
        <v>0</v>
      </c>
      <c r="G24" s="37">
        <v>0</v>
      </c>
      <c r="H24" s="37">
        <v>8</v>
      </c>
      <c r="I24" s="37">
        <v>7.6</v>
      </c>
      <c r="J24" s="37">
        <v>2</v>
      </c>
      <c r="K24" s="37">
        <v>1.5</v>
      </c>
      <c r="L24" s="37">
        <v>1</v>
      </c>
      <c r="M24" s="37">
        <v>1</v>
      </c>
      <c r="N24" s="37">
        <v>0</v>
      </c>
      <c r="O24" s="37">
        <v>0</v>
      </c>
      <c r="P24" s="16">
        <f t="shared" si="0"/>
        <v>11</v>
      </c>
      <c r="Q24" s="16">
        <f t="shared" si="1"/>
        <v>10.1</v>
      </c>
      <c r="R24" s="37">
        <v>1</v>
      </c>
      <c r="S24" s="37">
        <v>1</v>
      </c>
      <c r="T24" s="37">
        <v>0</v>
      </c>
      <c r="U24" s="37">
        <v>0</v>
      </c>
      <c r="V24" s="37">
        <v>0</v>
      </c>
      <c r="W24" s="37">
        <v>0</v>
      </c>
      <c r="X24" s="37">
        <v>0</v>
      </c>
      <c r="Y24" s="37">
        <v>0</v>
      </c>
      <c r="Z24" s="17">
        <f t="shared" si="2"/>
        <v>1</v>
      </c>
      <c r="AA24" s="17">
        <f t="shared" si="3"/>
        <v>1</v>
      </c>
      <c r="AB24" s="18">
        <f t="shared" si="4"/>
        <v>12</v>
      </c>
      <c r="AC24" s="18">
        <f t="shared" si="5"/>
        <v>11.1</v>
      </c>
      <c r="AD24" s="60">
        <v>30627.12</v>
      </c>
      <c r="AE24" s="60">
        <v>478.88</v>
      </c>
      <c r="AF24" s="60">
        <v>0</v>
      </c>
      <c r="AG24" s="60">
        <v>0</v>
      </c>
      <c r="AH24" s="60">
        <v>5951.83</v>
      </c>
      <c r="AI24" s="60">
        <v>2548.78</v>
      </c>
      <c r="AJ24" s="29">
        <f t="shared" si="6"/>
        <v>39606.61</v>
      </c>
      <c r="AK24" s="61">
        <v>2061.58</v>
      </c>
      <c r="AL24" s="61">
        <v>0</v>
      </c>
      <c r="AM24" s="30">
        <f t="shared" si="7"/>
        <v>2061.58</v>
      </c>
      <c r="AN24" s="30">
        <f t="shared" si="8"/>
        <v>41668.19</v>
      </c>
      <c r="AO24" s="58" t="s">
        <v>85</v>
      </c>
    </row>
    <row r="25" spans="1:41" ht="45">
      <c r="A25" s="9" t="s">
        <v>48</v>
      </c>
      <c r="B25" s="9" t="s">
        <v>61</v>
      </c>
      <c r="C25" s="9" t="s">
        <v>62</v>
      </c>
      <c r="D25" s="35">
        <v>138</v>
      </c>
      <c r="E25" s="36">
        <v>132.4</v>
      </c>
      <c r="F25" s="36">
        <v>249</v>
      </c>
      <c r="G25" s="36">
        <v>236.9</v>
      </c>
      <c r="H25" s="36">
        <v>940</v>
      </c>
      <c r="I25" s="36">
        <v>922.3</v>
      </c>
      <c r="J25" s="36">
        <v>330</v>
      </c>
      <c r="K25" s="36">
        <v>314.3</v>
      </c>
      <c r="L25" s="36">
        <v>37</v>
      </c>
      <c r="M25" s="36">
        <v>34.3</v>
      </c>
      <c r="N25" s="36">
        <v>41</v>
      </c>
      <c r="O25" s="36">
        <v>41</v>
      </c>
      <c r="P25" s="16">
        <f t="shared" si="0"/>
        <v>1735</v>
      </c>
      <c r="Q25" s="16">
        <f t="shared" si="1"/>
        <v>1681.1999999999998</v>
      </c>
      <c r="R25" s="36">
        <v>14</v>
      </c>
      <c r="S25" s="36">
        <v>12</v>
      </c>
      <c r="T25" s="36">
        <v>1</v>
      </c>
      <c r="U25" s="36">
        <v>1</v>
      </c>
      <c r="V25" s="36">
        <v>14</v>
      </c>
      <c r="W25" s="36">
        <v>14</v>
      </c>
      <c r="X25" s="36"/>
      <c r="Y25" s="36"/>
      <c r="Z25" s="17">
        <f t="shared" si="2"/>
        <v>29</v>
      </c>
      <c r="AA25" s="17">
        <f t="shared" si="3"/>
        <v>27</v>
      </c>
      <c r="AB25" s="18">
        <f t="shared" si="4"/>
        <v>1764</v>
      </c>
      <c r="AC25" s="18">
        <f t="shared" si="5"/>
        <v>1708.1999999999998</v>
      </c>
      <c r="AD25" s="62">
        <v>4843399</v>
      </c>
      <c r="AE25" s="63">
        <v>166923</v>
      </c>
      <c r="AF25" s="63">
        <v>3375</v>
      </c>
      <c r="AG25" s="63">
        <v>148605</v>
      </c>
      <c r="AH25" s="63">
        <v>1250968</v>
      </c>
      <c r="AI25" s="63">
        <v>426885</v>
      </c>
      <c r="AJ25" s="29">
        <f t="shared" si="6"/>
        <v>6840155</v>
      </c>
      <c r="AK25" s="64">
        <v>110243</v>
      </c>
      <c r="AL25" s="61"/>
      <c r="AM25" s="30">
        <f t="shared" si="7"/>
        <v>110243</v>
      </c>
      <c r="AN25" s="30">
        <f t="shared" si="8"/>
        <v>6950398</v>
      </c>
      <c r="AO25" s="58"/>
    </row>
    <row r="26" spans="1:41" ht="45">
      <c r="A26" s="9" t="s">
        <v>49</v>
      </c>
      <c r="B26" s="9" t="s">
        <v>65</v>
      </c>
      <c r="C26" s="9" t="s">
        <v>62</v>
      </c>
      <c r="D26" s="37">
        <v>111</v>
      </c>
      <c r="E26" s="37">
        <v>107.59</v>
      </c>
      <c r="F26" s="37">
        <v>424</v>
      </c>
      <c r="G26" s="37">
        <v>410.95</v>
      </c>
      <c r="H26" s="37">
        <v>565</v>
      </c>
      <c r="I26" s="37">
        <v>552.5</v>
      </c>
      <c r="J26" s="37">
        <v>164</v>
      </c>
      <c r="K26" s="37">
        <v>163.32</v>
      </c>
      <c r="L26" s="37">
        <v>46</v>
      </c>
      <c r="M26" s="37">
        <v>45.45</v>
      </c>
      <c r="N26" s="37">
        <v>2</v>
      </c>
      <c r="O26" s="37">
        <v>1.95</v>
      </c>
      <c r="P26" s="16">
        <f t="shared" si="0"/>
        <v>1312</v>
      </c>
      <c r="Q26" s="16">
        <f t="shared" si="1"/>
        <v>1281.76</v>
      </c>
      <c r="R26" s="37">
        <v>8</v>
      </c>
      <c r="S26" s="37">
        <v>8</v>
      </c>
      <c r="T26" s="37"/>
      <c r="U26" s="37"/>
      <c r="V26" s="37">
        <v>93</v>
      </c>
      <c r="W26" s="37">
        <v>93</v>
      </c>
      <c r="X26" s="37">
        <v>1</v>
      </c>
      <c r="Y26" s="37">
        <v>1</v>
      </c>
      <c r="Z26" s="17">
        <f t="shared" si="2"/>
        <v>102</v>
      </c>
      <c r="AA26" s="17">
        <f t="shared" si="3"/>
        <v>102</v>
      </c>
      <c r="AB26" s="18">
        <f t="shared" si="4"/>
        <v>1414</v>
      </c>
      <c r="AC26" s="18">
        <f t="shared" si="5"/>
        <v>1383.76</v>
      </c>
      <c r="AD26" s="60">
        <v>4340755.64</v>
      </c>
      <c r="AE26" s="60">
        <v>124845.99</v>
      </c>
      <c r="AF26" s="60">
        <v>0</v>
      </c>
      <c r="AG26" s="60">
        <v>1541.38</v>
      </c>
      <c r="AH26" s="60">
        <v>875716.52</v>
      </c>
      <c r="AI26" s="60">
        <v>404626.85</v>
      </c>
      <c r="AJ26" s="29">
        <f t="shared" si="6"/>
        <v>5747486.379999999</v>
      </c>
      <c r="AK26" s="61">
        <v>1026252</v>
      </c>
      <c r="AL26" s="61">
        <v>0</v>
      </c>
      <c r="AM26" s="30">
        <f t="shared" si="7"/>
        <v>1026252</v>
      </c>
      <c r="AN26" s="30">
        <f t="shared" si="8"/>
        <v>6773738.379999999</v>
      </c>
      <c r="AO26" s="58"/>
    </row>
    <row r="27" spans="1:41" ht="45">
      <c r="A27" s="9" t="s">
        <v>52</v>
      </c>
      <c r="B27" s="9" t="s">
        <v>61</v>
      </c>
      <c r="C27" s="9" t="s">
        <v>62</v>
      </c>
      <c r="D27" s="35">
        <v>1556</v>
      </c>
      <c r="E27" s="36">
        <v>1443</v>
      </c>
      <c r="F27" s="36">
        <v>696</v>
      </c>
      <c r="G27" s="36">
        <v>668</v>
      </c>
      <c r="H27" s="36">
        <v>95</v>
      </c>
      <c r="I27" s="36">
        <v>92</v>
      </c>
      <c r="J27" s="36">
        <v>12</v>
      </c>
      <c r="K27" s="36">
        <v>12</v>
      </c>
      <c r="L27" s="36">
        <v>8</v>
      </c>
      <c r="M27" s="36">
        <v>8</v>
      </c>
      <c r="N27" s="36">
        <v>7</v>
      </c>
      <c r="O27" s="36">
        <v>0.96</v>
      </c>
      <c r="P27" s="16">
        <f t="shared" si="0"/>
        <v>2374</v>
      </c>
      <c r="Q27" s="16">
        <f t="shared" si="1"/>
        <v>2223.96</v>
      </c>
      <c r="R27" s="36">
        <v>138</v>
      </c>
      <c r="S27" s="36">
        <v>138</v>
      </c>
      <c r="T27" s="36"/>
      <c r="U27" s="36"/>
      <c r="V27" s="36">
        <v>122</v>
      </c>
      <c r="W27" s="36">
        <v>122</v>
      </c>
      <c r="X27" s="36"/>
      <c r="Y27" s="36"/>
      <c r="Z27" s="17">
        <f t="shared" si="2"/>
        <v>260</v>
      </c>
      <c r="AA27" s="17">
        <f t="shared" si="3"/>
        <v>260</v>
      </c>
      <c r="AB27" s="18">
        <f t="shared" si="4"/>
        <v>2634</v>
      </c>
      <c r="AC27" s="18">
        <f t="shared" si="5"/>
        <v>2483.96</v>
      </c>
      <c r="AD27" s="62">
        <v>3657263.46</v>
      </c>
      <c r="AE27" s="63">
        <v>88650.78</v>
      </c>
      <c r="AF27" s="63">
        <v>19189.09</v>
      </c>
      <c r="AG27" s="63">
        <v>178820.8</v>
      </c>
      <c r="AH27" s="63">
        <v>293953.81</v>
      </c>
      <c r="AI27" s="63">
        <v>298145.97</v>
      </c>
      <c r="AJ27" s="29">
        <f t="shared" si="6"/>
        <v>4536023.909999999</v>
      </c>
      <c r="AK27" s="64">
        <v>885542</v>
      </c>
      <c r="AL27" s="64">
        <v>23138</v>
      </c>
      <c r="AM27" s="30">
        <f t="shared" si="7"/>
        <v>908680</v>
      </c>
      <c r="AN27" s="30">
        <f t="shared" si="8"/>
        <v>5444703.909999999</v>
      </c>
      <c r="AO27" s="58"/>
    </row>
    <row r="28" spans="1:41" ht="45">
      <c r="A28" s="9" t="s">
        <v>53</v>
      </c>
      <c r="B28" s="9" t="s">
        <v>61</v>
      </c>
      <c r="C28" s="9" t="s">
        <v>62</v>
      </c>
      <c r="D28" s="37"/>
      <c r="E28" s="37"/>
      <c r="F28" s="37">
        <v>40</v>
      </c>
      <c r="G28" s="37">
        <v>40</v>
      </c>
      <c r="H28" s="37">
        <v>15</v>
      </c>
      <c r="I28" s="37">
        <v>15</v>
      </c>
      <c r="J28" s="37">
        <v>78</v>
      </c>
      <c r="K28" s="37">
        <v>78</v>
      </c>
      <c r="L28" s="37">
        <v>6</v>
      </c>
      <c r="M28" s="37">
        <v>6</v>
      </c>
      <c r="N28" s="37">
        <v>31</v>
      </c>
      <c r="O28" s="37">
        <v>31</v>
      </c>
      <c r="P28" s="16">
        <f t="shared" si="0"/>
        <v>170</v>
      </c>
      <c r="Q28" s="16">
        <f t="shared" si="1"/>
        <v>170</v>
      </c>
      <c r="R28" s="37">
        <v>16</v>
      </c>
      <c r="S28" s="37">
        <v>16</v>
      </c>
      <c r="T28" s="37"/>
      <c r="U28" s="37"/>
      <c r="V28" s="37"/>
      <c r="W28" s="37"/>
      <c r="X28" s="37"/>
      <c r="Y28" s="37"/>
      <c r="Z28" s="17">
        <f t="shared" si="2"/>
        <v>16</v>
      </c>
      <c r="AA28" s="17">
        <f t="shared" si="3"/>
        <v>16</v>
      </c>
      <c r="AB28" s="18">
        <f t="shared" si="4"/>
        <v>186</v>
      </c>
      <c r="AC28" s="18">
        <f t="shared" si="5"/>
        <v>186</v>
      </c>
      <c r="AD28" s="60">
        <v>714476.1</v>
      </c>
      <c r="AE28" s="60">
        <v>95770.06</v>
      </c>
      <c r="AF28" s="60"/>
      <c r="AG28" s="60"/>
      <c r="AH28" s="60">
        <v>130557.13</v>
      </c>
      <c r="AI28" s="60">
        <v>85806.44</v>
      </c>
      <c r="AJ28" s="29">
        <f t="shared" si="6"/>
        <v>1026609.73</v>
      </c>
      <c r="AK28" s="61">
        <v>309363.97</v>
      </c>
      <c r="AL28" s="61"/>
      <c r="AM28" s="30">
        <f t="shared" si="7"/>
        <v>309363.97</v>
      </c>
      <c r="AN28" s="30">
        <f t="shared" si="8"/>
        <v>1335973.7</v>
      </c>
      <c r="AO28" s="58"/>
    </row>
    <row r="29" spans="1:41" ht="45">
      <c r="A29" s="9" t="s">
        <v>54</v>
      </c>
      <c r="B29" s="9" t="s">
        <v>61</v>
      </c>
      <c r="C29" s="9" t="s">
        <v>62</v>
      </c>
      <c r="D29" s="35">
        <v>24</v>
      </c>
      <c r="E29" s="36">
        <v>23.7</v>
      </c>
      <c r="F29" s="36">
        <v>13</v>
      </c>
      <c r="G29" s="36">
        <v>12.2</v>
      </c>
      <c r="H29" s="36">
        <v>52</v>
      </c>
      <c r="I29" s="36">
        <v>51.4</v>
      </c>
      <c r="J29" s="36">
        <v>14</v>
      </c>
      <c r="K29" s="36">
        <v>13.8</v>
      </c>
      <c r="L29" s="36">
        <v>6</v>
      </c>
      <c r="M29" s="36">
        <v>6</v>
      </c>
      <c r="N29" s="36"/>
      <c r="O29" s="36"/>
      <c r="P29" s="16">
        <f t="shared" si="0"/>
        <v>109</v>
      </c>
      <c r="Q29" s="16">
        <f t="shared" si="1"/>
        <v>107.1</v>
      </c>
      <c r="R29" s="38"/>
      <c r="S29" s="39"/>
      <c r="T29" s="39"/>
      <c r="U29" s="39"/>
      <c r="V29" s="39"/>
      <c r="W29" s="39"/>
      <c r="X29" s="37"/>
      <c r="Y29" s="37"/>
      <c r="Z29" s="17">
        <f t="shared" si="2"/>
        <v>0</v>
      </c>
      <c r="AA29" s="17">
        <f t="shared" si="3"/>
        <v>0</v>
      </c>
      <c r="AB29" s="18">
        <f t="shared" si="4"/>
        <v>109</v>
      </c>
      <c r="AC29" s="18">
        <f t="shared" si="5"/>
        <v>107.1</v>
      </c>
      <c r="AD29" s="62">
        <v>336300.63</v>
      </c>
      <c r="AE29" s="63"/>
      <c r="AF29" s="63"/>
      <c r="AG29" s="63"/>
      <c r="AH29" s="63">
        <v>65912</v>
      </c>
      <c r="AI29" s="63">
        <f>29585.1-10.96</f>
        <v>29574.14</v>
      </c>
      <c r="AJ29" s="29">
        <f t="shared" si="6"/>
        <v>431786.77</v>
      </c>
      <c r="AK29" s="61"/>
      <c r="AL29" s="61"/>
      <c r="AM29" s="30">
        <f t="shared" si="7"/>
        <v>0</v>
      </c>
      <c r="AN29" s="30">
        <f t="shared" si="8"/>
        <v>431786.77</v>
      </c>
      <c r="AO29" s="58"/>
    </row>
    <row r="30" spans="1:41" ht="45">
      <c r="A30" s="9" t="s">
        <v>55</v>
      </c>
      <c r="B30" s="9" t="s">
        <v>65</v>
      </c>
      <c r="C30" s="9" t="s">
        <v>62</v>
      </c>
      <c r="D30" s="37">
        <v>240</v>
      </c>
      <c r="E30" s="37">
        <v>211.15</v>
      </c>
      <c r="F30" s="37">
        <v>229</v>
      </c>
      <c r="G30" s="37">
        <v>218.04</v>
      </c>
      <c r="H30" s="37">
        <v>261</v>
      </c>
      <c r="I30" s="37">
        <v>255.8</v>
      </c>
      <c r="J30" s="37">
        <v>229</v>
      </c>
      <c r="K30" s="37">
        <v>216.27</v>
      </c>
      <c r="L30" s="37">
        <v>29</v>
      </c>
      <c r="M30" s="37">
        <v>29</v>
      </c>
      <c r="N30" s="37"/>
      <c r="O30" s="37"/>
      <c r="P30" s="16">
        <f t="shared" si="0"/>
        <v>988</v>
      </c>
      <c r="Q30" s="16">
        <f t="shared" si="1"/>
        <v>930.26</v>
      </c>
      <c r="R30" s="37">
        <v>37</v>
      </c>
      <c r="S30" s="37">
        <v>37</v>
      </c>
      <c r="T30" s="37"/>
      <c r="U30" s="37"/>
      <c r="V30" s="37">
        <v>26</v>
      </c>
      <c r="W30" s="37">
        <v>26</v>
      </c>
      <c r="X30" s="37"/>
      <c r="Y30" s="37"/>
      <c r="Z30" s="17">
        <f t="shared" si="2"/>
        <v>63</v>
      </c>
      <c r="AA30" s="17">
        <f t="shared" si="3"/>
        <v>63</v>
      </c>
      <c r="AB30" s="18">
        <f t="shared" si="4"/>
        <v>1051</v>
      </c>
      <c r="AC30" s="18">
        <f t="shared" si="5"/>
        <v>993.26</v>
      </c>
      <c r="AD30" s="60">
        <v>2283694</v>
      </c>
      <c r="AE30" s="60">
        <v>85045</v>
      </c>
      <c r="AF30" s="60">
        <v>9487</v>
      </c>
      <c r="AG30" s="60">
        <v>96160</v>
      </c>
      <c r="AH30" s="60">
        <v>473848</v>
      </c>
      <c r="AI30" s="60">
        <v>198912</v>
      </c>
      <c r="AJ30" s="29">
        <f t="shared" si="6"/>
        <v>3147146</v>
      </c>
      <c r="AK30" s="61">
        <v>304231</v>
      </c>
      <c r="AL30" s="61">
        <v>0</v>
      </c>
      <c r="AM30" s="30">
        <f t="shared" si="7"/>
        <v>304231</v>
      </c>
      <c r="AN30" s="30">
        <f t="shared" si="8"/>
        <v>3451377</v>
      </c>
      <c r="AO30" s="58"/>
    </row>
    <row r="31" spans="1:41" ht="45">
      <c r="A31" s="9" t="s">
        <v>56</v>
      </c>
      <c r="B31" s="9" t="s">
        <v>65</v>
      </c>
      <c r="C31" s="9" t="s">
        <v>62</v>
      </c>
      <c r="D31" s="35">
        <v>1</v>
      </c>
      <c r="E31" s="36">
        <v>1</v>
      </c>
      <c r="F31" s="36">
        <v>5</v>
      </c>
      <c r="G31" s="36">
        <v>5</v>
      </c>
      <c r="H31" s="36">
        <v>10</v>
      </c>
      <c r="I31" s="36">
        <v>10</v>
      </c>
      <c r="J31" s="36">
        <v>19</v>
      </c>
      <c r="K31" s="36">
        <v>19</v>
      </c>
      <c r="L31" s="36">
        <v>4</v>
      </c>
      <c r="M31" s="36">
        <v>4</v>
      </c>
      <c r="N31" s="36"/>
      <c r="O31" s="36"/>
      <c r="P31" s="16">
        <f t="shared" si="0"/>
        <v>39</v>
      </c>
      <c r="Q31" s="16">
        <f t="shared" si="1"/>
        <v>39</v>
      </c>
      <c r="R31" s="37"/>
      <c r="S31" s="37"/>
      <c r="T31" s="37"/>
      <c r="U31" s="37"/>
      <c r="V31" s="37"/>
      <c r="W31" s="37"/>
      <c r="X31" s="37"/>
      <c r="Y31" s="37"/>
      <c r="Z31" s="17">
        <f t="shared" si="2"/>
        <v>0</v>
      </c>
      <c r="AA31" s="17">
        <f t="shared" si="3"/>
        <v>0</v>
      </c>
      <c r="AB31" s="18">
        <f t="shared" si="4"/>
        <v>39</v>
      </c>
      <c r="AC31" s="18">
        <f t="shared" si="5"/>
        <v>39</v>
      </c>
      <c r="AD31" s="62">
        <v>148272.83</v>
      </c>
      <c r="AE31" s="63"/>
      <c r="AF31" s="63"/>
      <c r="AG31" s="63">
        <v>1475.96</v>
      </c>
      <c r="AH31" s="63">
        <v>29013.11</v>
      </c>
      <c r="AI31" s="63">
        <v>13911.15</v>
      </c>
      <c r="AJ31" s="29">
        <f t="shared" si="6"/>
        <v>192673.04999999996</v>
      </c>
      <c r="AK31" s="61"/>
      <c r="AL31" s="61"/>
      <c r="AM31" s="30">
        <f t="shared" si="7"/>
        <v>0</v>
      </c>
      <c r="AN31" s="30">
        <f t="shared" si="8"/>
        <v>192673.04999999996</v>
      </c>
      <c r="AO31" s="58"/>
    </row>
    <row r="32" spans="1:41" ht="45">
      <c r="A32" s="9" t="s">
        <v>57</v>
      </c>
      <c r="B32" s="9" t="s">
        <v>61</v>
      </c>
      <c r="C32" s="9" t="s">
        <v>62</v>
      </c>
      <c r="D32" s="37">
        <v>61</v>
      </c>
      <c r="E32" s="37">
        <v>56.6</v>
      </c>
      <c r="F32" s="37">
        <v>68</v>
      </c>
      <c r="G32" s="37">
        <v>66.4</v>
      </c>
      <c r="H32" s="37">
        <v>291</v>
      </c>
      <c r="I32" s="37">
        <v>287.8</v>
      </c>
      <c r="J32" s="37">
        <v>101</v>
      </c>
      <c r="K32" s="37">
        <v>99.2</v>
      </c>
      <c r="L32" s="37">
        <v>10</v>
      </c>
      <c r="M32" s="37">
        <v>9.6</v>
      </c>
      <c r="N32" s="37">
        <v>17</v>
      </c>
      <c r="O32" s="37">
        <v>17</v>
      </c>
      <c r="P32" s="16">
        <f t="shared" si="0"/>
        <v>548</v>
      </c>
      <c r="Q32" s="16">
        <f t="shared" si="1"/>
        <v>536.6</v>
      </c>
      <c r="R32" s="37">
        <v>8</v>
      </c>
      <c r="S32" s="37">
        <v>8</v>
      </c>
      <c r="T32" s="37">
        <v>0</v>
      </c>
      <c r="U32" s="37">
        <v>0</v>
      </c>
      <c r="V32" s="37">
        <v>375</v>
      </c>
      <c r="W32" s="37">
        <v>375</v>
      </c>
      <c r="X32" s="37">
        <v>0</v>
      </c>
      <c r="Y32" s="37">
        <v>0</v>
      </c>
      <c r="Z32" s="17">
        <f t="shared" si="2"/>
        <v>383</v>
      </c>
      <c r="AA32" s="17">
        <f t="shared" si="3"/>
        <v>383</v>
      </c>
      <c r="AB32" s="18">
        <f t="shared" si="4"/>
        <v>931</v>
      </c>
      <c r="AC32" s="18">
        <f t="shared" si="5"/>
        <v>919.6</v>
      </c>
      <c r="AD32" s="60">
        <v>1784002</v>
      </c>
      <c r="AE32" s="60">
        <v>0</v>
      </c>
      <c r="AF32" s="60">
        <v>48075</v>
      </c>
      <c r="AG32" s="60">
        <v>44385</v>
      </c>
      <c r="AH32" s="60">
        <v>279911</v>
      </c>
      <c r="AI32" s="60">
        <v>159639</v>
      </c>
      <c r="AJ32" s="29">
        <f t="shared" si="6"/>
        <v>2316012</v>
      </c>
      <c r="AK32" s="61">
        <v>1208188</v>
      </c>
      <c r="AL32" s="61">
        <v>0</v>
      </c>
      <c r="AM32" s="30">
        <f t="shared" si="7"/>
        <v>1208188</v>
      </c>
      <c r="AN32" s="30">
        <f t="shared" si="8"/>
        <v>3524200</v>
      </c>
      <c r="AO32" s="58" t="s">
        <v>70</v>
      </c>
    </row>
    <row r="33" spans="1:41" ht="45">
      <c r="A33" s="9" t="s">
        <v>59</v>
      </c>
      <c r="B33" s="9" t="s">
        <v>66</v>
      </c>
      <c r="C33" s="9" t="s">
        <v>62</v>
      </c>
      <c r="D33" s="37">
        <v>38</v>
      </c>
      <c r="E33" s="37">
        <v>32.35</v>
      </c>
      <c r="F33" s="37">
        <v>521</v>
      </c>
      <c r="G33" s="37">
        <v>508.36</v>
      </c>
      <c r="H33" s="37">
        <v>417</v>
      </c>
      <c r="I33" s="37">
        <v>405.64</v>
      </c>
      <c r="J33" s="37">
        <v>116</v>
      </c>
      <c r="K33" s="37">
        <v>113.94</v>
      </c>
      <c r="L33" s="37">
        <v>6</v>
      </c>
      <c r="M33" s="37">
        <v>5.6</v>
      </c>
      <c r="N33" s="37">
        <v>3</v>
      </c>
      <c r="O33" s="37">
        <v>0.73</v>
      </c>
      <c r="P33" s="16">
        <f t="shared" si="0"/>
        <v>1101</v>
      </c>
      <c r="Q33" s="16">
        <f t="shared" si="1"/>
        <v>1066.62</v>
      </c>
      <c r="R33" s="37">
        <v>47</v>
      </c>
      <c r="S33" s="37">
        <v>47</v>
      </c>
      <c r="T33" s="37">
        <v>1</v>
      </c>
      <c r="U33" s="37">
        <v>1</v>
      </c>
      <c r="V33" s="37">
        <v>86</v>
      </c>
      <c r="W33" s="37">
        <v>86</v>
      </c>
      <c r="X33" s="37"/>
      <c r="Y33" s="37"/>
      <c r="Z33" s="17">
        <f t="shared" si="2"/>
        <v>134</v>
      </c>
      <c r="AA33" s="17">
        <f t="shared" si="3"/>
        <v>134</v>
      </c>
      <c r="AB33" s="18">
        <f t="shared" si="4"/>
        <v>1235</v>
      </c>
      <c r="AC33" s="18">
        <f t="shared" si="5"/>
        <v>1200.62</v>
      </c>
      <c r="AD33" s="60">
        <v>2842981</v>
      </c>
      <c r="AE33" s="60">
        <v>57620</v>
      </c>
      <c r="AF33" s="60">
        <v>31476</v>
      </c>
      <c r="AG33" s="60">
        <v>23952</v>
      </c>
      <c r="AH33" s="60">
        <v>557387</v>
      </c>
      <c r="AI33" s="60">
        <v>238357</v>
      </c>
      <c r="AJ33" s="29">
        <f t="shared" si="6"/>
        <v>3751773</v>
      </c>
      <c r="AK33" s="61">
        <v>1129703.73</v>
      </c>
      <c r="AL33" s="61">
        <v>0</v>
      </c>
      <c r="AM33" s="30">
        <f t="shared" si="7"/>
        <v>1129703.73</v>
      </c>
      <c r="AN33" s="30">
        <f t="shared" si="8"/>
        <v>4881476.73</v>
      </c>
      <c r="AO33" s="58"/>
    </row>
    <row r="34" spans="1:41" ht="45">
      <c r="A34" s="9" t="s">
        <v>60</v>
      </c>
      <c r="B34" s="9" t="s">
        <v>66</v>
      </c>
      <c r="C34" s="9" t="s">
        <v>62</v>
      </c>
      <c r="D34" s="37"/>
      <c r="E34" s="37"/>
      <c r="F34" s="37"/>
      <c r="G34" s="37"/>
      <c r="H34" s="37"/>
      <c r="I34" s="37"/>
      <c r="J34" s="37"/>
      <c r="K34" s="37"/>
      <c r="L34" s="37">
        <v>3</v>
      </c>
      <c r="M34" s="37">
        <v>2.5</v>
      </c>
      <c r="N34" s="37">
        <v>1961</v>
      </c>
      <c r="O34" s="37">
        <v>1886.5</v>
      </c>
      <c r="P34" s="16">
        <f t="shared" si="0"/>
        <v>1964</v>
      </c>
      <c r="Q34" s="16">
        <f t="shared" si="1"/>
        <v>1889</v>
      </c>
      <c r="R34" s="37">
        <v>17</v>
      </c>
      <c r="S34" s="37">
        <v>17</v>
      </c>
      <c r="T34" s="37">
        <v>20</v>
      </c>
      <c r="U34" s="37">
        <v>20</v>
      </c>
      <c r="V34" s="37">
        <v>37</v>
      </c>
      <c r="W34" s="37">
        <v>37</v>
      </c>
      <c r="X34" s="37">
        <v>0</v>
      </c>
      <c r="Y34" s="37">
        <v>0</v>
      </c>
      <c r="Z34" s="17">
        <f t="shared" si="2"/>
        <v>74</v>
      </c>
      <c r="AA34" s="17">
        <f t="shared" si="3"/>
        <v>74</v>
      </c>
      <c r="AB34" s="18">
        <f t="shared" si="4"/>
        <v>2038</v>
      </c>
      <c r="AC34" s="18">
        <f t="shared" si="5"/>
        <v>1963</v>
      </c>
      <c r="AD34" s="60">
        <v>4831738</v>
      </c>
      <c r="AE34" s="60">
        <v>362225</v>
      </c>
      <c r="AF34" s="60">
        <v>72257</v>
      </c>
      <c r="AG34" s="60">
        <v>166283</v>
      </c>
      <c r="AH34" s="60">
        <v>1004615</v>
      </c>
      <c r="AI34" s="60">
        <v>432328</v>
      </c>
      <c r="AJ34" s="29">
        <f t="shared" si="6"/>
        <v>6869446</v>
      </c>
      <c r="AK34" s="61">
        <v>311354</v>
      </c>
      <c r="AL34" s="61"/>
      <c r="AM34" s="30">
        <f t="shared" si="7"/>
        <v>311354</v>
      </c>
      <c r="AN34" s="30">
        <f t="shared" si="8"/>
        <v>7180800</v>
      </c>
      <c r="AO34" s="58"/>
    </row>
    <row r="35" spans="1:41" ht="15">
      <c r="A35" s="3"/>
      <c r="B35" s="3"/>
      <c r="C35" s="3"/>
      <c r="D35" s="7"/>
      <c r="E35" s="7"/>
      <c r="F35" s="7"/>
      <c r="G35" s="7"/>
      <c r="H35" s="7"/>
      <c r="I35" s="7"/>
      <c r="J35" s="7"/>
      <c r="K35" s="7"/>
      <c r="L35" s="7"/>
      <c r="M35" s="7"/>
      <c r="N35" s="7"/>
      <c r="O35" s="7"/>
      <c r="P35" s="26"/>
      <c r="Q35" s="26"/>
      <c r="R35" s="7"/>
      <c r="S35" s="7"/>
      <c r="T35" s="7"/>
      <c r="U35" s="7"/>
      <c r="V35" s="7"/>
      <c r="W35" s="7"/>
      <c r="X35" s="7"/>
      <c r="Y35" s="7"/>
      <c r="Z35" s="17"/>
      <c r="AA35" s="17"/>
      <c r="AB35" s="18"/>
      <c r="AC35" s="18"/>
      <c r="AD35" s="32"/>
      <c r="AE35" s="32"/>
      <c r="AF35" s="32"/>
      <c r="AG35" s="32"/>
      <c r="AH35" s="32"/>
      <c r="AI35" s="32"/>
      <c r="AJ35" s="29"/>
      <c r="AK35" s="31"/>
      <c r="AL35" s="31"/>
      <c r="AM35" s="30"/>
      <c r="AN35" s="30"/>
      <c r="AO35" s="58"/>
    </row>
    <row r="36" spans="1:41" ht="15">
      <c r="A36" s="3"/>
      <c r="B36" s="3"/>
      <c r="C36" s="3"/>
      <c r="D36" s="7"/>
      <c r="E36" s="7"/>
      <c r="F36" s="7"/>
      <c r="G36" s="7"/>
      <c r="H36" s="7"/>
      <c r="I36" s="7"/>
      <c r="J36" s="7"/>
      <c r="K36" s="7"/>
      <c r="L36" s="7"/>
      <c r="M36" s="7"/>
      <c r="N36" s="7"/>
      <c r="O36" s="7"/>
      <c r="P36" s="26"/>
      <c r="Q36" s="26"/>
      <c r="R36" s="7"/>
      <c r="S36" s="7"/>
      <c r="T36" s="7"/>
      <c r="U36" s="7"/>
      <c r="V36" s="7"/>
      <c r="W36" s="7"/>
      <c r="X36" s="7"/>
      <c r="Y36" s="7"/>
      <c r="Z36" s="17"/>
      <c r="AA36" s="17"/>
      <c r="AB36" s="18"/>
      <c r="AC36" s="18"/>
      <c r="AD36" s="32"/>
      <c r="AE36" s="32"/>
      <c r="AF36" s="32"/>
      <c r="AG36" s="32"/>
      <c r="AH36" s="32"/>
      <c r="AI36" s="32"/>
      <c r="AJ36" s="29"/>
      <c r="AK36" s="31"/>
      <c r="AL36" s="31"/>
      <c r="AM36" s="30"/>
      <c r="AN36" s="30"/>
      <c r="AO36" s="4"/>
    </row>
    <row r="37" spans="1:41" ht="15">
      <c r="A37" s="3"/>
      <c r="B37" s="3"/>
      <c r="C37" s="3"/>
      <c r="D37" s="7"/>
      <c r="E37" s="7"/>
      <c r="F37" s="7"/>
      <c r="G37" s="7"/>
      <c r="H37" s="7"/>
      <c r="I37" s="7"/>
      <c r="J37" s="7"/>
      <c r="K37" s="7"/>
      <c r="L37" s="7"/>
      <c r="M37" s="7"/>
      <c r="N37" s="7"/>
      <c r="O37" s="7"/>
      <c r="P37" s="26"/>
      <c r="Q37" s="26"/>
      <c r="R37" s="7"/>
      <c r="S37" s="7"/>
      <c r="T37" s="7"/>
      <c r="U37" s="7"/>
      <c r="V37" s="7"/>
      <c r="W37" s="7"/>
      <c r="X37" s="7"/>
      <c r="Y37" s="7"/>
      <c r="Z37" s="17"/>
      <c r="AA37" s="17"/>
      <c r="AB37" s="18"/>
      <c r="AC37" s="18"/>
      <c r="AD37" s="32"/>
      <c r="AE37" s="32"/>
      <c r="AF37" s="32"/>
      <c r="AG37" s="32"/>
      <c r="AH37" s="32"/>
      <c r="AI37" s="32"/>
      <c r="AJ37" s="29"/>
      <c r="AK37" s="31"/>
      <c r="AL37" s="31"/>
      <c r="AM37" s="30"/>
      <c r="AN37" s="30"/>
      <c r="AO37" s="4"/>
    </row>
    <row r="38" spans="1:41" ht="15">
      <c r="A38" s="3"/>
      <c r="B38" s="3"/>
      <c r="C38" s="3"/>
      <c r="D38" s="7"/>
      <c r="E38" s="7"/>
      <c r="F38" s="7"/>
      <c r="G38" s="7"/>
      <c r="H38" s="7"/>
      <c r="I38" s="7"/>
      <c r="J38" s="7"/>
      <c r="K38" s="7"/>
      <c r="L38" s="7"/>
      <c r="M38" s="7"/>
      <c r="N38" s="7"/>
      <c r="O38" s="7"/>
      <c r="P38" s="26"/>
      <c r="Q38" s="26"/>
      <c r="R38" s="7"/>
      <c r="S38" s="7"/>
      <c r="T38" s="7"/>
      <c r="U38" s="7"/>
      <c r="V38" s="7"/>
      <c r="W38" s="7"/>
      <c r="X38" s="7"/>
      <c r="Y38" s="7"/>
      <c r="Z38" s="17"/>
      <c r="AA38" s="17"/>
      <c r="AB38" s="18"/>
      <c r="AC38" s="18"/>
      <c r="AD38" s="32"/>
      <c r="AE38" s="32"/>
      <c r="AF38" s="32"/>
      <c r="AG38" s="32"/>
      <c r="AH38" s="32"/>
      <c r="AI38" s="32"/>
      <c r="AJ38" s="29"/>
      <c r="AK38" s="31"/>
      <c r="AL38" s="31"/>
      <c r="AM38" s="30"/>
      <c r="AN38" s="30"/>
      <c r="AO38" s="4"/>
    </row>
    <row r="39" spans="1:41" ht="15">
      <c r="A39" s="3"/>
      <c r="B39" s="3"/>
      <c r="C39" s="3"/>
      <c r="D39" s="7"/>
      <c r="E39" s="7"/>
      <c r="F39" s="7"/>
      <c r="G39" s="7"/>
      <c r="H39" s="7"/>
      <c r="I39" s="7"/>
      <c r="J39" s="7"/>
      <c r="K39" s="7"/>
      <c r="L39" s="7"/>
      <c r="M39" s="7"/>
      <c r="N39" s="7"/>
      <c r="O39" s="7"/>
      <c r="P39" s="26"/>
      <c r="Q39" s="26"/>
      <c r="R39" s="7"/>
      <c r="S39" s="7"/>
      <c r="T39" s="7"/>
      <c r="U39" s="7"/>
      <c r="V39" s="7"/>
      <c r="W39" s="7"/>
      <c r="X39" s="7"/>
      <c r="Y39" s="7"/>
      <c r="Z39" s="17"/>
      <c r="AA39" s="17"/>
      <c r="AB39" s="18"/>
      <c r="AC39" s="18"/>
      <c r="AD39" s="32"/>
      <c r="AE39" s="32"/>
      <c r="AF39" s="32"/>
      <c r="AG39" s="32"/>
      <c r="AH39" s="32"/>
      <c r="AI39" s="32"/>
      <c r="AJ39" s="29"/>
      <c r="AK39" s="31"/>
      <c r="AL39" s="31"/>
      <c r="AM39" s="30"/>
      <c r="AN39" s="30"/>
      <c r="AO39" s="4"/>
    </row>
    <row r="40" spans="1:41" ht="15">
      <c r="A40" s="3"/>
      <c r="B40" s="3"/>
      <c r="C40" s="3"/>
      <c r="D40" s="7"/>
      <c r="E40" s="7"/>
      <c r="F40" s="7"/>
      <c r="G40" s="7"/>
      <c r="H40" s="7"/>
      <c r="I40" s="7"/>
      <c r="J40" s="7"/>
      <c r="K40" s="7"/>
      <c r="L40" s="7"/>
      <c r="M40" s="7"/>
      <c r="N40" s="7"/>
      <c r="O40" s="7"/>
      <c r="P40" s="26"/>
      <c r="Q40" s="26"/>
      <c r="R40" s="7"/>
      <c r="S40" s="7"/>
      <c r="T40" s="7"/>
      <c r="U40" s="7"/>
      <c r="V40" s="7"/>
      <c r="W40" s="7"/>
      <c r="X40" s="7"/>
      <c r="Y40" s="7"/>
      <c r="Z40" s="17"/>
      <c r="AA40" s="17"/>
      <c r="AB40" s="18"/>
      <c r="AC40" s="18"/>
      <c r="AD40" s="32"/>
      <c r="AE40" s="32"/>
      <c r="AF40" s="32"/>
      <c r="AG40" s="32"/>
      <c r="AH40" s="32"/>
      <c r="AI40" s="32"/>
      <c r="AJ40" s="29"/>
      <c r="AK40" s="31"/>
      <c r="AL40" s="31"/>
      <c r="AM40" s="30"/>
      <c r="AN40" s="30"/>
      <c r="AO40" s="4"/>
    </row>
    <row r="41" spans="1:41" ht="15">
      <c r="A41" s="3"/>
      <c r="B41" s="3"/>
      <c r="C41" s="3"/>
      <c r="D41" s="7"/>
      <c r="E41" s="7"/>
      <c r="F41" s="7"/>
      <c r="G41" s="7"/>
      <c r="H41" s="7"/>
      <c r="I41" s="7"/>
      <c r="J41" s="7"/>
      <c r="K41" s="7"/>
      <c r="L41" s="7"/>
      <c r="M41" s="7"/>
      <c r="N41" s="7"/>
      <c r="O41" s="7"/>
      <c r="P41" s="26"/>
      <c r="Q41" s="26"/>
      <c r="R41" s="7"/>
      <c r="S41" s="7"/>
      <c r="T41" s="7"/>
      <c r="U41" s="7"/>
      <c r="V41" s="7"/>
      <c r="W41" s="7"/>
      <c r="X41" s="7"/>
      <c r="Y41" s="7"/>
      <c r="Z41" s="17"/>
      <c r="AA41" s="17"/>
      <c r="AB41" s="18"/>
      <c r="AC41" s="18"/>
      <c r="AD41" s="32"/>
      <c r="AE41" s="32"/>
      <c r="AF41" s="32"/>
      <c r="AG41" s="32"/>
      <c r="AH41" s="32"/>
      <c r="AI41" s="32"/>
      <c r="AJ41" s="29"/>
      <c r="AK41" s="31"/>
      <c r="AL41" s="31"/>
      <c r="AM41" s="30"/>
      <c r="AN41" s="30"/>
      <c r="AO41" s="4"/>
    </row>
    <row r="42" spans="1:41" ht="15">
      <c r="A42" s="3"/>
      <c r="B42" s="3"/>
      <c r="C42" s="3"/>
      <c r="D42" s="7"/>
      <c r="E42" s="7"/>
      <c r="F42" s="7"/>
      <c r="G42" s="7"/>
      <c r="H42" s="7"/>
      <c r="I42" s="7"/>
      <c r="J42" s="7"/>
      <c r="K42" s="7"/>
      <c r="L42" s="7"/>
      <c r="M42" s="7"/>
      <c r="N42" s="7"/>
      <c r="O42" s="7"/>
      <c r="P42" s="26"/>
      <c r="Q42" s="26"/>
      <c r="R42" s="7"/>
      <c r="S42" s="7"/>
      <c r="T42" s="7"/>
      <c r="U42" s="7"/>
      <c r="V42" s="7"/>
      <c r="W42" s="7"/>
      <c r="X42" s="7"/>
      <c r="Y42" s="7"/>
      <c r="Z42" s="17"/>
      <c r="AA42" s="17"/>
      <c r="AB42" s="18"/>
      <c r="AC42" s="18"/>
      <c r="AD42" s="32"/>
      <c r="AE42" s="32"/>
      <c r="AF42" s="32"/>
      <c r="AG42" s="32"/>
      <c r="AH42" s="32"/>
      <c r="AI42" s="32"/>
      <c r="AJ42" s="29"/>
      <c r="AK42" s="31"/>
      <c r="AL42" s="31"/>
      <c r="AM42" s="30"/>
      <c r="AN42" s="30"/>
      <c r="AO42" s="4"/>
    </row>
    <row r="43" spans="1:41" ht="15">
      <c r="A43" s="3"/>
      <c r="B43" s="3"/>
      <c r="C43" s="3"/>
      <c r="D43" s="7"/>
      <c r="E43" s="7"/>
      <c r="F43" s="7"/>
      <c r="G43" s="7"/>
      <c r="H43" s="7"/>
      <c r="I43" s="7"/>
      <c r="J43" s="7"/>
      <c r="K43" s="7"/>
      <c r="L43" s="7"/>
      <c r="M43" s="7"/>
      <c r="N43" s="7"/>
      <c r="O43" s="7"/>
      <c r="P43" s="26"/>
      <c r="Q43" s="26"/>
      <c r="R43" s="7"/>
      <c r="S43" s="7"/>
      <c r="T43" s="7"/>
      <c r="U43" s="7"/>
      <c r="V43" s="7"/>
      <c r="W43" s="7"/>
      <c r="X43" s="7"/>
      <c r="Y43" s="7"/>
      <c r="Z43" s="17"/>
      <c r="AA43" s="17"/>
      <c r="AB43" s="18"/>
      <c r="AC43" s="18"/>
      <c r="AD43" s="32"/>
      <c r="AE43" s="32"/>
      <c r="AF43" s="32"/>
      <c r="AG43" s="32"/>
      <c r="AH43" s="32"/>
      <c r="AI43" s="32"/>
      <c r="AJ43" s="29"/>
      <c r="AK43" s="31"/>
      <c r="AL43" s="31"/>
      <c r="AM43" s="30"/>
      <c r="AN43" s="30"/>
      <c r="AO43" s="4"/>
    </row>
    <row r="44" spans="1:41" ht="15">
      <c r="A44" s="3"/>
      <c r="B44" s="3"/>
      <c r="C44" s="3"/>
      <c r="D44" s="7"/>
      <c r="E44" s="7"/>
      <c r="F44" s="7"/>
      <c r="G44" s="7"/>
      <c r="H44" s="7"/>
      <c r="I44" s="7"/>
      <c r="J44" s="7"/>
      <c r="K44" s="7"/>
      <c r="L44" s="7"/>
      <c r="M44" s="7"/>
      <c r="N44" s="7"/>
      <c r="O44" s="7"/>
      <c r="P44" s="26"/>
      <c r="Q44" s="26"/>
      <c r="R44" s="7"/>
      <c r="S44" s="7"/>
      <c r="T44" s="7"/>
      <c r="U44" s="7"/>
      <c r="V44" s="7"/>
      <c r="W44" s="7"/>
      <c r="X44" s="7"/>
      <c r="Y44" s="7"/>
      <c r="Z44" s="17"/>
      <c r="AA44" s="17"/>
      <c r="AB44" s="18"/>
      <c r="AC44" s="18"/>
      <c r="AD44" s="32"/>
      <c r="AE44" s="32"/>
      <c r="AF44" s="32"/>
      <c r="AG44" s="32"/>
      <c r="AH44" s="32"/>
      <c r="AI44" s="32"/>
      <c r="AJ44" s="29"/>
      <c r="AK44" s="31"/>
      <c r="AL44" s="31"/>
      <c r="AM44" s="30"/>
      <c r="AN44" s="30"/>
      <c r="AO44" s="4"/>
    </row>
    <row r="45" spans="1:41" ht="15">
      <c r="A45" s="3"/>
      <c r="B45" s="3"/>
      <c r="C45" s="3"/>
      <c r="D45" s="7"/>
      <c r="E45" s="7"/>
      <c r="F45" s="7"/>
      <c r="G45" s="7"/>
      <c r="H45" s="7"/>
      <c r="I45" s="7"/>
      <c r="J45" s="7"/>
      <c r="K45" s="7"/>
      <c r="L45" s="7"/>
      <c r="M45" s="7"/>
      <c r="N45" s="7"/>
      <c r="O45" s="7"/>
      <c r="P45" s="26"/>
      <c r="Q45" s="26"/>
      <c r="R45" s="7"/>
      <c r="S45" s="7"/>
      <c r="T45" s="7"/>
      <c r="U45" s="7"/>
      <c r="V45" s="7"/>
      <c r="W45" s="7"/>
      <c r="X45" s="7"/>
      <c r="Y45" s="7"/>
      <c r="Z45" s="17"/>
      <c r="AA45" s="17"/>
      <c r="AB45" s="18"/>
      <c r="AC45" s="18"/>
      <c r="AD45" s="32"/>
      <c r="AE45" s="32"/>
      <c r="AF45" s="32"/>
      <c r="AG45" s="32"/>
      <c r="AH45" s="32"/>
      <c r="AI45" s="32"/>
      <c r="AJ45" s="29"/>
      <c r="AK45" s="31"/>
      <c r="AL45" s="31"/>
      <c r="AM45" s="30"/>
      <c r="AN45" s="30"/>
      <c r="AO45" s="4"/>
    </row>
    <row r="46" spans="1:41" ht="15">
      <c r="A46" s="3"/>
      <c r="B46" s="3"/>
      <c r="C46" s="3"/>
      <c r="D46" s="7"/>
      <c r="E46" s="7"/>
      <c r="F46" s="7"/>
      <c r="G46" s="7"/>
      <c r="H46" s="7"/>
      <c r="I46" s="7"/>
      <c r="J46" s="7"/>
      <c r="K46" s="7"/>
      <c r="L46" s="7"/>
      <c r="M46" s="7"/>
      <c r="N46" s="7"/>
      <c r="O46" s="7"/>
      <c r="P46" s="26"/>
      <c r="Q46" s="26"/>
      <c r="R46" s="7"/>
      <c r="S46" s="7"/>
      <c r="T46" s="7"/>
      <c r="U46" s="7"/>
      <c r="V46" s="7"/>
      <c r="W46" s="7"/>
      <c r="X46" s="7"/>
      <c r="Y46" s="7"/>
      <c r="Z46" s="17"/>
      <c r="AA46" s="17"/>
      <c r="AB46" s="18"/>
      <c r="AC46" s="18"/>
      <c r="AD46" s="32"/>
      <c r="AE46" s="32"/>
      <c r="AF46" s="32"/>
      <c r="AG46" s="32"/>
      <c r="AH46" s="32"/>
      <c r="AI46" s="32"/>
      <c r="AJ46" s="29"/>
      <c r="AK46" s="31"/>
      <c r="AL46" s="31"/>
      <c r="AM46" s="30"/>
      <c r="AN46" s="30"/>
      <c r="AO46" s="4"/>
    </row>
    <row r="47" spans="1:41" ht="15">
      <c r="A47" s="3"/>
      <c r="B47" s="3"/>
      <c r="C47" s="3"/>
      <c r="D47" s="7"/>
      <c r="E47" s="7"/>
      <c r="F47" s="7"/>
      <c r="G47" s="7"/>
      <c r="H47" s="7"/>
      <c r="I47" s="7"/>
      <c r="J47" s="7"/>
      <c r="K47" s="7"/>
      <c r="L47" s="7"/>
      <c r="M47" s="7"/>
      <c r="N47" s="7"/>
      <c r="O47" s="7"/>
      <c r="P47" s="26"/>
      <c r="Q47" s="26"/>
      <c r="R47" s="7"/>
      <c r="S47" s="7"/>
      <c r="T47" s="7"/>
      <c r="U47" s="7"/>
      <c r="V47" s="7"/>
      <c r="W47" s="7"/>
      <c r="X47" s="7"/>
      <c r="Y47" s="7"/>
      <c r="Z47" s="17"/>
      <c r="AA47" s="17"/>
      <c r="AB47" s="18"/>
      <c r="AC47" s="18"/>
      <c r="AD47" s="32"/>
      <c r="AE47" s="32"/>
      <c r="AF47" s="32"/>
      <c r="AG47" s="32"/>
      <c r="AH47" s="32"/>
      <c r="AI47" s="32"/>
      <c r="AJ47" s="29"/>
      <c r="AK47" s="31"/>
      <c r="AL47" s="31"/>
      <c r="AM47" s="30"/>
      <c r="AN47" s="30"/>
      <c r="AO47" s="4"/>
    </row>
    <row r="48" spans="1:41" ht="15">
      <c r="A48" s="3"/>
      <c r="B48" s="3"/>
      <c r="C48" s="3"/>
      <c r="D48" s="7"/>
      <c r="E48" s="7"/>
      <c r="F48" s="7"/>
      <c r="G48" s="7"/>
      <c r="H48" s="7"/>
      <c r="I48" s="7"/>
      <c r="J48" s="7"/>
      <c r="K48" s="7"/>
      <c r="L48" s="7"/>
      <c r="M48" s="7"/>
      <c r="N48" s="7"/>
      <c r="O48" s="7"/>
      <c r="P48" s="26"/>
      <c r="Q48" s="26"/>
      <c r="R48" s="7"/>
      <c r="S48" s="7"/>
      <c r="T48" s="7"/>
      <c r="U48" s="7"/>
      <c r="V48" s="7"/>
      <c r="W48" s="7"/>
      <c r="X48" s="7"/>
      <c r="Y48" s="7"/>
      <c r="Z48" s="17"/>
      <c r="AA48" s="17"/>
      <c r="AB48" s="18"/>
      <c r="AC48" s="18"/>
      <c r="AD48" s="32"/>
      <c r="AE48" s="32"/>
      <c r="AF48" s="32"/>
      <c r="AG48" s="32"/>
      <c r="AH48" s="32"/>
      <c r="AI48" s="32"/>
      <c r="AJ48" s="29"/>
      <c r="AK48" s="31"/>
      <c r="AL48" s="31"/>
      <c r="AM48" s="30"/>
      <c r="AN48" s="30"/>
      <c r="AO48" s="4"/>
    </row>
    <row r="49" spans="1:41" ht="15">
      <c r="A49" s="3"/>
      <c r="B49" s="3"/>
      <c r="C49" s="3"/>
      <c r="D49" s="7"/>
      <c r="E49" s="7"/>
      <c r="F49" s="7"/>
      <c r="G49" s="7"/>
      <c r="H49" s="7"/>
      <c r="I49" s="7"/>
      <c r="J49" s="7"/>
      <c r="K49" s="7"/>
      <c r="L49" s="7"/>
      <c r="M49" s="7"/>
      <c r="N49" s="7"/>
      <c r="O49" s="7"/>
      <c r="P49" s="26"/>
      <c r="Q49" s="26"/>
      <c r="R49" s="7"/>
      <c r="S49" s="7"/>
      <c r="T49" s="7"/>
      <c r="U49" s="7"/>
      <c r="V49" s="7"/>
      <c r="W49" s="7"/>
      <c r="X49" s="7"/>
      <c r="Y49" s="7"/>
      <c r="Z49" s="17"/>
      <c r="AA49" s="17"/>
      <c r="AB49" s="18"/>
      <c r="AC49" s="18"/>
      <c r="AD49" s="32"/>
      <c r="AE49" s="32"/>
      <c r="AF49" s="32"/>
      <c r="AG49" s="32"/>
      <c r="AH49" s="32"/>
      <c r="AI49" s="32"/>
      <c r="AJ49" s="29"/>
      <c r="AK49" s="31"/>
      <c r="AL49" s="31"/>
      <c r="AM49" s="30"/>
      <c r="AN49" s="30"/>
      <c r="AO49" s="4"/>
    </row>
    <row r="50" spans="1:41" ht="15">
      <c r="A50" s="3"/>
      <c r="B50" s="3"/>
      <c r="C50" s="3"/>
      <c r="D50" s="7"/>
      <c r="E50" s="7"/>
      <c r="F50" s="7"/>
      <c r="G50" s="7"/>
      <c r="H50" s="7"/>
      <c r="I50" s="7"/>
      <c r="J50" s="7"/>
      <c r="K50" s="7"/>
      <c r="L50" s="7"/>
      <c r="M50" s="7"/>
      <c r="N50" s="7"/>
      <c r="O50" s="7"/>
      <c r="P50" s="26"/>
      <c r="Q50" s="26"/>
      <c r="R50" s="7"/>
      <c r="S50" s="7"/>
      <c r="T50" s="7"/>
      <c r="U50" s="7"/>
      <c r="V50" s="7"/>
      <c r="W50" s="7"/>
      <c r="X50" s="7"/>
      <c r="Y50" s="7"/>
      <c r="Z50" s="17"/>
      <c r="AA50" s="17"/>
      <c r="AB50" s="18"/>
      <c r="AC50" s="18"/>
      <c r="AD50" s="32"/>
      <c r="AE50" s="32"/>
      <c r="AF50" s="32"/>
      <c r="AG50" s="32"/>
      <c r="AH50" s="32"/>
      <c r="AI50" s="32"/>
      <c r="AJ50" s="29"/>
      <c r="AK50" s="31"/>
      <c r="AL50" s="31"/>
      <c r="AM50" s="30"/>
      <c r="AN50" s="30"/>
      <c r="AO50" s="4"/>
    </row>
    <row r="51" spans="1:41" ht="15">
      <c r="A51" s="3"/>
      <c r="B51" s="3"/>
      <c r="C51" s="3"/>
      <c r="D51" s="7"/>
      <c r="E51" s="7"/>
      <c r="F51" s="7"/>
      <c r="G51" s="7"/>
      <c r="H51" s="7"/>
      <c r="I51" s="7"/>
      <c r="J51" s="7"/>
      <c r="K51" s="7"/>
      <c r="L51" s="7"/>
      <c r="M51" s="7"/>
      <c r="N51" s="7"/>
      <c r="O51" s="7"/>
      <c r="P51" s="26"/>
      <c r="Q51" s="26"/>
      <c r="R51" s="7"/>
      <c r="S51" s="7"/>
      <c r="T51" s="7"/>
      <c r="U51" s="7"/>
      <c r="V51" s="7"/>
      <c r="W51" s="7"/>
      <c r="X51" s="7"/>
      <c r="Y51" s="7"/>
      <c r="Z51" s="17"/>
      <c r="AA51" s="17"/>
      <c r="AB51" s="18"/>
      <c r="AC51" s="18"/>
      <c r="AD51" s="32"/>
      <c r="AE51" s="32"/>
      <c r="AF51" s="32"/>
      <c r="AG51" s="32"/>
      <c r="AH51" s="32"/>
      <c r="AI51" s="32"/>
      <c r="AJ51" s="29"/>
      <c r="AK51" s="31"/>
      <c r="AL51" s="31"/>
      <c r="AM51" s="30"/>
      <c r="AN51" s="30"/>
      <c r="AO51" s="4"/>
    </row>
    <row r="52" spans="1:41" ht="15">
      <c r="A52" s="3"/>
      <c r="B52" s="3"/>
      <c r="C52" s="3"/>
      <c r="D52" s="7"/>
      <c r="E52" s="7"/>
      <c r="F52" s="7"/>
      <c r="G52" s="7"/>
      <c r="H52" s="7"/>
      <c r="I52" s="7"/>
      <c r="J52" s="7"/>
      <c r="K52" s="7"/>
      <c r="L52" s="7"/>
      <c r="M52" s="7"/>
      <c r="N52" s="7"/>
      <c r="O52" s="7"/>
      <c r="P52" s="26"/>
      <c r="Q52" s="26"/>
      <c r="R52" s="7"/>
      <c r="S52" s="7"/>
      <c r="T52" s="7"/>
      <c r="U52" s="7"/>
      <c r="V52" s="7"/>
      <c r="W52" s="7"/>
      <c r="X52" s="7"/>
      <c r="Y52" s="7"/>
      <c r="Z52" s="17"/>
      <c r="AA52" s="17"/>
      <c r="AB52" s="18"/>
      <c r="AC52" s="18"/>
      <c r="AD52" s="32"/>
      <c r="AE52" s="32"/>
      <c r="AF52" s="32"/>
      <c r="AG52" s="32"/>
      <c r="AH52" s="32"/>
      <c r="AI52" s="32"/>
      <c r="AJ52" s="29"/>
      <c r="AK52" s="31"/>
      <c r="AL52" s="31"/>
      <c r="AM52" s="30"/>
      <c r="AN52" s="30"/>
      <c r="AO52" s="4"/>
    </row>
    <row r="53" spans="1:41" ht="15">
      <c r="A53" s="3"/>
      <c r="B53" s="3"/>
      <c r="C53" s="3"/>
      <c r="D53" s="7"/>
      <c r="E53" s="7"/>
      <c r="F53" s="7"/>
      <c r="G53" s="7"/>
      <c r="H53" s="7"/>
      <c r="I53" s="7"/>
      <c r="J53" s="7"/>
      <c r="K53" s="7"/>
      <c r="L53" s="7"/>
      <c r="M53" s="7"/>
      <c r="N53" s="7"/>
      <c r="O53" s="7"/>
      <c r="P53" s="26"/>
      <c r="Q53" s="26"/>
      <c r="R53" s="7"/>
      <c r="S53" s="7"/>
      <c r="T53" s="7"/>
      <c r="U53" s="7"/>
      <c r="V53" s="7"/>
      <c r="W53" s="7"/>
      <c r="X53" s="7"/>
      <c r="Y53" s="7"/>
      <c r="Z53" s="17"/>
      <c r="AA53" s="17"/>
      <c r="AB53" s="18"/>
      <c r="AC53" s="18"/>
      <c r="AD53" s="32"/>
      <c r="AE53" s="32"/>
      <c r="AF53" s="32"/>
      <c r="AG53" s="32"/>
      <c r="AH53" s="32"/>
      <c r="AI53" s="32"/>
      <c r="AJ53" s="29"/>
      <c r="AK53" s="31"/>
      <c r="AL53" s="31"/>
      <c r="AM53" s="30"/>
      <c r="AN53" s="30"/>
      <c r="AO53" s="4"/>
    </row>
    <row r="54" spans="1:41" ht="15">
      <c r="A54" s="3"/>
      <c r="B54" s="3"/>
      <c r="C54" s="3"/>
      <c r="D54" s="7"/>
      <c r="E54" s="7"/>
      <c r="F54" s="7"/>
      <c r="G54" s="7"/>
      <c r="H54" s="7"/>
      <c r="I54" s="7"/>
      <c r="J54" s="7"/>
      <c r="K54" s="7"/>
      <c r="L54" s="7"/>
      <c r="M54" s="7"/>
      <c r="N54" s="7"/>
      <c r="O54" s="7"/>
      <c r="P54" s="26"/>
      <c r="Q54" s="26"/>
      <c r="R54" s="7"/>
      <c r="S54" s="7"/>
      <c r="T54" s="7"/>
      <c r="U54" s="7"/>
      <c r="V54" s="7"/>
      <c r="W54" s="7"/>
      <c r="X54" s="7"/>
      <c r="Y54" s="7"/>
      <c r="Z54" s="17"/>
      <c r="AA54" s="17"/>
      <c r="AB54" s="18"/>
      <c r="AC54" s="18"/>
      <c r="AD54" s="32"/>
      <c r="AE54" s="32"/>
      <c r="AF54" s="32"/>
      <c r="AG54" s="32"/>
      <c r="AH54" s="32"/>
      <c r="AI54" s="32"/>
      <c r="AJ54" s="29"/>
      <c r="AK54" s="31"/>
      <c r="AL54" s="31"/>
      <c r="AM54" s="30"/>
      <c r="AN54" s="30"/>
      <c r="AO54" s="4"/>
    </row>
    <row r="55" spans="1:41" ht="15">
      <c r="A55" s="3"/>
      <c r="B55" s="3"/>
      <c r="C55" s="3"/>
      <c r="D55" s="7"/>
      <c r="E55" s="7"/>
      <c r="F55" s="7"/>
      <c r="G55" s="7"/>
      <c r="H55" s="7"/>
      <c r="I55" s="7"/>
      <c r="J55" s="7"/>
      <c r="K55" s="7"/>
      <c r="L55" s="7"/>
      <c r="M55" s="7"/>
      <c r="N55" s="7"/>
      <c r="O55" s="7"/>
      <c r="P55" s="26"/>
      <c r="Q55" s="26"/>
      <c r="R55" s="7"/>
      <c r="S55" s="7"/>
      <c r="T55" s="7"/>
      <c r="U55" s="7"/>
      <c r="V55" s="7"/>
      <c r="W55" s="7"/>
      <c r="X55" s="7"/>
      <c r="Y55" s="7"/>
      <c r="Z55" s="17"/>
      <c r="AA55" s="17"/>
      <c r="AB55" s="18"/>
      <c r="AC55" s="18"/>
      <c r="AD55" s="32"/>
      <c r="AE55" s="32"/>
      <c r="AF55" s="32"/>
      <c r="AG55" s="32"/>
      <c r="AH55" s="32"/>
      <c r="AI55" s="32"/>
      <c r="AJ55" s="29"/>
      <c r="AK55" s="31"/>
      <c r="AL55" s="31"/>
      <c r="AM55" s="30"/>
      <c r="AN55" s="30"/>
      <c r="AO55" s="4"/>
    </row>
    <row r="56" spans="1:41" ht="15">
      <c r="A56" s="3"/>
      <c r="B56" s="3"/>
      <c r="C56" s="3"/>
      <c r="D56" s="7"/>
      <c r="E56" s="7"/>
      <c r="F56" s="7"/>
      <c r="G56" s="7"/>
      <c r="H56" s="7"/>
      <c r="I56" s="7"/>
      <c r="J56" s="7"/>
      <c r="K56" s="7"/>
      <c r="L56" s="7"/>
      <c r="M56" s="7"/>
      <c r="N56" s="7"/>
      <c r="O56" s="7"/>
      <c r="P56" s="26"/>
      <c r="Q56" s="26"/>
      <c r="R56" s="7"/>
      <c r="S56" s="7"/>
      <c r="T56" s="7"/>
      <c r="U56" s="7"/>
      <c r="V56" s="7"/>
      <c r="W56" s="7"/>
      <c r="X56" s="7"/>
      <c r="Y56" s="7"/>
      <c r="Z56" s="17"/>
      <c r="AA56" s="17"/>
      <c r="AB56" s="18"/>
      <c r="AC56" s="18"/>
      <c r="AD56" s="32"/>
      <c r="AE56" s="32"/>
      <c r="AF56" s="32"/>
      <c r="AG56" s="32"/>
      <c r="AH56" s="32"/>
      <c r="AI56" s="32"/>
      <c r="AJ56" s="29"/>
      <c r="AK56" s="31"/>
      <c r="AL56" s="31"/>
      <c r="AM56" s="30"/>
      <c r="AN56" s="30"/>
      <c r="AO56" s="4"/>
    </row>
    <row r="57" spans="1:41" ht="15">
      <c r="A57" s="3"/>
      <c r="B57" s="3"/>
      <c r="C57" s="3"/>
      <c r="D57" s="7"/>
      <c r="E57" s="7"/>
      <c r="F57" s="7"/>
      <c r="G57" s="7"/>
      <c r="H57" s="7"/>
      <c r="I57" s="7"/>
      <c r="J57" s="7"/>
      <c r="K57" s="7"/>
      <c r="L57" s="7"/>
      <c r="M57" s="7"/>
      <c r="N57" s="7"/>
      <c r="O57" s="7"/>
      <c r="P57" s="26"/>
      <c r="Q57" s="26"/>
      <c r="R57" s="7"/>
      <c r="S57" s="7"/>
      <c r="T57" s="7"/>
      <c r="U57" s="7"/>
      <c r="V57" s="7"/>
      <c r="W57" s="7"/>
      <c r="X57" s="7"/>
      <c r="Y57" s="7"/>
      <c r="Z57" s="17"/>
      <c r="AA57" s="17"/>
      <c r="AB57" s="18"/>
      <c r="AC57" s="18"/>
      <c r="AD57" s="32"/>
      <c r="AE57" s="32"/>
      <c r="AF57" s="32"/>
      <c r="AG57" s="32"/>
      <c r="AH57" s="32"/>
      <c r="AI57" s="32"/>
      <c r="AJ57" s="29"/>
      <c r="AK57" s="31"/>
      <c r="AL57" s="31"/>
      <c r="AM57" s="30"/>
      <c r="AN57" s="30"/>
      <c r="AO57" s="4"/>
    </row>
    <row r="58" spans="1:41" ht="15">
      <c r="A58" s="3"/>
      <c r="B58" s="3"/>
      <c r="C58" s="3"/>
      <c r="D58" s="7"/>
      <c r="E58" s="7"/>
      <c r="F58" s="7"/>
      <c r="G58" s="7"/>
      <c r="H58" s="7"/>
      <c r="I58" s="7"/>
      <c r="J58" s="7"/>
      <c r="K58" s="7"/>
      <c r="L58" s="7"/>
      <c r="M58" s="7"/>
      <c r="N58" s="7"/>
      <c r="O58" s="7"/>
      <c r="P58" s="26"/>
      <c r="Q58" s="26"/>
      <c r="R58" s="7"/>
      <c r="S58" s="7"/>
      <c r="T58" s="7"/>
      <c r="U58" s="7"/>
      <c r="V58" s="7"/>
      <c r="W58" s="7"/>
      <c r="X58" s="7"/>
      <c r="Y58" s="7"/>
      <c r="Z58" s="17"/>
      <c r="AA58" s="17"/>
      <c r="AB58" s="18"/>
      <c r="AC58" s="18"/>
      <c r="AD58" s="32"/>
      <c r="AE58" s="32"/>
      <c r="AF58" s="32"/>
      <c r="AG58" s="32"/>
      <c r="AH58" s="32"/>
      <c r="AI58" s="32"/>
      <c r="AJ58" s="29"/>
      <c r="AK58" s="31"/>
      <c r="AL58" s="31"/>
      <c r="AM58" s="30"/>
      <c r="AN58" s="30"/>
      <c r="AO58" s="4"/>
    </row>
    <row r="59" spans="1:41" ht="15">
      <c r="A59" s="3"/>
      <c r="B59" s="3"/>
      <c r="C59" s="3"/>
      <c r="D59" s="7"/>
      <c r="E59" s="7"/>
      <c r="F59" s="7"/>
      <c r="G59" s="7"/>
      <c r="H59" s="7"/>
      <c r="I59" s="7"/>
      <c r="J59" s="7"/>
      <c r="K59" s="7"/>
      <c r="L59" s="7"/>
      <c r="M59" s="7"/>
      <c r="N59" s="7"/>
      <c r="O59" s="7"/>
      <c r="P59" s="26"/>
      <c r="Q59" s="26"/>
      <c r="R59" s="7"/>
      <c r="S59" s="7"/>
      <c r="T59" s="7"/>
      <c r="U59" s="7"/>
      <c r="V59" s="7"/>
      <c r="W59" s="7"/>
      <c r="X59" s="7"/>
      <c r="Y59" s="7"/>
      <c r="Z59" s="17"/>
      <c r="AA59" s="17"/>
      <c r="AB59" s="18"/>
      <c r="AC59" s="18"/>
      <c r="AD59" s="32"/>
      <c r="AE59" s="32"/>
      <c r="AF59" s="32"/>
      <c r="AG59" s="32"/>
      <c r="AH59" s="32"/>
      <c r="AI59" s="32"/>
      <c r="AJ59" s="29"/>
      <c r="AK59" s="31"/>
      <c r="AL59" s="31"/>
      <c r="AM59" s="30"/>
      <c r="AN59" s="30"/>
      <c r="AO59" s="4"/>
    </row>
    <row r="60" spans="1:41" ht="15">
      <c r="A60" s="3"/>
      <c r="B60" s="3"/>
      <c r="C60" s="3"/>
      <c r="D60" s="7"/>
      <c r="E60" s="7"/>
      <c r="F60" s="7"/>
      <c r="G60" s="7"/>
      <c r="H60" s="7"/>
      <c r="I60" s="7"/>
      <c r="J60" s="7"/>
      <c r="K60" s="7"/>
      <c r="L60" s="7"/>
      <c r="M60" s="7"/>
      <c r="N60" s="7"/>
      <c r="O60" s="7"/>
      <c r="P60" s="26"/>
      <c r="Q60" s="26"/>
      <c r="R60" s="7"/>
      <c r="S60" s="7"/>
      <c r="T60" s="7"/>
      <c r="U60" s="7"/>
      <c r="V60" s="7"/>
      <c r="W60" s="7"/>
      <c r="X60" s="7"/>
      <c r="Y60" s="7"/>
      <c r="Z60" s="17"/>
      <c r="AA60" s="17"/>
      <c r="AB60" s="18"/>
      <c r="AC60" s="18"/>
      <c r="AD60" s="32"/>
      <c r="AE60" s="32"/>
      <c r="AF60" s="32"/>
      <c r="AG60" s="32"/>
      <c r="AH60" s="32"/>
      <c r="AI60" s="32"/>
      <c r="AJ60" s="29"/>
      <c r="AK60" s="31"/>
      <c r="AL60" s="31"/>
      <c r="AM60" s="30"/>
      <c r="AN60" s="30"/>
      <c r="AO60" s="4"/>
    </row>
    <row r="61" spans="1:41" ht="15">
      <c r="A61" s="3"/>
      <c r="B61" s="3"/>
      <c r="C61" s="3"/>
      <c r="D61" s="7"/>
      <c r="E61" s="7"/>
      <c r="F61" s="7"/>
      <c r="G61" s="7"/>
      <c r="H61" s="7"/>
      <c r="I61" s="7"/>
      <c r="J61" s="7"/>
      <c r="K61" s="7"/>
      <c r="L61" s="7"/>
      <c r="M61" s="7"/>
      <c r="N61" s="7"/>
      <c r="O61" s="7"/>
      <c r="P61" s="26"/>
      <c r="Q61" s="26"/>
      <c r="R61" s="7"/>
      <c r="S61" s="7"/>
      <c r="T61" s="7"/>
      <c r="U61" s="7"/>
      <c r="V61" s="7"/>
      <c r="W61" s="7"/>
      <c r="X61" s="7"/>
      <c r="Y61" s="7"/>
      <c r="Z61" s="17"/>
      <c r="AA61" s="17"/>
      <c r="AB61" s="18"/>
      <c r="AC61" s="18"/>
      <c r="AD61" s="32"/>
      <c r="AE61" s="32"/>
      <c r="AF61" s="32"/>
      <c r="AG61" s="32"/>
      <c r="AH61" s="32"/>
      <c r="AI61" s="32"/>
      <c r="AJ61" s="29"/>
      <c r="AK61" s="31"/>
      <c r="AL61" s="31"/>
      <c r="AM61" s="30"/>
      <c r="AN61" s="30"/>
      <c r="AO61" s="4"/>
    </row>
    <row r="62" spans="1:41" ht="15">
      <c r="A62" s="3"/>
      <c r="B62" s="3"/>
      <c r="C62" s="3"/>
      <c r="D62" s="7"/>
      <c r="E62" s="7"/>
      <c r="F62" s="7"/>
      <c r="G62" s="7"/>
      <c r="H62" s="7"/>
      <c r="I62" s="7"/>
      <c r="J62" s="7"/>
      <c r="K62" s="7"/>
      <c r="L62" s="7"/>
      <c r="M62" s="7"/>
      <c r="N62" s="7"/>
      <c r="O62" s="7"/>
      <c r="P62" s="26"/>
      <c r="Q62" s="26"/>
      <c r="R62" s="7"/>
      <c r="S62" s="7"/>
      <c r="T62" s="7"/>
      <c r="U62" s="7"/>
      <c r="V62" s="7"/>
      <c r="W62" s="7"/>
      <c r="X62" s="7"/>
      <c r="Y62" s="7"/>
      <c r="Z62" s="17"/>
      <c r="AA62" s="17"/>
      <c r="AB62" s="18"/>
      <c r="AC62" s="18"/>
      <c r="AD62" s="32"/>
      <c r="AE62" s="32"/>
      <c r="AF62" s="32"/>
      <c r="AG62" s="32"/>
      <c r="AH62" s="32"/>
      <c r="AI62" s="32"/>
      <c r="AJ62" s="29"/>
      <c r="AK62" s="31"/>
      <c r="AL62" s="31"/>
      <c r="AM62" s="30"/>
      <c r="AN62" s="30"/>
      <c r="AO62" s="4"/>
    </row>
    <row r="63" spans="1:41" ht="15">
      <c r="A63" s="3"/>
      <c r="B63" s="3"/>
      <c r="C63" s="3"/>
      <c r="D63" s="7"/>
      <c r="E63" s="7"/>
      <c r="F63" s="7"/>
      <c r="G63" s="7"/>
      <c r="H63" s="7"/>
      <c r="I63" s="7"/>
      <c r="J63" s="7"/>
      <c r="K63" s="7"/>
      <c r="L63" s="7"/>
      <c r="M63" s="7"/>
      <c r="N63" s="7"/>
      <c r="O63" s="7"/>
      <c r="P63" s="26"/>
      <c r="Q63" s="26"/>
      <c r="R63" s="7"/>
      <c r="S63" s="7"/>
      <c r="T63" s="7"/>
      <c r="U63" s="7"/>
      <c r="V63" s="7"/>
      <c r="W63" s="7"/>
      <c r="X63" s="7"/>
      <c r="Y63" s="7"/>
      <c r="Z63" s="17"/>
      <c r="AA63" s="17"/>
      <c r="AB63" s="18"/>
      <c r="AC63" s="18"/>
      <c r="AD63" s="32"/>
      <c r="AE63" s="32"/>
      <c r="AF63" s="32"/>
      <c r="AG63" s="32"/>
      <c r="AH63" s="32"/>
      <c r="AI63" s="32"/>
      <c r="AJ63" s="29"/>
      <c r="AK63" s="31"/>
      <c r="AL63" s="31"/>
      <c r="AM63" s="30"/>
      <c r="AN63" s="30"/>
      <c r="AO63" s="4"/>
    </row>
    <row r="64" spans="1:41" ht="15">
      <c r="A64" s="3"/>
      <c r="B64" s="3"/>
      <c r="C64" s="3"/>
      <c r="D64" s="7"/>
      <c r="E64" s="7"/>
      <c r="F64" s="7"/>
      <c r="G64" s="7"/>
      <c r="H64" s="7"/>
      <c r="I64" s="7"/>
      <c r="J64" s="7"/>
      <c r="K64" s="7"/>
      <c r="L64" s="7"/>
      <c r="M64" s="7"/>
      <c r="N64" s="7"/>
      <c r="O64" s="7"/>
      <c r="P64" s="26"/>
      <c r="Q64" s="26"/>
      <c r="R64" s="7"/>
      <c r="S64" s="7"/>
      <c r="T64" s="7"/>
      <c r="U64" s="7"/>
      <c r="V64" s="7"/>
      <c r="W64" s="7"/>
      <c r="X64" s="7"/>
      <c r="Y64" s="7"/>
      <c r="Z64" s="17"/>
      <c r="AA64" s="17"/>
      <c r="AB64" s="18"/>
      <c r="AC64" s="18"/>
      <c r="AD64" s="32"/>
      <c r="AE64" s="32"/>
      <c r="AF64" s="32"/>
      <c r="AG64" s="32"/>
      <c r="AH64" s="32"/>
      <c r="AI64" s="32"/>
      <c r="AJ64" s="29"/>
      <c r="AK64" s="31"/>
      <c r="AL64" s="31"/>
      <c r="AM64" s="30"/>
      <c r="AN64" s="30"/>
      <c r="AO64" s="4"/>
    </row>
    <row r="65" spans="1:41" ht="15">
      <c r="A65" s="3"/>
      <c r="B65" s="3"/>
      <c r="C65" s="3"/>
      <c r="D65" s="7"/>
      <c r="E65" s="7"/>
      <c r="F65" s="7"/>
      <c r="G65" s="7"/>
      <c r="H65" s="7"/>
      <c r="I65" s="7"/>
      <c r="J65" s="7"/>
      <c r="K65" s="7"/>
      <c r="L65" s="7"/>
      <c r="M65" s="7"/>
      <c r="N65" s="7"/>
      <c r="O65" s="7"/>
      <c r="P65" s="26"/>
      <c r="Q65" s="26"/>
      <c r="R65" s="7"/>
      <c r="S65" s="7"/>
      <c r="T65" s="7"/>
      <c r="U65" s="7"/>
      <c r="V65" s="7"/>
      <c r="W65" s="7"/>
      <c r="X65" s="7"/>
      <c r="Y65" s="7"/>
      <c r="Z65" s="17"/>
      <c r="AA65" s="17"/>
      <c r="AB65" s="18"/>
      <c r="AC65" s="18"/>
      <c r="AD65" s="32"/>
      <c r="AE65" s="32"/>
      <c r="AF65" s="32"/>
      <c r="AG65" s="32"/>
      <c r="AH65" s="32"/>
      <c r="AI65" s="32"/>
      <c r="AJ65" s="29"/>
      <c r="AK65" s="31"/>
      <c r="AL65" s="31"/>
      <c r="AM65" s="30"/>
      <c r="AN65" s="30"/>
      <c r="AO65" s="4"/>
    </row>
    <row r="66" spans="1:41" ht="15">
      <c r="A66" s="3"/>
      <c r="B66" s="3"/>
      <c r="C66" s="3"/>
      <c r="D66" s="7"/>
      <c r="E66" s="7"/>
      <c r="F66" s="7"/>
      <c r="G66" s="7"/>
      <c r="H66" s="7"/>
      <c r="I66" s="7"/>
      <c r="J66" s="7"/>
      <c r="K66" s="7"/>
      <c r="L66" s="7"/>
      <c r="M66" s="7"/>
      <c r="N66" s="7"/>
      <c r="O66" s="7"/>
      <c r="P66" s="26"/>
      <c r="Q66" s="26"/>
      <c r="R66" s="7"/>
      <c r="S66" s="7"/>
      <c r="T66" s="7"/>
      <c r="U66" s="7"/>
      <c r="V66" s="7"/>
      <c r="W66" s="7"/>
      <c r="X66" s="7"/>
      <c r="Y66" s="7"/>
      <c r="Z66" s="17"/>
      <c r="AA66" s="17"/>
      <c r="AB66" s="18"/>
      <c r="AC66" s="18"/>
      <c r="AD66" s="32"/>
      <c r="AE66" s="32"/>
      <c r="AF66" s="32"/>
      <c r="AG66" s="32"/>
      <c r="AH66" s="32"/>
      <c r="AI66" s="32"/>
      <c r="AJ66" s="29"/>
      <c r="AK66" s="31"/>
      <c r="AL66" s="31"/>
      <c r="AM66" s="30"/>
      <c r="AN66" s="30"/>
      <c r="AO66" s="4"/>
    </row>
    <row r="67" spans="1:41" ht="15">
      <c r="A67" s="3"/>
      <c r="B67" s="3"/>
      <c r="C67" s="3"/>
      <c r="D67" s="7"/>
      <c r="E67" s="7"/>
      <c r="F67" s="7"/>
      <c r="G67" s="7"/>
      <c r="H67" s="7"/>
      <c r="I67" s="7"/>
      <c r="J67" s="7"/>
      <c r="K67" s="7"/>
      <c r="L67" s="7"/>
      <c r="M67" s="7"/>
      <c r="N67" s="7"/>
      <c r="O67" s="7"/>
      <c r="P67" s="26"/>
      <c r="Q67" s="26"/>
      <c r="R67" s="7"/>
      <c r="S67" s="7"/>
      <c r="T67" s="7"/>
      <c r="U67" s="7"/>
      <c r="V67" s="7"/>
      <c r="W67" s="7"/>
      <c r="X67" s="7"/>
      <c r="Y67" s="7"/>
      <c r="Z67" s="17"/>
      <c r="AA67" s="17"/>
      <c r="AB67" s="18"/>
      <c r="AC67" s="18"/>
      <c r="AD67" s="32"/>
      <c r="AE67" s="32"/>
      <c r="AF67" s="32"/>
      <c r="AG67" s="32"/>
      <c r="AH67" s="32"/>
      <c r="AI67" s="32"/>
      <c r="AJ67" s="29"/>
      <c r="AK67" s="31"/>
      <c r="AL67" s="31"/>
      <c r="AM67" s="30"/>
      <c r="AN67" s="30"/>
      <c r="AO67" s="4"/>
    </row>
    <row r="68" spans="1:41" ht="15">
      <c r="A68" s="3"/>
      <c r="B68" s="3"/>
      <c r="C68" s="3"/>
      <c r="D68" s="7"/>
      <c r="E68" s="7"/>
      <c r="F68" s="7"/>
      <c r="G68" s="7"/>
      <c r="H68" s="7"/>
      <c r="I68" s="7"/>
      <c r="J68" s="7"/>
      <c r="K68" s="7"/>
      <c r="L68" s="7"/>
      <c r="M68" s="7"/>
      <c r="N68" s="7"/>
      <c r="O68" s="7"/>
      <c r="P68" s="26"/>
      <c r="Q68" s="26"/>
      <c r="R68" s="7"/>
      <c r="S68" s="7"/>
      <c r="T68" s="7"/>
      <c r="U68" s="7"/>
      <c r="V68" s="7"/>
      <c r="W68" s="7"/>
      <c r="X68" s="7"/>
      <c r="Y68" s="7"/>
      <c r="Z68" s="17"/>
      <c r="AA68" s="17"/>
      <c r="AB68" s="18"/>
      <c r="AC68" s="18"/>
      <c r="AD68" s="32"/>
      <c r="AE68" s="32"/>
      <c r="AF68" s="32"/>
      <c r="AG68" s="32"/>
      <c r="AH68" s="32"/>
      <c r="AI68" s="32"/>
      <c r="AJ68" s="29"/>
      <c r="AK68" s="31"/>
      <c r="AL68" s="31"/>
      <c r="AM68" s="30"/>
      <c r="AN68" s="30"/>
      <c r="AO68" s="4"/>
    </row>
    <row r="69" spans="1:41" ht="15">
      <c r="A69" s="3"/>
      <c r="B69" s="3"/>
      <c r="C69" s="3"/>
      <c r="D69" s="7"/>
      <c r="E69" s="7"/>
      <c r="F69" s="7"/>
      <c r="G69" s="7"/>
      <c r="H69" s="7"/>
      <c r="I69" s="7"/>
      <c r="J69" s="7"/>
      <c r="K69" s="7"/>
      <c r="L69" s="7"/>
      <c r="M69" s="7"/>
      <c r="N69" s="7"/>
      <c r="O69" s="7"/>
      <c r="P69" s="26"/>
      <c r="Q69" s="26"/>
      <c r="R69" s="7"/>
      <c r="S69" s="7"/>
      <c r="T69" s="7"/>
      <c r="U69" s="7"/>
      <c r="V69" s="7"/>
      <c r="W69" s="7"/>
      <c r="X69" s="7"/>
      <c r="Y69" s="7"/>
      <c r="Z69" s="17"/>
      <c r="AA69" s="17"/>
      <c r="AB69" s="18"/>
      <c r="AC69" s="18"/>
      <c r="AD69" s="32"/>
      <c r="AE69" s="32"/>
      <c r="AF69" s="32"/>
      <c r="AG69" s="32"/>
      <c r="AH69" s="32"/>
      <c r="AI69" s="32"/>
      <c r="AJ69" s="29"/>
      <c r="AK69" s="31"/>
      <c r="AL69" s="31"/>
      <c r="AM69" s="30"/>
      <c r="AN69" s="30"/>
      <c r="AO69" s="4"/>
    </row>
    <row r="70" spans="1:41" ht="15">
      <c r="A70" s="3"/>
      <c r="B70" s="3"/>
      <c r="C70" s="3"/>
      <c r="D70" s="7"/>
      <c r="E70" s="7"/>
      <c r="F70" s="7"/>
      <c r="G70" s="7"/>
      <c r="H70" s="7"/>
      <c r="I70" s="7"/>
      <c r="J70" s="7"/>
      <c r="K70" s="7"/>
      <c r="L70" s="7"/>
      <c r="M70" s="7"/>
      <c r="N70" s="7"/>
      <c r="O70" s="7"/>
      <c r="P70" s="26"/>
      <c r="Q70" s="26"/>
      <c r="R70" s="7"/>
      <c r="S70" s="7"/>
      <c r="T70" s="7"/>
      <c r="U70" s="7"/>
      <c r="V70" s="7"/>
      <c r="W70" s="7"/>
      <c r="X70" s="7"/>
      <c r="Y70" s="7"/>
      <c r="Z70" s="17"/>
      <c r="AA70" s="17"/>
      <c r="AB70" s="18"/>
      <c r="AC70" s="18"/>
      <c r="AD70" s="32"/>
      <c r="AE70" s="32"/>
      <c r="AF70" s="32"/>
      <c r="AG70" s="32"/>
      <c r="AH70" s="32"/>
      <c r="AI70" s="32"/>
      <c r="AJ70" s="29"/>
      <c r="AK70" s="31"/>
      <c r="AL70" s="31"/>
      <c r="AM70" s="30"/>
      <c r="AN70" s="30"/>
      <c r="AO70" s="4"/>
    </row>
    <row r="71" spans="1:41" ht="15">
      <c r="A71" s="3"/>
      <c r="B71" s="3"/>
      <c r="C71" s="3"/>
      <c r="D71" s="7"/>
      <c r="E71" s="7"/>
      <c r="F71" s="7"/>
      <c r="G71" s="7"/>
      <c r="H71" s="7"/>
      <c r="I71" s="7"/>
      <c r="J71" s="7"/>
      <c r="K71" s="7"/>
      <c r="L71" s="7"/>
      <c r="M71" s="7"/>
      <c r="N71" s="7"/>
      <c r="O71" s="7"/>
      <c r="P71" s="26"/>
      <c r="Q71" s="26"/>
      <c r="R71" s="7"/>
      <c r="S71" s="7"/>
      <c r="T71" s="7"/>
      <c r="U71" s="7"/>
      <c r="V71" s="7"/>
      <c r="W71" s="7"/>
      <c r="X71" s="7"/>
      <c r="Y71" s="7"/>
      <c r="Z71" s="17"/>
      <c r="AA71" s="17"/>
      <c r="AB71" s="18"/>
      <c r="AC71" s="18"/>
      <c r="AD71" s="32"/>
      <c r="AE71" s="32"/>
      <c r="AF71" s="32"/>
      <c r="AG71" s="32"/>
      <c r="AH71" s="32"/>
      <c r="AI71" s="32"/>
      <c r="AJ71" s="29"/>
      <c r="AK71" s="31"/>
      <c r="AL71" s="31"/>
      <c r="AM71" s="30"/>
      <c r="AN71" s="30"/>
      <c r="AO71" s="4"/>
    </row>
    <row r="72" spans="1:41" ht="15">
      <c r="A72" s="3"/>
      <c r="B72" s="3"/>
      <c r="C72" s="3"/>
      <c r="D72" s="7"/>
      <c r="E72" s="7"/>
      <c r="F72" s="7"/>
      <c r="G72" s="7"/>
      <c r="H72" s="7"/>
      <c r="I72" s="7"/>
      <c r="J72" s="7"/>
      <c r="K72" s="7"/>
      <c r="L72" s="7"/>
      <c r="M72" s="7"/>
      <c r="N72" s="7"/>
      <c r="O72" s="7"/>
      <c r="P72" s="26"/>
      <c r="Q72" s="26"/>
      <c r="R72" s="7"/>
      <c r="S72" s="7"/>
      <c r="T72" s="7"/>
      <c r="U72" s="7"/>
      <c r="V72" s="7"/>
      <c r="W72" s="7"/>
      <c r="X72" s="7"/>
      <c r="Y72" s="7"/>
      <c r="Z72" s="17"/>
      <c r="AA72" s="17"/>
      <c r="AB72" s="18"/>
      <c r="AC72" s="18"/>
      <c r="AD72" s="32"/>
      <c r="AE72" s="32"/>
      <c r="AF72" s="32"/>
      <c r="AG72" s="32"/>
      <c r="AH72" s="32"/>
      <c r="AI72" s="32"/>
      <c r="AJ72" s="29"/>
      <c r="AK72" s="31"/>
      <c r="AL72" s="31"/>
      <c r="AM72" s="30"/>
      <c r="AN72" s="30"/>
      <c r="AO72" s="4"/>
    </row>
    <row r="73" spans="1:41" ht="15">
      <c r="A73" s="3"/>
      <c r="B73" s="3"/>
      <c r="C73" s="3"/>
      <c r="D73" s="7"/>
      <c r="E73" s="7"/>
      <c r="F73" s="7"/>
      <c r="G73" s="7"/>
      <c r="H73" s="7"/>
      <c r="I73" s="7"/>
      <c r="J73" s="7"/>
      <c r="K73" s="7"/>
      <c r="L73" s="7"/>
      <c r="M73" s="7"/>
      <c r="N73" s="7"/>
      <c r="O73" s="7"/>
      <c r="P73" s="26"/>
      <c r="Q73" s="26"/>
      <c r="R73" s="7"/>
      <c r="S73" s="7"/>
      <c r="T73" s="7"/>
      <c r="U73" s="7"/>
      <c r="V73" s="7"/>
      <c r="W73" s="7"/>
      <c r="X73" s="7"/>
      <c r="Y73" s="7"/>
      <c r="Z73" s="17"/>
      <c r="AA73" s="17"/>
      <c r="AB73" s="18"/>
      <c r="AC73" s="18"/>
      <c r="AD73" s="32"/>
      <c r="AE73" s="32"/>
      <c r="AF73" s="32"/>
      <c r="AG73" s="32"/>
      <c r="AH73" s="32"/>
      <c r="AI73" s="32"/>
      <c r="AJ73" s="29"/>
      <c r="AK73" s="31"/>
      <c r="AL73" s="31"/>
      <c r="AM73" s="30"/>
      <c r="AN73" s="30"/>
      <c r="AO73" s="4"/>
    </row>
    <row r="74" spans="1:41" ht="15">
      <c r="A74" s="3"/>
      <c r="B74" s="3"/>
      <c r="C74" s="3"/>
      <c r="D74" s="7"/>
      <c r="E74" s="7"/>
      <c r="F74" s="7"/>
      <c r="G74" s="7"/>
      <c r="H74" s="7"/>
      <c r="I74" s="7"/>
      <c r="J74" s="7"/>
      <c r="K74" s="7"/>
      <c r="L74" s="7"/>
      <c r="M74" s="7"/>
      <c r="N74" s="7"/>
      <c r="O74" s="7"/>
      <c r="P74" s="26"/>
      <c r="Q74" s="26"/>
      <c r="R74" s="7"/>
      <c r="S74" s="7"/>
      <c r="T74" s="7"/>
      <c r="U74" s="7"/>
      <c r="V74" s="7"/>
      <c r="W74" s="7"/>
      <c r="X74" s="7"/>
      <c r="Y74" s="7"/>
      <c r="Z74" s="17"/>
      <c r="AA74" s="17"/>
      <c r="AB74" s="18"/>
      <c r="AC74" s="18"/>
      <c r="AD74" s="32"/>
      <c r="AE74" s="32"/>
      <c r="AF74" s="32"/>
      <c r="AG74" s="32"/>
      <c r="AH74" s="32"/>
      <c r="AI74" s="32"/>
      <c r="AJ74" s="29"/>
      <c r="AK74" s="31"/>
      <c r="AL74" s="31"/>
      <c r="AM74" s="30"/>
      <c r="AN74" s="30"/>
      <c r="AO74" s="4"/>
    </row>
    <row r="75" spans="1:41" ht="15">
      <c r="A75" s="3"/>
      <c r="B75" s="3"/>
      <c r="C75" s="3"/>
      <c r="D75" s="7"/>
      <c r="E75" s="7"/>
      <c r="F75" s="7"/>
      <c r="G75" s="7"/>
      <c r="H75" s="7"/>
      <c r="I75" s="7"/>
      <c r="J75" s="7"/>
      <c r="K75" s="7"/>
      <c r="L75" s="7"/>
      <c r="M75" s="7"/>
      <c r="N75" s="7"/>
      <c r="O75" s="7"/>
      <c r="P75" s="26"/>
      <c r="Q75" s="26"/>
      <c r="R75" s="7"/>
      <c r="S75" s="7"/>
      <c r="T75" s="7"/>
      <c r="U75" s="7"/>
      <c r="V75" s="7"/>
      <c r="W75" s="7"/>
      <c r="X75" s="7"/>
      <c r="Y75" s="7"/>
      <c r="Z75" s="17"/>
      <c r="AA75" s="17"/>
      <c r="AB75" s="18"/>
      <c r="AC75" s="18"/>
      <c r="AD75" s="32"/>
      <c r="AE75" s="32"/>
      <c r="AF75" s="32"/>
      <c r="AG75" s="32"/>
      <c r="AH75" s="32"/>
      <c r="AI75" s="32"/>
      <c r="AJ75" s="29"/>
      <c r="AK75" s="31"/>
      <c r="AL75" s="31"/>
      <c r="AM75" s="30"/>
      <c r="AN75" s="30"/>
      <c r="AO75" s="4"/>
    </row>
    <row r="76" spans="1:41" ht="15">
      <c r="A76" s="3"/>
      <c r="B76" s="3"/>
      <c r="C76" s="3"/>
      <c r="D76" s="7"/>
      <c r="E76" s="7"/>
      <c r="F76" s="7"/>
      <c r="G76" s="7"/>
      <c r="H76" s="7"/>
      <c r="I76" s="7"/>
      <c r="J76" s="7"/>
      <c r="K76" s="7"/>
      <c r="L76" s="7"/>
      <c r="M76" s="7"/>
      <c r="N76" s="7"/>
      <c r="O76" s="7"/>
      <c r="P76" s="26"/>
      <c r="Q76" s="26"/>
      <c r="R76" s="7"/>
      <c r="S76" s="7"/>
      <c r="T76" s="7"/>
      <c r="U76" s="7"/>
      <c r="V76" s="7"/>
      <c r="W76" s="7"/>
      <c r="X76" s="7"/>
      <c r="Y76" s="7"/>
      <c r="Z76" s="17"/>
      <c r="AA76" s="17"/>
      <c r="AB76" s="18"/>
      <c r="AC76" s="18"/>
      <c r="AD76" s="32"/>
      <c r="AE76" s="32"/>
      <c r="AF76" s="32"/>
      <c r="AG76" s="32"/>
      <c r="AH76" s="32"/>
      <c r="AI76" s="32"/>
      <c r="AJ76" s="29"/>
      <c r="AK76" s="31"/>
      <c r="AL76" s="31"/>
      <c r="AM76" s="30"/>
      <c r="AN76" s="30"/>
      <c r="AO76" s="4"/>
    </row>
    <row r="77" spans="1:41" ht="15">
      <c r="A77" s="3"/>
      <c r="B77" s="3"/>
      <c r="C77" s="3"/>
      <c r="D77" s="7"/>
      <c r="E77" s="7"/>
      <c r="F77" s="7"/>
      <c r="G77" s="7"/>
      <c r="H77" s="7"/>
      <c r="I77" s="7"/>
      <c r="J77" s="7"/>
      <c r="K77" s="7"/>
      <c r="L77" s="7"/>
      <c r="M77" s="7"/>
      <c r="N77" s="7"/>
      <c r="O77" s="7"/>
      <c r="P77" s="26"/>
      <c r="Q77" s="26"/>
      <c r="R77" s="7"/>
      <c r="S77" s="7"/>
      <c r="T77" s="7"/>
      <c r="U77" s="7"/>
      <c r="V77" s="7"/>
      <c r="W77" s="7"/>
      <c r="X77" s="7"/>
      <c r="Y77" s="7"/>
      <c r="Z77" s="17"/>
      <c r="AA77" s="17"/>
      <c r="AB77" s="18"/>
      <c r="AC77" s="18"/>
      <c r="AD77" s="32"/>
      <c r="AE77" s="32"/>
      <c r="AF77" s="32"/>
      <c r="AG77" s="32"/>
      <c r="AH77" s="32"/>
      <c r="AI77" s="32"/>
      <c r="AJ77" s="29"/>
      <c r="AK77" s="31"/>
      <c r="AL77" s="31"/>
      <c r="AM77" s="30"/>
      <c r="AN77" s="30"/>
      <c r="AO77" s="4"/>
    </row>
    <row r="78" spans="1:41" ht="15">
      <c r="A78" s="3"/>
      <c r="B78" s="3"/>
      <c r="C78" s="3"/>
      <c r="D78" s="7"/>
      <c r="E78" s="7"/>
      <c r="F78" s="7"/>
      <c r="G78" s="7"/>
      <c r="H78" s="7"/>
      <c r="I78" s="7"/>
      <c r="J78" s="7"/>
      <c r="K78" s="7"/>
      <c r="L78" s="7"/>
      <c r="M78" s="7"/>
      <c r="N78" s="7"/>
      <c r="O78" s="7"/>
      <c r="P78" s="26"/>
      <c r="Q78" s="26"/>
      <c r="R78" s="7"/>
      <c r="S78" s="7"/>
      <c r="T78" s="7"/>
      <c r="U78" s="7"/>
      <c r="V78" s="7"/>
      <c r="W78" s="7"/>
      <c r="X78" s="7"/>
      <c r="Y78" s="7"/>
      <c r="Z78" s="17"/>
      <c r="AA78" s="17"/>
      <c r="AB78" s="18"/>
      <c r="AC78" s="18"/>
      <c r="AD78" s="32"/>
      <c r="AE78" s="32"/>
      <c r="AF78" s="32"/>
      <c r="AG78" s="32"/>
      <c r="AH78" s="32"/>
      <c r="AI78" s="32"/>
      <c r="AJ78" s="29"/>
      <c r="AK78" s="31"/>
      <c r="AL78" s="31"/>
      <c r="AM78" s="30"/>
      <c r="AN78" s="30"/>
      <c r="AO78" s="4"/>
    </row>
    <row r="79" spans="1:41" ht="15">
      <c r="A79" s="3"/>
      <c r="B79" s="3"/>
      <c r="C79" s="3"/>
      <c r="D79" s="7"/>
      <c r="E79" s="7"/>
      <c r="F79" s="7"/>
      <c r="G79" s="7"/>
      <c r="H79" s="7"/>
      <c r="I79" s="7"/>
      <c r="J79" s="7"/>
      <c r="K79" s="7"/>
      <c r="L79" s="7"/>
      <c r="M79" s="7"/>
      <c r="N79" s="7"/>
      <c r="O79" s="7"/>
      <c r="P79" s="26"/>
      <c r="Q79" s="26"/>
      <c r="R79" s="7"/>
      <c r="S79" s="7"/>
      <c r="T79" s="7"/>
      <c r="U79" s="7"/>
      <c r="V79" s="7"/>
      <c r="W79" s="7"/>
      <c r="X79" s="7"/>
      <c r="Y79" s="7"/>
      <c r="Z79" s="17"/>
      <c r="AA79" s="17"/>
      <c r="AB79" s="18"/>
      <c r="AC79" s="18"/>
      <c r="AD79" s="32"/>
      <c r="AE79" s="32"/>
      <c r="AF79" s="32"/>
      <c r="AG79" s="32"/>
      <c r="AH79" s="32"/>
      <c r="AI79" s="32"/>
      <c r="AJ79" s="29"/>
      <c r="AK79" s="31"/>
      <c r="AL79" s="31"/>
      <c r="AM79" s="30"/>
      <c r="AN79" s="30"/>
      <c r="AO79" s="4"/>
    </row>
    <row r="80" spans="1:41" ht="15">
      <c r="A80" s="3"/>
      <c r="B80" s="3"/>
      <c r="C80" s="3"/>
      <c r="D80" s="7"/>
      <c r="E80" s="7"/>
      <c r="F80" s="7"/>
      <c r="G80" s="7"/>
      <c r="H80" s="7"/>
      <c r="I80" s="7"/>
      <c r="J80" s="7"/>
      <c r="K80" s="7"/>
      <c r="L80" s="7"/>
      <c r="M80" s="7"/>
      <c r="N80" s="7"/>
      <c r="O80" s="7"/>
      <c r="P80" s="26"/>
      <c r="Q80" s="26"/>
      <c r="R80" s="7"/>
      <c r="S80" s="7"/>
      <c r="T80" s="7"/>
      <c r="U80" s="7"/>
      <c r="V80" s="7"/>
      <c r="W80" s="7"/>
      <c r="X80" s="7"/>
      <c r="Y80" s="7"/>
      <c r="Z80" s="17"/>
      <c r="AA80" s="17"/>
      <c r="AB80" s="18"/>
      <c r="AC80" s="18"/>
      <c r="AD80" s="32"/>
      <c r="AE80" s="32"/>
      <c r="AF80" s="32"/>
      <c r="AG80" s="32"/>
      <c r="AH80" s="32"/>
      <c r="AI80" s="32"/>
      <c r="AJ80" s="29"/>
      <c r="AK80" s="31"/>
      <c r="AL80" s="31"/>
      <c r="AM80" s="30"/>
      <c r="AN80" s="30"/>
      <c r="AO80" s="4"/>
    </row>
    <row r="81" spans="1:41" ht="15">
      <c r="A81" s="3"/>
      <c r="B81" s="3"/>
      <c r="C81" s="3"/>
      <c r="D81" s="7"/>
      <c r="E81" s="7"/>
      <c r="F81" s="7"/>
      <c r="G81" s="7"/>
      <c r="H81" s="7"/>
      <c r="I81" s="7"/>
      <c r="J81" s="7"/>
      <c r="K81" s="7"/>
      <c r="L81" s="7"/>
      <c r="M81" s="7"/>
      <c r="N81" s="7"/>
      <c r="O81" s="7"/>
      <c r="P81" s="26"/>
      <c r="Q81" s="26"/>
      <c r="R81" s="7"/>
      <c r="S81" s="7"/>
      <c r="T81" s="7"/>
      <c r="U81" s="7"/>
      <c r="V81" s="7"/>
      <c r="W81" s="7"/>
      <c r="X81" s="7"/>
      <c r="Y81" s="7"/>
      <c r="Z81" s="17"/>
      <c r="AA81" s="17"/>
      <c r="AB81" s="18"/>
      <c r="AC81" s="18"/>
      <c r="AD81" s="32"/>
      <c r="AE81" s="32"/>
      <c r="AF81" s="32"/>
      <c r="AG81" s="32"/>
      <c r="AH81" s="32"/>
      <c r="AI81" s="32"/>
      <c r="AJ81" s="29"/>
      <c r="AK81" s="31"/>
      <c r="AL81" s="31"/>
      <c r="AM81" s="30"/>
      <c r="AN81" s="30"/>
      <c r="AO81" s="4"/>
    </row>
    <row r="82" spans="1:41" ht="15">
      <c r="A82" s="3"/>
      <c r="B82" s="3"/>
      <c r="C82" s="3"/>
      <c r="D82" s="7"/>
      <c r="E82" s="7"/>
      <c r="F82" s="7"/>
      <c r="G82" s="7"/>
      <c r="H82" s="7"/>
      <c r="I82" s="7"/>
      <c r="J82" s="7"/>
      <c r="K82" s="7"/>
      <c r="L82" s="7"/>
      <c r="M82" s="7"/>
      <c r="N82" s="7"/>
      <c r="O82" s="7"/>
      <c r="P82" s="26"/>
      <c r="Q82" s="26"/>
      <c r="R82" s="7"/>
      <c r="S82" s="7"/>
      <c r="T82" s="7"/>
      <c r="U82" s="7"/>
      <c r="V82" s="7"/>
      <c r="W82" s="7"/>
      <c r="X82" s="7"/>
      <c r="Y82" s="7"/>
      <c r="Z82" s="17"/>
      <c r="AA82" s="17"/>
      <c r="AB82" s="18"/>
      <c r="AC82" s="18"/>
      <c r="AD82" s="32"/>
      <c r="AE82" s="32"/>
      <c r="AF82" s="32"/>
      <c r="AG82" s="32"/>
      <c r="AH82" s="32"/>
      <c r="AI82" s="32"/>
      <c r="AJ82" s="29"/>
      <c r="AK82" s="31"/>
      <c r="AL82" s="31"/>
      <c r="AM82" s="30"/>
      <c r="AN82" s="30"/>
      <c r="AO82" s="4"/>
    </row>
    <row r="83" spans="1:41" ht="15">
      <c r="A83" s="3"/>
      <c r="B83" s="3"/>
      <c r="C83" s="3"/>
      <c r="D83" s="7"/>
      <c r="E83" s="7"/>
      <c r="F83" s="7"/>
      <c r="G83" s="7"/>
      <c r="H83" s="7"/>
      <c r="I83" s="7"/>
      <c r="J83" s="7"/>
      <c r="K83" s="7"/>
      <c r="L83" s="7"/>
      <c r="M83" s="7"/>
      <c r="N83" s="7"/>
      <c r="O83" s="7"/>
      <c r="P83" s="26"/>
      <c r="Q83" s="26"/>
      <c r="R83" s="7"/>
      <c r="S83" s="7"/>
      <c r="T83" s="7"/>
      <c r="U83" s="7"/>
      <c r="V83" s="7"/>
      <c r="W83" s="7"/>
      <c r="X83" s="7"/>
      <c r="Y83" s="7"/>
      <c r="Z83" s="17"/>
      <c r="AA83" s="17"/>
      <c r="AB83" s="18"/>
      <c r="AC83" s="18"/>
      <c r="AD83" s="32"/>
      <c r="AE83" s="32"/>
      <c r="AF83" s="32"/>
      <c r="AG83" s="32"/>
      <c r="AH83" s="32"/>
      <c r="AI83" s="32"/>
      <c r="AJ83" s="29"/>
      <c r="AK83" s="31"/>
      <c r="AL83" s="31"/>
      <c r="AM83" s="30"/>
      <c r="AN83" s="30"/>
      <c r="AO83" s="4"/>
    </row>
    <row r="84" spans="1:41" ht="15">
      <c r="A84" s="3"/>
      <c r="B84" s="3"/>
      <c r="C84" s="3"/>
      <c r="D84" s="7"/>
      <c r="E84" s="7"/>
      <c r="F84" s="7"/>
      <c r="G84" s="7"/>
      <c r="H84" s="7"/>
      <c r="I84" s="7"/>
      <c r="J84" s="7"/>
      <c r="K84" s="7"/>
      <c r="L84" s="7"/>
      <c r="M84" s="7"/>
      <c r="N84" s="7"/>
      <c r="O84" s="7"/>
      <c r="P84" s="26"/>
      <c r="Q84" s="26"/>
      <c r="R84" s="7"/>
      <c r="S84" s="7"/>
      <c r="T84" s="7"/>
      <c r="U84" s="7"/>
      <c r="V84" s="7"/>
      <c r="W84" s="7"/>
      <c r="X84" s="7"/>
      <c r="Y84" s="7"/>
      <c r="Z84" s="17"/>
      <c r="AA84" s="17"/>
      <c r="AB84" s="18"/>
      <c r="AC84" s="18"/>
      <c r="AD84" s="32"/>
      <c r="AE84" s="32"/>
      <c r="AF84" s="32"/>
      <c r="AG84" s="32"/>
      <c r="AH84" s="32"/>
      <c r="AI84" s="32"/>
      <c r="AJ84" s="29"/>
      <c r="AK84" s="31"/>
      <c r="AL84" s="31"/>
      <c r="AM84" s="30"/>
      <c r="AN84" s="30"/>
      <c r="AO84" s="4"/>
    </row>
    <row r="85" spans="1:41" ht="15">
      <c r="A85" s="3"/>
      <c r="B85" s="3"/>
      <c r="C85" s="3"/>
      <c r="D85" s="7"/>
      <c r="E85" s="7"/>
      <c r="F85" s="7"/>
      <c r="G85" s="7"/>
      <c r="H85" s="7"/>
      <c r="I85" s="7"/>
      <c r="J85" s="7"/>
      <c r="K85" s="7"/>
      <c r="L85" s="7"/>
      <c r="M85" s="7"/>
      <c r="N85" s="7"/>
      <c r="O85" s="7"/>
      <c r="P85" s="26"/>
      <c r="Q85" s="26"/>
      <c r="R85" s="7"/>
      <c r="S85" s="7"/>
      <c r="T85" s="7"/>
      <c r="U85" s="7"/>
      <c r="V85" s="7"/>
      <c r="W85" s="7"/>
      <c r="X85" s="7"/>
      <c r="Y85" s="7"/>
      <c r="Z85" s="17"/>
      <c r="AA85" s="17"/>
      <c r="AB85" s="18"/>
      <c r="AC85" s="18"/>
      <c r="AD85" s="32"/>
      <c r="AE85" s="32"/>
      <c r="AF85" s="32"/>
      <c r="AG85" s="32"/>
      <c r="AH85" s="32"/>
      <c r="AI85" s="32"/>
      <c r="AJ85" s="29"/>
      <c r="AK85" s="31"/>
      <c r="AL85" s="31"/>
      <c r="AM85" s="30"/>
      <c r="AN85" s="30"/>
      <c r="AO85" s="4"/>
    </row>
    <row r="86" spans="1:41" ht="15">
      <c r="A86" s="3"/>
      <c r="B86" s="3"/>
      <c r="C86" s="3"/>
      <c r="D86" s="7"/>
      <c r="E86" s="7"/>
      <c r="F86" s="7"/>
      <c r="G86" s="7"/>
      <c r="H86" s="7"/>
      <c r="I86" s="7"/>
      <c r="J86" s="7"/>
      <c r="K86" s="7"/>
      <c r="L86" s="7"/>
      <c r="M86" s="7"/>
      <c r="N86" s="7"/>
      <c r="O86" s="7"/>
      <c r="P86" s="26"/>
      <c r="Q86" s="26"/>
      <c r="R86" s="7"/>
      <c r="S86" s="7"/>
      <c r="T86" s="7"/>
      <c r="U86" s="7"/>
      <c r="V86" s="7"/>
      <c r="W86" s="7"/>
      <c r="X86" s="7"/>
      <c r="Y86" s="7"/>
      <c r="Z86" s="17"/>
      <c r="AA86" s="17"/>
      <c r="AB86" s="18"/>
      <c r="AC86" s="18"/>
      <c r="AD86" s="32"/>
      <c r="AE86" s="32"/>
      <c r="AF86" s="32"/>
      <c r="AG86" s="32"/>
      <c r="AH86" s="32"/>
      <c r="AI86" s="32"/>
      <c r="AJ86" s="29"/>
      <c r="AK86" s="31"/>
      <c r="AL86" s="31"/>
      <c r="AM86" s="30"/>
      <c r="AN86" s="30"/>
      <c r="AO86" s="4"/>
    </row>
    <row r="87" spans="1:41" ht="15">
      <c r="A87" s="3"/>
      <c r="B87" s="3"/>
      <c r="C87" s="3"/>
      <c r="D87" s="7"/>
      <c r="E87" s="7"/>
      <c r="F87" s="7"/>
      <c r="G87" s="7"/>
      <c r="H87" s="7"/>
      <c r="I87" s="7"/>
      <c r="J87" s="7"/>
      <c r="K87" s="7"/>
      <c r="L87" s="7"/>
      <c r="M87" s="7"/>
      <c r="N87" s="7"/>
      <c r="O87" s="7"/>
      <c r="P87" s="26"/>
      <c r="Q87" s="26"/>
      <c r="R87" s="7"/>
      <c r="S87" s="7"/>
      <c r="T87" s="7"/>
      <c r="U87" s="7"/>
      <c r="V87" s="7"/>
      <c r="W87" s="7"/>
      <c r="X87" s="7"/>
      <c r="Y87" s="7"/>
      <c r="Z87" s="17"/>
      <c r="AA87" s="17"/>
      <c r="AB87" s="18"/>
      <c r="AC87" s="18"/>
      <c r="AD87" s="32"/>
      <c r="AE87" s="32"/>
      <c r="AF87" s="32"/>
      <c r="AG87" s="32"/>
      <c r="AH87" s="32"/>
      <c r="AI87" s="32"/>
      <c r="AJ87" s="29"/>
      <c r="AK87" s="31"/>
      <c r="AL87" s="31"/>
      <c r="AM87" s="30"/>
      <c r="AN87" s="30"/>
      <c r="AO87" s="4"/>
    </row>
    <row r="88" spans="1:41" ht="15">
      <c r="A88" s="3"/>
      <c r="B88" s="3"/>
      <c r="C88" s="3"/>
      <c r="D88" s="7"/>
      <c r="E88" s="7"/>
      <c r="F88" s="7"/>
      <c r="G88" s="7"/>
      <c r="H88" s="7"/>
      <c r="I88" s="7"/>
      <c r="J88" s="7"/>
      <c r="K88" s="7"/>
      <c r="L88" s="7"/>
      <c r="M88" s="7"/>
      <c r="N88" s="7"/>
      <c r="O88" s="7"/>
      <c r="P88" s="26"/>
      <c r="Q88" s="26"/>
      <c r="R88" s="7"/>
      <c r="S88" s="7"/>
      <c r="T88" s="7"/>
      <c r="U88" s="7"/>
      <c r="V88" s="7"/>
      <c r="W88" s="7"/>
      <c r="X88" s="7"/>
      <c r="Y88" s="7"/>
      <c r="Z88" s="17"/>
      <c r="AA88" s="17"/>
      <c r="AB88" s="18"/>
      <c r="AC88" s="18"/>
      <c r="AD88" s="32"/>
      <c r="AE88" s="32"/>
      <c r="AF88" s="32"/>
      <c r="AG88" s="32"/>
      <c r="AH88" s="32"/>
      <c r="AI88" s="32"/>
      <c r="AJ88" s="29"/>
      <c r="AK88" s="31"/>
      <c r="AL88" s="31"/>
      <c r="AM88" s="30"/>
      <c r="AN88" s="30"/>
      <c r="AO88" s="4"/>
    </row>
  </sheetData>
  <sheetProtection selectLockedCells="1"/>
  <mergeCells count="32">
    <mergeCell ref="AO1:AO3"/>
    <mergeCell ref="D1:Q1"/>
    <mergeCell ref="L2:M2"/>
    <mergeCell ref="J2:K2"/>
    <mergeCell ref="H2:I2"/>
    <mergeCell ref="F2:G2"/>
    <mergeCell ref="P2:Q2"/>
    <mergeCell ref="AN1:AN3"/>
    <mergeCell ref="AK1:AM1"/>
    <mergeCell ref="AK2:AK3"/>
    <mergeCell ref="AL2:AL3"/>
    <mergeCell ref="AM2:AM3"/>
    <mergeCell ref="V2:W2"/>
    <mergeCell ref="AI2:AI3"/>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s>
  <conditionalFormatting sqref="B4:B88">
    <cfRule type="expression" priority="1" dxfId="22" stopIfTrue="1">
      <formula>AND(NOT(ISBLANK($A4)),ISBLANK(B4))</formula>
    </cfRule>
  </conditionalFormatting>
  <conditionalFormatting sqref="C4:C88">
    <cfRule type="expression" priority="2" dxfId="22" stopIfTrue="1">
      <formula>AND(NOT(ISBLANK(A4)),ISBLANK(C4))</formula>
    </cfRule>
  </conditionalFormatting>
  <conditionalFormatting sqref="L30:L88 L4:L28 N4:N28 D4:D28 F4:F28 H4:H28 J4:J28 N30:N88 D30:D88 F30:F88 H30:H88 J30:J88 R4:R28 T4:T28 V4:V28 R30:R88 T30:T88 V30:V88 X4:X88">
    <cfRule type="expression" priority="3" dxfId="22" stopIfTrue="1">
      <formula>AND(NOT(ISBLANK(E4)),ISBLANK(D4))</formula>
    </cfRule>
  </conditionalFormatting>
  <conditionalFormatting sqref="M30:M88 M4:M28 O4:O28 E4:E28 G4:G28 I4:I28 K4:K28 O30:O88 E30:E88 G30:G88 I30:I88 K30:K88 S4:S28 U4:U28 W4:W28 S30:S88 U30:U88 W30:W88 Y4:Y88">
    <cfRule type="expression" priority="4" dxfId="22" stopIfTrue="1">
      <formula>AND(NOT(ISBLANK(D4)),ISBLANK(E4))</formula>
    </cfRule>
  </conditionalFormatting>
  <conditionalFormatting sqref="N29 D29 F29 H29 J29 L29">
    <cfRule type="expression" priority="5" dxfId="22" stopIfTrue="1">
      <formula>AND(NOT(ISBLANK(E29)),ISBLANK(D29))</formula>
    </cfRule>
  </conditionalFormatting>
  <conditionalFormatting sqref="O29 E29 G29 I29 K29 M29">
    <cfRule type="expression" priority="6" dxfId="22" stopIfTrue="1">
      <formula>AND(NOT(ISBLANK(D29)),ISBLANK(E29))</formula>
    </cfRule>
  </conditionalFormatting>
  <dataValidations count="5">
    <dataValidation operator="lessThanOrEqual" allowBlank="1" showInputMessage="1" showErrorMessage="1" error="FTE cannot be greater than Headcount&#10;" sqref="R89:AN65536 A89:O65536 AP1:IV65536 AO1 AK34:AL34 R1 A1:C1 P2 AB1 AB3:AC88 P4:Q65536 D34:O34 R34:Y34 AD34:AI34 AO4:AO65536"/>
    <dataValidation type="custom" allowBlank="1" showInputMessage="1" showErrorMessage="1" errorTitle="FTE" error="The value entered in the FTE field must be less than or equal to the value entered in the headcount field." sqref="K35:K88 O35:O88 E35:E88 M35:M88 Y35:Y88 S35:S88 U35:U88 I35:I88 G35:G88 G4:G33 M4:M33 E4:E33 O4:O33 K4:K33 I4:I33 S4:S28 W4:W28 U4:U28 U30:U33 S30:S33 Y4:Y33 W30:W33 W35:W88">
      <formula1>K35&lt;=J35</formula1>
    </dataValidation>
    <dataValidation type="custom" allowBlank="1" showInputMessage="1" showErrorMessage="1" errorTitle="Headcount" error="The value entered in the headcount field must be greater than or equal to the value entered in the FTE field." sqref="L35:L88 N35:N88 D35:D88 F35:F88 X35:X88 R35:R88 T35:T88 J35:J88 H35:H88 H4:H33 F4:F33 D4:D33 N4:N33 L4:L33 J4:J33 R4:R28 V4:V28 T4:T28 T30:T33 R30:R33 X4:X33 V30:V33 V35:V88">
      <formula1>L35&gt;=M35</formula1>
    </dataValidation>
    <dataValidation type="decimal" operator="greaterThan" allowBlank="1" showInputMessage="1" showErrorMessage="1" sqref="AD35:AI88 AD17:AI24 AD4:AI7 AD28:AI28 AD9:AI14 AD26:AI26 AD30:AI30 AD32:AI33 AK9:AK14 AL4:AL15 AK26 AK4:AK7 AL17:AL26 AK17:AK24 AK28:AL33 AK35:AL88">
      <formula1>0</formula1>
    </dataValidation>
    <dataValidation type="decimal" operator="greaterThanOrEqual" allowBlank="1" showInputMessage="1" showErrorMessage="1" sqref="R29:W29 AD8:AI8 AD15:AI16 AD29:AI29 AD27:AI27 AD31:AI31 AD25:AI25 AK16:AL16 AK8 AK27:AL27 AK25 AK15">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xl/worksheets/sheet8.xml><?xml version="1.0" encoding="utf-8"?>
<worksheet xmlns="http://schemas.openxmlformats.org/spreadsheetml/2006/main" xmlns:r="http://schemas.openxmlformats.org/officeDocument/2006/relationships">
  <dimension ref="A1:AO88"/>
  <sheetViews>
    <sheetView zoomScale="75" zoomScaleNormal="75" workbookViewId="0" topLeftCell="A1">
      <pane xSplit="3" ySplit="3" topLeftCell="AH5" activePane="bottomRight" state="frozen"/>
      <selection pane="topLeft" activeCell="A1" sqref="A1"/>
      <selection pane="topRight" activeCell="D1" sqref="D1"/>
      <selection pane="bottomLeft" activeCell="A4" sqref="A4"/>
      <selection pane="bottomRight" activeCell="AK17" sqref="AK17"/>
    </sheetView>
  </sheetViews>
  <sheetFormatPr defaultColWidth="8.88671875" defaultRowHeight="15"/>
  <cols>
    <col min="1" max="1" width="23.5546875" style="2" customWidth="1"/>
    <col min="2" max="3" width="14.99609375" style="2" customWidth="1"/>
    <col min="4" max="17" width="10.4453125" style="8" customWidth="1"/>
    <col min="18" max="27" width="12.77734375" style="8" customWidth="1"/>
    <col min="28" max="29" width="11.10546875" style="2" customWidth="1"/>
    <col min="30" max="36" width="15.5546875" style="34" customWidth="1"/>
    <col min="37" max="39" width="19.10546875" style="34" customWidth="1"/>
    <col min="40" max="40" width="20.77734375" style="34" customWidth="1"/>
    <col min="41" max="41" width="17.99609375" style="2" customWidth="1"/>
    <col min="42" max="16384" width="8.88671875" style="2" customWidth="1"/>
  </cols>
  <sheetData>
    <row r="1" spans="1:41" s="1" customFormat="1" ht="15" customHeight="1">
      <c r="A1" s="79" t="s">
        <v>11</v>
      </c>
      <c r="B1" s="79" t="s">
        <v>1</v>
      </c>
      <c r="C1" s="79" t="s">
        <v>0</v>
      </c>
      <c r="D1" s="82" t="s">
        <v>8</v>
      </c>
      <c r="E1" s="83"/>
      <c r="F1" s="83"/>
      <c r="G1" s="83"/>
      <c r="H1" s="83"/>
      <c r="I1" s="83"/>
      <c r="J1" s="83"/>
      <c r="K1" s="83"/>
      <c r="L1" s="83"/>
      <c r="M1" s="83"/>
      <c r="N1" s="83"/>
      <c r="O1" s="83"/>
      <c r="P1" s="83"/>
      <c r="Q1" s="84"/>
      <c r="R1" s="91" t="s">
        <v>14</v>
      </c>
      <c r="S1" s="102"/>
      <c r="T1" s="102"/>
      <c r="U1" s="102"/>
      <c r="V1" s="102"/>
      <c r="W1" s="102"/>
      <c r="X1" s="102"/>
      <c r="Y1" s="102"/>
      <c r="Z1" s="102"/>
      <c r="AA1" s="92"/>
      <c r="AB1" s="98" t="s">
        <v>15</v>
      </c>
      <c r="AC1" s="99"/>
      <c r="AD1" s="95" t="s">
        <v>72</v>
      </c>
      <c r="AE1" s="96"/>
      <c r="AF1" s="96"/>
      <c r="AG1" s="96"/>
      <c r="AH1" s="96"/>
      <c r="AI1" s="96"/>
      <c r="AJ1" s="97"/>
      <c r="AK1" s="90" t="s">
        <v>87</v>
      </c>
      <c r="AL1" s="90"/>
      <c r="AM1" s="90"/>
      <c r="AN1" s="87" t="s">
        <v>84</v>
      </c>
      <c r="AO1" s="79" t="s">
        <v>20</v>
      </c>
    </row>
    <row r="2" spans="1:41" s="1" customFormat="1" ht="53.25" customHeight="1">
      <c r="A2" s="93"/>
      <c r="B2" s="93"/>
      <c r="C2" s="93"/>
      <c r="D2" s="85" t="s">
        <v>16</v>
      </c>
      <c r="E2" s="86"/>
      <c r="F2" s="85" t="s">
        <v>17</v>
      </c>
      <c r="G2" s="86"/>
      <c r="H2" s="85" t="s">
        <v>18</v>
      </c>
      <c r="I2" s="86"/>
      <c r="J2" s="85" t="s">
        <v>6</v>
      </c>
      <c r="K2" s="86"/>
      <c r="L2" s="85" t="s">
        <v>19</v>
      </c>
      <c r="M2" s="86"/>
      <c r="N2" s="85" t="s">
        <v>5</v>
      </c>
      <c r="O2" s="86"/>
      <c r="P2" s="82" t="s">
        <v>9</v>
      </c>
      <c r="Q2" s="84"/>
      <c r="R2" s="82" t="s">
        <v>12</v>
      </c>
      <c r="S2" s="92"/>
      <c r="T2" s="91" t="s">
        <v>3</v>
      </c>
      <c r="U2" s="92"/>
      <c r="V2" s="91" t="s">
        <v>4</v>
      </c>
      <c r="W2" s="92"/>
      <c r="X2" s="91" t="s">
        <v>13</v>
      </c>
      <c r="Y2" s="92"/>
      <c r="Z2" s="82" t="s">
        <v>10</v>
      </c>
      <c r="AA2" s="84"/>
      <c r="AB2" s="100"/>
      <c r="AC2" s="101"/>
      <c r="AD2" s="76" t="s">
        <v>73</v>
      </c>
      <c r="AE2" s="76" t="s">
        <v>74</v>
      </c>
      <c r="AF2" s="76" t="s">
        <v>75</v>
      </c>
      <c r="AG2" s="76" t="s">
        <v>76</v>
      </c>
      <c r="AH2" s="76" t="s">
        <v>77</v>
      </c>
      <c r="AI2" s="76" t="s">
        <v>78</v>
      </c>
      <c r="AJ2" s="103" t="s">
        <v>79</v>
      </c>
      <c r="AK2" s="76" t="s">
        <v>80</v>
      </c>
      <c r="AL2" s="76" t="s">
        <v>81</v>
      </c>
      <c r="AM2" s="76" t="s">
        <v>82</v>
      </c>
      <c r="AN2" s="88"/>
      <c r="AO2" s="80"/>
    </row>
    <row r="3" spans="1:41" ht="57.75" customHeight="1">
      <c r="A3" s="94"/>
      <c r="B3" s="94"/>
      <c r="C3" s="94"/>
      <c r="D3" s="5" t="s">
        <v>2</v>
      </c>
      <c r="E3" s="5" t="s">
        <v>7</v>
      </c>
      <c r="F3" s="5" t="s">
        <v>2</v>
      </c>
      <c r="G3" s="5" t="s">
        <v>7</v>
      </c>
      <c r="H3" s="5" t="s">
        <v>2</v>
      </c>
      <c r="I3" s="5" t="s">
        <v>7</v>
      </c>
      <c r="J3" s="5" t="s">
        <v>2</v>
      </c>
      <c r="K3" s="5" t="s">
        <v>7</v>
      </c>
      <c r="L3" s="5" t="s">
        <v>2</v>
      </c>
      <c r="M3" s="5" t="s">
        <v>7</v>
      </c>
      <c r="N3" s="5" t="s">
        <v>2</v>
      </c>
      <c r="O3" s="5" t="s">
        <v>7</v>
      </c>
      <c r="P3" s="5" t="s">
        <v>2</v>
      </c>
      <c r="Q3" s="5" t="s">
        <v>7</v>
      </c>
      <c r="R3" s="6" t="s">
        <v>2</v>
      </c>
      <c r="S3" s="6" t="s">
        <v>7</v>
      </c>
      <c r="T3" s="6" t="s">
        <v>2</v>
      </c>
      <c r="U3" s="6" t="s">
        <v>7</v>
      </c>
      <c r="V3" s="6" t="s">
        <v>2</v>
      </c>
      <c r="W3" s="6" t="s">
        <v>7</v>
      </c>
      <c r="X3" s="6" t="s">
        <v>2</v>
      </c>
      <c r="Y3" s="6" t="s">
        <v>7</v>
      </c>
      <c r="Z3" s="6" t="s">
        <v>2</v>
      </c>
      <c r="AA3" s="6" t="s">
        <v>7</v>
      </c>
      <c r="AB3" s="13" t="s">
        <v>2</v>
      </c>
      <c r="AC3" s="14" t="s">
        <v>7</v>
      </c>
      <c r="AD3" s="77"/>
      <c r="AE3" s="77"/>
      <c r="AF3" s="77"/>
      <c r="AG3" s="77"/>
      <c r="AH3" s="77"/>
      <c r="AI3" s="77"/>
      <c r="AJ3" s="103"/>
      <c r="AK3" s="77"/>
      <c r="AL3" s="77"/>
      <c r="AM3" s="77"/>
      <c r="AN3" s="89"/>
      <c r="AO3" s="81"/>
    </row>
    <row r="4" spans="1:41" ht="45">
      <c r="A4" s="9" t="s">
        <v>22</v>
      </c>
      <c r="B4" s="9" t="s">
        <v>63</v>
      </c>
      <c r="C4" s="9" t="s">
        <v>62</v>
      </c>
      <c r="D4" s="15">
        <v>60</v>
      </c>
      <c r="E4" s="15">
        <v>55</v>
      </c>
      <c r="F4" s="15">
        <v>267</v>
      </c>
      <c r="G4" s="15">
        <v>246.3</v>
      </c>
      <c r="H4" s="15">
        <v>473</v>
      </c>
      <c r="I4" s="15">
        <v>442.1</v>
      </c>
      <c r="J4" s="15">
        <v>39</v>
      </c>
      <c r="K4" s="15">
        <v>36.9</v>
      </c>
      <c r="L4" s="15">
        <v>3</v>
      </c>
      <c r="M4" s="15">
        <v>2.9</v>
      </c>
      <c r="N4" s="15">
        <v>2</v>
      </c>
      <c r="O4" s="15">
        <v>1.3</v>
      </c>
      <c r="P4" s="16">
        <f aca="true" t="shared" si="0" ref="P4:P34">SUM(D4,F4,H4,J4,L4,N4)</f>
        <v>844</v>
      </c>
      <c r="Q4" s="16">
        <f aca="true" t="shared" si="1" ref="Q4:Q34">SUM(E4,G4,I4,K4,M4,O4)</f>
        <v>784.5</v>
      </c>
      <c r="R4" s="15">
        <v>16</v>
      </c>
      <c r="S4" s="15">
        <v>16</v>
      </c>
      <c r="T4" s="15">
        <v>0</v>
      </c>
      <c r="U4" s="15">
        <v>0</v>
      </c>
      <c r="V4" s="15">
        <v>1</v>
      </c>
      <c r="W4" s="15">
        <v>0.2</v>
      </c>
      <c r="X4" s="15">
        <v>0</v>
      </c>
      <c r="Y4" s="15">
        <v>0</v>
      </c>
      <c r="Z4" s="17">
        <f aca="true" t="shared" si="2" ref="Z4:Z34">SUM(R4,T4,V4,X4)</f>
        <v>17</v>
      </c>
      <c r="AA4" s="17">
        <f aca="true" t="shared" si="3" ref="AA4:AA34">SUM(S4,U4,W4,Y4)</f>
        <v>16.2</v>
      </c>
      <c r="AB4" s="18">
        <f aca="true" t="shared" si="4" ref="AB4:AB34">SUM(P4+Z4)</f>
        <v>861</v>
      </c>
      <c r="AC4" s="18">
        <f aca="true" t="shared" si="5" ref="AC4:AC34">SUM(Q4+AA4)</f>
        <v>800.7</v>
      </c>
      <c r="AD4" s="28">
        <v>2009138.93</v>
      </c>
      <c r="AE4" s="28">
        <v>17597.54</v>
      </c>
      <c r="AF4" s="28"/>
      <c r="AG4" s="28">
        <v>9357.71</v>
      </c>
      <c r="AH4" s="28">
        <v>369127.71</v>
      </c>
      <c r="AI4" s="28">
        <v>162676.7</v>
      </c>
      <c r="AJ4" s="29">
        <f aca="true" t="shared" si="6" ref="AJ4:AJ34">SUM(AD4:AI4)</f>
        <v>2567898.5900000003</v>
      </c>
      <c r="AK4" s="27">
        <v>31407.25</v>
      </c>
      <c r="AL4" s="27">
        <v>4350</v>
      </c>
      <c r="AM4" s="30">
        <f aca="true" t="shared" si="7" ref="AM4:AM34">SUM(AK4:AL4)</f>
        <v>35757.25</v>
      </c>
      <c r="AN4" s="30">
        <f aca="true" t="shared" si="8" ref="AN4:AN34">SUM(AJ4+AM4)</f>
        <v>2603655.8400000003</v>
      </c>
      <c r="AO4" s="20"/>
    </row>
    <row r="5" spans="1:41" ht="45">
      <c r="A5" s="9" t="s">
        <v>23</v>
      </c>
      <c r="B5" s="9" t="s">
        <v>61</v>
      </c>
      <c r="C5" s="9" t="s">
        <v>62</v>
      </c>
      <c r="D5" s="37">
        <v>2</v>
      </c>
      <c r="E5" s="37">
        <v>1.743</v>
      </c>
      <c r="F5" s="37">
        <v>27</v>
      </c>
      <c r="G5" s="37">
        <v>24.897</v>
      </c>
      <c r="H5" s="37">
        <v>36</v>
      </c>
      <c r="I5" s="37">
        <v>33.478</v>
      </c>
      <c r="J5" s="37">
        <v>12</v>
      </c>
      <c r="K5" s="37">
        <v>11.311</v>
      </c>
      <c r="L5" s="37">
        <v>4</v>
      </c>
      <c r="M5" s="37">
        <v>3.5</v>
      </c>
      <c r="N5" s="37">
        <v>0</v>
      </c>
      <c r="O5" s="37">
        <v>0</v>
      </c>
      <c r="P5" s="16">
        <f t="shared" si="0"/>
        <v>81</v>
      </c>
      <c r="Q5" s="16">
        <f t="shared" si="1"/>
        <v>74.929</v>
      </c>
      <c r="R5" s="37">
        <v>0</v>
      </c>
      <c r="S5" s="37">
        <v>0</v>
      </c>
      <c r="T5" s="37">
        <v>0</v>
      </c>
      <c r="U5" s="37">
        <v>0</v>
      </c>
      <c r="V5" s="37">
        <v>0</v>
      </c>
      <c r="W5" s="37">
        <v>0</v>
      </c>
      <c r="X5" s="37">
        <v>3</v>
      </c>
      <c r="Y5" s="37">
        <v>3</v>
      </c>
      <c r="Z5" s="17">
        <f t="shared" si="2"/>
        <v>3</v>
      </c>
      <c r="AA5" s="17">
        <f t="shared" si="3"/>
        <v>3</v>
      </c>
      <c r="AB5" s="18">
        <f t="shared" si="4"/>
        <v>84</v>
      </c>
      <c r="AC5" s="18">
        <f t="shared" si="5"/>
        <v>77.929</v>
      </c>
      <c r="AD5" s="28">
        <v>211808.52</v>
      </c>
      <c r="AE5" s="60">
        <v>5102.83</v>
      </c>
      <c r="AF5" s="60"/>
      <c r="AG5" s="60">
        <v>103.7</v>
      </c>
      <c r="AH5" s="60">
        <v>50678.39</v>
      </c>
      <c r="AI5" s="60">
        <v>16795.04</v>
      </c>
      <c r="AJ5" s="29">
        <f t="shared" si="6"/>
        <v>284488.48</v>
      </c>
      <c r="AK5" s="61"/>
      <c r="AL5" s="61">
        <v>9424</v>
      </c>
      <c r="AM5" s="30">
        <f t="shared" si="7"/>
        <v>9424</v>
      </c>
      <c r="AN5" s="30">
        <f t="shared" si="8"/>
        <v>293912.48</v>
      </c>
      <c r="AO5" s="58"/>
    </row>
    <row r="6" spans="1:41" ht="45">
      <c r="A6" s="9" t="s">
        <v>24</v>
      </c>
      <c r="B6" s="9" t="s">
        <v>61</v>
      </c>
      <c r="C6" s="9" t="s">
        <v>62</v>
      </c>
      <c r="D6" s="37">
        <v>252</v>
      </c>
      <c r="E6" s="37">
        <v>223.78</v>
      </c>
      <c r="F6" s="37">
        <v>400</v>
      </c>
      <c r="G6" s="37">
        <v>367.81</v>
      </c>
      <c r="H6" s="37">
        <v>797</v>
      </c>
      <c r="I6" s="37">
        <v>761.04</v>
      </c>
      <c r="J6" s="37">
        <v>201</v>
      </c>
      <c r="K6" s="37">
        <v>194.88</v>
      </c>
      <c r="L6" s="37">
        <v>46</v>
      </c>
      <c r="M6" s="37">
        <v>42.5</v>
      </c>
      <c r="N6" s="37">
        <v>7</v>
      </c>
      <c r="O6" s="37">
        <v>7</v>
      </c>
      <c r="P6" s="16">
        <f t="shared" si="0"/>
        <v>1703</v>
      </c>
      <c r="Q6" s="16">
        <f t="shared" si="1"/>
        <v>1597.0100000000002</v>
      </c>
      <c r="R6" s="37">
        <v>9</v>
      </c>
      <c r="S6" s="37">
        <v>9</v>
      </c>
      <c r="T6" s="37">
        <v>0</v>
      </c>
      <c r="U6" s="37">
        <v>0</v>
      </c>
      <c r="V6" s="37">
        <v>1</v>
      </c>
      <c r="W6" s="37">
        <v>1</v>
      </c>
      <c r="X6" s="37">
        <v>1</v>
      </c>
      <c r="Y6" s="37">
        <v>0.2</v>
      </c>
      <c r="Z6" s="17">
        <f t="shared" si="2"/>
        <v>11</v>
      </c>
      <c r="AA6" s="17">
        <f t="shared" si="3"/>
        <v>10.2</v>
      </c>
      <c r="AB6" s="18">
        <f t="shared" si="4"/>
        <v>1714</v>
      </c>
      <c r="AC6" s="18">
        <f t="shared" si="5"/>
        <v>1607.2100000000003</v>
      </c>
      <c r="AD6" s="28">
        <v>4415000.38</v>
      </c>
      <c r="AE6" s="60">
        <v>76941.7</v>
      </c>
      <c r="AF6" s="60">
        <v>910</v>
      </c>
      <c r="AG6" s="60">
        <v>51826.41</v>
      </c>
      <c r="AH6" s="60">
        <v>1139582</v>
      </c>
      <c r="AI6" s="60">
        <v>361548.31</v>
      </c>
      <c r="AJ6" s="29">
        <f t="shared" si="6"/>
        <v>6045808.8</v>
      </c>
      <c r="AK6" s="61">
        <v>31582.08</v>
      </c>
      <c r="AL6" s="61">
        <v>5000</v>
      </c>
      <c r="AM6" s="30">
        <f t="shared" si="7"/>
        <v>36582.08</v>
      </c>
      <c r="AN6" s="30">
        <f t="shared" si="8"/>
        <v>6082390.88</v>
      </c>
      <c r="AO6" s="58"/>
    </row>
    <row r="7" spans="1:41" ht="45">
      <c r="A7" s="9" t="s">
        <v>25</v>
      </c>
      <c r="B7" s="9" t="s">
        <v>61</v>
      </c>
      <c r="C7" s="9" t="s">
        <v>62</v>
      </c>
      <c r="D7" s="37" t="s">
        <v>67</v>
      </c>
      <c r="E7" s="37" t="s">
        <v>67</v>
      </c>
      <c r="F7" s="37" t="s">
        <v>67</v>
      </c>
      <c r="G7" s="37" t="s">
        <v>67</v>
      </c>
      <c r="H7" s="37" t="s">
        <v>67</v>
      </c>
      <c r="I7" s="37" t="s">
        <v>67</v>
      </c>
      <c r="J7" s="37" t="s">
        <v>67</v>
      </c>
      <c r="K7" s="37" t="s">
        <v>67</v>
      </c>
      <c r="L7" s="37" t="s">
        <v>67</v>
      </c>
      <c r="M7" s="37" t="s">
        <v>67</v>
      </c>
      <c r="N7" s="37" t="s">
        <v>67</v>
      </c>
      <c r="O7" s="37" t="s">
        <v>67</v>
      </c>
      <c r="P7" s="16">
        <f t="shared" si="0"/>
        <v>0</v>
      </c>
      <c r="Q7" s="16">
        <f t="shared" si="1"/>
        <v>0</v>
      </c>
      <c r="R7" s="37" t="s">
        <v>67</v>
      </c>
      <c r="S7" s="37" t="s">
        <v>67</v>
      </c>
      <c r="T7" s="37" t="s">
        <v>67</v>
      </c>
      <c r="U7" s="37" t="s">
        <v>67</v>
      </c>
      <c r="V7" s="37" t="s">
        <v>67</v>
      </c>
      <c r="W7" s="37" t="s">
        <v>67</v>
      </c>
      <c r="X7" s="37" t="s">
        <v>67</v>
      </c>
      <c r="Y7" s="37" t="s">
        <v>67</v>
      </c>
      <c r="Z7" s="17">
        <f t="shared" si="2"/>
        <v>0</v>
      </c>
      <c r="AA7" s="17">
        <f t="shared" si="3"/>
        <v>0</v>
      </c>
      <c r="AB7" s="18">
        <f t="shared" si="4"/>
        <v>0</v>
      </c>
      <c r="AC7" s="18">
        <f t="shared" si="5"/>
        <v>0</v>
      </c>
      <c r="AD7" s="28"/>
      <c r="AE7" s="60"/>
      <c r="AF7" s="60"/>
      <c r="AG7" s="60"/>
      <c r="AH7" s="60"/>
      <c r="AI7" s="60"/>
      <c r="AJ7" s="29">
        <f t="shared" si="6"/>
        <v>0</v>
      </c>
      <c r="AK7" s="61"/>
      <c r="AL7" s="61"/>
      <c r="AM7" s="30">
        <f t="shared" si="7"/>
        <v>0</v>
      </c>
      <c r="AN7" s="30">
        <f t="shared" si="8"/>
        <v>0</v>
      </c>
      <c r="AO7" s="59"/>
    </row>
    <row r="8" spans="1:41" ht="45">
      <c r="A8" s="9" t="s">
        <v>26</v>
      </c>
      <c r="B8" s="9" t="s">
        <v>64</v>
      </c>
      <c r="C8" s="9" t="s">
        <v>62</v>
      </c>
      <c r="D8" s="35">
        <v>225</v>
      </c>
      <c r="E8" s="36">
        <v>216.76</v>
      </c>
      <c r="F8" s="36">
        <v>449</v>
      </c>
      <c r="G8" s="36">
        <v>434.8</v>
      </c>
      <c r="H8" s="36">
        <v>1175</v>
      </c>
      <c r="I8" s="36">
        <v>1148.81</v>
      </c>
      <c r="J8" s="36">
        <v>1037</v>
      </c>
      <c r="K8" s="36">
        <v>1001.73</v>
      </c>
      <c r="L8" s="36">
        <v>219</v>
      </c>
      <c r="M8" s="36">
        <v>211.81</v>
      </c>
      <c r="N8" s="36">
        <v>0</v>
      </c>
      <c r="O8" s="36">
        <v>0</v>
      </c>
      <c r="P8" s="16">
        <f t="shared" si="0"/>
        <v>3105</v>
      </c>
      <c r="Q8" s="16">
        <f t="shared" si="1"/>
        <v>3013.91</v>
      </c>
      <c r="R8" s="36">
        <v>132</v>
      </c>
      <c r="S8" s="36">
        <v>132</v>
      </c>
      <c r="T8" s="36">
        <v>14</v>
      </c>
      <c r="U8" s="36">
        <v>14</v>
      </c>
      <c r="V8" s="36">
        <v>101</v>
      </c>
      <c r="W8" s="36">
        <v>101</v>
      </c>
      <c r="X8" s="36">
        <v>74</v>
      </c>
      <c r="Y8" s="36">
        <v>74</v>
      </c>
      <c r="Z8" s="17">
        <f t="shared" si="2"/>
        <v>321</v>
      </c>
      <c r="AA8" s="17">
        <f t="shared" si="3"/>
        <v>321</v>
      </c>
      <c r="AB8" s="18">
        <f t="shared" si="4"/>
        <v>3426</v>
      </c>
      <c r="AC8" s="18">
        <f t="shared" si="5"/>
        <v>3334.91</v>
      </c>
      <c r="AD8" s="31">
        <v>9928162</v>
      </c>
      <c r="AE8" s="63">
        <v>265055</v>
      </c>
      <c r="AF8" s="63">
        <v>31200</v>
      </c>
      <c r="AG8" s="63">
        <v>76576</v>
      </c>
      <c r="AH8" s="63">
        <v>2071166</v>
      </c>
      <c r="AI8" s="63">
        <v>935031</v>
      </c>
      <c r="AJ8" s="29">
        <f t="shared" si="6"/>
        <v>13307190</v>
      </c>
      <c r="AK8" s="64">
        <v>584035</v>
      </c>
      <c r="AL8" s="64">
        <v>428193</v>
      </c>
      <c r="AM8" s="30">
        <f t="shared" si="7"/>
        <v>1012228</v>
      </c>
      <c r="AN8" s="30">
        <f t="shared" si="8"/>
        <v>14319418</v>
      </c>
      <c r="AO8" s="58"/>
    </row>
    <row r="9" spans="1:41" ht="45">
      <c r="A9" s="9" t="s">
        <v>27</v>
      </c>
      <c r="B9" s="9" t="s">
        <v>61</v>
      </c>
      <c r="C9" s="9" t="s">
        <v>62</v>
      </c>
      <c r="D9" s="37">
        <v>0</v>
      </c>
      <c r="E9" s="37">
        <v>0</v>
      </c>
      <c r="F9" s="37">
        <v>6</v>
      </c>
      <c r="G9" s="37">
        <v>6</v>
      </c>
      <c r="H9" s="37">
        <v>12</v>
      </c>
      <c r="I9" s="37">
        <v>11.86</v>
      </c>
      <c r="J9" s="37">
        <v>10</v>
      </c>
      <c r="K9" s="37">
        <v>9.69</v>
      </c>
      <c r="L9" s="37">
        <v>7</v>
      </c>
      <c r="M9" s="37">
        <v>3.55</v>
      </c>
      <c r="N9" s="37">
        <v>0</v>
      </c>
      <c r="O9" s="37">
        <v>0</v>
      </c>
      <c r="P9" s="16">
        <f t="shared" si="0"/>
        <v>35</v>
      </c>
      <c r="Q9" s="16">
        <f t="shared" si="1"/>
        <v>31.099999999999998</v>
      </c>
      <c r="R9" s="37">
        <v>0</v>
      </c>
      <c r="S9" s="37">
        <v>0</v>
      </c>
      <c r="T9" s="37">
        <v>0</v>
      </c>
      <c r="U9" s="37">
        <v>0</v>
      </c>
      <c r="V9" s="37">
        <v>5</v>
      </c>
      <c r="W9" s="37">
        <v>1.59</v>
      </c>
      <c r="X9" s="37">
        <v>0</v>
      </c>
      <c r="Y9" s="37">
        <v>0</v>
      </c>
      <c r="Z9" s="17">
        <f t="shared" si="2"/>
        <v>5</v>
      </c>
      <c r="AA9" s="17">
        <f t="shared" si="3"/>
        <v>1.59</v>
      </c>
      <c r="AB9" s="18">
        <f t="shared" si="4"/>
        <v>40</v>
      </c>
      <c r="AC9" s="18">
        <f t="shared" si="5"/>
        <v>32.69</v>
      </c>
      <c r="AD9" s="28">
        <v>137562.39</v>
      </c>
      <c r="AE9" s="60">
        <v>500</v>
      </c>
      <c r="AF9" s="60"/>
      <c r="AG9" s="60"/>
      <c r="AH9" s="60">
        <v>26923.42</v>
      </c>
      <c r="AI9" s="60">
        <v>13645.52</v>
      </c>
      <c r="AJ9" s="29">
        <f t="shared" si="6"/>
        <v>178631.33</v>
      </c>
      <c r="AK9" s="61">
        <v>21336.17</v>
      </c>
      <c r="AL9" s="61"/>
      <c r="AM9" s="30">
        <f t="shared" si="7"/>
        <v>21336.17</v>
      </c>
      <c r="AN9" s="30">
        <f t="shared" si="8"/>
        <v>199967.5</v>
      </c>
      <c r="AO9" s="58"/>
    </row>
    <row r="10" spans="1:41" ht="45">
      <c r="A10" s="9" t="s">
        <v>28</v>
      </c>
      <c r="B10" s="9" t="s">
        <v>65</v>
      </c>
      <c r="C10" s="9" t="s">
        <v>62</v>
      </c>
      <c r="D10" s="37">
        <v>551</v>
      </c>
      <c r="E10" s="37">
        <v>480.11</v>
      </c>
      <c r="F10" s="37">
        <v>264</v>
      </c>
      <c r="G10" s="37">
        <v>247.91</v>
      </c>
      <c r="H10" s="37">
        <v>131</v>
      </c>
      <c r="I10" s="37">
        <v>127.78</v>
      </c>
      <c r="J10" s="37">
        <v>25</v>
      </c>
      <c r="K10" s="37">
        <v>23.61</v>
      </c>
      <c r="L10" s="37">
        <v>4</v>
      </c>
      <c r="M10" s="37">
        <v>4</v>
      </c>
      <c r="N10" s="37">
        <v>10</v>
      </c>
      <c r="O10" s="37">
        <v>8.26</v>
      </c>
      <c r="P10" s="16">
        <f t="shared" si="0"/>
        <v>985</v>
      </c>
      <c r="Q10" s="16">
        <f t="shared" si="1"/>
        <v>891.67</v>
      </c>
      <c r="R10" s="37">
        <v>0</v>
      </c>
      <c r="S10" s="37">
        <v>0</v>
      </c>
      <c r="T10" s="37">
        <v>0</v>
      </c>
      <c r="U10" s="37">
        <v>0</v>
      </c>
      <c r="V10" s="37">
        <v>4</v>
      </c>
      <c r="W10" s="37">
        <v>4</v>
      </c>
      <c r="X10" s="37">
        <v>0</v>
      </c>
      <c r="Y10" s="37">
        <v>0</v>
      </c>
      <c r="Z10" s="17">
        <f t="shared" si="2"/>
        <v>4</v>
      </c>
      <c r="AA10" s="17">
        <f t="shared" si="3"/>
        <v>4</v>
      </c>
      <c r="AB10" s="18">
        <f t="shared" si="4"/>
        <v>989</v>
      </c>
      <c r="AC10" s="18">
        <f t="shared" si="5"/>
        <v>895.67</v>
      </c>
      <c r="AD10" s="28">
        <v>1780454.64</v>
      </c>
      <c r="AE10" s="60">
        <v>29352.15</v>
      </c>
      <c r="AF10" s="60"/>
      <c r="AG10" s="60">
        <v>18473.1</v>
      </c>
      <c r="AH10" s="60">
        <v>319988.7</v>
      </c>
      <c r="AI10" s="60">
        <v>123885.5</v>
      </c>
      <c r="AJ10" s="29">
        <f t="shared" si="6"/>
        <v>2272154.09</v>
      </c>
      <c r="AK10" s="61"/>
      <c r="AL10" s="61">
        <v>43857.35</v>
      </c>
      <c r="AM10" s="30">
        <f t="shared" si="7"/>
        <v>43857.35</v>
      </c>
      <c r="AN10" s="30">
        <f t="shared" si="8"/>
        <v>2316011.44</v>
      </c>
      <c r="AO10" s="58"/>
    </row>
    <row r="11" spans="1:41" ht="45">
      <c r="A11" s="9" t="s">
        <v>29</v>
      </c>
      <c r="B11" s="9" t="s">
        <v>61</v>
      </c>
      <c r="C11" s="9" t="s">
        <v>62</v>
      </c>
      <c r="D11" s="37">
        <v>12</v>
      </c>
      <c r="E11" s="37">
        <v>12</v>
      </c>
      <c r="F11" s="37">
        <v>18</v>
      </c>
      <c r="G11" s="37">
        <v>17.28</v>
      </c>
      <c r="H11" s="37">
        <v>32</v>
      </c>
      <c r="I11" s="37">
        <v>31</v>
      </c>
      <c r="J11" s="37">
        <v>70</v>
      </c>
      <c r="K11" s="37">
        <v>66.95</v>
      </c>
      <c r="L11" s="37">
        <v>19</v>
      </c>
      <c r="M11" s="37">
        <v>18.9</v>
      </c>
      <c r="N11" s="37">
        <v>0</v>
      </c>
      <c r="O11" s="37">
        <v>0</v>
      </c>
      <c r="P11" s="16">
        <f t="shared" si="0"/>
        <v>151</v>
      </c>
      <c r="Q11" s="16">
        <f t="shared" si="1"/>
        <v>146.13</v>
      </c>
      <c r="R11" s="37">
        <v>12</v>
      </c>
      <c r="S11" s="37">
        <v>10</v>
      </c>
      <c r="T11" s="37">
        <v>3</v>
      </c>
      <c r="U11" s="37">
        <v>3</v>
      </c>
      <c r="V11" s="37">
        <v>4</v>
      </c>
      <c r="W11" s="37">
        <v>4</v>
      </c>
      <c r="X11" s="37">
        <v>0</v>
      </c>
      <c r="Y11" s="37">
        <v>0</v>
      </c>
      <c r="Z11" s="17">
        <f t="shared" si="2"/>
        <v>19</v>
      </c>
      <c r="AA11" s="17">
        <f t="shared" si="3"/>
        <v>17</v>
      </c>
      <c r="AB11" s="18">
        <f t="shared" si="4"/>
        <v>170</v>
      </c>
      <c r="AC11" s="18">
        <f t="shared" si="5"/>
        <v>163.13</v>
      </c>
      <c r="AD11" s="28">
        <v>643193</v>
      </c>
      <c r="AE11" s="60"/>
      <c r="AF11" s="60"/>
      <c r="AG11" s="60"/>
      <c r="AH11" s="60">
        <v>112530</v>
      </c>
      <c r="AI11" s="60">
        <v>64651</v>
      </c>
      <c r="AJ11" s="29">
        <f t="shared" si="6"/>
        <v>820374</v>
      </c>
      <c r="AK11" s="61">
        <v>39332</v>
      </c>
      <c r="AL11" s="61"/>
      <c r="AM11" s="30">
        <f t="shared" si="7"/>
        <v>39332</v>
      </c>
      <c r="AN11" s="30">
        <f t="shared" si="8"/>
        <v>859706</v>
      </c>
      <c r="AO11" s="58"/>
    </row>
    <row r="12" spans="1:41" ht="45">
      <c r="A12" s="9" t="s">
        <v>30</v>
      </c>
      <c r="B12" s="9" t="s">
        <v>61</v>
      </c>
      <c r="C12" s="9" t="s">
        <v>62</v>
      </c>
      <c r="D12" s="37">
        <v>2</v>
      </c>
      <c r="E12" s="37">
        <v>2</v>
      </c>
      <c r="F12" s="37">
        <v>3</v>
      </c>
      <c r="G12" s="37">
        <v>3</v>
      </c>
      <c r="H12" s="37">
        <v>7</v>
      </c>
      <c r="I12" s="37">
        <v>6.4</v>
      </c>
      <c r="J12" s="37">
        <v>3</v>
      </c>
      <c r="K12" s="37">
        <v>2.5</v>
      </c>
      <c r="L12" s="37">
        <v>1</v>
      </c>
      <c r="M12" s="37">
        <v>1</v>
      </c>
      <c r="N12" s="37">
        <v>0</v>
      </c>
      <c r="O12" s="37">
        <v>0</v>
      </c>
      <c r="P12" s="16">
        <f t="shared" si="0"/>
        <v>16</v>
      </c>
      <c r="Q12" s="16">
        <f t="shared" si="1"/>
        <v>14.9</v>
      </c>
      <c r="R12" s="37">
        <v>0</v>
      </c>
      <c r="S12" s="37">
        <v>0</v>
      </c>
      <c r="T12" s="37">
        <v>0</v>
      </c>
      <c r="U12" s="37">
        <v>0</v>
      </c>
      <c r="V12" s="37">
        <v>0</v>
      </c>
      <c r="W12" s="37">
        <v>0</v>
      </c>
      <c r="X12" s="37">
        <v>0</v>
      </c>
      <c r="Y12" s="37">
        <v>0</v>
      </c>
      <c r="Z12" s="17">
        <f t="shared" si="2"/>
        <v>0</v>
      </c>
      <c r="AA12" s="17">
        <f t="shared" si="3"/>
        <v>0</v>
      </c>
      <c r="AB12" s="18">
        <f t="shared" si="4"/>
        <v>16</v>
      </c>
      <c r="AC12" s="18">
        <f t="shared" si="5"/>
        <v>14.9</v>
      </c>
      <c r="AD12" s="28">
        <v>47129.48</v>
      </c>
      <c r="AE12" s="60"/>
      <c r="AF12" s="60"/>
      <c r="AG12" s="60"/>
      <c r="AH12" s="60">
        <v>10391.09</v>
      </c>
      <c r="AI12" s="60">
        <v>4189.9800000000005</v>
      </c>
      <c r="AJ12" s="29">
        <f t="shared" si="6"/>
        <v>61710.55000000001</v>
      </c>
      <c r="AK12" s="61"/>
      <c r="AL12" s="61"/>
      <c r="AM12" s="30">
        <f t="shared" si="7"/>
        <v>0</v>
      </c>
      <c r="AN12" s="30">
        <f t="shared" si="8"/>
        <v>61710.55000000001</v>
      </c>
      <c r="AO12" s="58"/>
    </row>
    <row r="13" spans="1:41" ht="45">
      <c r="A13" s="9" t="s">
        <v>31</v>
      </c>
      <c r="B13" s="9" t="s">
        <v>61</v>
      </c>
      <c r="C13" s="9" t="s">
        <v>62</v>
      </c>
      <c r="D13" s="37">
        <v>435</v>
      </c>
      <c r="E13" s="37">
        <v>402.15</v>
      </c>
      <c r="F13" s="37">
        <v>619</v>
      </c>
      <c r="G13" s="37">
        <v>606.07</v>
      </c>
      <c r="H13" s="37">
        <v>314</v>
      </c>
      <c r="I13" s="37">
        <v>308.84</v>
      </c>
      <c r="J13" s="37">
        <v>29</v>
      </c>
      <c r="K13" s="37">
        <v>29</v>
      </c>
      <c r="L13" s="37">
        <v>8</v>
      </c>
      <c r="M13" s="37">
        <v>8</v>
      </c>
      <c r="N13" s="37">
        <v>0</v>
      </c>
      <c r="O13" s="37">
        <v>0</v>
      </c>
      <c r="P13" s="16">
        <f t="shared" si="0"/>
        <v>1405</v>
      </c>
      <c r="Q13" s="16">
        <f t="shared" si="1"/>
        <v>1354.06</v>
      </c>
      <c r="R13" s="37">
        <v>98</v>
      </c>
      <c r="S13" s="37">
        <v>74.11</v>
      </c>
      <c r="T13" s="37">
        <v>0</v>
      </c>
      <c r="U13" s="37">
        <v>0</v>
      </c>
      <c r="V13" s="37">
        <v>66</v>
      </c>
      <c r="W13" s="37">
        <v>43.73</v>
      </c>
      <c r="X13" s="37">
        <v>3</v>
      </c>
      <c r="Y13" s="37">
        <v>2.31</v>
      </c>
      <c r="Z13" s="17">
        <f t="shared" si="2"/>
        <v>167</v>
      </c>
      <c r="AA13" s="17">
        <f t="shared" si="3"/>
        <v>120.15</v>
      </c>
      <c r="AB13" s="18">
        <f t="shared" si="4"/>
        <v>1572</v>
      </c>
      <c r="AC13" s="18">
        <f t="shared" si="5"/>
        <v>1474.21</v>
      </c>
      <c r="AD13" s="28">
        <v>3392520.62</v>
      </c>
      <c r="AE13" s="60">
        <v>221545.96</v>
      </c>
      <c r="AF13" s="60">
        <v>0</v>
      </c>
      <c r="AG13" s="60">
        <v>39552.56</v>
      </c>
      <c r="AH13" s="60">
        <v>381689.34</v>
      </c>
      <c r="AI13" s="60">
        <v>293903.91</v>
      </c>
      <c r="AJ13" s="29">
        <f t="shared" si="6"/>
        <v>4329212.39</v>
      </c>
      <c r="AK13" s="61">
        <v>4620980</v>
      </c>
      <c r="AL13" s="61">
        <v>73114</v>
      </c>
      <c r="AM13" s="30">
        <f t="shared" si="7"/>
        <v>4694094</v>
      </c>
      <c r="AN13" s="30">
        <f t="shared" si="8"/>
        <v>9023306.39</v>
      </c>
      <c r="AO13" s="58"/>
    </row>
    <row r="14" spans="1:41" ht="45">
      <c r="A14" s="9" t="s">
        <v>32</v>
      </c>
      <c r="B14" s="9" t="s">
        <v>61</v>
      </c>
      <c r="C14" s="9" t="s">
        <v>62</v>
      </c>
      <c r="D14" s="37">
        <v>36</v>
      </c>
      <c r="E14" s="37">
        <v>34.6</v>
      </c>
      <c r="F14" s="37">
        <v>10</v>
      </c>
      <c r="G14" s="37">
        <v>9.5</v>
      </c>
      <c r="H14" s="37">
        <v>71</v>
      </c>
      <c r="I14" s="37">
        <v>67.4</v>
      </c>
      <c r="J14" s="37">
        <v>21</v>
      </c>
      <c r="K14" s="37">
        <v>20</v>
      </c>
      <c r="L14" s="37">
        <v>3</v>
      </c>
      <c r="M14" s="37">
        <v>3</v>
      </c>
      <c r="N14" s="37">
        <v>0</v>
      </c>
      <c r="O14" s="37">
        <v>0</v>
      </c>
      <c r="P14" s="16">
        <f t="shared" si="0"/>
        <v>141</v>
      </c>
      <c r="Q14" s="16">
        <f t="shared" si="1"/>
        <v>134.5</v>
      </c>
      <c r="R14" s="37">
        <v>0</v>
      </c>
      <c r="S14" s="37">
        <v>0</v>
      </c>
      <c r="T14" s="37">
        <v>0</v>
      </c>
      <c r="U14" s="37">
        <v>0</v>
      </c>
      <c r="V14" s="37">
        <v>0</v>
      </c>
      <c r="W14" s="37">
        <v>0</v>
      </c>
      <c r="X14" s="37">
        <v>2</v>
      </c>
      <c r="Y14" s="37">
        <v>1.8</v>
      </c>
      <c r="Z14" s="17">
        <f t="shared" si="2"/>
        <v>2</v>
      </c>
      <c r="AA14" s="17">
        <f t="shared" si="3"/>
        <v>1.8</v>
      </c>
      <c r="AB14" s="18">
        <f t="shared" si="4"/>
        <v>143</v>
      </c>
      <c r="AC14" s="18">
        <f t="shared" si="5"/>
        <v>136.3</v>
      </c>
      <c r="AD14" s="28">
        <v>439714.85</v>
      </c>
      <c r="AE14" s="60">
        <v>898.99</v>
      </c>
      <c r="AF14" s="60">
        <v>0</v>
      </c>
      <c r="AG14" s="60">
        <v>9308.36</v>
      </c>
      <c r="AH14" s="60">
        <v>77236.59</v>
      </c>
      <c r="AI14" s="60">
        <v>38436.18</v>
      </c>
      <c r="AJ14" s="29">
        <f t="shared" si="6"/>
        <v>565594.97</v>
      </c>
      <c r="AK14" s="61">
        <v>16346.32</v>
      </c>
      <c r="AL14" s="61"/>
      <c r="AM14" s="30">
        <f t="shared" si="7"/>
        <v>16346.32</v>
      </c>
      <c r="AN14" s="30">
        <f t="shared" si="8"/>
        <v>581941.2899999999</v>
      </c>
      <c r="AO14" s="58"/>
    </row>
    <row r="15" spans="1:41" ht="45">
      <c r="A15" s="9" t="s">
        <v>35</v>
      </c>
      <c r="B15" s="9" t="s">
        <v>61</v>
      </c>
      <c r="C15" s="9" t="s">
        <v>62</v>
      </c>
      <c r="D15" s="35">
        <v>16</v>
      </c>
      <c r="E15" s="36">
        <v>13.1</v>
      </c>
      <c r="F15" s="36">
        <v>19</v>
      </c>
      <c r="G15" s="36">
        <v>17.3</v>
      </c>
      <c r="H15" s="36">
        <v>64</v>
      </c>
      <c r="I15" s="36">
        <v>57</v>
      </c>
      <c r="J15" s="36">
        <v>17</v>
      </c>
      <c r="K15" s="36">
        <v>16.2</v>
      </c>
      <c r="L15" s="36">
        <v>3</v>
      </c>
      <c r="M15" s="36">
        <v>3</v>
      </c>
      <c r="N15" s="36">
        <v>12</v>
      </c>
      <c r="O15" s="36">
        <v>12</v>
      </c>
      <c r="P15" s="16">
        <f t="shared" si="0"/>
        <v>131</v>
      </c>
      <c r="Q15" s="16">
        <f t="shared" si="1"/>
        <v>118.60000000000001</v>
      </c>
      <c r="R15" s="36">
        <v>1</v>
      </c>
      <c r="S15" s="36">
        <v>1</v>
      </c>
      <c r="T15" s="37">
        <v>0</v>
      </c>
      <c r="U15" s="37">
        <v>0</v>
      </c>
      <c r="V15" s="37">
        <v>0</v>
      </c>
      <c r="W15" s="37">
        <v>0</v>
      </c>
      <c r="X15" s="37">
        <v>0</v>
      </c>
      <c r="Y15" s="37">
        <v>0</v>
      </c>
      <c r="Z15" s="17">
        <f t="shared" si="2"/>
        <v>1</v>
      </c>
      <c r="AA15" s="17">
        <f t="shared" si="3"/>
        <v>1</v>
      </c>
      <c r="AB15" s="18">
        <f t="shared" si="4"/>
        <v>132</v>
      </c>
      <c r="AC15" s="18">
        <f t="shared" si="5"/>
        <v>119.60000000000001</v>
      </c>
      <c r="AD15" s="31">
        <v>327553</v>
      </c>
      <c r="AE15" s="63">
        <v>6387</v>
      </c>
      <c r="AF15" s="63"/>
      <c r="AG15" s="63">
        <v>50</v>
      </c>
      <c r="AH15" s="63">
        <v>79350</v>
      </c>
      <c r="AI15" s="63">
        <v>27220</v>
      </c>
      <c r="AJ15" s="29">
        <f t="shared" si="6"/>
        <v>440560</v>
      </c>
      <c r="AK15" s="64">
        <v>2000</v>
      </c>
      <c r="AL15" s="61"/>
      <c r="AM15" s="30">
        <f t="shared" si="7"/>
        <v>2000</v>
      </c>
      <c r="AN15" s="30">
        <f t="shared" si="8"/>
        <v>442560</v>
      </c>
      <c r="AO15" s="58"/>
    </row>
    <row r="16" spans="1:41" ht="45">
      <c r="A16" s="9" t="s">
        <v>36</v>
      </c>
      <c r="B16" s="9" t="s">
        <v>61</v>
      </c>
      <c r="C16" s="9" t="s">
        <v>62</v>
      </c>
      <c r="D16" s="35">
        <v>29</v>
      </c>
      <c r="E16" s="36">
        <v>28.13</v>
      </c>
      <c r="F16" s="36">
        <v>33</v>
      </c>
      <c r="G16" s="36">
        <v>31.37</v>
      </c>
      <c r="H16" s="36">
        <v>121</v>
      </c>
      <c r="I16" s="36">
        <v>114.79</v>
      </c>
      <c r="J16" s="36">
        <v>33</v>
      </c>
      <c r="K16" s="36">
        <v>30.68</v>
      </c>
      <c r="L16" s="36">
        <v>4</v>
      </c>
      <c r="M16" s="36">
        <v>4</v>
      </c>
      <c r="N16" s="36">
        <v>0</v>
      </c>
      <c r="O16" s="36">
        <v>0</v>
      </c>
      <c r="P16" s="16">
        <f t="shared" si="0"/>
        <v>220</v>
      </c>
      <c r="Q16" s="16">
        <f t="shared" si="1"/>
        <v>208.97000000000003</v>
      </c>
      <c r="R16" s="36">
        <v>3</v>
      </c>
      <c r="S16" s="36">
        <v>3</v>
      </c>
      <c r="T16" s="36">
        <v>0</v>
      </c>
      <c r="U16" s="36">
        <v>0</v>
      </c>
      <c r="V16" s="36">
        <v>12</v>
      </c>
      <c r="W16" s="36">
        <v>12</v>
      </c>
      <c r="X16" s="36">
        <v>0</v>
      </c>
      <c r="Y16" s="36">
        <v>0</v>
      </c>
      <c r="Z16" s="17">
        <f t="shared" si="2"/>
        <v>15</v>
      </c>
      <c r="AA16" s="17">
        <f t="shared" si="3"/>
        <v>15</v>
      </c>
      <c r="AB16" s="18">
        <f t="shared" si="4"/>
        <v>235</v>
      </c>
      <c r="AC16" s="18">
        <f t="shared" si="5"/>
        <v>223.97000000000003</v>
      </c>
      <c r="AD16" s="31">
        <v>574082.06</v>
      </c>
      <c r="AE16" s="63">
        <v>9932.93</v>
      </c>
      <c r="AF16" s="63">
        <v>1050</v>
      </c>
      <c r="AG16" s="63">
        <v>2007.88</v>
      </c>
      <c r="AH16" s="63">
        <v>145265.87</v>
      </c>
      <c r="AI16" s="63">
        <v>46035.91</v>
      </c>
      <c r="AJ16" s="29">
        <f t="shared" si="6"/>
        <v>778374.6500000001</v>
      </c>
      <c r="AK16" s="64">
        <v>92270.69</v>
      </c>
      <c r="AL16" s="64"/>
      <c r="AM16" s="30">
        <f t="shared" si="7"/>
        <v>92270.69</v>
      </c>
      <c r="AN16" s="30">
        <f t="shared" si="8"/>
        <v>870645.3400000001</v>
      </c>
      <c r="AO16" s="58"/>
    </row>
    <row r="17" spans="1:41" ht="45">
      <c r="A17" s="9" t="s">
        <v>37</v>
      </c>
      <c r="B17" s="9" t="s">
        <v>61</v>
      </c>
      <c r="C17" s="9" t="s">
        <v>62</v>
      </c>
      <c r="D17" s="37">
        <v>37</v>
      </c>
      <c r="E17" s="37">
        <v>32</v>
      </c>
      <c r="F17" s="37">
        <v>32</v>
      </c>
      <c r="G17" s="37">
        <v>32</v>
      </c>
      <c r="H17" s="37">
        <v>20</v>
      </c>
      <c r="I17" s="37">
        <v>20</v>
      </c>
      <c r="J17" s="37">
        <v>0</v>
      </c>
      <c r="K17" s="37">
        <v>0</v>
      </c>
      <c r="L17" s="37">
        <v>0</v>
      </c>
      <c r="M17" s="37">
        <v>0</v>
      </c>
      <c r="N17" s="37">
        <v>3</v>
      </c>
      <c r="O17" s="37">
        <v>1</v>
      </c>
      <c r="P17" s="16">
        <f t="shared" si="0"/>
        <v>92</v>
      </c>
      <c r="Q17" s="16">
        <f t="shared" si="1"/>
        <v>85</v>
      </c>
      <c r="R17" s="37">
        <v>1</v>
      </c>
      <c r="S17" s="37">
        <v>1</v>
      </c>
      <c r="T17" s="37">
        <v>0</v>
      </c>
      <c r="U17" s="37">
        <v>0</v>
      </c>
      <c r="V17" s="37">
        <v>0</v>
      </c>
      <c r="W17" s="37">
        <v>0</v>
      </c>
      <c r="X17" s="37">
        <v>0</v>
      </c>
      <c r="Y17" s="37">
        <v>0</v>
      </c>
      <c r="Z17" s="17">
        <f t="shared" si="2"/>
        <v>1</v>
      </c>
      <c r="AA17" s="17">
        <f t="shared" si="3"/>
        <v>1</v>
      </c>
      <c r="AB17" s="18">
        <f t="shared" si="4"/>
        <v>93</v>
      </c>
      <c r="AC17" s="18">
        <f t="shared" si="5"/>
        <v>86</v>
      </c>
      <c r="AD17" s="28">
        <v>242611</v>
      </c>
      <c r="AE17" s="60">
        <v>10468</v>
      </c>
      <c r="AF17" s="60"/>
      <c r="AG17" s="60">
        <v>511</v>
      </c>
      <c r="AH17" s="60">
        <v>46534</v>
      </c>
      <c r="AI17" s="60">
        <v>22587</v>
      </c>
      <c r="AJ17" s="29">
        <f t="shared" si="6"/>
        <v>322711</v>
      </c>
      <c r="AK17" s="61">
        <v>920</v>
      </c>
      <c r="AL17" s="61"/>
      <c r="AM17" s="30">
        <f t="shared" si="7"/>
        <v>920</v>
      </c>
      <c r="AN17" s="30">
        <f t="shared" si="8"/>
        <v>323631</v>
      </c>
      <c r="AO17" s="58"/>
    </row>
    <row r="18" spans="1:41" ht="45">
      <c r="A18" s="9" t="s">
        <v>38</v>
      </c>
      <c r="B18" s="9" t="s">
        <v>61</v>
      </c>
      <c r="C18" s="9" t="s">
        <v>62</v>
      </c>
      <c r="D18" s="37" t="s">
        <v>67</v>
      </c>
      <c r="E18" s="37" t="s">
        <v>67</v>
      </c>
      <c r="F18" s="37" t="s">
        <v>67</v>
      </c>
      <c r="G18" s="37" t="s">
        <v>67</v>
      </c>
      <c r="H18" s="37" t="s">
        <v>67</v>
      </c>
      <c r="I18" s="37" t="s">
        <v>67</v>
      </c>
      <c r="J18" s="37" t="s">
        <v>67</v>
      </c>
      <c r="K18" s="37" t="s">
        <v>67</v>
      </c>
      <c r="L18" s="37" t="s">
        <v>67</v>
      </c>
      <c r="M18" s="37" t="s">
        <v>67</v>
      </c>
      <c r="N18" s="37" t="s">
        <v>67</v>
      </c>
      <c r="O18" s="37" t="s">
        <v>67</v>
      </c>
      <c r="P18" s="16">
        <f t="shared" si="0"/>
        <v>0</v>
      </c>
      <c r="Q18" s="16">
        <f t="shared" si="1"/>
        <v>0</v>
      </c>
      <c r="R18" s="37" t="s">
        <v>67</v>
      </c>
      <c r="S18" s="37" t="s">
        <v>67</v>
      </c>
      <c r="T18" s="37" t="s">
        <v>67</v>
      </c>
      <c r="U18" s="37" t="s">
        <v>67</v>
      </c>
      <c r="V18" s="37" t="s">
        <v>67</v>
      </c>
      <c r="W18" s="37" t="s">
        <v>67</v>
      </c>
      <c r="X18" s="37" t="s">
        <v>67</v>
      </c>
      <c r="Y18" s="37" t="s">
        <v>67</v>
      </c>
      <c r="Z18" s="17">
        <f t="shared" si="2"/>
        <v>0</v>
      </c>
      <c r="AA18" s="17">
        <f t="shared" si="3"/>
        <v>0</v>
      </c>
      <c r="AB18" s="18">
        <f t="shared" si="4"/>
        <v>0</v>
      </c>
      <c r="AC18" s="18">
        <f t="shared" si="5"/>
        <v>0</v>
      </c>
      <c r="AD18" s="28"/>
      <c r="AE18" s="60"/>
      <c r="AF18" s="60"/>
      <c r="AG18" s="60"/>
      <c r="AH18" s="60"/>
      <c r="AI18" s="60"/>
      <c r="AJ18" s="29">
        <f t="shared" si="6"/>
        <v>0</v>
      </c>
      <c r="AK18" s="61"/>
      <c r="AL18" s="61"/>
      <c r="AM18" s="30">
        <f t="shared" si="7"/>
        <v>0</v>
      </c>
      <c r="AN18" s="30">
        <f t="shared" si="8"/>
        <v>0</v>
      </c>
      <c r="AO18" s="58"/>
    </row>
    <row r="19" spans="1:41" ht="45">
      <c r="A19" s="9" t="s">
        <v>39</v>
      </c>
      <c r="B19" s="9" t="s">
        <v>61</v>
      </c>
      <c r="C19" s="9" t="s">
        <v>62</v>
      </c>
      <c r="D19" s="37">
        <v>7</v>
      </c>
      <c r="E19" s="37">
        <v>4.83</v>
      </c>
      <c r="F19" s="37">
        <v>27</v>
      </c>
      <c r="G19" s="37">
        <v>21.83</v>
      </c>
      <c r="H19" s="37">
        <v>176</v>
      </c>
      <c r="I19" s="37">
        <v>158.27</v>
      </c>
      <c r="J19" s="37">
        <v>42</v>
      </c>
      <c r="K19" s="37">
        <v>40.82</v>
      </c>
      <c r="L19" s="37">
        <v>5</v>
      </c>
      <c r="M19" s="37">
        <v>4.4</v>
      </c>
      <c r="N19" s="37">
        <v>0</v>
      </c>
      <c r="O19" s="37">
        <v>0</v>
      </c>
      <c r="P19" s="16">
        <f t="shared" si="0"/>
        <v>257</v>
      </c>
      <c r="Q19" s="16">
        <f t="shared" si="1"/>
        <v>230.15</v>
      </c>
      <c r="R19" s="37">
        <v>9</v>
      </c>
      <c r="S19" s="37">
        <v>6</v>
      </c>
      <c r="T19" s="37">
        <v>0</v>
      </c>
      <c r="U19" s="37">
        <v>0</v>
      </c>
      <c r="V19" s="37">
        <v>0</v>
      </c>
      <c r="W19" s="37">
        <v>0</v>
      </c>
      <c r="X19" s="37">
        <v>0</v>
      </c>
      <c r="Y19" s="37">
        <v>0</v>
      </c>
      <c r="Z19" s="17">
        <f t="shared" si="2"/>
        <v>9</v>
      </c>
      <c r="AA19" s="17">
        <f t="shared" si="3"/>
        <v>6</v>
      </c>
      <c r="AB19" s="18">
        <f t="shared" si="4"/>
        <v>266</v>
      </c>
      <c r="AC19" s="18">
        <f t="shared" si="5"/>
        <v>236.15</v>
      </c>
      <c r="AD19" s="28">
        <v>744697.73</v>
      </c>
      <c r="AE19" s="60">
        <v>2455.92</v>
      </c>
      <c r="AF19" s="60"/>
      <c r="AG19" s="60">
        <v>219.76</v>
      </c>
      <c r="AH19" s="60">
        <v>143334.88</v>
      </c>
      <c r="AI19" s="60">
        <v>64954.15</v>
      </c>
      <c r="AJ19" s="29">
        <f t="shared" si="6"/>
        <v>955662.4400000001</v>
      </c>
      <c r="AK19" s="61">
        <v>12649.28</v>
      </c>
      <c r="AL19" s="61"/>
      <c r="AM19" s="30">
        <f t="shared" si="7"/>
        <v>12649.28</v>
      </c>
      <c r="AN19" s="30">
        <f t="shared" si="8"/>
        <v>968311.7200000001</v>
      </c>
      <c r="AO19" s="58"/>
    </row>
    <row r="20" spans="1:41" ht="45">
      <c r="A20" s="9" t="s">
        <v>40</v>
      </c>
      <c r="B20" s="9" t="s">
        <v>65</v>
      </c>
      <c r="C20" s="9" t="s">
        <v>62</v>
      </c>
      <c r="D20" s="37">
        <v>737</v>
      </c>
      <c r="E20" s="37">
        <v>678.89</v>
      </c>
      <c r="F20" s="37">
        <v>350</v>
      </c>
      <c r="G20" s="37">
        <v>331.51</v>
      </c>
      <c r="H20" s="37">
        <v>822</v>
      </c>
      <c r="I20" s="37">
        <v>793.72</v>
      </c>
      <c r="J20" s="37">
        <v>94</v>
      </c>
      <c r="K20" s="37">
        <v>93.32</v>
      </c>
      <c r="L20" s="37">
        <v>6</v>
      </c>
      <c r="M20" s="37">
        <v>5.8</v>
      </c>
      <c r="N20" s="37">
        <v>0</v>
      </c>
      <c r="O20" s="37">
        <v>0</v>
      </c>
      <c r="P20" s="16">
        <f t="shared" si="0"/>
        <v>2009</v>
      </c>
      <c r="Q20" s="16">
        <f t="shared" si="1"/>
        <v>1903.2399999999998</v>
      </c>
      <c r="R20" s="37">
        <v>117</v>
      </c>
      <c r="S20" s="37">
        <v>117</v>
      </c>
      <c r="T20" s="37">
        <v>0</v>
      </c>
      <c r="U20" s="37">
        <v>0</v>
      </c>
      <c r="V20" s="37">
        <v>26</v>
      </c>
      <c r="W20" s="37">
        <v>26</v>
      </c>
      <c r="X20" s="37">
        <v>0</v>
      </c>
      <c r="Y20" s="37">
        <v>0</v>
      </c>
      <c r="Z20" s="17">
        <f t="shared" si="2"/>
        <v>143</v>
      </c>
      <c r="AA20" s="17">
        <f t="shared" si="3"/>
        <v>143</v>
      </c>
      <c r="AB20" s="18">
        <f t="shared" si="4"/>
        <v>2152</v>
      </c>
      <c r="AC20" s="18">
        <f t="shared" si="5"/>
        <v>2046.2399999999998</v>
      </c>
      <c r="AD20" s="28">
        <v>4546492</v>
      </c>
      <c r="AE20" s="60">
        <v>41888</v>
      </c>
      <c r="AF20" s="60">
        <v>0</v>
      </c>
      <c r="AG20" s="60">
        <v>2348</v>
      </c>
      <c r="AH20" s="60">
        <v>859904</v>
      </c>
      <c r="AI20" s="60">
        <v>351005</v>
      </c>
      <c r="AJ20" s="29">
        <f t="shared" si="6"/>
        <v>5801637</v>
      </c>
      <c r="AK20" s="61">
        <v>492717</v>
      </c>
      <c r="AL20" s="61"/>
      <c r="AM20" s="30">
        <f t="shared" si="7"/>
        <v>492717</v>
      </c>
      <c r="AN20" s="30">
        <f t="shared" si="8"/>
        <v>6294354</v>
      </c>
      <c r="AO20" s="58"/>
    </row>
    <row r="21" spans="1:41" ht="45">
      <c r="A21" s="9" t="s">
        <v>41</v>
      </c>
      <c r="B21" s="9" t="s">
        <v>61</v>
      </c>
      <c r="C21" s="9" t="s">
        <v>62</v>
      </c>
      <c r="D21" s="37">
        <v>389</v>
      </c>
      <c r="E21" s="37">
        <v>358.2</v>
      </c>
      <c r="F21" s="37">
        <v>648</v>
      </c>
      <c r="G21" s="37">
        <v>612</v>
      </c>
      <c r="H21" s="37">
        <v>1720</v>
      </c>
      <c r="I21" s="37">
        <v>1676.5</v>
      </c>
      <c r="J21" s="37">
        <v>252</v>
      </c>
      <c r="K21" s="37">
        <v>244.5</v>
      </c>
      <c r="L21" s="37">
        <v>95</v>
      </c>
      <c r="M21" s="37">
        <v>91.7</v>
      </c>
      <c r="N21" s="37">
        <v>60</v>
      </c>
      <c r="O21" s="37">
        <v>52.2</v>
      </c>
      <c r="P21" s="16">
        <f t="shared" si="0"/>
        <v>3164</v>
      </c>
      <c r="Q21" s="16">
        <f t="shared" si="1"/>
        <v>3035.0999999999995</v>
      </c>
      <c r="R21" s="37">
        <v>20</v>
      </c>
      <c r="S21" s="37">
        <v>20</v>
      </c>
      <c r="T21" s="37">
        <v>10</v>
      </c>
      <c r="U21" s="37">
        <v>10</v>
      </c>
      <c r="V21" s="37">
        <v>9</v>
      </c>
      <c r="W21" s="37">
        <v>9</v>
      </c>
      <c r="X21" s="37">
        <v>4</v>
      </c>
      <c r="Y21" s="37">
        <v>4</v>
      </c>
      <c r="Z21" s="17">
        <f t="shared" si="2"/>
        <v>43</v>
      </c>
      <c r="AA21" s="17">
        <f t="shared" si="3"/>
        <v>43</v>
      </c>
      <c r="AB21" s="18">
        <f t="shared" si="4"/>
        <v>3207</v>
      </c>
      <c r="AC21" s="18">
        <f t="shared" si="5"/>
        <v>3078.0999999999995</v>
      </c>
      <c r="AD21" s="28">
        <v>8365290.3</v>
      </c>
      <c r="AE21" s="60">
        <v>500468.52</v>
      </c>
      <c r="AF21" s="60">
        <v>0</v>
      </c>
      <c r="AG21" s="60">
        <v>34081.21</v>
      </c>
      <c r="AH21" s="60">
        <v>993337.18</v>
      </c>
      <c r="AI21" s="60">
        <v>757098.94</v>
      </c>
      <c r="AJ21" s="29">
        <f t="shared" si="6"/>
        <v>10650276.15</v>
      </c>
      <c r="AK21" s="61">
        <v>1209913</v>
      </c>
      <c r="AL21" s="61">
        <v>0</v>
      </c>
      <c r="AM21" s="30">
        <f t="shared" si="7"/>
        <v>1209913</v>
      </c>
      <c r="AN21" s="30">
        <f t="shared" si="8"/>
        <v>11860189.15</v>
      </c>
      <c r="AO21" s="58" t="s">
        <v>104</v>
      </c>
    </row>
    <row r="22" spans="1:41" ht="45">
      <c r="A22" s="9" t="s">
        <v>43</v>
      </c>
      <c r="B22" s="9" t="s">
        <v>65</v>
      </c>
      <c r="C22" s="9" t="s">
        <v>62</v>
      </c>
      <c r="D22" s="37">
        <v>6</v>
      </c>
      <c r="E22" s="37">
        <v>4.89</v>
      </c>
      <c r="F22" s="37">
        <v>10</v>
      </c>
      <c r="G22" s="37">
        <v>9.83</v>
      </c>
      <c r="H22" s="37">
        <v>33</v>
      </c>
      <c r="I22" s="37">
        <v>32.61</v>
      </c>
      <c r="J22" s="37">
        <v>16</v>
      </c>
      <c r="K22" s="37">
        <v>14.99</v>
      </c>
      <c r="L22" s="37">
        <v>1</v>
      </c>
      <c r="M22" s="37">
        <v>1</v>
      </c>
      <c r="N22" s="37">
        <v>0</v>
      </c>
      <c r="O22" s="37">
        <v>0</v>
      </c>
      <c r="P22" s="16">
        <f t="shared" si="0"/>
        <v>66</v>
      </c>
      <c r="Q22" s="16">
        <f t="shared" si="1"/>
        <v>63.32</v>
      </c>
      <c r="R22" s="37">
        <v>2</v>
      </c>
      <c r="S22" s="37">
        <v>2</v>
      </c>
      <c r="T22" s="37">
        <v>0</v>
      </c>
      <c r="U22" s="37">
        <v>0</v>
      </c>
      <c r="V22" s="37">
        <v>0</v>
      </c>
      <c r="W22" s="37">
        <v>0</v>
      </c>
      <c r="X22" s="37">
        <v>0</v>
      </c>
      <c r="Y22" s="37">
        <v>0</v>
      </c>
      <c r="Z22" s="17">
        <f t="shared" si="2"/>
        <v>2</v>
      </c>
      <c r="AA22" s="17">
        <f t="shared" si="3"/>
        <v>2</v>
      </c>
      <c r="AB22" s="18">
        <f t="shared" si="4"/>
        <v>68</v>
      </c>
      <c r="AC22" s="18">
        <f t="shared" si="5"/>
        <v>65.32</v>
      </c>
      <c r="AD22" s="28">
        <v>208112.17</v>
      </c>
      <c r="AE22" s="60">
        <v>339.77</v>
      </c>
      <c r="AF22" s="60"/>
      <c r="AG22" s="60">
        <v>41.93</v>
      </c>
      <c r="AH22" s="60">
        <v>40557.36</v>
      </c>
      <c r="AI22" s="60">
        <v>17477.48</v>
      </c>
      <c r="AJ22" s="29">
        <f t="shared" si="6"/>
        <v>266528.70999999996</v>
      </c>
      <c r="AK22" s="61">
        <v>4479.34</v>
      </c>
      <c r="AL22" s="61">
        <v>0</v>
      </c>
      <c r="AM22" s="30">
        <f t="shared" si="7"/>
        <v>4479.34</v>
      </c>
      <c r="AN22" s="30">
        <f t="shared" si="8"/>
        <v>271008.05</v>
      </c>
      <c r="AO22" s="58"/>
    </row>
    <row r="23" spans="1:41" ht="45">
      <c r="A23" s="9" t="s">
        <v>44</v>
      </c>
      <c r="B23" s="9" t="s">
        <v>61</v>
      </c>
      <c r="C23" s="9" t="s">
        <v>62</v>
      </c>
      <c r="D23" s="24">
        <v>280</v>
      </c>
      <c r="E23" s="24">
        <v>253</v>
      </c>
      <c r="F23" s="24">
        <v>405</v>
      </c>
      <c r="G23" s="24">
        <v>383</v>
      </c>
      <c r="H23" s="24">
        <v>1077</v>
      </c>
      <c r="I23" s="24">
        <v>1024</v>
      </c>
      <c r="J23" s="24">
        <v>369</v>
      </c>
      <c r="K23" s="24">
        <v>349</v>
      </c>
      <c r="L23" s="24">
        <v>22</v>
      </c>
      <c r="M23" s="24">
        <v>21</v>
      </c>
      <c r="N23" s="24">
        <v>340</v>
      </c>
      <c r="O23" s="24">
        <v>331</v>
      </c>
      <c r="P23" s="16">
        <f t="shared" si="0"/>
        <v>2493</v>
      </c>
      <c r="Q23" s="16">
        <f t="shared" si="1"/>
        <v>2361</v>
      </c>
      <c r="R23" s="24">
        <v>13</v>
      </c>
      <c r="S23" s="24">
        <v>13</v>
      </c>
      <c r="T23" s="24">
        <v>0</v>
      </c>
      <c r="U23" s="24">
        <v>0</v>
      </c>
      <c r="V23" s="24">
        <v>5</v>
      </c>
      <c r="W23" s="24">
        <v>5</v>
      </c>
      <c r="X23" s="24">
        <v>2</v>
      </c>
      <c r="Y23" s="24">
        <v>2</v>
      </c>
      <c r="Z23" s="17">
        <f t="shared" si="2"/>
        <v>20</v>
      </c>
      <c r="AA23" s="17">
        <f t="shared" si="3"/>
        <v>20</v>
      </c>
      <c r="AB23" s="18">
        <f t="shared" si="4"/>
        <v>2513</v>
      </c>
      <c r="AC23" s="18">
        <f t="shared" si="5"/>
        <v>2381</v>
      </c>
      <c r="AD23" s="32">
        <v>6738407.75</v>
      </c>
      <c r="AE23" s="32">
        <v>109237.27</v>
      </c>
      <c r="AF23" s="32">
        <v>11310</v>
      </c>
      <c r="AG23" s="32">
        <v>24996.53</v>
      </c>
      <c r="AH23" s="32">
        <v>1820224.76</v>
      </c>
      <c r="AI23" s="32">
        <v>567775.59</v>
      </c>
      <c r="AJ23" s="29">
        <f t="shared" si="6"/>
        <v>9271951.9</v>
      </c>
      <c r="AK23" s="31">
        <v>150984.87</v>
      </c>
      <c r="AL23" s="31">
        <v>362.85</v>
      </c>
      <c r="AM23" s="30">
        <f t="shared" si="7"/>
        <v>151347.72</v>
      </c>
      <c r="AN23" s="30">
        <f t="shared" si="8"/>
        <v>9423299.620000001</v>
      </c>
      <c r="AO23" s="20" t="s">
        <v>68</v>
      </c>
    </row>
    <row r="24" spans="1:41" ht="45">
      <c r="A24" s="9" t="s">
        <v>46</v>
      </c>
      <c r="B24" s="9" t="s">
        <v>61</v>
      </c>
      <c r="C24" s="9" t="s">
        <v>62</v>
      </c>
      <c r="D24" s="37">
        <v>0</v>
      </c>
      <c r="E24" s="37">
        <v>0</v>
      </c>
      <c r="F24" s="37">
        <v>0</v>
      </c>
      <c r="G24" s="37">
        <v>0</v>
      </c>
      <c r="H24" s="37">
        <v>8</v>
      </c>
      <c r="I24" s="37">
        <v>7.6</v>
      </c>
      <c r="J24" s="37">
        <v>2</v>
      </c>
      <c r="K24" s="37">
        <v>1.5</v>
      </c>
      <c r="L24" s="37">
        <v>1</v>
      </c>
      <c r="M24" s="37">
        <v>1</v>
      </c>
      <c r="N24" s="37">
        <v>0</v>
      </c>
      <c r="O24" s="37">
        <v>0</v>
      </c>
      <c r="P24" s="16">
        <f t="shared" si="0"/>
        <v>11</v>
      </c>
      <c r="Q24" s="16">
        <f t="shared" si="1"/>
        <v>10.1</v>
      </c>
      <c r="R24" s="37">
        <v>1</v>
      </c>
      <c r="S24" s="37">
        <v>1</v>
      </c>
      <c r="T24" s="37">
        <v>0</v>
      </c>
      <c r="U24" s="37">
        <v>0</v>
      </c>
      <c r="V24" s="37">
        <v>0</v>
      </c>
      <c r="W24" s="37">
        <v>0</v>
      </c>
      <c r="X24" s="37">
        <v>0</v>
      </c>
      <c r="Y24" s="37">
        <v>0</v>
      </c>
      <c r="Z24" s="17">
        <f t="shared" si="2"/>
        <v>1</v>
      </c>
      <c r="AA24" s="17">
        <f t="shared" si="3"/>
        <v>1</v>
      </c>
      <c r="AB24" s="18">
        <f t="shared" si="4"/>
        <v>12</v>
      </c>
      <c r="AC24" s="18">
        <f t="shared" si="5"/>
        <v>11.1</v>
      </c>
      <c r="AD24" s="28">
        <v>30627.12</v>
      </c>
      <c r="AE24" s="60">
        <v>478.88</v>
      </c>
      <c r="AF24" s="60">
        <v>0</v>
      </c>
      <c r="AG24" s="60">
        <v>0</v>
      </c>
      <c r="AH24" s="60">
        <v>5951.83</v>
      </c>
      <c r="AI24" s="60">
        <v>2548.78</v>
      </c>
      <c r="AJ24" s="29">
        <f t="shared" si="6"/>
        <v>39606.61</v>
      </c>
      <c r="AK24" s="61">
        <v>2061.58</v>
      </c>
      <c r="AL24" s="61">
        <v>0</v>
      </c>
      <c r="AM24" s="30">
        <f t="shared" si="7"/>
        <v>2061.58</v>
      </c>
      <c r="AN24" s="30">
        <f t="shared" si="8"/>
        <v>41668.19</v>
      </c>
      <c r="AO24" s="58" t="s">
        <v>85</v>
      </c>
    </row>
    <row r="25" spans="1:41" ht="45">
      <c r="A25" s="9" t="s">
        <v>48</v>
      </c>
      <c r="B25" s="9" t="s">
        <v>61</v>
      </c>
      <c r="C25" s="9" t="s">
        <v>62</v>
      </c>
      <c r="D25" s="35">
        <v>134</v>
      </c>
      <c r="E25" s="36">
        <v>128.4</v>
      </c>
      <c r="F25" s="36">
        <v>253</v>
      </c>
      <c r="G25" s="36">
        <v>240.7</v>
      </c>
      <c r="H25" s="36">
        <v>941</v>
      </c>
      <c r="I25" s="36">
        <v>922.7</v>
      </c>
      <c r="J25" s="36">
        <v>335</v>
      </c>
      <c r="K25" s="36">
        <v>319.1</v>
      </c>
      <c r="L25" s="36">
        <v>36</v>
      </c>
      <c r="M25" s="36">
        <v>33.3</v>
      </c>
      <c r="N25" s="36">
        <v>38</v>
      </c>
      <c r="O25" s="36">
        <v>38</v>
      </c>
      <c r="P25" s="16">
        <f t="shared" si="0"/>
        <v>1737</v>
      </c>
      <c r="Q25" s="16">
        <f t="shared" si="1"/>
        <v>1682.2</v>
      </c>
      <c r="R25" s="36">
        <v>14</v>
      </c>
      <c r="S25" s="36">
        <v>12</v>
      </c>
      <c r="T25" s="36">
        <v>1</v>
      </c>
      <c r="U25" s="36">
        <v>1</v>
      </c>
      <c r="V25" s="36">
        <v>14</v>
      </c>
      <c r="W25" s="36">
        <v>14</v>
      </c>
      <c r="X25" s="36">
        <v>0</v>
      </c>
      <c r="Y25" s="36">
        <v>0</v>
      </c>
      <c r="Z25" s="17">
        <f t="shared" si="2"/>
        <v>29</v>
      </c>
      <c r="AA25" s="17">
        <f t="shared" si="3"/>
        <v>27</v>
      </c>
      <c r="AB25" s="18">
        <f t="shared" si="4"/>
        <v>1766</v>
      </c>
      <c r="AC25" s="18">
        <f t="shared" si="5"/>
        <v>1709.2</v>
      </c>
      <c r="AD25" s="31">
        <v>4834297</v>
      </c>
      <c r="AE25" s="63">
        <v>167030</v>
      </c>
      <c r="AF25" s="63"/>
      <c r="AG25" s="63">
        <v>141940</v>
      </c>
      <c r="AH25" s="63">
        <v>1254359</v>
      </c>
      <c r="AI25" s="63">
        <v>432675</v>
      </c>
      <c r="AJ25" s="29">
        <f t="shared" si="6"/>
        <v>6830301</v>
      </c>
      <c r="AK25" s="64">
        <v>124482</v>
      </c>
      <c r="AL25" s="61"/>
      <c r="AM25" s="30">
        <f t="shared" si="7"/>
        <v>124482</v>
      </c>
      <c r="AN25" s="30">
        <f t="shared" si="8"/>
        <v>6954783</v>
      </c>
      <c r="AO25" s="58"/>
    </row>
    <row r="26" spans="1:41" ht="45">
      <c r="A26" s="9" t="s">
        <v>49</v>
      </c>
      <c r="B26" s="9" t="s">
        <v>65</v>
      </c>
      <c r="C26" s="9" t="s">
        <v>62</v>
      </c>
      <c r="D26" s="37">
        <v>113</v>
      </c>
      <c r="E26" s="37">
        <v>109.59</v>
      </c>
      <c r="F26" s="37">
        <v>423</v>
      </c>
      <c r="G26" s="37">
        <v>409.95</v>
      </c>
      <c r="H26" s="37">
        <v>565</v>
      </c>
      <c r="I26" s="37">
        <v>553.04</v>
      </c>
      <c r="J26" s="37">
        <v>167</v>
      </c>
      <c r="K26" s="37">
        <v>166.32</v>
      </c>
      <c r="L26" s="37">
        <v>46</v>
      </c>
      <c r="M26" s="37">
        <v>45.45</v>
      </c>
      <c r="N26" s="37">
        <v>2</v>
      </c>
      <c r="O26" s="37">
        <v>1.95</v>
      </c>
      <c r="P26" s="16">
        <f t="shared" si="0"/>
        <v>1316</v>
      </c>
      <c r="Q26" s="16">
        <f t="shared" si="1"/>
        <v>1286.3</v>
      </c>
      <c r="R26" s="37">
        <v>6</v>
      </c>
      <c r="S26" s="37">
        <v>6</v>
      </c>
      <c r="T26" s="37">
        <v>0</v>
      </c>
      <c r="U26" s="37">
        <v>0</v>
      </c>
      <c r="V26" s="37">
        <v>99</v>
      </c>
      <c r="W26" s="37">
        <v>99</v>
      </c>
      <c r="X26" s="37">
        <v>1</v>
      </c>
      <c r="Y26" s="37">
        <v>1</v>
      </c>
      <c r="Z26" s="17">
        <f t="shared" si="2"/>
        <v>106</v>
      </c>
      <c r="AA26" s="17">
        <f t="shared" si="3"/>
        <v>106</v>
      </c>
      <c r="AB26" s="18">
        <f t="shared" si="4"/>
        <v>1422</v>
      </c>
      <c r="AC26" s="18">
        <f t="shared" si="5"/>
        <v>1392.3</v>
      </c>
      <c r="AD26" s="28">
        <v>4358399.52</v>
      </c>
      <c r="AE26" s="60">
        <v>130325.59</v>
      </c>
      <c r="AF26" s="60">
        <v>0</v>
      </c>
      <c r="AG26" s="60">
        <v>684.08</v>
      </c>
      <c r="AH26" s="60">
        <v>880268.31</v>
      </c>
      <c r="AI26" s="60">
        <v>406882.22</v>
      </c>
      <c r="AJ26" s="29">
        <f t="shared" si="6"/>
        <v>5776559.72</v>
      </c>
      <c r="AK26" s="61">
        <v>1051612</v>
      </c>
      <c r="AL26" s="61">
        <v>0</v>
      </c>
      <c r="AM26" s="30">
        <f t="shared" si="7"/>
        <v>1051612</v>
      </c>
      <c r="AN26" s="30">
        <f t="shared" si="8"/>
        <v>6828171.72</v>
      </c>
      <c r="AO26" s="58"/>
    </row>
    <row r="27" spans="1:41" ht="45">
      <c r="A27" s="9" t="s">
        <v>52</v>
      </c>
      <c r="B27" s="9" t="s">
        <v>61</v>
      </c>
      <c r="C27" s="9" t="s">
        <v>62</v>
      </c>
      <c r="D27" s="35">
        <v>1528</v>
      </c>
      <c r="E27" s="36">
        <v>1426</v>
      </c>
      <c r="F27" s="36">
        <v>700</v>
      </c>
      <c r="G27" s="36">
        <v>675</v>
      </c>
      <c r="H27" s="36">
        <v>96</v>
      </c>
      <c r="I27" s="36">
        <v>93</v>
      </c>
      <c r="J27" s="36">
        <v>12</v>
      </c>
      <c r="K27" s="36">
        <v>12</v>
      </c>
      <c r="L27" s="36">
        <v>8</v>
      </c>
      <c r="M27" s="36">
        <v>8</v>
      </c>
      <c r="N27" s="36">
        <v>7</v>
      </c>
      <c r="O27" s="36">
        <v>0.96</v>
      </c>
      <c r="P27" s="16">
        <f t="shared" si="0"/>
        <v>2351</v>
      </c>
      <c r="Q27" s="16">
        <f t="shared" si="1"/>
        <v>2214.96</v>
      </c>
      <c r="R27" s="36">
        <v>100</v>
      </c>
      <c r="S27" s="36">
        <v>100</v>
      </c>
      <c r="T27" s="36">
        <v>0</v>
      </c>
      <c r="U27" s="36">
        <v>0</v>
      </c>
      <c r="V27" s="36">
        <v>106</v>
      </c>
      <c r="W27" s="36">
        <v>106</v>
      </c>
      <c r="X27" s="36">
        <v>0</v>
      </c>
      <c r="Y27" s="36">
        <v>0</v>
      </c>
      <c r="Z27" s="17">
        <f t="shared" si="2"/>
        <v>206</v>
      </c>
      <c r="AA27" s="17">
        <f t="shared" si="3"/>
        <v>206</v>
      </c>
      <c r="AB27" s="18">
        <f t="shared" si="4"/>
        <v>2557</v>
      </c>
      <c r="AC27" s="18">
        <f t="shared" si="5"/>
        <v>2420.96</v>
      </c>
      <c r="AD27" s="31">
        <v>4032961.8200000897</v>
      </c>
      <c r="AE27" s="63">
        <v>122577.2400000004</v>
      </c>
      <c r="AF27" s="63">
        <v>8341.02</v>
      </c>
      <c r="AG27" s="63">
        <v>199367.24</v>
      </c>
      <c r="AH27" s="63">
        <v>310294.50000000116</v>
      </c>
      <c r="AI27" s="63">
        <v>332406.4099999994</v>
      </c>
      <c r="AJ27" s="29">
        <f t="shared" si="6"/>
        <v>5005948.23000009</v>
      </c>
      <c r="AK27" s="64">
        <v>792524</v>
      </c>
      <c r="AL27" s="64">
        <v>5089</v>
      </c>
      <c r="AM27" s="30">
        <f t="shared" si="7"/>
        <v>797613</v>
      </c>
      <c r="AN27" s="30">
        <f t="shared" si="8"/>
        <v>5803561.23000009</v>
      </c>
      <c r="AO27" s="58"/>
    </row>
    <row r="28" spans="1:41" ht="45">
      <c r="A28" s="9" t="s">
        <v>53</v>
      </c>
      <c r="B28" s="9" t="s">
        <v>61</v>
      </c>
      <c r="C28" s="9" t="s">
        <v>62</v>
      </c>
      <c r="D28" s="37">
        <v>0</v>
      </c>
      <c r="E28" s="37">
        <v>0</v>
      </c>
      <c r="F28" s="37">
        <v>41</v>
      </c>
      <c r="G28" s="37">
        <v>41</v>
      </c>
      <c r="H28" s="37">
        <v>17</v>
      </c>
      <c r="I28" s="37">
        <v>17</v>
      </c>
      <c r="J28" s="37">
        <v>78</v>
      </c>
      <c r="K28" s="37">
        <v>78</v>
      </c>
      <c r="L28" s="37">
        <v>6</v>
      </c>
      <c r="M28" s="37">
        <v>6</v>
      </c>
      <c r="N28" s="37">
        <v>29</v>
      </c>
      <c r="O28" s="37">
        <v>29</v>
      </c>
      <c r="P28" s="16">
        <f t="shared" si="0"/>
        <v>171</v>
      </c>
      <c r="Q28" s="16">
        <f t="shared" si="1"/>
        <v>171</v>
      </c>
      <c r="R28" s="37">
        <v>14</v>
      </c>
      <c r="S28" s="37">
        <v>14</v>
      </c>
      <c r="T28" s="37">
        <v>0</v>
      </c>
      <c r="U28" s="37">
        <v>0</v>
      </c>
      <c r="V28" s="37">
        <v>0</v>
      </c>
      <c r="W28" s="37">
        <v>0</v>
      </c>
      <c r="X28" s="37">
        <v>0</v>
      </c>
      <c r="Y28" s="37">
        <v>0</v>
      </c>
      <c r="Z28" s="17">
        <f t="shared" si="2"/>
        <v>14</v>
      </c>
      <c r="AA28" s="17">
        <f t="shared" si="3"/>
        <v>14</v>
      </c>
      <c r="AB28" s="18">
        <f t="shared" si="4"/>
        <v>185</v>
      </c>
      <c r="AC28" s="18">
        <f t="shared" si="5"/>
        <v>185</v>
      </c>
      <c r="AD28" s="28">
        <v>728207.5</v>
      </c>
      <c r="AE28" s="60">
        <v>104723.4</v>
      </c>
      <c r="AF28" s="60"/>
      <c r="AG28" s="60"/>
      <c r="AH28" s="60">
        <v>128716.5</v>
      </c>
      <c r="AI28" s="60">
        <v>87525.69</v>
      </c>
      <c r="AJ28" s="29">
        <f t="shared" si="6"/>
        <v>1049173.09</v>
      </c>
      <c r="AK28" s="61">
        <v>34498.85</v>
      </c>
      <c r="AL28" s="61"/>
      <c r="AM28" s="30">
        <f t="shared" si="7"/>
        <v>34498.85</v>
      </c>
      <c r="AN28" s="30">
        <f t="shared" si="8"/>
        <v>1083671.9400000002</v>
      </c>
      <c r="AO28" s="58"/>
    </row>
    <row r="29" spans="1:41" ht="45">
      <c r="A29" s="9" t="s">
        <v>54</v>
      </c>
      <c r="B29" s="9" t="s">
        <v>61</v>
      </c>
      <c r="C29" s="9" t="s">
        <v>62</v>
      </c>
      <c r="D29" s="35">
        <v>22</v>
      </c>
      <c r="E29" s="36">
        <v>21.7</v>
      </c>
      <c r="F29" s="36">
        <v>13</v>
      </c>
      <c r="G29" s="36">
        <v>12.2</v>
      </c>
      <c r="H29" s="36">
        <v>52</v>
      </c>
      <c r="I29" s="36">
        <v>51.4</v>
      </c>
      <c r="J29" s="36">
        <v>14</v>
      </c>
      <c r="K29" s="36">
        <v>13.8</v>
      </c>
      <c r="L29" s="36">
        <v>6</v>
      </c>
      <c r="M29" s="36">
        <v>6</v>
      </c>
      <c r="N29" s="36">
        <v>0</v>
      </c>
      <c r="O29" s="36">
        <v>0</v>
      </c>
      <c r="P29" s="16">
        <f t="shared" si="0"/>
        <v>107</v>
      </c>
      <c r="Q29" s="16">
        <f t="shared" si="1"/>
        <v>105.1</v>
      </c>
      <c r="R29" s="36">
        <v>0</v>
      </c>
      <c r="S29" s="36">
        <v>0</v>
      </c>
      <c r="T29" s="36">
        <v>0</v>
      </c>
      <c r="U29" s="36">
        <v>0</v>
      </c>
      <c r="V29" s="36">
        <v>1</v>
      </c>
      <c r="W29" s="36">
        <v>1</v>
      </c>
      <c r="X29" s="36">
        <v>0</v>
      </c>
      <c r="Y29" s="36">
        <v>0</v>
      </c>
      <c r="Z29" s="17">
        <f t="shared" si="2"/>
        <v>1</v>
      </c>
      <c r="AA29" s="17">
        <f t="shared" si="3"/>
        <v>1</v>
      </c>
      <c r="AB29" s="18">
        <f t="shared" si="4"/>
        <v>108</v>
      </c>
      <c r="AC29" s="18">
        <f t="shared" si="5"/>
        <v>106.1</v>
      </c>
      <c r="AD29" s="31">
        <v>351287.55</v>
      </c>
      <c r="AE29" s="63"/>
      <c r="AF29" s="63"/>
      <c r="AG29" s="63"/>
      <c r="AH29" s="63">
        <v>69192.11</v>
      </c>
      <c r="AI29" s="63">
        <f>31375.47-10.96</f>
        <v>31364.510000000002</v>
      </c>
      <c r="AJ29" s="29">
        <f t="shared" si="6"/>
        <v>451844.17</v>
      </c>
      <c r="AK29" s="61"/>
      <c r="AL29" s="61"/>
      <c r="AM29" s="30">
        <f t="shared" si="7"/>
        <v>0</v>
      </c>
      <c r="AN29" s="30">
        <f t="shared" si="8"/>
        <v>451844.17</v>
      </c>
      <c r="AO29" s="58"/>
    </row>
    <row r="30" spans="1:41" ht="45">
      <c r="A30" s="9" t="s">
        <v>55</v>
      </c>
      <c r="B30" s="9" t="s">
        <v>65</v>
      </c>
      <c r="C30" s="9" t="s">
        <v>62</v>
      </c>
      <c r="D30" s="37">
        <v>232</v>
      </c>
      <c r="E30" s="37">
        <v>203.52</v>
      </c>
      <c r="F30" s="37">
        <v>224</v>
      </c>
      <c r="G30" s="37">
        <v>213.25594594594594</v>
      </c>
      <c r="H30" s="37">
        <v>263</v>
      </c>
      <c r="I30" s="37">
        <v>257.2054054054054</v>
      </c>
      <c r="J30" s="37">
        <v>227</v>
      </c>
      <c r="K30" s="37">
        <v>214.47540540540538</v>
      </c>
      <c r="L30" s="37">
        <v>29</v>
      </c>
      <c r="M30" s="37">
        <v>29</v>
      </c>
      <c r="N30" s="37">
        <v>0</v>
      </c>
      <c r="O30" s="37">
        <v>0</v>
      </c>
      <c r="P30" s="16">
        <f t="shared" si="0"/>
        <v>975</v>
      </c>
      <c r="Q30" s="16">
        <f t="shared" si="1"/>
        <v>917.4567567567567</v>
      </c>
      <c r="R30" s="37">
        <v>34</v>
      </c>
      <c r="S30" s="37">
        <v>34</v>
      </c>
      <c r="T30" s="37">
        <v>0</v>
      </c>
      <c r="U30" s="37">
        <v>0</v>
      </c>
      <c r="V30" s="37">
        <v>28</v>
      </c>
      <c r="W30" s="37">
        <v>28</v>
      </c>
      <c r="X30" s="37">
        <v>0</v>
      </c>
      <c r="Y30" s="37">
        <v>0</v>
      </c>
      <c r="Z30" s="17">
        <f t="shared" si="2"/>
        <v>62</v>
      </c>
      <c r="AA30" s="17">
        <f t="shared" si="3"/>
        <v>62</v>
      </c>
      <c r="AB30" s="18">
        <f t="shared" si="4"/>
        <v>1037</v>
      </c>
      <c r="AC30" s="18">
        <f t="shared" si="5"/>
        <v>979.4567567567567</v>
      </c>
      <c r="AD30" s="28">
        <v>2552700</v>
      </c>
      <c r="AE30" s="60">
        <v>86950</v>
      </c>
      <c r="AF30" s="60">
        <v>12168</v>
      </c>
      <c r="AG30" s="60">
        <v>132056</v>
      </c>
      <c r="AH30" s="60">
        <v>487755</v>
      </c>
      <c r="AI30" s="60">
        <v>229415</v>
      </c>
      <c r="AJ30" s="29">
        <f t="shared" si="6"/>
        <v>3501044</v>
      </c>
      <c r="AK30" s="61">
        <v>446405</v>
      </c>
      <c r="AL30" s="61"/>
      <c r="AM30" s="30">
        <f t="shared" si="7"/>
        <v>446405</v>
      </c>
      <c r="AN30" s="30">
        <f t="shared" si="8"/>
        <v>3947449</v>
      </c>
      <c r="AO30" s="58"/>
    </row>
    <row r="31" spans="1:41" ht="45">
      <c r="A31" s="9" t="s">
        <v>56</v>
      </c>
      <c r="B31" s="9" t="s">
        <v>65</v>
      </c>
      <c r="C31" s="9" t="s">
        <v>62</v>
      </c>
      <c r="D31" s="37">
        <v>1</v>
      </c>
      <c r="E31" s="37">
        <v>1</v>
      </c>
      <c r="F31" s="37">
        <v>5</v>
      </c>
      <c r="G31" s="37">
        <v>5</v>
      </c>
      <c r="H31" s="37">
        <v>12</v>
      </c>
      <c r="I31" s="37">
        <v>12</v>
      </c>
      <c r="J31" s="37">
        <v>22</v>
      </c>
      <c r="K31" s="37">
        <v>22</v>
      </c>
      <c r="L31" s="37">
        <v>4</v>
      </c>
      <c r="M31" s="37">
        <v>4</v>
      </c>
      <c r="N31" s="37">
        <v>0</v>
      </c>
      <c r="O31" s="37">
        <v>0</v>
      </c>
      <c r="P31" s="16">
        <f t="shared" si="0"/>
        <v>44</v>
      </c>
      <c r="Q31" s="16">
        <f t="shared" si="1"/>
        <v>44</v>
      </c>
      <c r="R31" s="37">
        <v>0</v>
      </c>
      <c r="S31" s="37">
        <v>0</v>
      </c>
      <c r="T31" s="37">
        <v>0</v>
      </c>
      <c r="U31" s="37">
        <v>0</v>
      </c>
      <c r="V31" s="37">
        <v>0</v>
      </c>
      <c r="W31" s="37">
        <v>0</v>
      </c>
      <c r="X31" s="37">
        <v>0</v>
      </c>
      <c r="Y31" s="37">
        <v>0</v>
      </c>
      <c r="Z31" s="17">
        <f t="shared" si="2"/>
        <v>0</v>
      </c>
      <c r="AA31" s="17">
        <f t="shared" si="3"/>
        <v>0</v>
      </c>
      <c r="AB31" s="18">
        <f t="shared" si="4"/>
        <v>44</v>
      </c>
      <c r="AC31" s="18">
        <f t="shared" si="5"/>
        <v>44</v>
      </c>
      <c r="AD31" s="28">
        <v>150017.15</v>
      </c>
      <c r="AE31" s="60"/>
      <c r="AF31" s="60"/>
      <c r="AG31" s="60">
        <v>394.04</v>
      </c>
      <c r="AH31" s="60">
        <v>29552.98</v>
      </c>
      <c r="AI31" s="60">
        <v>14096.14</v>
      </c>
      <c r="AJ31" s="29">
        <f t="shared" si="6"/>
        <v>194060.31</v>
      </c>
      <c r="AK31" s="61"/>
      <c r="AL31" s="61"/>
      <c r="AM31" s="30">
        <f t="shared" si="7"/>
        <v>0</v>
      </c>
      <c r="AN31" s="30">
        <f t="shared" si="8"/>
        <v>194060.31</v>
      </c>
      <c r="AO31" s="58"/>
    </row>
    <row r="32" spans="1:41" ht="45">
      <c r="A32" s="9" t="s">
        <v>57</v>
      </c>
      <c r="B32" s="9" t="s">
        <v>61</v>
      </c>
      <c r="C32" s="9" t="s">
        <v>62</v>
      </c>
      <c r="D32" s="37">
        <v>60</v>
      </c>
      <c r="E32" s="37">
        <v>55.5</v>
      </c>
      <c r="F32" s="37">
        <v>68</v>
      </c>
      <c r="G32" s="37">
        <v>66.37</v>
      </c>
      <c r="H32" s="37">
        <v>293</v>
      </c>
      <c r="I32" s="37">
        <v>289.84</v>
      </c>
      <c r="J32" s="37">
        <v>102</v>
      </c>
      <c r="K32" s="37">
        <v>100.17</v>
      </c>
      <c r="L32" s="37">
        <v>10</v>
      </c>
      <c r="M32" s="37">
        <v>9.6</v>
      </c>
      <c r="N32" s="37">
        <v>17</v>
      </c>
      <c r="O32" s="37">
        <v>17</v>
      </c>
      <c r="P32" s="16">
        <f t="shared" si="0"/>
        <v>550</v>
      </c>
      <c r="Q32" s="16">
        <f t="shared" si="1"/>
        <v>538.48</v>
      </c>
      <c r="R32" s="37">
        <v>8</v>
      </c>
      <c r="S32" s="37">
        <v>8</v>
      </c>
      <c r="T32" s="37">
        <v>0</v>
      </c>
      <c r="U32" s="37">
        <v>0</v>
      </c>
      <c r="V32" s="37">
        <v>369</v>
      </c>
      <c r="W32" s="37">
        <v>369</v>
      </c>
      <c r="X32" s="37">
        <v>0</v>
      </c>
      <c r="Y32" s="37">
        <v>0</v>
      </c>
      <c r="Z32" s="17">
        <f t="shared" si="2"/>
        <v>377</v>
      </c>
      <c r="AA32" s="17">
        <f t="shared" si="3"/>
        <v>377</v>
      </c>
      <c r="AB32" s="18">
        <f t="shared" si="4"/>
        <v>927</v>
      </c>
      <c r="AC32" s="18">
        <f t="shared" si="5"/>
        <v>915.48</v>
      </c>
      <c r="AD32" s="28">
        <v>1748977.58</v>
      </c>
      <c r="AE32" s="60">
        <v>0</v>
      </c>
      <c r="AF32" s="60">
        <v>78421</v>
      </c>
      <c r="AG32" s="60">
        <v>44790.03</v>
      </c>
      <c r="AH32" s="60">
        <v>261384.85</v>
      </c>
      <c r="AI32" s="60">
        <v>153731.75</v>
      </c>
      <c r="AJ32" s="29">
        <f t="shared" si="6"/>
        <v>2287305.21</v>
      </c>
      <c r="AK32" s="61">
        <v>1568486</v>
      </c>
      <c r="AL32" s="61">
        <v>0</v>
      </c>
      <c r="AM32" s="30">
        <f t="shared" si="7"/>
        <v>1568486</v>
      </c>
      <c r="AN32" s="30">
        <f t="shared" si="8"/>
        <v>3855791.21</v>
      </c>
      <c r="AO32" s="58" t="s">
        <v>70</v>
      </c>
    </row>
    <row r="33" spans="1:41" ht="45">
      <c r="A33" s="9" t="s">
        <v>59</v>
      </c>
      <c r="B33" s="9" t="s">
        <v>66</v>
      </c>
      <c r="C33" s="9" t="s">
        <v>62</v>
      </c>
      <c r="D33" s="37">
        <v>37</v>
      </c>
      <c r="E33" s="37">
        <v>31.35</v>
      </c>
      <c r="F33" s="37">
        <v>516</v>
      </c>
      <c r="G33" s="37">
        <v>503.68</v>
      </c>
      <c r="H33" s="37">
        <v>419</v>
      </c>
      <c r="I33" s="37">
        <v>408.64</v>
      </c>
      <c r="J33" s="37">
        <v>115</v>
      </c>
      <c r="K33" s="37">
        <v>112.94</v>
      </c>
      <c r="L33" s="37">
        <v>7</v>
      </c>
      <c r="M33" s="37">
        <v>6.6</v>
      </c>
      <c r="N33" s="37">
        <v>3</v>
      </c>
      <c r="O33" s="37">
        <v>0.73</v>
      </c>
      <c r="P33" s="16">
        <f t="shared" si="0"/>
        <v>1097</v>
      </c>
      <c r="Q33" s="16">
        <f t="shared" si="1"/>
        <v>1063.9399999999998</v>
      </c>
      <c r="R33" s="37">
        <v>67</v>
      </c>
      <c r="S33" s="37">
        <v>67</v>
      </c>
      <c r="T33" s="37">
        <v>1</v>
      </c>
      <c r="U33" s="37">
        <v>1</v>
      </c>
      <c r="V33" s="37">
        <v>94</v>
      </c>
      <c r="W33" s="37">
        <v>94</v>
      </c>
      <c r="X33" s="37">
        <v>0</v>
      </c>
      <c r="Y33" s="37">
        <v>0</v>
      </c>
      <c r="Z33" s="17">
        <f t="shared" si="2"/>
        <v>162</v>
      </c>
      <c r="AA33" s="17">
        <f t="shared" si="3"/>
        <v>162</v>
      </c>
      <c r="AB33" s="18">
        <f t="shared" si="4"/>
        <v>1259</v>
      </c>
      <c r="AC33" s="18">
        <f t="shared" si="5"/>
        <v>1225.9399999999998</v>
      </c>
      <c r="AD33" s="28">
        <v>2848612.36</v>
      </c>
      <c r="AE33" s="60">
        <v>77531.92</v>
      </c>
      <c r="AF33" s="60">
        <v>146941.8</v>
      </c>
      <c r="AG33" s="60">
        <v>19874.24</v>
      </c>
      <c r="AH33" s="60">
        <v>558016.14</v>
      </c>
      <c r="AI33" s="60">
        <v>256854.22</v>
      </c>
      <c r="AJ33" s="29">
        <f t="shared" si="6"/>
        <v>3907830.68</v>
      </c>
      <c r="AK33" s="61">
        <v>1311246.41</v>
      </c>
      <c r="AL33" s="61">
        <v>0</v>
      </c>
      <c r="AM33" s="30">
        <f t="shared" si="7"/>
        <v>1311246.41</v>
      </c>
      <c r="AN33" s="30">
        <f t="shared" si="8"/>
        <v>5219077.09</v>
      </c>
      <c r="AO33" s="58"/>
    </row>
    <row r="34" spans="1:41" ht="45">
      <c r="A34" s="9" t="s">
        <v>60</v>
      </c>
      <c r="B34" s="9" t="s">
        <v>66</v>
      </c>
      <c r="C34" s="9" t="s">
        <v>62</v>
      </c>
      <c r="D34" s="37">
        <v>0</v>
      </c>
      <c r="E34" s="37">
        <v>0</v>
      </c>
      <c r="F34" s="37">
        <v>0</v>
      </c>
      <c r="G34" s="37">
        <v>0</v>
      </c>
      <c r="H34" s="37">
        <v>0</v>
      </c>
      <c r="I34" s="37">
        <v>0</v>
      </c>
      <c r="J34" s="37">
        <v>0</v>
      </c>
      <c r="K34" s="37">
        <v>0</v>
      </c>
      <c r="L34" s="37">
        <v>3</v>
      </c>
      <c r="M34" s="37">
        <v>2.5</v>
      </c>
      <c r="N34" s="37">
        <v>1951</v>
      </c>
      <c r="O34" s="37">
        <v>1878.1</v>
      </c>
      <c r="P34" s="16">
        <f t="shared" si="0"/>
        <v>1954</v>
      </c>
      <c r="Q34" s="16">
        <f t="shared" si="1"/>
        <v>1880.6</v>
      </c>
      <c r="R34" s="37">
        <v>16</v>
      </c>
      <c r="S34" s="37">
        <v>16</v>
      </c>
      <c r="T34" s="37">
        <v>19</v>
      </c>
      <c r="U34" s="37">
        <v>19</v>
      </c>
      <c r="V34" s="37">
        <v>35</v>
      </c>
      <c r="W34" s="37">
        <v>35</v>
      </c>
      <c r="X34" s="37">
        <v>0</v>
      </c>
      <c r="Y34" s="37">
        <v>0</v>
      </c>
      <c r="Z34" s="17">
        <f t="shared" si="2"/>
        <v>70</v>
      </c>
      <c r="AA34" s="17">
        <f t="shared" si="3"/>
        <v>70</v>
      </c>
      <c r="AB34" s="18">
        <f t="shared" si="4"/>
        <v>2024</v>
      </c>
      <c r="AC34" s="18">
        <f t="shared" si="5"/>
        <v>1950.6</v>
      </c>
      <c r="AD34" s="28">
        <v>4850408</v>
      </c>
      <c r="AE34" s="60">
        <v>353608</v>
      </c>
      <c r="AF34" s="60">
        <v>70421</v>
      </c>
      <c r="AG34" s="60">
        <v>194132</v>
      </c>
      <c r="AH34" s="60">
        <v>1015110</v>
      </c>
      <c r="AI34" s="60">
        <v>428218</v>
      </c>
      <c r="AJ34" s="29">
        <f t="shared" si="6"/>
        <v>6911897</v>
      </c>
      <c r="AK34" s="61">
        <v>320925</v>
      </c>
      <c r="AL34" s="61"/>
      <c r="AM34" s="30">
        <f t="shared" si="7"/>
        <v>320925</v>
      </c>
      <c r="AN34" s="30">
        <f t="shared" si="8"/>
        <v>7232822</v>
      </c>
      <c r="AO34" s="4"/>
    </row>
    <row r="35" spans="1:41" ht="15">
      <c r="A35" s="3"/>
      <c r="B35" s="3"/>
      <c r="C35" s="3"/>
      <c r="D35" s="7"/>
      <c r="E35" s="7"/>
      <c r="F35" s="7"/>
      <c r="G35" s="7"/>
      <c r="H35" s="7"/>
      <c r="I35" s="7"/>
      <c r="J35" s="7"/>
      <c r="K35" s="7"/>
      <c r="L35" s="7"/>
      <c r="M35" s="7"/>
      <c r="N35" s="7"/>
      <c r="O35" s="7"/>
      <c r="P35" s="26"/>
      <c r="Q35" s="26"/>
      <c r="R35" s="7"/>
      <c r="S35" s="7"/>
      <c r="T35" s="7"/>
      <c r="U35" s="7"/>
      <c r="V35" s="7"/>
      <c r="W35" s="7"/>
      <c r="X35" s="7"/>
      <c r="Y35" s="7"/>
      <c r="Z35" s="17"/>
      <c r="AA35" s="17"/>
      <c r="AB35" s="18"/>
      <c r="AC35" s="18"/>
      <c r="AD35" s="32"/>
      <c r="AE35" s="32"/>
      <c r="AF35" s="32"/>
      <c r="AG35" s="32"/>
      <c r="AH35" s="32"/>
      <c r="AI35" s="32"/>
      <c r="AJ35" s="29"/>
      <c r="AK35" s="31"/>
      <c r="AL35" s="31"/>
      <c r="AM35" s="30"/>
      <c r="AN35" s="30"/>
      <c r="AO35" s="4"/>
    </row>
    <row r="36" spans="1:41" ht="15">
      <c r="A36" s="3"/>
      <c r="B36" s="3"/>
      <c r="C36" s="3"/>
      <c r="D36" s="7"/>
      <c r="E36" s="7"/>
      <c r="F36" s="7"/>
      <c r="G36" s="7"/>
      <c r="H36" s="7"/>
      <c r="I36" s="7"/>
      <c r="J36" s="7"/>
      <c r="K36" s="7"/>
      <c r="L36" s="7"/>
      <c r="M36" s="7"/>
      <c r="N36" s="7"/>
      <c r="O36" s="7"/>
      <c r="P36" s="26"/>
      <c r="Q36" s="26"/>
      <c r="R36" s="7"/>
      <c r="S36" s="7"/>
      <c r="T36" s="7"/>
      <c r="U36" s="7"/>
      <c r="V36" s="7"/>
      <c r="W36" s="7"/>
      <c r="X36" s="7"/>
      <c r="Y36" s="7"/>
      <c r="Z36" s="17"/>
      <c r="AA36" s="17"/>
      <c r="AB36" s="18"/>
      <c r="AC36" s="18"/>
      <c r="AD36" s="32"/>
      <c r="AE36" s="32"/>
      <c r="AF36" s="32"/>
      <c r="AG36" s="32"/>
      <c r="AH36" s="32"/>
      <c r="AI36" s="32"/>
      <c r="AJ36" s="29"/>
      <c r="AK36" s="31"/>
      <c r="AL36" s="31"/>
      <c r="AM36" s="30"/>
      <c r="AN36" s="30"/>
      <c r="AO36" s="4"/>
    </row>
    <row r="37" spans="1:41" ht="15">
      <c r="A37" s="3"/>
      <c r="B37" s="3"/>
      <c r="C37" s="3"/>
      <c r="D37" s="7"/>
      <c r="E37" s="7"/>
      <c r="F37" s="7"/>
      <c r="G37" s="7"/>
      <c r="H37" s="7"/>
      <c r="I37" s="7"/>
      <c r="J37" s="7"/>
      <c r="K37" s="7"/>
      <c r="L37" s="7"/>
      <c r="M37" s="7"/>
      <c r="N37" s="7"/>
      <c r="O37" s="7"/>
      <c r="P37" s="26"/>
      <c r="Q37" s="26"/>
      <c r="R37" s="7"/>
      <c r="S37" s="7"/>
      <c r="T37" s="7"/>
      <c r="U37" s="7"/>
      <c r="V37" s="7"/>
      <c r="W37" s="7"/>
      <c r="X37" s="7"/>
      <c r="Y37" s="7"/>
      <c r="Z37" s="17"/>
      <c r="AA37" s="17"/>
      <c r="AB37" s="18"/>
      <c r="AC37" s="18"/>
      <c r="AD37" s="32"/>
      <c r="AE37" s="32"/>
      <c r="AF37" s="32"/>
      <c r="AG37" s="32"/>
      <c r="AH37" s="32"/>
      <c r="AI37" s="32"/>
      <c r="AJ37" s="29"/>
      <c r="AK37" s="31"/>
      <c r="AL37" s="31"/>
      <c r="AM37" s="30"/>
      <c r="AN37" s="30"/>
      <c r="AO37" s="4"/>
    </row>
    <row r="38" spans="1:41" ht="15">
      <c r="A38" s="3"/>
      <c r="B38" s="3"/>
      <c r="C38" s="3"/>
      <c r="D38" s="7"/>
      <c r="E38" s="7"/>
      <c r="F38" s="7"/>
      <c r="G38" s="7"/>
      <c r="H38" s="7"/>
      <c r="I38" s="7"/>
      <c r="J38" s="7"/>
      <c r="K38" s="7"/>
      <c r="L38" s="7"/>
      <c r="M38" s="7"/>
      <c r="N38" s="7"/>
      <c r="O38" s="7"/>
      <c r="P38" s="26"/>
      <c r="Q38" s="26"/>
      <c r="R38" s="7"/>
      <c r="S38" s="7"/>
      <c r="T38" s="7"/>
      <c r="U38" s="7"/>
      <c r="V38" s="7"/>
      <c r="W38" s="7"/>
      <c r="X38" s="7"/>
      <c r="Y38" s="7"/>
      <c r="Z38" s="17"/>
      <c r="AA38" s="17"/>
      <c r="AB38" s="18"/>
      <c r="AC38" s="18"/>
      <c r="AD38" s="32"/>
      <c r="AE38" s="32"/>
      <c r="AF38" s="32"/>
      <c r="AG38" s="32"/>
      <c r="AH38" s="32"/>
      <c r="AI38" s="32"/>
      <c r="AJ38" s="29"/>
      <c r="AK38" s="31"/>
      <c r="AL38" s="31"/>
      <c r="AM38" s="30"/>
      <c r="AN38" s="30"/>
      <c r="AO38" s="4"/>
    </row>
    <row r="39" spans="1:41" ht="15">
      <c r="A39" s="3"/>
      <c r="B39" s="3"/>
      <c r="C39" s="3"/>
      <c r="D39" s="7"/>
      <c r="E39" s="7"/>
      <c r="F39" s="7"/>
      <c r="G39" s="7"/>
      <c r="H39" s="7"/>
      <c r="I39" s="7"/>
      <c r="J39" s="7"/>
      <c r="K39" s="7"/>
      <c r="L39" s="7"/>
      <c r="M39" s="7"/>
      <c r="N39" s="7"/>
      <c r="O39" s="7"/>
      <c r="P39" s="26"/>
      <c r="Q39" s="26"/>
      <c r="R39" s="7"/>
      <c r="S39" s="7"/>
      <c r="T39" s="7"/>
      <c r="U39" s="7"/>
      <c r="V39" s="7"/>
      <c r="W39" s="7"/>
      <c r="X39" s="7"/>
      <c r="Y39" s="7"/>
      <c r="Z39" s="17"/>
      <c r="AA39" s="17"/>
      <c r="AB39" s="18"/>
      <c r="AC39" s="18"/>
      <c r="AD39" s="32"/>
      <c r="AE39" s="32"/>
      <c r="AF39" s="32"/>
      <c r="AG39" s="32"/>
      <c r="AH39" s="32"/>
      <c r="AI39" s="32"/>
      <c r="AJ39" s="29"/>
      <c r="AK39" s="31"/>
      <c r="AL39" s="31"/>
      <c r="AM39" s="30"/>
      <c r="AN39" s="30"/>
      <c r="AO39" s="4"/>
    </row>
    <row r="40" spans="1:41" ht="15">
      <c r="A40" s="3"/>
      <c r="B40" s="3"/>
      <c r="C40" s="3"/>
      <c r="D40" s="7"/>
      <c r="E40" s="7"/>
      <c r="F40" s="7"/>
      <c r="G40" s="7"/>
      <c r="H40" s="7"/>
      <c r="I40" s="7"/>
      <c r="J40" s="7"/>
      <c r="K40" s="7"/>
      <c r="L40" s="7"/>
      <c r="M40" s="7"/>
      <c r="N40" s="7"/>
      <c r="O40" s="7"/>
      <c r="P40" s="26"/>
      <c r="Q40" s="26"/>
      <c r="R40" s="7"/>
      <c r="S40" s="7"/>
      <c r="T40" s="7"/>
      <c r="U40" s="7"/>
      <c r="V40" s="7"/>
      <c r="W40" s="7"/>
      <c r="X40" s="7"/>
      <c r="Y40" s="7"/>
      <c r="Z40" s="17"/>
      <c r="AA40" s="17"/>
      <c r="AB40" s="18"/>
      <c r="AC40" s="18"/>
      <c r="AD40" s="32"/>
      <c r="AE40" s="32"/>
      <c r="AF40" s="32"/>
      <c r="AG40" s="32"/>
      <c r="AH40" s="32"/>
      <c r="AI40" s="32"/>
      <c r="AJ40" s="29"/>
      <c r="AK40" s="31"/>
      <c r="AL40" s="31"/>
      <c r="AM40" s="30"/>
      <c r="AN40" s="30"/>
      <c r="AO40" s="4"/>
    </row>
    <row r="41" spans="1:41" ht="15">
      <c r="A41" s="3"/>
      <c r="B41" s="3"/>
      <c r="C41" s="3"/>
      <c r="D41" s="7"/>
      <c r="E41" s="7"/>
      <c r="F41" s="7"/>
      <c r="G41" s="7"/>
      <c r="H41" s="7"/>
      <c r="I41" s="7"/>
      <c r="J41" s="7"/>
      <c r="K41" s="7"/>
      <c r="L41" s="7"/>
      <c r="M41" s="7"/>
      <c r="N41" s="7"/>
      <c r="O41" s="7"/>
      <c r="P41" s="26"/>
      <c r="Q41" s="26"/>
      <c r="R41" s="7"/>
      <c r="S41" s="7"/>
      <c r="T41" s="7"/>
      <c r="U41" s="7"/>
      <c r="V41" s="7"/>
      <c r="W41" s="7"/>
      <c r="X41" s="7"/>
      <c r="Y41" s="7"/>
      <c r="Z41" s="17"/>
      <c r="AA41" s="17"/>
      <c r="AB41" s="18"/>
      <c r="AC41" s="18"/>
      <c r="AD41" s="32"/>
      <c r="AE41" s="32"/>
      <c r="AF41" s="32"/>
      <c r="AG41" s="32"/>
      <c r="AH41" s="32"/>
      <c r="AI41" s="32"/>
      <c r="AJ41" s="29"/>
      <c r="AK41" s="31"/>
      <c r="AL41" s="31"/>
      <c r="AM41" s="30"/>
      <c r="AN41" s="30"/>
      <c r="AO41" s="4"/>
    </row>
    <row r="42" spans="1:41" ht="15">
      <c r="A42" s="3"/>
      <c r="B42" s="3"/>
      <c r="C42" s="3"/>
      <c r="D42" s="7"/>
      <c r="E42" s="7"/>
      <c r="F42" s="7"/>
      <c r="G42" s="7"/>
      <c r="H42" s="7"/>
      <c r="I42" s="7"/>
      <c r="J42" s="7"/>
      <c r="K42" s="7"/>
      <c r="L42" s="7"/>
      <c r="M42" s="7"/>
      <c r="N42" s="7"/>
      <c r="O42" s="7"/>
      <c r="P42" s="26"/>
      <c r="Q42" s="26"/>
      <c r="R42" s="7"/>
      <c r="S42" s="7"/>
      <c r="T42" s="7"/>
      <c r="U42" s="7"/>
      <c r="V42" s="7"/>
      <c r="W42" s="7"/>
      <c r="X42" s="7"/>
      <c r="Y42" s="7"/>
      <c r="Z42" s="17"/>
      <c r="AA42" s="17"/>
      <c r="AB42" s="18"/>
      <c r="AC42" s="18"/>
      <c r="AD42" s="32"/>
      <c r="AE42" s="32"/>
      <c r="AF42" s="32"/>
      <c r="AG42" s="32"/>
      <c r="AH42" s="32"/>
      <c r="AI42" s="32"/>
      <c r="AJ42" s="29"/>
      <c r="AK42" s="31"/>
      <c r="AL42" s="31"/>
      <c r="AM42" s="30"/>
      <c r="AN42" s="30"/>
      <c r="AO42" s="4"/>
    </row>
    <row r="43" spans="1:41" ht="15">
      <c r="A43" s="3"/>
      <c r="B43" s="3"/>
      <c r="C43" s="3"/>
      <c r="D43" s="7"/>
      <c r="E43" s="7"/>
      <c r="F43" s="7"/>
      <c r="G43" s="7"/>
      <c r="H43" s="7"/>
      <c r="I43" s="7"/>
      <c r="J43" s="7"/>
      <c r="K43" s="7"/>
      <c r="L43" s="7"/>
      <c r="M43" s="7"/>
      <c r="N43" s="7"/>
      <c r="O43" s="7"/>
      <c r="P43" s="26"/>
      <c r="Q43" s="26"/>
      <c r="R43" s="7"/>
      <c r="S43" s="7"/>
      <c r="T43" s="7"/>
      <c r="U43" s="7"/>
      <c r="V43" s="7"/>
      <c r="W43" s="7"/>
      <c r="X43" s="7"/>
      <c r="Y43" s="7"/>
      <c r="Z43" s="17"/>
      <c r="AA43" s="17"/>
      <c r="AB43" s="18"/>
      <c r="AC43" s="18"/>
      <c r="AD43" s="32"/>
      <c r="AE43" s="32"/>
      <c r="AF43" s="32"/>
      <c r="AG43" s="32"/>
      <c r="AH43" s="32"/>
      <c r="AI43" s="32"/>
      <c r="AJ43" s="29"/>
      <c r="AK43" s="31"/>
      <c r="AL43" s="31"/>
      <c r="AM43" s="30"/>
      <c r="AN43" s="30"/>
      <c r="AO43" s="4"/>
    </row>
    <row r="44" spans="1:41" ht="15">
      <c r="A44" s="3"/>
      <c r="B44" s="3"/>
      <c r="C44" s="3"/>
      <c r="D44" s="7"/>
      <c r="E44" s="7"/>
      <c r="F44" s="7"/>
      <c r="G44" s="7"/>
      <c r="H44" s="7"/>
      <c r="I44" s="7"/>
      <c r="J44" s="7"/>
      <c r="K44" s="7"/>
      <c r="L44" s="7"/>
      <c r="M44" s="7"/>
      <c r="N44" s="7"/>
      <c r="O44" s="7"/>
      <c r="P44" s="26"/>
      <c r="Q44" s="26"/>
      <c r="R44" s="7"/>
      <c r="S44" s="7"/>
      <c r="T44" s="7"/>
      <c r="U44" s="7"/>
      <c r="V44" s="7"/>
      <c r="W44" s="7"/>
      <c r="X44" s="7"/>
      <c r="Y44" s="7"/>
      <c r="Z44" s="17"/>
      <c r="AA44" s="17"/>
      <c r="AB44" s="18"/>
      <c r="AC44" s="18"/>
      <c r="AD44" s="32"/>
      <c r="AE44" s="32"/>
      <c r="AF44" s="32"/>
      <c r="AG44" s="32"/>
      <c r="AH44" s="32"/>
      <c r="AI44" s="32"/>
      <c r="AJ44" s="29"/>
      <c r="AK44" s="31"/>
      <c r="AL44" s="31"/>
      <c r="AM44" s="30"/>
      <c r="AN44" s="30"/>
      <c r="AO44" s="4"/>
    </row>
    <row r="45" spans="1:41" ht="15">
      <c r="A45" s="3"/>
      <c r="B45" s="3"/>
      <c r="C45" s="3"/>
      <c r="D45" s="7"/>
      <c r="E45" s="7"/>
      <c r="F45" s="7"/>
      <c r="G45" s="7"/>
      <c r="H45" s="7"/>
      <c r="I45" s="7"/>
      <c r="J45" s="7"/>
      <c r="K45" s="7"/>
      <c r="L45" s="7"/>
      <c r="M45" s="7"/>
      <c r="N45" s="7"/>
      <c r="O45" s="7"/>
      <c r="P45" s="26"/>
      <c r="Q45" s="26"/>
      <c r="R45" s="7"/>
      <c r="S45" s="7"/>
      <c r="T45" s="7"/>
      <c r="U45" s="7"/>
      <c r="V45" s="7"/>
      <c r="W45" s="7"/>
      <c r="X45" s="7"/>
      <c r="Y45" s="7"/>
      <c r="Z45" s="17"/>
      <c r="AA45" s="17"/>
      <c r="AB45" s="18"/>
      <c r="AC45" s="18"/>
      <c r="AD45" s="32"/>
      <c r="AE45" s="32"/>
      <c r="AF45" s="32"/>
      <c r="AG45" s="32"/>
      <c r="AH45" s="32"/>
      <c r="AI45" s="32"/>
      <c r="AJ45" s="29"/>
      <c r="AK45" s="31"/>
      <c r="AL45" s="31"/>
      <c r="AM45" s="30"/>
      <c r="AN45" s="30"/>
      <c r="AO45" s="4"/>
    </row>
    <row r="46" spans="1:41" ht="15">
      <c r="A46" s="3"/>
      <c r="B46" s="3"/>
      <c r="C46" s="3"/>
      <c r="D46" s="7"/>
      <c r="E46" s="7"/>
      <c r="F46" s="7"/>
      <c r="G46" s="7"/>
      <c r="H46" s="7"/>
      <c r="I46" s="7"/>
      <c r="J46" s="7"/>
      <c r="K46" s="7"/>
      <c r="L46" s="7"/>
      <c r="M46" s="7"/>
      <c r="N46" s="7"/>
      <c r="O46" s="7"/>
      <c r="P46" s="26"/>
      <c r="Q46" s="26"/>
      <c r="R46" s="7"/>
      <c r="S46" s="7"/>
      <c r="T46" s="7"/>
      <c r="U46" s="7"/>
      <c r="V46" s="7"/>
      <c r="W46" s="7"/>
      <c r="X46" s="7"/>
      <c r="Y46" s="7"/>
      <c r="Z46" s="17"/>
      <c r="AA46" s="17"/>
      <c r="AB46" s="18"/>
      <c r="AC46" s="18"/>
      <c r="AD46" s="32"/>
      <c r="AE46" s="32"/>
      <c r="AF46" s="32"/>
      <c r="AG46" s="32"/>
      <c r="AH46" s="32"/>
      <c r="AI46" s="32"/>
      <c r="AJ46" s="29"/>
      <c r="AK46" s="31"/>
      <c r="AL46" s="31"/>
      <c r="AM46" s="30"/>
      <c r="AN46" s="30"/>
      <c r="AO46" s="4"/>
    </row>
    <row r="47" spans="1:41" ht="15">
      <c r="A47" s="3"/>
      <c r="B47" s="3"/>
      <c r="C47" s="3"/>
      <c r="D47" s="7"/>
      <c r="E47" s="7"/>
      <c r="F47" s="7"/>
      <c r="G47" s="7"/>
      <c r="H47" s="7"/>
      <c r="I47" s="7"/>
      <c r="J47" s="7"/>
      <c r="K47" s="7"/>
      <c r="L47" s="7"/>
      <c r="M47" s="7"/>
      <c r="N47" s="7"/>
      <c r="O47" s="7"/>
      <c r="P47" s="26"/>
      <c r="Q47" s="26"/>
      <c r="R47" s="7"/>
      <c r="S47" s="7"/>
      <c r="T47" s="7"/>
      <c r="U47" s="7"/>
      <c r="V47" s="7"/>
      <c r="W47" s="7"/>
      <c r="X47" s="7"/>
      <c r="Y47" s="7"/>
      <c r="Z47" s="17"/>
      <c r="AA47" s="17"/>
      <c r="AB47" s="18"/>
      <c r="AC47" s="18"/>
      <c r="AD47" s="32"/>
      <c r="AE47" s="32"/>
      <c r="AF47" s="32"/>
      <c r="AG47" s="32"/>
      <c r="AH47" s="32"/>
      <c r="AI47" s="32"/>
      <c r="AJ47" s="29"/>
      <c r="AK47" s="31"/>
      <c r="AL47" s="31"/>
      <c r="AM47" s="30"/>
      <c r="AN47" s="30"/>
      <c r="AO47" s="4"/>
    </row>
    <row r="48" spans="1:41" ht="15">
      <c r="A48" s="3"/>
      <c r="B48" s="3"/>
      <c r="C48" s="3"/>
      <c r="D48" s="7"/>
      <c r="E48" s="7"/>
      <c r="F48" s="7"/>
      <c r="G48" s="7"/>
      <c r="H48" s="7"/>
      <c r="I48" s="7"/>
      <c r="J48" s="7"/>
      <c r="K48" s="7"/>
      <c r="L48" s="7"/>
      <c r="M48" s="7"/>
      <c r="N48" s="7"/>
      <c r="O48" s="7"/>
      <c r="P48" s="26"/>
      <c r="Q48" s="26"/>
      <c r="R48" s="7"/>
      <c r="S48" s="7"/>
      <c r="T48" s="7"/>
      <c r="U48" s="7"/>
      <c r="V48" s="7"/>
      <c r="W48" s="7"/>
      <c r="X48" s="7"/>
      <c r="Y48" s="7"/>
      <c r="Z48" s="17"/>
      <c r="AA48" s="17"/>
      <c r="AB48" s="18"/>
      <c r="AC48" s="18"/>
      <c r="AD48" s="32"/>
      <c r="AE48" s="32"/>
      <c r="AF48" s="32"/>
      <c r="AG48" s="32"/>
      <c r="AH48" s="32"/>
      <c r="AI48" s="32"/>
      <c r="AJ48" s="29"/>
      <c r="AK48" s="31"/>
      <c r="AL48" s="31"/>
      <c r="AM48" s="30"/>
      <c r="AN48" s="30"/>
      <c r="AO48" s="4"/>
    </row>
    <row r="49" spans="1:41" ht="15">
      <c r="A49" s="3"/>
      <c r="B49" s="3"/>
      <c r="C49" s="3"/>
      <c r="D49" s="7"/>
      <c r="E49" s="7"/>
      <c r="F49" s="7"/>
      <c r="G49" s="7"/>
      <c r="H49" s="7"/>
      <c r="I49" s="7"/>
      <c r="J49" s="7"/>
      <c r="K49" s="7"/>
      <c r="L49" s="7"/>
      <c r="M49" s="7"/>
      <c r="N49" s="7"/>
      <c r="O49" s="7"/>
      <c r="P49" s="26"/>
      <c r="Q49" s="26"/>
      <c r="R49" s="7"/>
      <c r="S49" s="7"/>
      <c r="T49" s="7"/>
      <c r="U49" s="7"/>
      <c r="V49" s="7"/>
      <c r="W49" s="7"/>
      <c r="X49" s="7"/>
      <c r="Y49" s="7"/>
      <c r="Z49" s="17"/>
      <c r="AA49" s="17"/>
      <c r="AB49" s="18"/>
      <c r="AC49" s="18"/>
      <c r="AD49" s="32"/>
      <c r="AE49" s="32"/>
      <c r="AF49" s="32"/>
      <c r="AG49" s="32"/>
      <c r="AH49" s="32"/>
      <c r="AI49" s="32"/>
      <c r="AJ49" s="29"/>
      <c r="AK49" s="31"/>
      <c r="AL49" s="31"/>
      <c r="AM49" s="30"/>
      <c r="AN49" s="30"/>
      <c r="AO49" s="4"/>
    </row>
    <row r="50" spans="1:41" ht="15">
      <c r="A50" s="3"/>
      <c r="B50" s="3"/>
      <c r="C50" s="3"/>
      <c r="D50" s="7"/>
      <c r="E50" s="7"/>
      <c r="F50" s="7"/>
      <c r="G50" s="7"/>
      <c r="H50" s="7"/>
      <c r="I50" s="7"/>
      <c r="J50" s="7"/>
      <c r="K50" s="7"/>
      <c r="L50" s="7"/>
      <c r="M50" s="7"/>
      <c r="N50" s="7"/>
      <c r="O50" s="7"/>
      <c r="P50" s="26"/>
      <c r="Q50" s="26"/>
      <c r="R50" s="7"/>
      <c r="S50" s="7"/>
      <c r="T50" s="7"/>
      <c r="U50" s="7"/>
      <c r="V50" s="7"/>
      <c r="W50" s="7"/>
      <c r="X50" s="7"/>
      <c r="Y50" s="7"/>
      <c r="Z50" s="17"/>
      <c r="AA50" s="17"/>
      <c r="AB50" s="18"/>
      <c r="AC50" s="18"/>
      <c r="AD50" s="32"/>
      <c r="AE50" s="32"/>
      <c r="AF50" s="32"/>
      <c r="AG50" s="32"/>
      <c r="AH50" s="32"/>
      <c r="AI50" s="32"/>
      <c r="AJ50" s="29"/>
      <c r="AK50" s="31"/>
      <c r="AL50" s="31"/>
      <c r="AM50" s="30"/>
      <c r="AN50" s="30"/>
      <c r="AO50" s="4"/>
    </row>
    <row r="51" spans="1:41" ht="15">
      <c r="A51" s="3"/>
      <c r="B51" s="3"/>
      <c r="C51" s="3"/>
      <c r="D51" s="7"/>
      <c r="E51" s="7"/>
      <c r="F51" s="7"/>
      <c r="G51" s="7"/>
      <c r="H51" s="7"/>
      <c r="I51" s="7"/>
      <c r="J51" s="7"/>
      <c r="K51" s="7"/>
      <c r="L51" s="7"/>
      <c r="M51" s="7"/>
      <c r="N51" s="7"/>
      <c r="O51" s="7"/>
      <c r="P51" s="26"/>
      <c r="Q51" s="26"/>
      <c r="R51" s="7"/>
      <c r="S51" s="7"/>
      <c r="T51" s="7"/>
      <c r="U51" s="7"/>
      <c r="V51" s="7"/>
      <c r="W51" s="7"/>
      <c r="X51" s="7"/>
      <c r="Y51" s="7"/>
      <c r="Z51" s="17"/>
      <c r="AA51" s="17"/>
      <c r="AB51" s="18"/>
      <c r="AC51" s="18"/>
      <c r="AD51" s="32"/>
      <c r="AE51" s="32"/>
      <c r="AF51" s="32"/>
      <c r="AG51" s="32"/>
      <c r="AH51" s="32"/>
      <c r="AI51" s="32"/>
      <c r="AJ51" s="29"/>
      <c r="AK51" s="31"/>
      <c r="AL51" s="31"/>
      <c r="AM51" s="30"/>
      <c r="AN51" s="30"/>
      <c r="AO51" s="4"/>
    </row>
    <row r="52" spans="1:41" ht="15">
      <c r="A52" s="3"/>
      <c r="B52" s="3"/>
      <c r="C52" s="3"/>
      <c r="D52" s="7"/>
      <c r="E52" s="7"/>
      <c r="F52" s="7"/>
      <c r="G52" s="7"/>
      <c r="H52" s="7"/>
      <c r="I52" s="7"/>
      <c r="J52" s="7"/>
      <c r="K52" s="7"/>
      <c r="L52" s="7"/>
      <c r="M52" s="7"/>
      <c r="N52" s="7"/>
      <c r="O52" s="7"/>
      <c r="P52" s="26"/>
      <c r="Q52" s="26"/>
      <c r="R52" s="7"/>
      <c r="S52" s="7"/>
      <c r="T52" s="7"/>
      <c r="U52" s="7"/>
      <c r="V52" s="7"/>
      <c r="W52" s="7"/>
      <c r="X52" s="7"/>
      <c r="Y52" s="7"/>
      <c r="Z52" s="17"/>
      <c r="AA52" s="17"/>
      <c r="AB52" s="18"/>
      <c r="AC52" s="18"/>
      <c r="AD52" s="32"/>
      <c r="AE52" s="32"/>
      <c r="AF52" s="32"/>
      <c r="AG52" s="32"/>
      <c r="AH52" s="32"/>
      <c r="AI52" s="32"/>
      <c r="AJ52" s="29"/>
      <c r="AK52" s="31"/>
      <c r="AL52" s="31"/>
      <c r="AM52" s="30"/>
      <c r="AN52" s="30"/>
      <c r="AO52" s="4"/>
    </row>
    <row r="53" spans="1:41" ht="15">
      <c r="A53" s="3"/>
      <c r="B53" s="3"/>
      <c r="C53" s="3"/>
      <c r="D53" s="7"/>
      <c r="E53" s="7"/>
      <c r="F53" s="7"/>
      <c r="G53" s="7"/>
      <c r="H53" s="7"/>
      <c r="I53" s="7"/>
      <c r="J53" s="7"/>
      <c r="K53" s="7"/>
      <c r="L53" s="7"/>
      <c r="M53" s="7"/>
      <c r="N53" s="7"/>
      <c r="O53" s="7"/>
      <c r="P53" s="26"/>
      <c r="Q53" s="26"/>
      <c r="R53" s="7"/>
      <c r="S53" s="7"/>
      <c r="T53" s="7"/>
      <c r="U53" s="7"/>
      <c r="V53" s="7"/>
      <c r="W53" s="7"/>
      <c r="X53" s="7"/>
      <c r="Y53" s="7"/>
      <c r="Z53" s="17"/>
      <c r="AA53" s="17"/>
      <c r="AB53" s="18"/>
      <c r="AC53" s="18"/>
      <c r="AD53" s="32"/>
      <c r="AE53" s="32"/>
      <c r="AF53" s="32"/>
      <c r="AG53" s="32"/>
      <c r="AH53" s="32"/>
      <c r="AI53" s="32"/>
      <c r="AJ53" s="29"/>
      <c r="AK53" s="31"/>
      <c r="AL53" s="31"/>
      <c r="AM53" s="30"/>
      <c r="AN53" s="30"/>
      <c r="AO53" s="4"/>
    </row>
    <row r="54" spans="1:41" ht="15">
      <c r="A54" s="3"/>
      <c r="B54" s="3"/>
      <c r="C54" s="3"/>
      <c r="D54" s="7"/>
      <c r="E54" s="7"/>
      <c r="F54" s="7"/>
      <c r="G54" s="7"/>
      <c r="H54" s="7"/>
      <c r="I54" s="7"/>
      <c r="J54" s="7"/>
      <c r="K54" s="7"/>
      <c r="L54" s="7"/>
      <c r="M54" s="7"/>
      <c r="N54" s="7"/>
      <c r="O54" s="7"/>
      <c r="P54" s="26"/>
      <c r="Q54" s="26"/>
      <c r="R54" s="7"/>
      <c r="S54" s="7"/>
      <c r="T54" s="7"/>
      <c r="U54" s="7"/>
      <c r="V54" s="7"/>
      <c r="W54" s="7"/>
      <c r="X54" s="7"/>
      <c r="Y54" s="7"/>
      <c r="Z54" s="17"/>
      <c r="AA54" s="17"/>
      <c r="AB54" s="18"/>
      <c r="AC54" s="18"/>
      <c r="AD54" s="32"/>
      <c r="AE54" s="32"/>
      <c r="AF54" s="32"/>
      <c r="AG54" s="32"/>
      <c r="AH54" s="32"/>
      <c r="AI54" s="32"/>
      <c r="AJ54" s="29"/>
      <c r="AK54" s="31"/>
      <c r="AL54" s="31"/>
      <c r="AM54" s="30"/>
      <c r="AN54" s="30"/>
      <c r="AO54" s="4"/>
    </row>
    <row r="55" spans="1:41" ht="15">
      <c r="A55" s="3"/>
      <c r="B55" s="3"/>
      <c r="C55" s="3"/>
      <c r="D55" s="7"/>
      <c r="E55" s="7"/>
      <c r="F55" s="7"/>
      <c r="G55" s="7"/>
      <c r="H55" s="7"/>
      <c r="I55" s="7"/>
      <c r="J55" s="7"/>
      <c r="K55" s="7"/>
      <c r="L55" s="7"/>
      <c r="M55" s="7"/>
      <c r="N55" s="7"/>
      <c r="O55" s="7"/>
      <c r="P55" s="26"/>
      <c r="Q55" s="26"/>
      <c r="R55" s="7"/>
      <c r="S55" s="7"/>
      <c r="T55" s="7"/>
      <c r="U55" s="7"/>
      <c r="V55" s="7"/>
      <c r="W55" s="7"/>
      <c r="X55" s="7"/>
      <c r="Y55" s="7"/>
      <c r="Z55" s="17"/>
      <c r="AA55" s="17"/>
      <c r="AB55" s="18"/>
      <c r="AC55" s="18"/>
      <c r="AD55" s="32"/>
      <c r="AE55" s="32"/>
      <c r="AF55" s="32"/>
      <c r="AG55" s="32"/>
      <c r="AH55" s="32"/>
      <c r="AI55" s="32"/>
      <c r="AJ55" s="29"/>
      <c r="AK55" s="31"/>
      <c r="AL55" s="31"/>
      <c r="AM55" s="30"/>
      <c r="AN55" s="30"/>
      <c r="AO55" s="4"/>
    </row>
    <row r="56" spans="1:41" ht="15">
      <c r="A56" s="3"/>
      <c r="B56" s="3"/>
      <c r="C56" s="3"/>
      <c r="D56" s="7"/>
      <c r="E56" s="7"/>
      <c r="F56" s="7"/>
      <c r="G56" s="7"/>
      <c r="H56" s="7"/>
      <c r="I56" s="7"/>
      <c r="J56" s="7"/>
      <c r="K56" s="7"/>
      <c r="L56" s="7"/>
      <c r="M56" s="7"/>
      <c r="N56" s="7"/>
      <c r="O56" s="7"/>
      <c r="P56" s="26"/>
      <c r="Q56" s="26"/>
      <c r="R56" s="7"/>
      <c r="S56" s="7"/>
      <c r="T56" s="7"/>
      <c r="U56" s="7"/>
      <c r="V56" s="7"/>
      <c r="W56" s="7"/>
      <c r="X56" s="7"/>
      <c r="Y56" s="7"/>
      <c r="Z56" s="17"/>
      <c r="AA56" s="17"/>
      <c r="AB56" s="18"/>
      <c r="AC56" s="18"/>
      <c r="AD56" s="32"/>
      <c r="AE56" s="32"/>
      <c r="AF56" s="32"/>
      <c r="AG56" s="32"/>
      <c r="AH56" s="32"/>
      <c r="AI56" s="32"/>
      <c r="AJ56" s="29"/>
      <c r="AK56" s="31"/>
      <c r="AL56" s="31"/>
      <c r="AM56" s="30"/>
      <c r="AN56" s="30"/>
      <c r="AO56" s="4"/>
    </row>
    <row r="57" spans="1:41" ht="15">
      <c r="A57" s="3"/>
      <c r="B57" s="3"/>
      <c r="C57" s="3"/>
      <c r="D57" s="7"/>
      <c r="E57" s="7"/>
      <c r="F57" s="7"/>
      <c r="G57" s="7"/>
      <c r="H57" s="7"/>
      <c r="I57" s="7"/>
      <c r="J57" s="7"/>
      <c r="K57" s="7"/>
      <c r="L57" s="7"/>
      <c r="M57" s="7"/>
      <c r="N57" s="7"/>
      <c r="O57" s="7"/>
      <c r="P57" s="26"/>
      <c r="Q57" s="26"/>
      <c r="R57" s="7"/>
      <c r="S57" s="7"/>
      <c r="T57" s="7"/>
      <c r="U57" s="7"/>
      <c r="V57" s="7"/>
      <c r="W57" s="7"/>
      <c r="X57" s="7"/>
      <c r="Y57" s="7"/>
      <c r="Z57" s="17"/>
      <c r="AA57" s="17"/>
      <c r="AB57" s="18"/>
      <c r="AC57" s="18"/>
      <c r="AD57" s="32"/>
      <c r="AE57" s="32"/>
      <c r="AF57" s="32"/>
      <c r="AG57" s="32"/>
      <c r="AH57" s="32"/>
      <c r="AI57" s="32"/>
      <c r="AJ57" s="29"/>
      <c r="AK57" s="31"/>
      <c r="AL57" s="31"/>
      <c r="AM57" s="30"/>
      <c r="AN57" s="30"/>
      <c r="AO57" s="4"/>
    </row>
    <row r="58" spans="1:41" ht="15">
      <c r="A58" s="3"/>
      <c r="B58" s="3"/>
      <c r="C58" s="3"/>
      <c r="D58" s="7"/>
      <c r="E58" s="7"/>
      <c r="F58" s="7"/>
      <c r="G58" s="7"/>
      <c r="H58" s="7"/>
      <c r="I58" s="7"/>
      <c r="J58" s="7"/>
      <c r="K58" s="7"/>
      <c r="L58" s="7"/>
      <c r="M58" s="7"/>
      <c r="N58" s="7"/>
      <c r="O58" s="7"/>
      <c r="P58" s="26"/>
      <c r="Q58" s="26"/>
      <c r="R58" s="7"/>
      <c r="S58" s="7"/>
      <c r="T58" s="7"/>
      <c r="U58" s="7"/>
      <c r="V58" s="7"/>
      <c r="W58" s="7"/>
      <c r="X58" s="7"/>
      <c r="Y58" s="7"/>
      <c r="Z58" s="17"/>
      <c r="AA58" s="17"/>
      <c r="AB58" s="18"/>
      <c r="AC58" s="18"/>
      <c r="AD58" s="32"/>
      <c r="AE58" s="32"/>
      <c r="AF58" s="32"/>
      <c r="AG58" s="32"/>
      <c r="AH58" s="32"/>
      <c r="AI58" s="32"/>
      <c r="AJ58" s="29"/>
      <c r="AK58" s="31"/>
      <c r="AL58" s="31"/>
      <c r="AM58" s="30"/>
      <c r="AN58" s="30"/>
      <c r="AO58" s="4"/>
    </row>
    <row r="59" spans="1:41" ht="15">
      <c r="A59" s="3"/>
      <c r="B59" s="3"/>
      <c r="C59" s="3"/>
      <c r="D59" s="7"/>
      <c r="E59" s="7"/>
      <c r="F59" s="7"/>
      <c r="G59" s="7"/>
      <c r="H59" s="7"/>
      <c r="I59" s="7"/>
      <c r="J59" s="7"/>
      <c r="K59" s="7"/>
      <c r="L59" s="7"/>
      <c r="M59" s="7"/>
      <c r="N59" s="7"/>
      <c r="O59" s="7"/>
      <c r="P59" s="26"/>
      <c r="Q59" s="26"/>
      <c r="R59" s="7"/>
      <c r="S59" s="7"/>
      <c r="T59" s="7"/>
      <c r="U59" s="7"/>
      <c r="V59" s="7"/>
      <c r="W59" s="7"/>
      <c r="X59" s="7"/>
      <c r="Y59" s="7"/>
      <c r="Z59" s="17"/>
      <c r="AA59" s="17"/>
      <c r="AB59" s="18"/>
      <c r="AC59" s="18"/>
      <c r="AD59" s="32"/>
      <c r="AE59" s="32"/>
      <c r="AF59" s="32"/>
      <c r="AG59" s="32"/>
      <c r="AH59" s="32"/>
      <c r="AI59" s="32"/>
      <c r="AJ59" s="29"/>
      <c r="AK59" s="31"/>
      <c r="AL59" s="31"/>
      <c r="AM59" s="30"/>
      <c r="AN59" s="30"/>
      <c r="AO59" s="4"/>
    </row>
    <row r="60" spans="1:41" ht="15">
      <c r="A60" s="3"/>
      <c r="B60" s="3"/>
      <c r="C60" s="3"/>
      <c r="D60" s="7"/>
      <c r="E60" s="7"/>
      <c r="F60" s="7"/>
      <c r="G60" s="7"/>
      <c r="H60" s="7"/>
      <c r="I60" s="7"/>
      <c r="J60" s="7"/>
      <c r="K60" s="7"/>
      <c r="L60" s="7"/>
      <c r="M60" s="7"/>
      <c r="N60" s="7"/>
      <c r="O60" s="7"/>
      <c r="P60" s="26"/>
      <c r="Q60" s="26"/>
      <c r="R60" s="7"/>
      <c r="S60" s="7"/>
      <c r="T60" s="7"/>
      <c r="U60" s="7"/>
      <c r="V60" s="7"/>
      <c r="W60" s="7"/>
      <c r="X60" s="7"/>
      <c r="Y60" s="7"/>
      <c r="Z60" s="17"/>
      <c r="AA60" s="17"/>
      <c r="AB60" s="18"/>
      <c r="AC60" s="18"/>
      <c r="AD60" s="32"/>
      <c r="AE60" s="32"/>
      <c r="AF60" s="32"/>
      <c r="AG60" s="32"/>
      <c r="AH60" s="32"/>
      <c r="AI60" s="32"/>
      <c r="AJ60" s="29"/>
      <c r="AK60" s="31"/>
      <c r="AL60" s="31"/>
      <c r="AM60" s="30"/>
      <c r="AN60" s="30"/>
      <c r="AO60" s="4"/>
    </row>
    <row r="61" spans="1:41" ht="15">
      <c r="A61" s="3"/>
      <c r="B61" s="3"/>
      <c r="C61" s="3"/>
      <c r="D61" s="7"/>
      <c r="E61" s="7"/>
      <c r="F61" s="7"/>
      <c r="G61" s="7"/>
      <c r="H61" s="7"/>
      <c r="I61" s="7"/>
      <c r="J61" s="7"/>
      <c r="K61" s="7"/>
      <c r="L61" s="7"/>
      <c r="M61" s="7"/>
      <c r="N61" s="7"/>
      <c r="O61" s="7"/>
      <c r="P61" s="26"/>
      <c r="Q61" s="26"/>
      <c r="R61" s="7"/>
      <c r="S61" s="7"/>
      <c r="T61" s="7"/>
      <c r="U61" s="7"/>
      <c r="V61" s="7"/>
      <c r="W61" s="7"/>
      <c r="X61" s="7"/>
      <c r="Y61" s="7"/>
      <c r="Z61" s="17"/>
      <c r="AA61" s="17"/>
      <c r="AB61" s="18"/>
      <c r="AC61" s="18"/>
      <c r="AD61" s="32"/>
      <c r="AE61" s="32"/>
      <c r="AF61" s="32"/>
      <c r="AG61" s="32"/>
      <c r="AH61" s="32"/>
      <c r="AI61" s="32"/>
      <c r="AJ61" s="29"/>
      <c r="AK61" s="31"/>
      <c r="AL61" s="31"/>
      <c r="AM61" s="30"/>
      <c r="AN61" s="30"/>
      <c r="AO61" s="4"/>
    </row>
    <row r="62" spans="1:41" ht="15">
      <c r="A62" s="3"/>
      <c r="B62" s="3"/>
      <c r="C62" s="3"/>
      <c r="D62" s="7"/>
      <c r="E62" s="7"/>
      <c r="F62" s="7"/>
      <c r="G62" s="7"/>
      <c r="H62" s="7"/>
      <c r="I62" s="7"/>
      <c r="J62" s="7"/>
      <c r="K62" s="7"/>
      <c r="L62" s="7"/>
      <c r="M62" s="7"/>
      <c r="N62" s="7"/>
      <c r="O62" s="7"/>
      <c r="P62" s="26"/>
      <c r="Q62" s="26"/>
      <c r="R62" s="7"/>
      <c r="S62" s="7"/>
      <c r="T62" s="7"/>
      <c r="U62" s="7"/>
      <c r="V62" s="7"/>
      <c r="W62" s="7"/>
      <c r="X62" s="7"/>
      <c r="Y62" s="7"/>
      <c r="Z62" s="17"/>
      <c r="AA62" s="17"/>
      <c r="AB62" s="18"/>
      <c r="AC62" s="18"/>
      <c r="AD62" s="32"/>
      <c r="AE62" s="32"/>
      <c r="AF62" s="32"/>
      <c r="AG62" s="32"/>
      <c r="AH62" s="32"/>
      <c r="AI62" s="32"/>
      <c r="AJ62" s="29"/>
      <c r="AK62" s="31"/>
      <c r="AL62" s="31"/>
      <c r="AM62" s="30"/>
      <c r="AN62" s="30"/>
      <c r="AO62" s="4"/>
    </row>
    <row r="63" spans="1:41" ht="15">
      <c r="A63" s="3"/>
      <c r="B63" s="3"/>
      <c r="C63" s="3"/>
      <c r="D63" s="7"/>
      <c r="E63" s="7"/>
      <c r="F63" s="7"/>
      <c r="G63" s="7"/>
      <c r="H63" s="7"/>
      <c r="I63" s="7"/>
      <c r="J63" s="7"/>
      <c r="K63" s="7"/>
      <c r="L63" s="7"/>
      <c r="M63" s="7"/>
      <c r="N63" s="7"/>
      <c r="O63" s="7"/>
      <c r="P63" s="26"/>
      <c r="Q63" s="26"/>
      <c r="R63" s="7"/>
      <c r="S63" s="7"/>
      <c r="T63" s="7"/>
      <c r="U63" s="7"/>
      <c r="V63" s="7"/>
      <c r="W63" s="7"/>
      <c r="X63" s="7"/>
      <c r="Y63" s="7"/>
      <c r="Z63" s="17"/>
      <c r="AA63" s="17"/>
      <c r="AB63" s="18"/>
      <c r="AC63" s="18"/>
      <c r="AD63" s="32"/>
      <c r="AE63" s="32"/>
      <c r="AF63" s="32"/>
      <c r="AG63" s="32"/>
      <c r="AH63" s="32"/>
      <c r="AI63" s="32"/>
      <c r="AJ63" s="29"/>
      <c r="AK63" s="31"/>
      <c r="AL63" s="31"/>
      <c r="AM63" s="30"/>
      <c r="AN63" s="30"/>
      <c r="AO63" s="4"/>
    </row>
    <row r="64" spans="1:41" ht="15">
      <c r="A64" s="3"/>
      <c r="B64" s="3"/>
      <c r="C64" s="3"/>
      <c r="D64" s="7"/>
      <c r="E64" s="7"/>
      <c r="F64" s="7"/>
      <c r="G64" s="7"/>
      <c r="H64" s="7"/>
      <c r="I64" s="7"/>
      <c r="J64" s="7"/>
      <c r="K64" s="7"/>
      <c r="L64" s="7"/>
      <c r="M64" s="7"/>
      <c r="N64" s="7"/>
      <c r="O64" s="7"/>
      <c r="P64" s="26"/>
      <c r="Q64" s="26"/>
      <c r="R64" s="7"/>
      <c r="S64" s="7"/>
      <c r="T64" s="7"/>
      <c r="U64" s="7"/>
      <c r="V64" s="7"/>
      <c r="W64" s="7"/>
      <c r="X64" s="7"/>
      <c r="Y64" s="7"/>
      <c r="Z64" s="17"/>
      <c r="AA64" s="17"/>
      <c r="AB64" s="18"/>
      <c r="AC64" s="18"/>
      <c r="AD64" s="32"/>
      <c r="AE64" s="32"/>
      <c r="AF64" s="32"/>
      <c r="AG64" s="32"/>
      <c r="AH64" s="32"/>
      <c r="AI64" s="32"/>
      <c r="AJ64" s="29"/>
      <c r="AK64" s="31"/>
      <c r="AL64" s="31"/>
      <c r="AM64" s="30"/>
      <c r="AN64" s="30"/>
      <c r="AO64" s="4"/>
    </row>
    <row r="65" spans="1:41" ht="15">
      <c r="A65" s="3"/>
      <c r="B65" s="3"/>
      <c r="C65" s="3"/>
      <c r="D65" s="7"/>
      <c r="E65" s="7"/>
      <c r="F65" s="7"/>
      <c r="G65" s="7"/>
      <c r="H65" s="7"/>
      <c r="I65" s="7"/>
      <c r="J65" s="7"/>
      <c r="K65" s="7"/>
      <c r="L65" s="7"/>
      <c r="M65" s="7"/>
      <c r="N65" s="7"/>
      <c r="O65" s="7"/>
      <c r="P65" s="26"/>
      <c r="Q65" s="26"/>
      <c r="R65" s="7"/>
      <c r="S65" s="7"/>
      <c r="T65" s="7"/>
      <c r="U65" s="7"/>
      <c r="V65" s="7"/>
      <c r="W65" s="7"/>
      <c r="X65" s="7"/>
      <c r="Y65" s="7"/>
      <c r="Z65" s="17"/>
      <c r="AA65" s="17"/>
      <c r="AB65" s="18"/>
      <c r="AC65" s="18"/>
      <c r="AD65" s="32"/>
      <c r="AE65" s="32"/>
      <c r="AF65" s="32"/>
      <c r="AG65" s="32"/>
      <c r="AH65" s="32"/>
      <c r="AI65" s="32"/>
      <c r="AJ65" s="29"/>
      <c r="AK65" s="31"/>
      <c r="AL65" s="31"/>
      <c r="AM65" s="30"/>
      <c r="AN65" s="30"/>
      <c r="AO65" s="4"/>
    </row>
    <row r="66" spans="1:41" ht="15">
      <c r="A66" s="3"/>
      <c r="B66" s="3"/>
      <c r="C66" s="3"/>
      <c r="D66" s="7"/>
      <c r="E66" s="7"/>
      <c r="F66" s="7"/>
      <c r="G66" s="7"/>
      <c r="H66" s="7"/>
      <c r="I66" s="7"/>
      <c r="J66" s="7"/>
      <c r="K66" s="7"/>
      <c r="L66" s="7"/>
      <c r="M66" s="7"/>
      <c r="N66" s="7"/>
      <c r="O66" s="7"/>
      <c r="P66" s="26"/>
      <c r="Q66" s="26"/>
      <c r="R66" s="7"/>
      <c r="S66" s="7"/>
      <c r="T66" s="7"/>
      <c r="U66" s="7"/>
      <c r="V66" s="7"/>
      <c r="W66" s="7"/>
      <c r="X66" s="7"/>
      <c r="Y66" s="7"/>
      <c r="Z66" s="17"/>
      <c r="AA66" s="17"/>
      <c r="AB66" s="18"/>
      <c r="AC66" s="18"/>
      <c r="AD66" s="32"/>
      <c r="AE66" s="32"/>
      <c r="AF66" s="32"/>
      <c r="AG66" s="32"/>
      <c r="AH66" s="32"/>
      <c r="AI66" s="32"/>
      <c r="AJ66" s="29"/>
      <c r="AK66" s="31"/>
      <c r="AL66" s="31"/>
      <c r="AM66" s="30"/>
      <c r="AN66" s="30"/>
      <c r="AO66" s="4"/>
    </row>
    <row r="67" spans="1:41" ht="15">
      <c r="A67" s="3"/>
      <c r="B67" s="3"/>
      <c r="C67" s="3"/>
      <c r="D67" s="7"/>
      <c r="E67" s="7"/>
      <c r="F67" s="7"/>
      <c r="G67" s="7"/>
      <c r="H67" s="7"/>
      <c r="I67" s="7"/>
      <c r="J67" s="7"/>
      <c r="K67" s="7"/>
      <c r="L67" s="7"/>
      <c r="M67" s="7"/>
      <c r="N67" s="7"/>
      <c r="O67" s="7"/>
      <c r="P67" s="26"/>
      <c r="Q67" s="26"/>
      <c r="R67" s="7"/>
      <c r="S67" s="7"/>
      <c r="T67" s="7"/>
      <c r="U67" s="7"/>
      <c r="V67" s="7"/>
      <c r="W67" s="7"/>
      <c r="X67" s="7"/>
      <c r="Y67" s="7"/>
      <c r="Z67" s="17"/>
      <c r="AA67" s="17"/>
      <c r="AB67" s="18"/>
      <c r="AC67" s="18"/>
      <c r="AD67" s="32"/>
      <c r="AE67" s="32"/>
      <c r="AF67" s="32"/>
      <c r="AG67" s="32"/>
      <c r="AH67" s="32"/>
      <c r="AI67" s="32"/>
      <c r="AJ67" s="29"/>
      <c r="AK67" s="31"/>
      <c r="AL67" s="31"/>
      <c r="AM67" s="30"/>
      <c r="AN67" s="30"/>
      <c r="AO67" s="4"/>
    </row>
    <row r="68" spans="1:41" ht="15">
      <c r="A68" s="3"/>
      <c r="B68" s="3"/>
      <c r="C68" s="3"/>
      <c r="D68" s="7"/>
      <c r="E68" s="7"/>
      <c r="F68" s="7"/>
      <c r="G68" s="7"/>
      <c r="H68" s="7"/>
      <c r="I68" s="7"/>
      <c r="J68" s="7"/>
      <c r="K68" s="7"/>
      <c r="L68" s="7"/>
      <c r="M68" s="7"/>
      <c r="N68" s="7"/>
      <c r="O68" s="7"/>
      <c r="P68" s="26"/>
      <c r="Q68" s="26"/>
      <c r="R68" s="7"/>
      <c r="S68" s="7"/>
      <c r="T68" s="7"/>
      <c r="U68" s="7"/>
      <c r="V68" s="7"/>
      <c r="W68" s="7"/>
      <c r="X68" s="7"/>
      <c r="Y68" s="7"/>
      <c r="Z68" s="17"/>
      <c r="AA68" s="17"/>
      <c r="AB68" s="18"/>
      <c r="AC68" s="18"/>
      <c r="AD68" s="32"/>
      <c r="AE68" s="32"/>
      <c r="AF68" s="32"/>
      <c r="AG68" s="32"/>
      <c r="AH68" s="32"/>
      <c r="AI68" s="32"/>
      <c r="AJ68" s="29"/>
      <c r="AK68" s="31"/>
      <c r="AL68" s="31"/>
      <c r="AM68" s="30"/>
      <c r="AN68" s="30"/>
      <c r="AO68" s="4"/>
    </row>
    <row r="69" spans="1:41" ht="15">
      <c r="A69" s="3"/>
      <c r="B69" s="3"/>
      <c r="C69" s="3"/>
      <c r="D69" s="7"/>
      <c r="E69" s="7"/>
      <c r="F69" s="7"/>
      <c r="G69" s="7"/>
      <c r="H69" s="7"/>
      <c r="I69" s="7"/>
      <c r="J69" s="7"/>
      <c r="K69" s="7"/>
      <c r="L69" s="7"/>
      <c r="M69" s="7"/>
      <c r="N69" s="7"/>
      <c r="O69" s="7"/>
      <c r="P69" s="26"/>
      <c r="Q69" s="26"/>
      <c r="R69" s="7"/>
      <c r="S69" s="7"/>
      <c r="T69" s="7"/>
      <c r="U69" s="7"/>
      <c r="V69" s="7"/>
      <c r="W69" s="7"/>
      <c r="X69" s="7"/>
      <c r="Y69" s="7"/>
      <c r="Z69" s="17"/>
      <c r="AA69" s="17"/>
      <c r="AB69" s="18"/>
      <c r="AC69" s="18"/>
      <c r="AD69" s="32"/>
      <c r="AE69" s="32"/>
      <c r="AF69" s="32"/>
      <c r="AG69" s="32"/>
      <c r="AH69" s="32"/>
      <c r="AI69" s="32"/>
      <c r="AJ69" s="29"/>
      <c r="AK69" s="31"/>
      <c r="AL69" s="31"/>
      <c r="AM69" s="30"/>
      <c r="AN69" s="30"/>
      <c r="AO69" s="4"/>
    </row>
    <row r="70" spans="1:41" ht="15">
      <c r="A70" s="3"/>
      <c r="B70" s="3"/>
      <c r="C70" s="3"/>
      <c r="D70" s="7"/>
      <c r="E70" s="7"/>
      <c r="F70" s="7"/>
      <c r="G70" s="7"/>
      <c r="H70" s="7"/>
      <c r="I70" s="7"/>
      <c r="J70" s="7"/>
      <c r="K70" s="7"/>
      <c r="L70" s="7"/>
      <c r="M70" s="7"/>
      <c r="N70" s="7"/>
      <c r="O70" s="7"/>
      <c r="P70" s="26"/>
      <c r="Q70" s="26"/>
      <c r="R70" s="7"/>
      <c r="S70" s="7"/>
      <c r="T70" s="7"/>
      <c r="U70" s="7"/>
      <c r="V70" s="7"/>
      <c r="W70" s="7"/>
      <c r="X70" s="7"/>
      <c r="Y70" s="7"/>
      <c r="Z70" s="17"/>
      <c r="AA70" s="17"/>
      <c r="AB70" s="18"/>
      <c r="AC70" s="18"/>
      <c r="AD70" s="32"/>
      <c r="AE70" s="32"/>
      <c r="AF70" s="32"/>
      <c r="AG70" s="32"/>
      <c r="AH70" s="32"/>
      <c r="AI70" s="32"/>
      <c r="AJ70" s="29"/>
      <c r="AK70" s="31"/>
      <c r="AL70" s="31"/>
      <c r="AM70" s="30"/>
      <c r="AN70" s="30"/>
      <c r="AO70" s="4"/>
    </row>
    <row r="71" spans="1:41" ht="15">
      <c r="A71" s="3"/>
      <c r="B71" s="3"/>
      <c r="C71" s="3"/>
      <c r="D71" s="7"/>
      <c r="E71" s="7"/>
      <c r="F71" s="7"/>
      <c r="G71" s="7"/>
      <c r="H71" s="7"/>
      <c r="I71" s="7"/>
      <c r="J71" s="7"/>
      <c r="K71" s="7"/>
      <c r="L71" s="7"/>
      <c r="M71" s="7"/>
      <c r="N71" s="7"/>
      <c r="O71" s="7"/>
      <c r="P71" s="26"/>
      <c r="Q71" s="26"/>
      <c r="R71" s="7"/>
      <c r="S71" s="7"/>
      <c r="T71" s="7"/>
      <c r="U71" s="7"/>
      <c r="V71" s="7"/>
      <c r="W71" s="7"/>
      <c r="X71" s="7"/>
      <c r="Y71" s="7"/>
      <c r="Z71" s="17"/>
      <c r="AA71" s="17"/>
      <c r="AB71" s="18"/>
      <c r="AC71" s="18"/>
      <c r="AD71" s="32"/>
      <c r="AE71" s="32"/>
      <c r="AF71" s="32"/>
      <c r="AG71" s="32"/>
      <c r="AH71" s="32"/>
      <c r="AI71" s="32"/>
      <c r="AJ71" s="29"/>
      <c r="AK71" s="31"/>
      <c r="AL71" s="31"/>
      <c r="AM71" s="30"/>
      <c r="AN71" s="30"/>
      <c r="AO71" s="4"/>
    </row>
    <row r="72" spans="1:41" ht="15">
      <c r="A72" s="3"/>
      <c r="B72" s="3"/>
      <c r="C72" s="3"/>
      <c r="D72" s="7"/>
      <c r="E72" s="7"/>
      <c r="F72" s="7"/>
      <c r="G72" s="7"/>
      <c r="H72" s="7"/>
      <c r="I72" s="7"/>
      <c r="J72" s="7"/>
      <c r="K72" s="7"/>
      <c r="L72" s="7"/>
      <c r="M72" s="7"/>
      <c r="N72" s="7"/>
      <c r="O72" s="7"/>
      <c r="P72" s="26"/>
      <c r="Q72" s="26"/>
      <c r="R72" s="7"/>
      <c r="S72" s="7"/>
      <c r="T72" s="7"/>
      <c r="U72" s="7"/>
      <c r="V72" s="7"/>
      <c r="W72" s="7"/>
      <c r="X72" s="7"/>
      <c r="Y72" s="7"/>
      <c r="Z72" s="17"/>
      <c r="AA72" s="17"/>
      <c r="AB72" s="18"/>
      <c r="AC72" s="18"/>
      <c r="AD72" s="32"/>
      <c r="AE72" s="32"/>
      <c r="AF72" s="32"/>
      <c r="AG72" s="32"/>
      <c r="AH72" s="32"/>
      <c r="AI72" s="32"/>
      <c r="AJ72" s="29"/>
      <c r="AK72" s="31"/>
      <c r="AL72" s="31"/>
      <c r="AM72" s="30"/>
      <c r="AN72" s="30"/>
      <c r="AO72" s="4"/>
    </row>
    <row r="73" spans="1:41" ht="15">
      <c r="A73" s="3"/>
      <c r="B73" s="3"/>
      <c r="C73" s="3"/>
      <c r="D73" s="7"/>
      <c r="E73" s="7"/>
      <c r="F73" s="7"/>
      <c r="G73" s="7"/>
      <c r="H73" s="7"/>
      <c r="I73" s="7"/>
      <c r="J73" s="7"/>
      <c r="K73" s="7"/>
      <c r="L73" s="7"/>
      <c r="M73" s="7"/>
      <c r="N73" s="7"/>
      <c r="O73" s="7"/>
      <c r="P73" s="26"/>
      <c r="Q73" s="26"/>
      <c r="R73" s="7"/>
      <c r="S73" s="7"/>
      <c r="T73" s="7"/>
      <c r="U73" s="7"/>
      <c r="V73" s="7"/>
      <c r="W73" s="7"/>
      <c r="X73" s="7"/>
      <c r="Y73" s="7"/>
      <c r="Z73" s="17"/>
      <c r="AA73" s="17"/>
      <c r="AB73" s="18"/>
      <c r="AC73" s="18"/>
      <c r="AD73" s="32"/>
      <c r="AE73" s="32"/>
      <c r="AF73" s="32"/>
      <c r="AG73" s="32"/>
      <c r="AH73" s="32"/>
      <c r="AI73" s="32"/>
      <c r="AJ73" s="29"/>
      <c r="AK73" s="31"/>
      <c r="AL73" s="31"/>
      <c r="AM73" s="30"/>
      <c r="AN73" s="30"/>
      <c r="AO73" s="4"/>
    </row>
    <row r="74" spans="1:41" ht="15">
      <c r="A74" s="3"/>
      <c r="B74" s="3"/>
      <c r="C74" s="3"/>
      <c r="D74" s="7"/>
      <c r="E74" s="7"/>
      <c r="F74" s="7"/>
      <c r="G74" s="7"/>
      <c r="H74" s="7"/>
      <c r="I74" s="7"/>
      <c r="J74" s="7"/>
      <c r="K74" s="7"/>
      <c r="L74" s="7"/>
      <c r="M74" s="7"/>
      <c r="N74" s="7"/>
      <c r="O74" s="7"/>
      <c r="P74" s="26"/>
      <c r="Q74" s="26"/>
      <c r="R74" s="7"/>
      <c r="S74" s="7"/>
      <c r="T74" s="7"/>
      <c r="U74" s="7"/>
      <c r="V74" s="7"/>
      <c r="W74" s="7"/>
      <c r="X74" s="7"/>
      <c r="Y74" s="7"/>
      <c r="Z74" s="17"/>
      <c r="AA74" s="17"/>
      <c r="AB74" s="18"/>
      <c r="AC74" s="18"/>
      <c r="AD74" s="32"/>
      <c r="AE74" s="32"/>
      <c r="AF74" s="32"/>
      <c r="AG74" s="32"/>
      <c r="AH74" s="32"/>
      <c r="AI74" s="32"/>
      <c r="AJ74" s="29"/>
      <c r="AK74" s="31"/>
      <c r="AL74" s="31"/>
      <c r="AM74" s="30"/>
      <c r="AN74" s="30"/>
      <c r="AO74" s="4"/>
    </row>
    <row r="75" spans="1:41" ht="15">
      <c r="A75" s="3"/>
      <c r="B75" s="3"/>
      <c r="C75" s="3"/>
      <c r="D75" s="7"/>
      <c r="E75" s="7"/>
      <c r="F75" s="7"/>
      <c r="G75" s="7"/>
      <c r="H75" s="7"/>
      <c r="I75" s="7"/>
      <c r="J75" s="7"/>
      <c r="K75" s="7"/>
      <c r="L75" s="7"/>
      <c r="M75" s="7"/>
      <c r="N75" s="7"/>
      <c r="O75" s="7"/>
      <c r="P75" s="26"/>
      <c r="Q75" s="26"/>
      <c r="R75" s="7"/>
      <c r="S75" s="7"/>
      <c r="T75" s="7"/>
      <c r="U75" s="7"/>
      <c r="V75" s="7"/>
      <c r="W75" s="7"/>
      <c r="X75" s="7"/>
      <c r="Y75" s="7"/>
      <c r="Z75" s="17"/>
      <c r="AA75" s="17"/>
      <c r="AB75" s="18"/>
      <c r="AC75" s="18"/>
      <c r="AD75" s="32"/>
      <c r="AE75" s="32"/>
      <c r="AF75" s="32"/>
      <c r="AG75" s="32"/>
      <c r="AH75" s="32"/>
      <c r="AI75" s="32"/>
      <c r="AJ75" s="29"/>
      <c r="AK75" s="31"/>
      <c r="AL75" s="31"/>
      <c r="AM75" s="30"/>
      <c r="AN75" s="30"/>
      <c r="AO75" s="4"/>
    </row>
    <row r="76" spans="1:41" ht="15">
      <c r="A76" s="3"/>
      <c r="B76" s="3"/>
      <c r="C76" s="3"/>
      <c r="D76" s="7"/>
      <c r="E76" s="7"/>
      <c r="F76" s="7"/>
      <c r="G76" s="7"/>
      <c r="H76" s="7"/>
      <c r="I76" s="7"/>
      <c r="J76" s="7"/>
      <c r="K76" s="7"/>
      <c r="L76" s="7"/>
      <c r="M76" s="7"/>
      <c r="N76" s="7"/>
      <c r="O76" s="7"/>
      <c r="P76" s="26"/>
      <c r="Q76" s="26"/>
      <c r="R76" s="7"/>
      <c r="S76" s="7"/>
      <c r="T76" s="7"/>
      <c r="U76" s="7"/>
      <c r="V76" s="7"/>
      <c r="W76" s="7"/>
      <c r="X76" s="7"/>
      <c r="Y76" s="7"/>
      <c r="Z76" s="17"/>
      <c r="AA76" s="17"/>
      <c r="AB76" s="18"/>
      <c r="AC76" s="18"/>
      <c r="AD76" s="32"/>
      <c r="AE76" s="32"/>
      <c r="AF76" s="32"/>
      <c r="AG76" s="32"/>
      <c r="AH76" s="32"/>
      <c r="AI76" s="32"/>
      <c r="AJ76" s="29"/>
      <c r="AK76" s="31"/>
      <c r="AL76" s="31"/>
      <c r="AM76" s="30"/>
      <c r="AN76" s="30"/>
      <c r="AO76" s="4"/>
    </row>
    <row r="77" spans="1:41" ht="15">
      <c r="A77" s="3"/>
      <c r="B77" s="3"/>
      <c r="C77" s="3"/>
      <c r="D77" s="7"/>
      <c r="E77" s="7"/>
      <c r="F77" s="7"/>
      <c r="G77" s="7"/>
      <c r="H77" s="7"/>
      <c r="I77" s="7"/>
      <c r="J77" s="7"/>
      <c r="K77" s="7"/>
      <c r="L77" s="7"/>
      <c r="M77" s="7"/>
      <c r="N77" s="7"/>
      <c r="O77" s="7"/>
      <c r="P77" s="26"/>
      <c r="Q77" s="26"/>
      <c r="R77" s="7"/>
      <c r="S77" s="7"/>
      <c r="T77" s="7"/>
      <c r="U77" s="7"/>
      <c r="V77" s="7"/>
      <c r="W77" s="7"/>
      <c r="X77" s="7"/>
      <c r="Y77" s="7"/>
      <c r="Z77" s="17"/>
      <c r="AA77" s="17"/>
      <c r="AB77" s="18"/>
      <c r="AC77" s="18"/>
      <c r="AD77" s="32"/>
      <c r="AE77" s="32"/>
      <c r="AF77" s="32"/>
      <c r="AG77" s="32"/>
      <c r="AH77" s="32"/>
      <c r="AI77" s="32"/>
      <c r="AJ77" s="29"/>
      <c r="AK77" s="31"/>
      <c r="AL77" s="31"/>
      <c r="AM77" s="30"/>
      <c r="AN77" s="30"/>
      <c r="AO77" s="4"/>
    </row>
    <row r="78" spans="1:41" ht="15">
      <c r="A78" s="3"/>
      <c r="B78" s="3"/>
      <c r="C78" s="3"/>
      <c r="D78" s="7"/>
      <c r="E78" s="7"/>
      <c r="F78" s="7"/>
      <c r="G78" s="7"/>
      <c r="H78" s="7"/>
      <c r="I78" s="7"/>
      <c r="J78" s="7"/>
      <c r="K78" s="7"/>
      <c r="L78" s="7"/>
      <c r="M78" s="7"/>
      <c r="N78" s="7"/>
      <c r="O78" s="7"/>
      <c r="P78" s="26"/>
      <c r="Q78" s="26"/>
      <c r="R78" s="7"/>
      <c r="S78" s="7"/>
      <c r="T78" s="7"/>
      <c r="U78" s="7"/>
      <c r="V78" s="7"/>
      <c r="W78" s="7"/>
      <c r="X78" s="7"/>
      <c r="Y78" s="7"/>
      <c r="Z78" s="17"/>
      <c r="AA78" s="17"/>
      <c r="AB78" s="18"/>
      <c r="AC78" s="18"/>
      <c r="AD78" s="32"/>
      <c r="AE78" s="32"/>
      <c r="AF78" s="32"/>
      <c r="AG78" s="32"/>
      <c r="AH78" s="32"/>
      <c r="AI78" s="32"/>
      <c r="AJ78" s="29"/>
      <c r="AK78" s="31"/>
      <c r="AL78" s="31"/>
      <c r="AM78" s="30"/>
      <c r="AN78" s="30"/>
      <c r="AO78" s="4"/>
    </row>
    <row r="79" spans="1:41" ht="15">
      <c r="A79" s="3"/>
      <c r="B79" s="3"/>
      <c r="C79" s="3"/>
      <c r="D79" s="7"/>
      <c r="E79" s="7"/>
      <c r="F79" s="7"/>
      <c r="G79" s="7"/>
      <c r="H79" s="7"/>
      <c r="I79" s="7"/>
      <c r="J79" s="7"/>
      <c r="K79" s="7"/>
      <c r="L79" s="7"/>
      <c r="M79" s="7"/>
      <c r="N79" s="7"/>
      <c r="O79" s="7"/>
      <c r="P79" s="26"/>
      <c r="Q79" s="26"/>
      <c r="R79" s="7"/>
      <c r="S79" s="7"/>
      <c r="T79" s="7"/>
      <c r="U79" s="7"/>
      <c r="V79" s="7"/>
      <c r="W79" s="7"/>
      <c r="X79" s="7"/>
      <c r="Y79" s="7"/>
      <c r="Z79" s="17"/>
      <c r="AA79" s="17"/>
      <c r="AB79" s="18"/>
      <c r="AC79" s="18"/>
      <c r="AD79" s="32"/>
      <c r="AE79" s="32"/>
      <c r="AF79" s="32"/>
      <c r="AG79" s="32"/>
      <c r="AH79" s="32"/>
      <c r="AI79" s="32"/>
      <c r="AJ79" s="29"/>
      <c r="AK79" s="31"/>
      <c r="AL79" s="31"/>
      <c r="AM79" s="30"/>
      <c r="AN79" s="30"/>
      <c r="AO79" s="4"/>
    </row>
    <row r="80" spans="1:41" ht="15">
      <c r="A80" s="3"/>
      <c r="B80" s="3"/>
      <c r="C80" s="3"/>
      <c r="D80" s="7"/>
      <c r="E80" s="7"/>
      <c r="F80" s="7"/>
      <c r="G80" s="7"/>
      <c r="H80" s="7"/>
      <c r="I80" s="7"/>
      <c r="J80" s="7"/>
      <c r="K80" s="7"/>
      <c r="L80" s="7"/>
      <c r="M80" s="7"/>
      <c r="N80" s="7"/>
      <c r="O80" s="7"/>
      <c r="P80" s="26"/>
      <c r="Q80" s="26"/>
      <c r="R80" s="7"/>
      <c r="S80" s="7"/>
      <c r="T80" s="7"/>
      <c r="U80" s="7"/>
      <c r="V80" s="7"/>
      <c r="W80" s="7"/>
      <c r="X80" s="7"/>
      <c r="Y80" s="7"/>
      <c r="Z80" s="17"/>
      <c r="AA80" s="17"/>
      <c r="AB80" s="18"/>
      <c r="AC80" s="18"/>
      <c r="AD80" s="32"/>
      <c r="AE80" s="32"/>
      <c r="AF80" s="32"/>
      <c r="AG80" s="32"/>
      <c r="AH80" s="32"/>
      <c r="AI80" s="32"/>
      <c r="AJ80" s="29"/>
      <c r="AK80" s="31"/>
      <c r="AL80" s="31"/>
      <c r="AM80" s="30"/>
      <c r="AN80" s="30"/>
      <c r="AO80" s="4"/>
    </row>
    <row r="81" spans="1:41" ht="15">
      <c r="A81" s="3"/>
      <c r="B81" s="3"/>
      <c r="C81" s="3"/>
      <c r="D81" s="7"/>
      <c r="E81" s="7"/>
      <c r="F81" s="7"/>
      <c r="G81" s="7"/>
      <c r="H81" s="7"/>
      <c r="I81" s="7"/>
      <c r="J81" s="7"/>
      <c r="K81" s="7"/>
      <c r="L81" s="7"/>
      <c r="M81" s="7"/>
      <c r="N81" s="7"/>
      <c r="O81" s="7"/>
      <c r="P81" s="26"/>
      <c r="Q81" s="26"/>
      <c r="R81" s="7"/>
      <c r="S81" s="7"/>
      <c r="T81" s="7"/>
      <c r="U81" s="7"/>
      <c r="V81" s="7"/>
      <c r="W81" s="7"/>
      <c r="X81" s="7"/>
      <c r="Y81" s="7"/>
      <c r="Z81" s="17"/>
      <c r="AA81" s="17"/>
      <c r="AB81" s="18"/>
      <c r="AC81" s="18"/>
      <c r="AD81" s="32"/>
      <c r="AE81" s="32"/>
      <c r="AF81" s="32"/>
      <c r="AG81" s="32"/>
      <c r="AH81" s="32"/>
      <c r="AI81" s="32"/>
      <c r="AJ81" s="29"/>
      <c r="AK81" s="31"/>
      <c r="AL81" s="31"/>
      <c r="AM81" s="30"/>
      <c r="AN81" s="30"/>
      <c r="AO81" s="4"/>
    </row>
    <row r="82" spans="1:41" ht="15">
      <c r="A82" s="3"/>
      <c r="B82" s="3"/>
      <c r="C82" s="3"/>
      <c r="D82" s="7"/>
      <c r="E82" s="7"/>
      <c r="F82" s="7"/>
      <c r="G82" s="7"/>
      <c r="H82" s="7"/>
      <c r="I82" s="7"/>
      <c r="J82" s="7"/>
      <c r="K82" s="7"/>
      <c r="L82" s="7"/>
      <c r="M82" s="7"/>
      <c r="N82" s="7"/>
      <c r="O82" s="7"/>
      <c r="P82" s="26"/>
      <c r="Q82" s="26"/>
      <c r="R82" s="7"/>
      <c r="S82" s="7"/>
      <c r="T82" s="7"/>
      <c r="U82" s="7"/>
      <c r="V82" s="7"/>
      <c r="W82" s="7"/>
      <c r="X82" s="7"/>
      <c r="Y82" s="7"/>
      <c r="Z82" s="17"/>
      <c r="AA82" s="17"/>
      <c r="AB82" s="18"/>
      <c r="AC82" s="18"/>
      <c r="AD82" s="32"/>
      <c r="AE82" s="32"/>
      <c r="AF82" s="32"/>
      <c r="AG82" s="32"/>
      <c r="AH82" s="32"/>
      <c r="AI82" s="32"/>
      <c r="AJ82" s="29"/>
      <c r="AK82" s="31"/>
      <c r="AL82" s="31"/>
      <c r="AM82" s="30"/>
      <c r="AN82" s="30"/>
      <c r="AO82" s="4"/>
    </row>
    <row r="83" spans="1:41" ht="15">
      <c r="A83" s="3"/>
      <c r="B83" s="3"/>
      <c r="C83" s="3"/>
      <c r="D83" s="7"/>
      <c r="E83" s="7"/>
      <c r="F83" s="7"/>
      <c r="G83" s="7"/>
      <c r="H83" s="7"/>
      <c r="I83" s="7"/>
      <c r="J83" s="7"/>
      <c r="K83" s="7"/>
      <c r="L83" s="7"/>
      <c r="M83" s="7"/>
      <c r="N83" s="7"/>
      <c r="O83" s="7"/>
      <c r="P83" s="26"/>
      <c r="Q83" s="26"/>
      <c r="R83" s="7"/>
      <c r="S83" s="7"/>
      <c r="T83" s="7"/>
      <c r="U83" s="7"/>
      <c r="V83" s="7"/>
      <c r="W83" s="7"/>
      <c r="X83" s="7"/>
      <c r="Y83" s="7"/>
      <c r="Z83" s="17"/>
      <c r="AA83" s="17"/>
      <c r="AB83" s="18"/>
      <c r="AC83" s="18"/>
      <c r="AD83" s="32"/>
      <c r="AE83" s="32"/>
      <c r="AF83" s="32"/>
      <c r="AG83" s="32"/>
      <c r="AH83" s="32"/>
      <c r="AI83" s="32"/>
      <c r="AJ83" s="29"/>
      <c r="AK83" s="31"/>
      <c r="AL83" s="31"/>
      <c r="AM83" s="30"/>
      <c r="AN83" s="30"/>
      <c r="AO83" s="4"/>
    </row>
    <row r="84" spans="1:41" ht="15">
      <c r="A84" s="3"/>
      <c r="B84" s="3"/>
      <c r="C84" s="3"/>
      <c r="D84" s="7"/>
      <c r="E84" s="7"/>
      <c r="F84" s="7"/>
      <c r="G84" s="7"/>
      <c r="H84" s="7"/>
      <c r="I84" s="7"/>
      <c r="J84" s="7"/>
      <c r="K84" s="7"/>
      <c r="L84" s="7"/>
      <c r="M84" s="7"/>
      <c r="N84" s="7"/>
      <c r="O84" s="7"/>
      <c r="P84" s="26"/>
      <c r="Q84" s="26"/>
      <c r="R84" s="7"/>
      <c r="S84" s="7"/>
      <c r="T84" s="7"/>
      <c r="U84" s="7"/>
      <c r="V84" s="7"/>
      <c r="W84" s="7"/>
      <c r="X84" s="7"/>
      <c r="Y84" s="7"/>
      <c r="Z84" s="17"/>
      <c r="AA84" s="17"/>
      <c r="AB84" s="18"/>
      <c r="AC84" s="18"/>
      <c r="AD84" s="32"/>
      <c r="AE84" s="32"/>
      <c r="AF84" s="32"/>
      <c r="AG84" s="32"/>
      <c r="AH84" s="32"/>
      <c r="AI84" s="32"/>
      <c r="AJ84" s="29"/>
      <c r="AK84" s="31"/>
      <c r="AL84" s="31"/>
      <c r="AM84" s="30"/>
      <c r="AN84" s="30"/>
      <c r="AO84" s="4"/>
    </row>
    <row r="85" spans="1:41" ht="15">
      <c r="A85" s="3"/>
      <c r="B85" s="3"/>
      <c r="C85" s="3"/>
      <c r="D85" s="7"/>
      <c r="E85" s="7"/>
      <c r="F85" s="7"/>
      <c r="G85" s="7"/>
      <c r="H85" s="7"/>
      <c r="I85" s="7"/>
      <c r="J85" s="7"/>
      <c r="K85" s="7"/>
      <c r="L85" s="7"/>
      <c r="M85" s="7"/>
      <c r="N85" s="7"/>
      <c r="O85" s="7"/>
      <c r="P85" s="26"/>
      <c r="Q85" s="26"/>
      <c r="R85" s="7"/>
      <c r="S85" s="7"/>
      <c r="T85" s="7"/>
      <c r="U85" s="7"/>
      <c r="V85" s="7"/>
      <c r="W85" s="7"/>
      <c r="X85" s="7"/>
      <c r="Y85" s="7"/>
      <c r="Z85" s="17"/>
      <c r="AA85" s="17"/>
      <c r="AB85" s="18"/>
      <c r="AC85" s="18"/>
      <c r="AD85" s="32"/>
      <c r="AE85" s="32"/>
      <c r="AF85" s="32"/>
      <c r="AG85" s="32"/>
      <c r="AH85" s="32"/>
      <c r="AI85" s="32"/>
      <c r="AJ85" s="29"/>
      <c r="AK85" s="31"/>
      <c r="AL85" s="31"/>
      <c r="AM85" s="30"/>
      <c r="AN85" s="30"/>
      <c r="AO85" s="4"/>
    </row>
    <row r="86" spans="1:41" ht="15">
      <c r="A86" s="3"/>
      <c r="B86" s="3"/>
      <c r="C86" s="3"/>
      <c r="D86" s="7"/>
      <c r="E86" s="7"/>
      <c r="F86" s="7"/>
      <c r="G86" s="7"/>
      <c r="H86" s="7"/>
      <c r="I86" s="7"/>
      <c r="J86" s="7"/>
      <c r="K86" s="7"/>
      <c r="L86" s="7"/>
      <c r="M86" s="7"/>
      <c r="N86" s="7"/>
      <c r="O86" s="7"/>
      <c r="P86" s="26"/>
      <c r="Q86" s="26"/>
      <c r="R86" s="7"/>
      <c r="S86" s="7"/>
      <c r="T86" s="7"/>
      <c r="U86" s="7"/>
      <c r="V86" s="7"/>
      <c r="W86" s="7"/>
      <c r="X86" s="7"/>
      <c r="Y86" s="7"/>
      <c r="Z86" s="17"/>
      <c r="AA86" s="17"/>
      <c r="AB86" s="18"/>
      <c r="AC86" s="18"/>
      <c r="AD86" s="32"/>
      <c r="AE86" s="32"/>
      <c r="AF86" s="32"/>
      <c r="AG86" s="32"/>
      <c r="AH86" s="32"/>
      <c r="AI86" s="32"/>
      <c r="AJ86" s="29"/>
      <c r="AK86" s="31"/>
      <c r="AL86" s="31"/>
      <c r="AM86" s="30"/>
      <c r="AN86" s="30"/>
      <c r="AO86" s="4"/>
    </row>
    <row r="87" spans="1:41" ht="15">
      <c r="A87" s="3"/>
      <c r="B87" s="3"/>
      <c r="C87" s="3"/>
      <c r="D87" s="7"/>
      <c r="E87" s="7"/>
      <c r="F87" s="7"/>
      <c r="G87" s="7"/>
      <c r="H87" s="7"/>
      <c r="I87" s="7"/>
      <c r="J87" s="7"/>
      <c r="K87" s="7"/>
      <c r="L87" s="7"/>
      <c r="M87" s="7"/>
      <c r="N87" s="7"/>
      <c r="O87" s="7"/>
      <c r="P87" s="26"/>
      <c r="Q87" s="26"/>
      <c r="R87" s="7"/>
      <c r="S87" s="7"/>
      <c r="T87" s="7"/>
      <c r="U87" s="7"/>
      <c r="V87" s="7"/>
      <c r="W87" s="7"/>
      <c r="X87" s="7"/>
      <c r="Y87" s="7"/>
      <c r="Z87" s="17"/>
      <c r="AA87" s="17"/>
      <c r="AB87" s="18"/>
      <c r="AC87" s="18"/>
      <c r="AD87" s="32"/>
      <c r="AE87" s="32"/>
      <c r="AF87" s="32"/>
      <c r="AG87" s="32"/>
      <c r="AH87" s="32"/>
      <c r="AI87" s="32"/>
      <c r="AJ87" s="29"/>
      <c r="AK87" s="31"/>
      <c r="AL87" s="31"/>
      <c r="AM87" s="30"/>
      <c r="AN87" s="30"/>
      <c r="AO87" s="4"/>
    </row>
    <row r="88" spans="1:41" ht="15">
      <c r="A88" s="3"/>
      <c r="B88" s="3"/>
      <c r="C88" s="3"/>
      <c r="D88" s="7"/>
      <c r="E88" s="7"/>
      <c r="F88" s="7"/>
      <c r="G88" s="7"/>
      <c r="H88" s="7"/>
      <c r="I88" s="7"/>
      <c r="J88" s="7"/>
      <c r="K88" s="7"/>
      <c r="L88" s="7"/>
      <c r="M88" s="7"/>
      <c r="N88" s="7"/>
      <c r="O88" s="7"/>
      <c r="P88" s="26"/>
      <c r="Q88" s="26"/>
      <c r="R88" s="7"/>
      <c r="S88" s="7"/>
      <c r="T88" s="7"/>
      <c r="U88" s="7"/>
      <c r="V88" s="7"/>
      <c r="W88" s="7"/>
      <c r="X88" s="7"/>
      <c r="Y88" s="7"/>
      <c r="Z88" s="17"/>
      <c r="AA88" s="17"/>
      <c r="AB88" s="18"/>
      <c r="AC88" s="18"/>
      <c r="AD88" s="32"/>
      <c r="AE88" s="32"/>
      <c r="AF88" s="32"/>
      <c r="AG88" s="32"/>
      <c r="AH88" s="32"/>
      <c r="AI88" s="32"/>
      <c r="AJ88" s="29"/>
      <c r="AK88" s="31"/>
      <c r="AL88" s="31"/>
      <c r="AM88" s="30"/>
      <c r="AN88" s="30"/>
      <c r="AO88" s="4"/>
    </row>
  </sheetData>
  <sheetProtection selectLockedCells="1"/>
  <mergeCells count="32">
    <mergeCell ref="AO1:AO3"/>
    <mergeCell ref="D1:Q1"/>
    <mergeCell ref="L2:M2"/>
    <mergeCell ref="J2:K2"/>
    <mergeCell ref="H2:I2"/>
    <mergeCell ref="F2:G2"/>
    <mergeCell ref="P2:Q2"/>
    <mergeCell ref="AN1:AN3"/>
    <mergeCell ref="AK1:AM1"/>
    <mergeCell ref="AK2:AK3"/>
    <mergeCell ref="AL2:AL3"/>
    <mergeCell ref="AM2:AM3"/>
    <mergeCell ref="V2:W2"/>
    <mergeCell ref="AI2:AI3"/>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s>
  <conditionalFormatting sqref="B4:B88">
    <cfRule type="expression" priority="1" dxfId="22" stopIfTrue="1">
      <formula>AND(NOT(ISBLANK($A4)),ISBLANK(B4))</formula>
    </cfRule>
  </conditionalFormatting>
  <conditionalFormatting sqref="C4:C88">
    <cfRule type="expression" priority="2" dxfId="22" stopIfTrue="1">
      <formula>AND(NOT(ISBLANK(A4)),ISBLANK(C4))</formula>
    </cfRule>
  </conditionalFormatting>
  <conditionalFormatting sqref="D30:D88 L24:L28 J24:J28 H24:H28 F24:F28 D24:D28 R30:R88 F30:F88 H30:H88 J30:J88 L30:L88 N30:N88 V24:V28 T24:T28 R24:R28 N24:N28 T30:T88 V30:V88 X30:X88 D4:D22 F4:F22 H4:H22 J4:J22 L4:L22 N4:N22 R4:R22 T4:T22 V4:V22 X4:X22 X24:X28">
    <cfRule type="expression" priority="3" dxfId="22" stopIfTrue="1">
      <formula>AND(NOT(ISBLANK(E4)),ISBLANK(D4))</formula>
    </cfRule>
  </conditionalFormatting>
  <conditionalFormatting sqref="E30:E88 M24:M28 K24:K28 I24:I28 G24:G28 E24:E28 S30:S88 G30:G88 I30:I88 K30:K88 M30:M88 O30:O88 W24:W28 U24:U28 S24:S28 O24:O28 U30:U88 W30:W88 Y30:Y88 E4:E22 G4:G22 I4:I22 K4:K22 M4:M22 O4:O22 S4:S22 U4:U22 W4:W22 Y4:Y22 Y24:Y28">
    <cfRule type="expression" priority="4" dxfId="22" stopIfTrue="1">
      <formula>AND(NOT(ISBLANK(D4)),ISBLANK(E4))</formula>
    </cfRule>
  </conditionalFormatting>
  <conditionalFormatting sqref="N29 D29 F29 H29 J29 L29 R29 T29 V29 X29 D23 F23 H23 J23 L23 N23 R23 T23 V23 X23">
    <cfRule type="expression" priority="5" dxfId="22" stopIfTrue="1">
      <formula>AND(NOT(ISBLANK(E23)),ISBLANK(D23))</formula>
    </cfRule>
  </conditionalFormatting>
  <conditionalFormatting sqref="O29 E29 G29 I29 K29 M29 S29 U29 W29 Y29 E23 G23 I23 K23 M23 O23 S23 U23 W23 Y23">
    <cfRule type="expression" priority="6" dxfId="22" stopIfTrue="1">
      <formula>AND(NOT(ISBLANK(D23)),ISBLANK(E23))</formula>
    </cfRule>
  </conditionalFormatting>
  <dataValidations count="5">
    <dataValidation operator="lessThanOrEqual" allowBlank="1" showInputMessage="1" showErrorMessage="1" error="FTE cannot be greater than Headcount&#10;" sqref="R89:AN65536 A89:O65536 AP1:IV65536 AO1 AK34:AL34 R1 A1:C1 P2 AB1 P4:Q65536 AO4:AO65536 D34:O34 R34:Y34 AD34:AI34 AB3:AC88"/>
    <dataValidation type="custom" allowBlank="1" showInputMessage="1" showErrorMessage="1" errorTitle="FTE" error="The value entered in the FTE field must be less than or equal to the value entered in the headcount field." sqref="K35:K88 O35:O88 E35:E88 M35:M88 Y35:Y88 S35:S88 U35:U88 I35:I88 G35:G88 W35:W88 G4:G33 I4:I33 K4:K33 O4:O33 E4:E33 M4:M33 W4:W33 Y4:Y33 S4:S33 U4:U33">
      <formula1>K35&lt;=J35</formula1>
    </dataValidation>
    <dataValidation type="custom" allowBlank="1" showInputMessage="1" showErrorMessage="1" errorTitle="Headcount" error="The value entered in the headcount field must be greater than or equal to the value entered in the FTE field." sqref="L35:L88 N35:N88 D35:D88 F35:F88 X35:X88 R35:R88 T35:T88 J35:J88 H35:H88 V35:V88 H4:H33 J4:J33 L4:L33 N4:N33 D4:D33 F4:F33 V4:V33 X4:X33 R4:R33 T4:T33">
      <formula1>L35&gt;=M35</formula1>
    </dataValidation>
    <dataValidation type="decimal" operator="greaterThan" allowBlank="1" showInputMessage="1" showErrorMessage="1" sqref="AD35:AI88 AK35:AL88 AD26:AI26 AD28:AI28 AD4:AI7 AD9:AI14 AD30:AI33 AK4:AL7 AK26 AK24 AL9:AL15 AK9:AK14 AD17:AI24 AK28:AL33 AK17:AL23 AL24:AL26">
      <formula1>0</formula1>
    </dataValidation>
    <dataValidation type="decimal" operator="greaterThanOrEqual" allowBlank="1" showInputMessage="1" showErrorMessage="1" sqref="AD25:AI25 AD27:AI27 AD29:AI29 AD15:AI16 AD8:AI8 AK25 AK27:AL27 AK16:AL16 AK15 AK8:AL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30" r:id="rId1"/>
</worksheet>
</file>

<file path=xl/worksheets/sheet9.xml><?xml version="1.0" encoding="utf-8"?>
<worksheet xmlns="http://schemas.openxmlformats.org/spreadsheetml/2006/main" xmlns:r="http://schemas.openxmlformats.org/officeDocument/2006/relationships">
  <dimension ref="A1:AO88"/>
  <sheetViews>
    <sheetView zoomScale="90" zoomScaleNormal="90" workbookViewId="0" topLeftCell="A1">
      <pane xSplit="3" ySplit="3" topLeftCell="D10" activePane="bottomRight" state="frozen"/>
      <selection pane="topLeft" activeCell="A1" sqref="A1"/>
      <selection pane="topRight" activeCell="D1" sqref="D1"/>
      <selection pane="bottomLeft" activeCell="A4" sqref="A4"/>
      <selection pane="bottomRight" activeCell="AO1" sqref="AO1:AO3"/>
    </sheetView>
  </sheetViews>
  <sheetFormatPr defaultColWidth="8.88671875" defaultRowHeight="15"/>
  <cols>
    <col min="1" max="1" width="23.5546875" style="2" customWidth="1"/>
    <col min="2" max="3" width="14.99609375" style="2" customWidth="1"/>
    <col min="4" max="17" width="10.4453125" style="8" customWidth="1"/>
    <col min="18" max="27" width="12.77734375" style="8" customWidth="1"/>
    <col min="28" max="29" width="11.10546875" style="2" customWidth="1"/>
    <col min="30" max="36" width="15.5546875" style="34" customWidth="1"/>
    <col min="37" max="39" width="19.10546875" style="34" customWidth="1"/>
    <col min="40" max="40" width="20.77734375" style="34" customWidth="1"/>
    <col min="41" max="41" width="17.99609375" style="2" customWidth="1"/>
    <col min="42" max="16384" width="8.88671875" style="2" customWidth="1"/>
  </cols>
  <sheetData>
    <row r="1" spans="1:41" s="1" customFormat="1" ht="15" customHeight="1">
      <c r="A1" s="79" t="s">
        <v>11</v>
      </c>
      <c r="B1" s="79" t="s">
        <v>1</v>
      </c>
      <c r="C1" s="79" t="s">
        <v>0</v>
      </c>
      <c r="D1" s="82" t="s">
        <v>8</v>
      </c>
      <c r="E1" s="83"/>
      <c r="F1" s="83"/>
      <c r="G1" s="83"/>
      <c r="H1" s="83"/>
      <c r="I1" s="83"/>
      <c r="J1" s="83"/>
      <c r="K1" s="83"/>
      <c r="L1" s="83"/>
      <c r="M1" s="83"/>
      <c r="N1" s="83"/>
      <c r="O1" s="83"/>
      <c r="P1" s="83"/>
      <c r="Q1" s="84"/>
      <c r="R1" s="91" t="s">
        <v>14</v>
      </c>
      <c r="S1" s="102"/>
      <c r="T1" s="102"/>
      <c r="U1" s="102"/>
      <c r="V1" s="102"/>
      <c r="W1" s="102"/>
      <c r="X1" s="102"/>
      <c r="Y1" s="102"/>
      <c r="Z1" s="102"/>
      <c r="AA1" s="92"/>
      <c r="AB1" s="98" t="s">
        <v>15</v>
      </c>
      <c r="AC1" s="99"/>
      <c r="AD1" s="95" t="s">
        <v>72</v>
      </c>
      <c r="AE1" s="96"/>
      <c r="AF1" s="96"/>
      <c r="AG1" s="96"/>
      <c r="AH1" s="96"/>
      <c r="AI1" s="96"/>
      <c r="AJ1" s="97"/>
      <c r="AK1" s="90" t="s">
        <v>83</v>
      </c>
      <c r="AL1" s="90"/>
      <c r="AM1" s="90"/>
      <c r="AN1" s="87" t="s">
        <v>84</v>
      </c>
      <c r="AO1" s="79" t="s">
        <v>20</v>
      </c>
    </row>
    <row r="2" spans="1:41" s="1" customFormat="1" ht="53.25" customHeight="1">
      <c r="A2" s="93"/>
      <c r="B2" s="93"/>
      <c r="C2" s="93"/>
      <c r="D2" s="85" t="s">
        <v>16</v>
      </c>
      <c r="E2" s="86"/>
      <c r="F2" s="85" t="s">
        <v>17</v>
      </c>
      <c r="G2" s="86"/>
      <c r="H2" s="85" t="s">
        <v>18</v>
      </c>
      <c r="I2" s="86"/>
      <c r="J2" s="85" t="s">
        <v>6</v>
      </c>
      <c r="K2" s="86"/>
      <c r="L2" s="85" t="s">
        <v>19</v>
      </c>
      <c r="M2" s="86"/>
      <c r="N2" s="85" t="s">
        <v>5</v>
      </c>
      <c r="O2" s="86"/>
      <c r="P2" s="82" t="s">
        <v>9</v>
      </c>
      <c r="Q2" s="84"/>
      <c r="R2" s="82" t="s">
        <v>12</v>
      </c>
      <c r="S2" s="92"/>
      <c r="T2" s="91" t="s">
        <v>3</v>
      </c>
      <c r="U2" s="92"/>
      <c r="V2" s="91" t="s">
        <v>4</v>
      </c>
      <c r="W2" s="92"/>
      <c r="X2" s="91" t="s">
        <v>13</v>
      </c>
      <c r="Y2" s="92"/>
      <c r="Z2" s="82" t="s">
        <v>10</v>
      </c>
      <c r="AA2" s="84"/>
      <c r="AB2" s="100"/>
      <c r="AC2" s="101"/>
      <c r="AD2" s="76" t="s">
        <v>73</v>
      </c>
      <c r="AE2" s="76" t="s">
        <v>74</v>
      </c>
      <c r="AF2" s="76" t="s">
        <v>75</v>
      </c>
      <c r="AG2" s="76" t="s">
        <v>76</v>
      </c>
      <c r="AH2" s="76" t="s">
        <v>77</v>
      </c>
      <c r="AI2" s="76" t="s">
        <v>78</v>
      </c>
      <c r="AJ2" s="103" t="s">
        <v>79</v>
      </c>
      <c r="AK2" s="76" t="s">
        <v>80</v>
      </c>
      <c r="AL2" s="76" t="s">
        <v>81</v>
      </c>
      <c r="AM2" s="76" t="s">
        <v>82</v>
      </c>
      <c r="AN2" s="88"/>
      <c r="AO2" s="80"/>
    </row>
    <row r="3" spans="1:41" ht="57.75" customHeight="1">
      <c r="A3" s="94"/>
      <c r="B3" s="94"/>
      <c r="C3" s="94"/>
      <c r="D3" s="5" t="s">
        <v>2</v>
      </c>
      <c r="E3" s="5" t="s">
        <v>7</v>
      </c>
      <c r="F3" s="5" t="s">
        <v>2</v>
      </c>
      <c r="G3" s="5" t="s">
        <v>7</v>
      </c>
      <c r="H3" s="5" t="s">
        <v>2</v>
      </c>
      <c r="I3" s="5" t="s">
        <v>7</v>
      </c>
      <c r="J3" s="5" t="s">
        <v>2</v>
      </c>
      <c r="K3" s="5" t="s">
        <v>7</v>
      </c>
      <c r="L3" s="5" t="s">
        <v>2</v>
      </c>
      <c r="M3" s="5" t="s">
        <v>7</v>
      </c>
      <c r="N3" s="5" t="s">
        <v>2</v>
      </c>
      <c r="O3" s="5" t="s">
        <v>7</v>
      </c>
      <c r="P3" s="5" t="s">
        <v>2</v>
      </c>
      <c r="Q3" s="5" t="s">
        <v>7</v>
      </c>
      <c r="R3" s="6" t="s">
        <v>2</v>
      </c>
      <c r="S3" s="6" t="s">
        <v>7</v>
      </c>
      <c r="T3" s="6" t="s">
        <v>2</v>
      </c>
      <c r="U3" s="6" t="s">
        <v>7</v>
      </c>
      <c r="V3" s="6" t="s">
        <v>2</v>
      </c>
      <c r="W3" s="6" t="s">
        <v>7</v>
      </c>
      <c r="X3" s="6" t="s">
        <v>2</v>
      </c>
      <c r="Y3" s="6" t="s">
        <v>7</v>
      </c>
      <c r="Z3" s="6" t="s">
        <v>2</v>
      </c>
      <c r="AA3" s="6" t="s">
        <v>7</v>
      </c>
      <c r="AB3" s="13" t="s">
        <v>2</v>
      </c>
      <c r="AC3" s="14" t="s">
        <v>7</v>
      </c>
      <c r="AD3" s="77"/>
      <c r="AE3" s="77"/>
      <c r="AF3" s="77"/>
      <c r="AG3" s="77"/>
      <c r="AH3" s="77"/>
      <c r="AI3" s="77"/>
      <c r="AJ3" s="103"/>
      <c r="AK3" s="77"/>
      <c r="AL3" s="77"/>
      <c r="AM3" s="77"/>
      <c r="AN3" s="89"/>
      <c r="AO3" s="81"/>
    </row>
    <row r="4" spans="1:41" ht="45">
      <c r="A4" s="9" t="s">
        <v>22</v>
      </c>
      <c r="B4" s="9" t="s">
        <v>63</v>
      </c>
      <c r="C4" s="9" t="s">
        <v>62</v>
      </c>
      <c r="D4" s="15">
        <v>60</v>
      </c>
      <c r="E4" s="15">
        <v>55.2</v>
      </c>
      <c r="F4" s="15">
        <v>268</v>
      </c>
      <c r="G4" s="15">
        <v>247.8</v>
      </c>
      <c r="H4" s="15">
        <v>475</v>
      </c>
      <c r="I4" s="15">
        <v>443.7</v>
      </c>
      <c r="J4" s="15">
        <v>40</v>
      </c>
      <c r="K4" s="15">
        <v>37.9</v>
      </c>
      <c r="L4" s="15">
        <v>3</v>
      </c>
      <c r="M4" s="15">
        <v>2.9</v>
      </c>
      <c r="N4" s="15">
        <v>2</v>
      </c>
      <c r="O4" s="15">
        <v>1.3</v>
      </c>
      <c r="P4" s="16">
        <f aca="true" t="shared" si="0" ref="P4:P34">SUM(D4,F4,H4,J4,L4,N4)</f>
        <v>848</v>
      </c>
      <c r="Q4" s="16">
        <f>SUM(E4,G4,I4,K4,M4,O4)</f>
        <v>788.8</v>
      </c>
      <c r="R4" s="15">
        <v>16</v>
      </c>
      <c r="S4" s="15">
        <v>16</v>
      </c>
      <c r="T4" s="15">
        <v>0</v>
      </c>
      <c r="U4" s="15">
        <v>0</v>
      </c>
      <c r="V4" s="15">
        <v>1</v>
      </c>
      <c r="W4" s="15">
        <v>0.2</v>
      </c>
      <c r="X4" s="15">
        <v>0</v>
      </c>
      <c r="Y4" s="15">
        <v>0</v>
      </c>
      <c r="Z4" s="17">
        <f aca="true" t="shared" si="1" ref="Z4:Z34">SUM(R4,T4,V4,X4)</f>
        <v>17</v>
      </c>
      <c r="AA4" s="17">
        <f aca="true" t="shared" si="2" ref="AA4:AA34">SUM(S4,U4,W4,Y4)</f>
        <v>16.2</v>
      </c>
      <c r="AB4" s="18">
        <f aca="true" t="shared" si="3" ref="AB4:AB34">SUM(P4+Z4)</f>
        <v>865</v>
      </c>
      <c r="AC4" s="18">
        <f aca="true" t="shared" si="4" ref="AC4:AC34">SUM(Q4+AA4)</f>
        <v>805</v>
      </c>
      <c r="AD4" s="28">
        <v>2105976.21</v>
      </c>
      <c r="AE4" s="28">
        <v>17514.04</v>
      </c>
      <c r="AF4" s="28"/>
      <c r="AG4" s="28">
        <v>10442.47</v>
      </c>
      <c r="AH4" s="28">
        <v>369307.09</v>
      </c>
      <c r="AI4" s="28">
        <v>163455.49</v>
      </c>
      <c r="AJ4" s="29">
        <f aca="true" t="shared" si="5" ref="AJ4:AJ34">SUM(AD4:AI4)</f>
        <v>2666695.3</v>
      </c>
      <c r="AK4" s="27">
        <v>20697.36</v>
      </c>
      <c r="AL4" s="27">
        <v>4350</v>
      </c>
      <c r="AM4" s="30">
        <f aca="true" t="shared" si="6" ref="AM4:AM34">SUM(AK4:AL4)</f>
        <v>25047.36</v>
      </c>
      <c r="AN4" s="30">
        <f aca="true" t="shared" si="7" ref="AN4:AN34">SUM(AJ4+AM4)</f>
        <v>2691742.6599999997</v>
      </c>
      <c r="AO4" s="4"/>
    </row>
    <row r="5" spans="1:41" ht="45">
      <c r="A5" s="9" t="s">
        <v>23</v>
      </c>
      <c r="B5" s="9" t="s">
        <v>61</v>
      </c>
      <c r="C5" s="9" t="s">
        <v>62</v>
      </c>
      <c r="D5" s="15">
        <v>4</v>
      </c>
      <c r="E5" s="15">
        <v>3.73</v>
      </c>
      <c r="F5" s="15">
        <v>26</v>
      </c>
      <c r="G5" s="15">
        <v>24.3</v>
      </c>
      <c r="H5" s="15">
        <v>36</v>
      </c>
      <c r="I5" s="15">
        <v>33.478</v>
      </c>
      <c r="J5" s="15">
        <v>12</v>
      </c>
      <c r="K5" s="15">
        <v>11.311</v>
      </c>
      <c r="L5" s="15">
        <v>4</v>
      </c>
      <c r="M5" s="15">
        <v>3.5</v>
      </c>
      <c r="N5" s="15">
        <v>0</v>
      </c>
      <c r="O5" s="15">
        <v>0</v>
      </c>
      <c r="P5" s="16">
        <f t="shared" si="0"/>
        <v>82</v>
      </c>
      <c r="Q5" s="16">
        <f aca="true" t="shared" si="8" ref="Q5:Q34">SUM(E5,G5,I5,K5,M5,O5)</f>
        <v>76.319</v>
      </c>
      <c r="R5" s="15">
        <v>0</v>
      </c>
      <c r="S5" s="15">
        <v>0</v>
      </c>
      <c r="T5" s="15">
        <v>0</v>
      </c>
      <c r="U5" s="15">
        <v>0</v>
      </c>
      <c r="V5" s="15">
        <v>0</v>
      </c>
      <c r="W5" s="15">
        <v>0</v>
      </c>
      <c r="X5" s="15">
        <v>4</v>
      </c>
      <c r="Y5" s="15">
        <v>4</v>
      </c>
      <c r="Z5" s="17">
        <f t="shared" si="1"/>
        <v>4</v>
      </c>
      <c r="AA5" s="17">
        <f t="shared" si="2"/>
        <v>4</v>
      </c>
      <c r="AB5" s="18">
        <f t="shared" si="3"/>
        <v>86</v>
      </c>
      <c r="AC5" s="18">
        <f t="shared" si="4"/>
        <v>80.319</v>
      </c>
      <c r="AD5" s="28">
        <v>217494.02</v>
      </c>
      <c r="AE5" s="28">
        <v>1825.69</v>
      </c>
      <c r="AF5" s="28">
        <v>4750</v>
      </c>
      <c r="AG5" s="28"/>
      <c r="AH5" s="28">
        <v>51012.83</v>
      </c>
      <c r="AI5" s="28">
        <v>15948.56</v>
      </c>
      <c r="AJ5" s="29">
        <f t="shared" si="5"/>
        <v>291031.1</v>
      </c>
      <c r="AK5" s="27"/>
      <c r="AL5" s="27">
        <v>16923</v>
      </c>
      <c r="AM5" s="30">
        <f t="shared" si="6"/>
        <v>16923</v>
      </c>
      <c r="AN5" s="30">
        <f t="shared" si="7"/>
        <v>307954.1</v>
      </c>
      <c r="AO5" s="4"/>
    </row>
    <row r="6" spans="1:41" ht="45">
      <c r="A6" s="9" t="s">
        <v>24</v>
      </c>
      <c r="B6" s="9" t="s">
        <v>61</v>
      </c>
      <c r="C6" s="9" t="s">
        <v>62</v>
      </c>
      <c r="D6" s="15">
        <v>245</v>
      </c>
      <c r="E6" s="15">
        <v>223.76</v>
      </c>
      <c r="F6" s="15">
        <v>396</v>
      </c>
      <c r="G6" s="15">
        <v>366.88</v>
      </c>
      <c r="H6" s="15">
        <v>792</v>
      </c>
      <c r="I6" s="15">
        <v>758.72</v>
      </c>
      <c r="J6" s="15">
        <v>201</v>
      </c>
      <c r="K6" s="15">
        <v>195</v>
      </c>
      <c r="L6" s="15">
        <v>47</v>
      </c>
      <c r="M6" s="15">
        <v>42.97</v>
      </c>
      <c r="N6" s="15">
        <v>7</v>
      </c>
      <c r="O6" s="15">
        <v>7</v>
      </c>
      <c r="P6" s="16">
        <f t="shared" si="0"/>
        <v>1688</v>
      </c>
      <c r="Q6" s="16">
        <f t="shared" si="8"/>
        <v>1594.3300000000002</v>
      </c>
      <c r="R6" s="15">
        <v>8</v>
      </c>
      <c r="S6" s="15">
        <v>8</v>
      </c>
      <c r="T6" s="15">
        <v>0</v>
      </c>
      <c r="U6" s="15">
        <v>0</v>
      </c>
      <c r="V6" s="15">
        <v>1</v>
      </c>
      <c r="W6" s="15">
        <v>1</v>
      </c>
      <c r="X6" s="15">
        <v>1</v>
      </c>
      <c r="Y6" s="15">
        <v>0.2</v>
      </c>
      <c r="Z6" s="17">
        <f t="shared" si="1"/>
        <v>10</v>
      </c>
      <c r="AA6" s="17">
        <f t="shared" si="2"/>
        <v>9.2</v>
      </c>
      <c r="AB6" s="18">
        <f t="shared" si="3"/>
        <v>1698</v>
      </c>
      <c r="AC6" s="18">
        <f t="shared" si="4"/>
        <v>1603.5300000000002</v>
      </c>
      <c r="AD6" s="28">
        <v>4392508.8</v>
      </c>
      <c r="AE6" s="28">
        <v>77158.31</v>
      </c>
      <c r="AF6" s="28"/>
      <c r="AG6" s="28">
        <v>37643.46</v>
      </c>
      <c r="AH6" s="28">
        <v>1130419.26</v>
      </c>
      <c r="AI6" s="28">
        <v>359573.36</v>
      </c>
      <c r="AJ6" s="29">
        <f t="shared" si="5"/>
        <v>5997303.1899999995</v>
      </c>
      <c r="AK6" s="27">
        <v>36815.33</v>
      </c>
      <c r="AL6" s="27">
        <v>5000</v>
      </c>
      <c r="AM6" s="30">
        <f t="shared" si="6"/>
        <v>41815.33</v>
      </c>
      <c r="AN6" s="30">
        <f t="shared" si="7"/>
        <v>6039118.52</v>
      </c>
      <c r="AO6" s="4"/>
    </row>
    <row r="7" spans="1:41" ht="45">
      <c r="A7" s="9" t="s">
        <v>25</v>
      </c>
      <c r="B7" s="9" t="s">
        <v>61</v>
      </c>
      <c r="C7" s="9" t="s">
        <v>62</v>
      </c>
      <c r="D7" s="15" t="s">
        <v>67</v>
      </c>
      <c r="E7" s="15" t="s">
        <v>67</v>
      </c>
      <c r="F7" s="15" t="s">
        <v>67</v>
      </c>
      <c r="G7" s="15" t="s">
        <v>67</v>
      </c>
      <c r="H7" s="15" t="s">
        <v>67</v>
      </c>
      <c r="I7" s="15" t="s">
        <v>67</v>
      </c>
      <c r="J7" s="15" t="s">
        <v>67</v>
      </c>
      <c r="K7" s="15" t="s">
        <v>67</v>
      </c>
      <c r="L7" s="15" t="s">
        <v>67</v>
      </c>
      <c r="M7" s="15" t="s">
        <v>67</v>
      </c>
      <c r="N7" s="15" t="s">
        <v>67</v>
      </c>
      <c r="O7" s="15" t="s">
        <v>67</v>
      </c>
      <c r="P7" s="16" t="s">
        <v>67</v>
      </c>
      <c r="Q7" s="16" t="s">
        <v>67</v>
      </c>
      <c r="R7" s="15" t="s">
        <v>67</v>
      </c>
      <c r="S7" s="15" t="s">
        <v>67</v>
      </c>
      <c r="T7" s="15" t="s">
        <v>67</v>
      </c>
      <c r="U7" s="15" t="s">
        <v>67</v>
      </c>
      <c r="V7" s="15" t="s">
        <v>67</v>
      </c>
      <c r="W7" s="15" t="s">
        <v>67</v>
      </c>
      <c r="X7" s="15" t="s">
        <v>67</v>
      </c>
      <c r="Y7" s="15" t="s">
        <v>67</v>
      </c>
      <c r="Z7" s="17" t="s">
        <v>67</v>
      </c>
      <c r="AA7" s="17" t="s">
        <v>67</v>
      </c>
      <c r="AB7" s="21" t="s">
        <v>67</v>
      </c>
      <c r="AC7" s="21" t="s">
        <v>67</v>
      </c>
      <c r="AD7" s="28"/>
      <c r="AE7" s="28"/>
      <c r="AF7" s="28"/>
      <c r="AG7" s="28"/>
      <c r="AH7" s="28"/>
      <c r="AI7" s="28"/>
      <c r="AJ7" s="30" t="s">
        <v>67</v>
      </c>
      <c r="AK7" s="27"/>
      <c r="AL7" s="27"/>
      <c r="AM7" s="30" t="s">
        <v>67</v>
      </c>
      <c r="AN7" s="30" t="s">
        <v>67</v>
      </c>
      <c r="AO7" s="25" t="s">
        <v>67</v>
      </c>
    </row>
    <row r="8" spans="1:41" ht="45">
      <c r="A8" s="9" t="s">
        <v>26</v>
      </c>
      <c r="B8" s="9" t="s">
        <v>64</v>
      </c>
      <c r="C8" s="9" t="s">
        <v>62</v>
      </c>
      <c r="D8" s="23">
        <v>225</v>
      </c>
      <c r="E8" s="24">
        <v>216.76</v>
      </c>
      <c r="F8" s="24">
        <v>455</v>
      </c>
      <c r="G8" s="24">
        <v>440.82</v>
      </c>
      <c r="H8" s="24">
        <v>1176</v>
      </c>
      <c r="I8" s="24">
        <v>1150.23</v>
      </c>
      <c r="J8" s="24">
        <v>1040</v>
      </c>
      <c r="K8" s="24">
        <v>1005.12</v>
      </c>
      <c r="L8" s="24">
        <v>213</v>
      </c>
      <c r="M8" s="24">
        <v>206.06</v>
      </c>
      <c r="N8" s="24">
        <v>0</v>
      </c>
      <c r="O8" s="24">
        <v>0</v>
      </c>
      <c r="P8" s="16">
        <f t="shared" si="0"/>
        <v>3109</v>
      </c>
      <c r="Q8" s="16">
        <f t="shared" si="8"/>
        <v>3018.99</v>
      </c>
      <c r="R8" s="24">
        <v>136</v>
      </c>
      <c r="S8" s="24">
        <v>136</v>
      </c>
      <c r="T8" s="24">
        <v>13</v>
      </c>
      <c r="U8" s="24">
        <v>13</v>
      </c>
      <c r="V8" s="24">
        <v>100</v>
      </c>
      <c r="W8" s="24">
        <v>100</v>
      </c>
      <c r="X8" s="24">
        <v>89</v>
      </c>
      <c r="Y8" s="24">
        <v>89</v>
      </c>
      <c r="Z8" s="17">
        <f t="shared" si="1"/>
        <v>338</v>
      </c>
      <c r="AA8" s="17">
        <f t="shared" si="2"/>
        <v>338</v>
      </c>
      <c r="AB8" s="18">
        <f t="shared" si="3"/>
        <v>3447</v>
      </c>
      <c r="AC8" s="18">
        <f t="shared" si="4"/>
        <v>3356.99</v>
      </c>
      <c r="AD8" s="31">
        <v>10236938</v>
      </c>
      <c r="AE8" s="32">
        <v>259604</v>
      </c>
      <c r="AF8" s="32">
        <v>56224</v>
      </c>
      <c r="AG8" s="32">
        <v>42607</v>
      </c>
      <c r="AH8" s="32">
        <v>2096288</v>
      </c>
      <c r="AI8" s="32">
        <v>957848</v>
      </c>
      <c r="AJ8" s="29">
        <f t="shared" si="5"/>
        <v>13649509</v>
      </c>
      <c r="AK8" s="31">
        <v>372084</v>
      </c>
      <c r="AL8" s="31">
        <v>493419.23</v>
      </c>
      <c r="AM8" s="30">
        <f t="shared" si="6"/>
        <v>865503.23</v>
      </c>
      <c r="AN8" s="30">
        <f t="shared" si="7"/>
        <v>14515012.23</v>
      </c>
      <c r="AO8" s="4"/>
    </row>
    <row r="9" spans="1:41" ht="45">
      <c r="A9" s="9" t="s">
        <v>27</v>
      </c>
      <c r="B9" s="9" t="s">
        <v>61</v>
      </c>
      <c r="C9" s="9" t="s">
        <v>62</v>
      </c>
      <c r="D9" s="15">
        <v>0</v>
      </c>
      <c r="E9" s="15">
        <v>0</v>
      </c>
      <c r="F9" s="15">
        <v>6</v>
      </c>
      <c r="G9" s="15">
        <v>6</v>
      </c>
      <c r="H9" s="15">
        <v>12</v>
      </c>
      <c r="I9" s="15">
        <v>11.86</v>
      </c>
      <c r="J9" s="15">
        <v>10</v>
      </c>
      <c r="K9" s="15">
        <v>9.69</v>
      </c>
      <c r="L9" s="15">
        <v>7</v>
      </c>
      <c r="M9" s="15">
        <v>3.55</v>
      </c>
      <c r="N9" s="15">
        <v>0</v>
      </c>
      <c r="O9" s="15">
        <v>0</v>
      </c>
      <c r="P9" s="16">
        <f t="shared" si="0"/>
        <v>35</v>
      </c>
      <c r="Q9" s="16">
        <f t="shared" si="8"/>
        <v>31.099999999999998</v>
      </c>
      <c r="R9" s="15">
        <v>0</v>
      </c>
      <c r="S9" s="15">
        <v>0</v>
      </c>
      <c r="T9" s="15">
        <v>0</v>
      </c>
      <c r="U9" s="15">
        <v>0</v>
      </c>
      <c r="V9" s="15">
        <v>4</v>
      </c>
      <c r="W9" s="15">
        <v>1.72</v>
      </c>
      <c r="X9" s="15">
        <v>0</v>
      </c>
      <c r="Y9" s="15">
        <v>0</v>
      </c>
      <c r="Z9" s="17">
        <f t="shared" si="1"/>
        <v>4</v>
      </c>
      <c r="AA9" s="17">
        <f t="shared" si="2"/>
        <v>1.72</v>
      </c>
      <c r="AB9" s="18">
        <f t="shared" si="3"/>
        <v>39</v>
      </c>
      <c r="AC9" s="18">
        <f t="shared" si="4"/>
        <v>32.82</v>
      </c>
      <c r="AD9" s="28">
        <v>139412.27</v>
      </c>
      <c r="AE9" s="28">
        <v>500</v>
      </c>
      <c r="AF9" s="28"/>
      <c r="AG9" s="28"/>
      <c r="AH9" s="28">
        <v>27293.42</v>
      </c>
      <c r="AI9" s="28">
        <v>13515.52</v>
      </c>
      <c r="AJ9" s="29">
        <f t="shared" si="5"/>
        <v>180721.21</v>
      </c>
      <c r="AK9" s="27">
        <v>26306.9</v>
      </c>
      <c r="AL9" s="27"/>
      <c r="AM9" s="30">
        <f t="shared" si="6"/>
        <v>26306.9</v>
      </c>
      <c r="AN9" s="30">
        <f t="shared" si="7"/>
        <v>207028.11</v>
      </c>
      <c r="AO9" s="4"/>
    </row>
    <row r="10" spans="1:41" ht="45">
      <c r="A10" s="9" t="s">
        <v>28</v>
      </c>
      <c r="B10" s="9" t="s">
        <v>65</v>
      </c>
      <c r="C10" s="9" t="s">
        <v>62</v>
      </c>
      <c r="D10" s="15">
        <v>552</v>
      </c>
      <c r="E10" s="15">
        <v>481.06</v>
      </c>
      <c r="F10" s="15">
        <v>263</v>
      </c>
      <c r="G10" s="15">
        <v>247.04</v>
      </c>
      <c r="H10" s="15">
        <v>130</v>
      </c>
      <c r="I10" s="15">
        <v>126.78</v>
      </c>
      <c r="J10" s="15">
        <v>25</v>
      </c>
      <c r="K10" s="15">
        <v>23.61</v>
      </c>
      <c r="L10" s="15">
        <v>4</v>
      </c>
      <c r="M10" s="15">
        <v>4</v>
      </c>
      <c r="N10" s="15">
        <v>8</v>
      </c>
      <c r="O10" s="15">
        <v>5.99</v>
      </c>
      <c r="P10" s="16">
        <f t="shared" si="0"/>
        <v>982</v>
      </c>
      <c r="Q10" s="16">
        <f t="shared" si="8"/>
        <v>888.48</v>
      </c>
      <c r="R10" s="15">
        <v>0</v>
      </c>
      <c r="S10" s="15">
        <v>0</v>
      </c>
      <c r="T10" s="15">
        <v>0</v>
      </c>
      <c r="U10" s="15">
        <v>0</v>
      </c>
      <c r="V10" s="15">
        <v>4</v>
      </c>
      <c r="W10" s="15">
        <v>4</v>
      </c>
      <c r="X10" s="15">
        <v>0</v>
      </c>
      <c r="Y10" s="15">
        <v>0</v>
      </c>
      <c r="Z10" s="17">
        <f t="shared" si="1"/>
        <v>4</v>
      </c>
      <c r="AA10" s="17">
        <f t="shared" si="2"/>
        <v>4</v>
      </c>
      <c r="AB10" s="18">
        <f t="shared" si="3"/>
        <v>986</v>
      </c>
      <c r="AC10" s="18">
        <f t="shared" si="4"/>
        <v>892.48</v>
      </c>
      <c r="AD10" s="28">
        <v>1785319.02</v>
      </c>
      <c r="AE10" s="28">
        <v>38407.51</v>
      </c>
      <c r="AF10" s="28"/>
      <c r="AG10" s="28">
        <v>14469.53</v>
      </c>
      <c r="AH10" s="28">
        <v>320565.59</v>
      </c>
      <c r="AI10" s="28">
        <v>125520.88</v>
      </c>
      <c r="AJ10" s="29">
        <f t="shared" si="5"/>
        <v>2284282.53</v>
      </c>
      <c r="AK10" s="27"/>
      <c r="AL10" s="27">
        <v>16147</v>
      </c>
      <c r="AM10" s="30">
        <f t="shared" si="6"/>
        <v>16147</v>
      </c>
      <c r="AN10" s="30">
        <f t="shared" si="7"/>
        <v>2300429.53</v>
      </c>
      <c r="AO10" s="4"/>
    </row>
    <row r="11" spans="1:41" ht="45">
      <c r="A11" s="9" t="s">
        <v>29</v>
      </c>
      <c r="B11" s="9" t="s">
        <v>61</v>
      </c>
      <c r="C11" s="9" t="s">
        <v>62</v>
      </c>
      <c r="D11" s="15">
        <v>11</v>
      </c>
      <c r="E11" s="15">
        <v>11</v>
      </c>
      <c r="F11" s="15">
        <v>19</v>
      </c>
      <c r="G11" s="15">
        <v>18.28</v>
      </c>
      <c r="H11" s="15">
        <v>31</v>
      </c>
      <c r="I11" s="15">
        <v>31</v>
      </c>
      <c r="J11" s="15">
        <v>69</v>
      </c>
      <c r="K11" s="15">
        <v>65.25</v>
      </c>
      <c r="L11" s="15">
        <v>19</v>
      </c>
      <c r="M11" s="15">
        <v>18.9</v>
      </c>
      <c r="N11" s="15">
        <v>0</v>
      </c>
      <c r="O11" s="15">
        <v>0</v>
      </c>
      <c r="P11" s="16">
        <f t="shared" si="0"/>
        <v>149</v>
      </c>
      <c r="Q11" s="16">
        <f t="shared" si="8"/>
        <v>144.43</v>
      </c>
      <c r="R11" s="15">
        <v>15</v>
      </c>
      <c r="S11" s="15">
        <v>11</v>
      </c>
      <c r="T11" s="15">
        <v>3</v>
      </c>
      <c r="U11" s="15">
        <v>3</v>
      </c>
      <c r="V11" s="15">
        <v>6</v>
      </c>
      <c r="W11" s="15">
        <v>6</v>
      </c>
      <c r="X11" s="15">
        <v>0</v>
      </c>
      <c r="Y11" s="15">
        <v>0</v>
      </c>
      <c r="Z11" s="17">
        <f t="shared" si="1"/>
        <v>24</v>
      </c>
      <c r="AA11" s="17">
        <f t="shared" si="2"/>
        <v>20</v>
      </c>
      <c r="AB11" s="18">
        <f t="shared" si="3"/>
        <v>173</v>
      </c>
      <c r="AC11" s="18">
        <f t="shared" si="4"/>
        <v>164.43</v>
      </c>
      <c r="AD11" s="28">
        <v>675959</v>
      </c>
      <c r="AE11" s="28"/>
      <c r="AF11" s="28">
        <v>0</v>
      </c>
      <c r="AG11" s="28"/>
      <c r="AH11" s="28">
        <v>120874</v>
      </c>
      <c r="AI11" s="28">
        <v>70010</v>
      </c>
      <c r="AJ11" s="29">
        <f t="shared" si="5"/>
        <v>866843</v>
      </c>
      <c r="AK11" s="27">
        <v>36099</v>
      </c>
      <c r="AL11" s="27"/>
      <c r="AM11" s="30">
        <f t="shared" si="6"/>
        <v>36099</v>
      </c>
      <c r="AN11" s="30">
        <f t="shared" si="7"/>
        <v>902942</v>
      </c>
      <c r="AO11" s="4"/>
    </row>
    <row r="12" spans="1:41" ht="45">
      <c r="A12" s="9" t="s">
        <v>30</v>
      </c>
      <c r="B12" s="9" t="s">
        <v>61</v>
      </c>
      <c r="C12" s="9" t="s">
        <v>62</v>
      </c>
      <c r="D12" s="15">
        <v>2</v>
      </c>
      <c r="E12" s="15">
        <v>2</v>
      </c>
      <c r="F12" s="15">
        <v>3</v>
      </c>
      <c r="G12" s="15">
        <v>3</v>
      </c>
      <c r="H12" s="15">
        <v>7</v>
      </c>
      <c r="I12" s="15">
        <v>6.4</v>
      </c>
      <c r="J12" s="15">
        <v>3</v>
      </c>
      <c r="K12" s="15">
        <v>2.5</v>
      </c>
      <c r="L12" s="15">
        <v>1</v>
      </c>
      <c r="M12" s="15">
        <v>1</v>
      </c>
      <c r="N12" s="15">
        <v>0</v>
      </c>
      <c r="O12" s="15">
        <v>0</v>
      </c>
      <c r="P12" s="16">
        <f t="shared" si="0"/>
        <v>16</v>
      </c>
      <c r="Q12" s="16">
        <f t="shared" si="8"/>
        <v>14.9</v>
      </c>
      <c r="R12" s="15">
        <v>0</v>
      </c>
      <c r="S12" s="15">
        <v>0</v>
      </c>
      <c r="T12" s="15">
        <v>0</v>
      </c>
      <c r="U12" s="15">
        <v>0</v>
      </c>
      <c r="V12" s="15">
        <v>0</v>
      </c>
      <c r="W12" s="15">
        <v>0</v>
      </c>
      <c r="X12" s="15">
        <v>0</v>
      </c>
      <c r="Y12" s="15">
        <v>0</v>
      </c>
      <c r="Z12" s="17">
        <f t="shared" si="1"/>
        <v>0</v>
      </c>
      <c r="AA12" s="17">
        <f t="shared" si="2"/>
        <v>0</v>
      </c>
      <c r="AB12" s="18">
        <f t="shared" si="3"/>
        <v>16</v>
      </c>
      <c r="AC12" s="18">
        <f t="shared" si="4"/>
        <v>14.9</v>
      </c>
      <c r="AD12" s="28">
        <v>47431.97</v>
      </c>
      <c r="AE12" s="28"/>
      <c r="AF12" s="28"/>
      <c r="AG12" s="28"/>
      <c r="AH12" s="28">
        <v>10371.199999999999</v>
      </c>
      <c r="AI12" s="28">
        <v>4177.83</v>
      </c>
      <c r="AJ12" s="29">
        <f t="shared" si="5"/>
        <v>61981</v>
      </c>
      <c r="AK12" s="27"/>
      <c r="AL12" s="27"/>
      <c r="AM12" s="30">
        <f t="shared" si="6"/>
        <v>0</v>
      </c>
      <c r="AN12" s="30">
        <f t="shared" si="7"/>
        <v>61981</v>
      </c>
      <c r="AO12" s="4"/>
    </row>
    <row r="13" spans="1:41" ht="45">
      <c r="A13" s="9" t="s">
        <v>31</v>
      </c>
      <c r="B13" s="9" t="s">
        <v>61</v>
      </c>
      <c r="C13" s="9" t="s">
        <v>62</v>
      </c>
      <c r="D13" s="15">
        <v>405</v>
      </c>
      <c r="E13" s="15">
        <v>374.22</v>
      </c>
      <c r="F13" s="15">
        <v>614</v>
      </c>
      <c r="G13" s="15">
        <v>602.11</v>
      </c>
      <c r="H13" s="15">
        <v>321</v>
      </c>
      <c r="I13" s="15">
        <v>315.84</v>
      </c>
      <c r="J13" s="15">
        <v>30</v>
      </c>
      <c r="K13" s="15">
        <v>30</v>
      </c>
      <c r="L13" s="15">
        <v>8</v>
      </c>
      <c r="M13" s="15">
        <v>8</v>
      </c>
      <c r="N13" s="15">
        <v>0</v>
      </c>
      <c r="O13" s="15">
        <v>0</v>
      </c>
      <c r="P13" s="16">
        <f t="shared" si="0"/>
        <v>1378</v>
      </c>
      <c r="Q13" s="16">
        <f t="shared" si="8"/>
        <v>1330.17</v>
      </c>
      <c r="R13" s="15">
        <v>80</v>
      </c>
      <c r="S13" s="15">
        <v>49.29</v>
      </c>
      <c r="T13" s="15">
        <v>0</v>
      </c>
      <c r="U13" s="15">
        <v>0</v>
      </c>
      <c r="V13" s="15">
        <v>59</v>
      </c>
      <c r="W13" s="15">
        <v>35.02</v>
      </c>
      <c r="X13" s="15">
        <v>2</v>
      </c>
      <c r="Y13" s="15">
        <v>1.2</v>
      </c>
      <c r="Z13" s="17">
        <f t="shared" si="1"/>
        <v>141</v>
      </c>
      <c r="AA13" s="17">
        <f t="shared" si="2"/>
        <v>85.51</v>
      </c>
      <c r="AB13" s="18">
        <f t="shared" si="3"/>
        <v>1519</v>
      </c>
      <c r="AC13" s="18">
        <f t="shared" si="4"/>
        <v>1415.68</v>
      </c>
      <c r="AD13" s="28">
        <v>3366193.17</v>
      </c>
      <c r="AE13" s="28">
        <v>384207.59</v>
      </c>
      <c r="AF13" s="28">
        <v>0</v>
      </c>
      <c r="AG13" s="28">
        <v>44081.89</v>
      </c>
      <c r="AH13" s="28">
        <v>381528.82</v>
      </c>
      <c r="AI13" s="28">
        <v>293082.22</v>
      </c>
      <c r="AJ13" s="29">
        <f t="shared" si="5"/>
        <v>4469093.6899999995</v>
      </c>
      <c r="AK13" s="27">
        <v>416518</v>
      </c>
      <c r="AL13" s="27">
        <v>11300</v>
      </c>
      <c r="AM13" s="30">
        <f t="shared" si="6"/>
        <v>427818</v>
      </c>
      <c r="AN13" s="30">
        <f t="shared" si="7"/>
        <v>4896911.6899999995</v>
      </c>
      <c r="AO13" s="4"/>
    </row>
    <row r="14" spans="1:41" ht="45">
      <c r="A14" s="9" t="s">
        <v>32</v>
      </c>
      <c r="B14" s="9" t="s">
        <v>61</v>
      </c>
      <c r="C14" s="9" t="s">
        <v>62</v>
      </c>
      <c r="D14" s="15">
        <v>36</v>
      </c>
      <c r="E14" s="15">
        <v>34.6</v>
      </c>
      <c r="F14" s="15">
        <v>10</v>
      </c>
      <c r="G14" s="15">
        <v>9.6</v>
      </c>
      <c r="H14" s="15">
        <v>71</v>
      </c>
      <c r="I14" s="15">
        <v>67.4</v>
      </c>
      <c r="J14" s="15">
        <v>21</v>
      </c>
      <c r="K14" s="15">
        <v>20</v>
      </c>
      <c r="L14" s="15">
        <v>3</v>
      </c>
      <c r="M14" s="15">
        <v>3</v>
      </c>
      <c r="N14" s="15">
        <v>0</v>
      </c>
      <c r="O14" s="15">
        <v>0</v>
      </c>
      <c r="P14" s="16">
        <f t="shared" si="0"/>
        <v>141</v>
      </c>
      <c r="Q14" s="16">
        <f t="shared" si="8"/>
        <v>134.60000000000002</v>
      </c>
      <c r="R14" s="15">
        <v>0</v>
      </c>
      <c r="S14" s="15">
        <v>0</v>
      </c>
      <c r="T14" s="15">
        <v>0</v>
      </c>
      <c r="U14" s="15">
        <v>0</v>
      </c>
      <c r="V14" s="15">
        <v>0</v>
      </c>
      <c r="W14" s="15">
        <v>0</v>
      </c>
      <c r="X14" s="15">
        <v>2</v>
      </c>
      <c r="Y14" s="15">
        <v>1.8</v>
      </c>
      <c r="Z14" s="17">
        <f t="shared" si="1"/>
        <v>2</v>
      </c>
      <c r="AA14" s="17">
        <f t="shared" si="2"/>
        <v>1.8</v>
      </c>
      <c r="AB14" s="18">
        <f t="shared" si="3"/>
        <v>143</v>
      </c>
      <c r="AC14" s="18">
        <f t="shared" si="4"/>
        <v>136.40000000000003</v>
      </c>
      <c r="AD14" s="28">
        <v>479618.23999999993</v>
      </c>
      <c r="AE14" s="28">
        <v>898.99</v>
      </c>
      <c r="AF14" s="28"/>
      <c r="AG14" s="28">
        <v>647.22</v>
      </c>
      <c r="AH14" s="28">
        <v>78750.83</v>
      </c>
      <c r="AI14" s="28">
        <v>41296.66</v>
      </c>
      <c r="AJ14" s="29">
        <f t="shared" si="5"/>
        <v>601211.94</v>
      </c>
      <c r="AK14" s="27">
        <v>8776.03</v>
      </c>
      <c r="AL14" s="27"/>
      <c r="AM14" s="30">
        <f t="shared" si="6"/>
        <v>8776.03</v>
      </c>
      <c r="AN14" s="30">
        <f t="shared" si="7"/>
        <v>609987.97</v>
      </c>
      <c r="AO14" s="4"/>
    </row>
    <row r="15" spans="1:41" ht="45">
      <c r="A15" s="9" t="s">
        <v>35</v>
      </c>
      <c r="B15" s="9" t="s">
        <v>61</v>
      </c>
      <c r="C15" s="9" t="s">
        <v>62</v>
      </c>
      <c r="D15" s="23">
        <v>16</v>
      </c>
      <c r="E15" s="24">
        <v>13.1</v>
      </c>
      <c r="F15" s="24">
        <v>19</v>
      </c>
      <c r="G15" s="24">
        <v>17.3</v>
      </c>
      <c r="H15" s="24">
        <v>64</v>
      </c>
      <c r="I15" s="24">
        <v>57</v>
      </c>
      <c r="J15" s="24">
        <v>17</v>
      </c>
      <c r="K15" s="24">
        <v>16.2</v>
      </c>
      <c r="L15" s="24">
        <v>3</v>
      </c>
      <c r="M15" s="24">
        <v>3</v>
      </c>
      <c r="N15" s="24">
        <v>12</v>
      </c>
      <c r="O15" s="24">
        <v>12</v>
      </c>
      <c r="P15" s="16">
        <f t="shared" si="0"/>
        <v>131</v>
      </c>
      <c r="Q15" s="16">
        <f t="shared" si="8"/>
        <v>118.60000000000001</v>
      </c>
      <c r="R15" s="24">
        <v>1</v>
      </c>
      <c r="S15" s="24">
        <v>1</v>
      </c>
      <c r="T15" s="24">
        <v>0</v>
      </c>
      <c r="U15" s="24">
        <v>0</v>
      </c>
      <c r="V15" s="24">
        <v>0</v>
      </c>
      <c r="W15" s="24">
        <v>0</v>
      </c>
      <c r="X15" s="24">
        <v>0</v>
      </c>
      <c r="Y15" s="24">
        <v>0</v>
      </c>
      <c r="Z15" s="17">
        <f t="shared" si="1"/>
        <v>1</v>
      </c>
      <c r="AA15" s="17">
        <f t="shared" si="2"/>
        <v>1</v>
      </c>
      <c r="AB15" s="18">
        <f t="shared" si="3"/>
        <v>132</v>
      </c>
      <c r="AC15" s="18">
        <f t="shared" si="4"/>
        <v>119.60000000000001</v>
      </c>
      <c r="AD15" s="31">
        <v>331878</v>
      </c>
      <c r="AE15" s="32">
        <v>6197</v>
      </c>
      <c r="AF15" s="32">
        <v>62636.22</v>
      </c>
      <c r="AG15" s="32">
        <v>155</v>
      </c>
      <c r="AH15" s="32">
        <v>81179</v>
      </c>
      <c r="AI15" s="32"/>
      <c r="AJ15" s="29">
        <f t="shared" si="5"/>
        <v>482045.22</v>
      </c>
      <c r="AK15" s="27"/>
      <c r="AL15" s="27"/>
      <c r="AM15" s="30">
        <f t="shared" si="6"/>
        <v>0</v>
      </c>
      <c r="AN15" s="30">
        <f t="shared" si="7"/>
        <v>482045.22</v>
      </c>
      <c r="AO15" s="4"/>
    </row>
    <row r="16" spans="1:41" ht="45">
      <c r="A16" s="9" t="s">
        <v>36</v>
      </c>
      <c r="B16" s="9" t="s">
        <v>61</v>
      </c>
      <c r="C16" s="9" t="s">
        <v>62</v>
      </c>
      <c r="D16" s="23">
        <v>29</v>
      </c>
      <c r="E16" s="24">
        <v>28.13</v>
      </c>
      <c r="F16" s="24">
        <v>33</v>
      </c>
      <c r="G16" s="24">
        <v>31.37</v>
      </c>
      <c r="H16" s="24">
        <v>121</v>
      </c>
      <c r="I16" s="24">
        <v>114.99</v>
      </c>
      <c r="J16" s="24">
        <v>33</v>
      </c>
      <c r="K16" s="24">
        <v>30.68</v>
      </c>
      <c r="L16" s="24">
        <v>4</v>
      </c>
      <c r="M16" s="24">
        <v>4</v>
      </c>
      <c r="N16" s="24">
        <v>0</v>
      </c>
      <c r="O16" s="24">
        <v>0</v>
      </c>
      <c r="P16" s="16">
        <f t="shared" si="0"/>
        <v>220</v>
      </c>
      <c r="Q16" s="16">
        <f t="shared" si="8"/>
        <v>209.17000000000002</v>
      </c>
      <c r="R16" s="24">
        <v>3</v>
      </c>
      <c r="S16" s="24">
        <v>3</v>
      </c>
      <c r="T16" s="24">
        <v>0</v>
      </c>
      <c r="U16" s="24">
        <v>0</v>
      </c>
      <c r="V16" s="24">
        <v>12</v>
      </c>
      <c r="W16" s="24">
        <v>12</v>
      </c>
      <c r="X16" s="24">
        <v>0</v>
      </c>
      <c r="Y16" s="24">
        <v>0</v>
      </c>
      <c r="Z16" s="17">
        <f t="shared" si="1"/>
        <v>15</v>
      </c>
      <c r="AA16" s="17">
        <f t="shared" si="2"/>
        <v>15</v>
      </c>
      <c r="AB16" s="18">
        <f t="shared" si="3"/>
        <v>235</v>
      </c>
      <c r="AC16" s="18">
        <f t="shared" si="4"/>
        <v>224.17000000000002</v>
      </c>
      <c r="AD16" s="31">
        <v>570603.84</v>
      </c>
      <c r="AE16" s="32">
        <v>10605.81</v>
      </c>
      <c r="AF16" s="32">
        <v>525</v>
      </c>
      <c r="AG16" s="32">
        <v>1066.29</v>
      </c>
      <c r="AH16" s="32">
        <v>144345.37</v>
      </c>
      <c r="AI16" s="32">
        <v>46608.97</v>
      </c>
      <c r="AJ16" s="29">
        <f t="shared" si="5"/>
        <v>773755.28</v>
      </c>
      <c r="AK16" s="31">
        <v>64579.3</v>
      </c>
      <c r="AL16" s="27"/>
      <c r="AM16" s="30">
        <f t="shared" si="6"/>
        <v>64579.3</v>
      </c>
      <c r="AN16" s="30">
        <f t="shared" si="7"/>
        <v>838334.5800000001</v>
      </c>
      <c r="AO16" s="4"/>
    </row>
    <row r="17" spans="1:41" ht="45">
      <c r="A17" s="9" t="s">
        <v>37</v>
      </c>
      <c r="B17" s="9" t="s">
        <v>61</v>
      </c>
      <c r="C17" s="9" t="s">
        <v>62</v>
      </c>
      <c r="D17" s="15">
        <v>37</v>
      </c>
      <c r="E17" s="15">
        <v>32</v>
      </c>
      <c r="F17" s="15">
        <v>32</v>
      </c>
      <c r="G17" s="15">
        <v>32</v>
      </c>
      <c r="H17" s="15">
        <v>20</v>
      </c>
      <c r="I17" s="15">
        <v>20</v>
      </c>
      <c r="J17" s="15">
        <v>0</v>
      </c>
      <c r="K17" s="15">
        <v>0</v>
      </c>
      <c r="L17" s="15">
        <v>0</v>
      </c>
      <c r="M17" s="15">
        <v>0</v>
      </c>
      <c r="N17" s="15">
        <v>3</v>
      </c>
      <c r="O17" s="15">
        <v>1</v>
      </c>
      <c r="P17" s="16">
        <f t="shared" si="0"/>
        <v>92</v>
      </c>
      <c r="Q17" s="16">
        <f t="shared" si="8"/>
        <v>85</v>
      </c>
      <c r="R17" s="15">
        <v>0</v>
      </c>
      <c r="S17" s="15">
        <v>0</v>
      </c>
      <c r="T17" s="15">
        <v>0</v>
      </c>
      <c r="U17" s="15">
        <v>0</v>
      </c>
      <c r="V17" s="15">
        <v>0</v>
      </c>
      <c r="W17" s="15">
        <v>0</v>
      </c>
      <c r="X17" s="15">
        <v>0</v>
      </c>
      <c r="Y17" s="15">
        <v>0</v>
      </c>
      <c r="Z17" s="17">
        <f t="shared" si="1"/>
        <v>0</v>
      </c>
      <c r="AA17" s="17">
        <f t="shared" si="2"/>
        <v>0</v>
      </c>
      <c r="AB17" s="18">
        <f t="shared" si="3"/>
        <v>92</v>
      </c>
      <c r="AC17" s="18">
        <f t="shared" si="4"/>
        <v>85</v>
      </c>
      <c r="AD17" s="28">
        <v>244266</v>
      </c>
      <c r="AE17" s="28">
        <v>16386</v>
      </c>
      <c r="AF17" s="28"/>
      <c r="AG17" s="28">
        <v>107</v>
      </c>
      <c r="AH17" s="28">
        <v>46103</v>
      </c>
      <c r="AI17" s="28">
        <v>23557</v>
      </c>
      <c r="AJ17" s="29">
        <f t="shared" si="5"/>
        <v>330419</v>
      </c>
      <c r="AK17" s="27">
        <v>0</v>
      </c>
      <c r="AL17" s="27"/>
      <c r="AM17" s="30">
        <f t="shared" si="6"/>
        <v>0</v>
      </c>
      <c r="AN17" s="30">
        <f t="shared" si="7"/>
        <v>330419</v>
      </c>
      <c r="AO17" s="4"/>
    </row>
    <row r="18" spans="1:41" ht="45">
      <c r="A18" s="9" t="s">
        <v>38</v>
      </c>
      <c r="B18" s="9" t="s">
        <v>61</v>
      </c>
      <c r="C18" s="9" t="s">
        <v>62</v>
      </c>
      <c r="D18" s="15" t="s">
        <v>67</v>
      </c>
      <c r="E18" s="15" t="s">
        <v>67</v>
      </c>
      <c r="F18" s="15" t="s">
        <v>67</v>
      </c>
      <c r="G18" s="15" t="s">
        <v>67</v>
      </c>
      <c r="H18" s="15" t="s">
        <v>67</v>
      </c>
      <c r="I18" s="15" t="s">
        <v>67</v>
      </c>
      <c r="J18" s="15" t="s">
        <v>67</v>
      </c>
      <c r="K18" s="15" t="s">
        <v>67</v>
      </c>
      <c r="L18" s="15" t="s">
        <v>67</v>
      </c>
      <c r="M18" s="15" t="s">
        <v>67</v>
      </c>
      <c r="N18" s="15" t="s">
        <v>67</v>
      </c>
      <c r="O18" s="15" t="s">
        <v>67</v>
      </c>
      <c r="P18" s="16" t="s">
        <v>67</v>
      </c>
      <c r="Q18" s="16" t="s">
        <v>67</v>
      </c>
      <c r="R18" s="15" t="s">
        <v>67</v>
      </c>
      <c r="S18" s="15" t="s">
        <v>67</v>
      </c>
      <c r="T18" s="15" t="s">
        <v>67</v>
      </c>
      <c r="U18" s="15" t="s">
        <v>67</v>
      </c>
      <c r="V18" s="15" t="s">
        <v>67</v>
      </c>
      <c r="W18" s="15" t="s">
        <v>67</v>
      </c>
      <c r="X18" s="15" t="s">
        <v>67</v>
      </c>
      <c r="Y18" s="15" t="s">
        <v>67</v>
      </c>
      <c r="Z18" s="17" t="s">
        <v>67</v>
      </c>
      <c r="AA18" s="17" t="s">
        <v>67</v>
      </c>
      <c r="AB18" s="21" t="s">
        <v>67</v>
      </c>
      <c r="AC18" s="21" t="s">
        <v>67</v>
      </c>
      <c r="AD18" s="28"/>
      <c r="AE18" s="28"/>
      <c r="AF18" s="28"/>
      <c r="AG18" s="28"/>
      <c r="AH18" s="28"/>
      <c r="AI18" s="28"/>
      <c r="AJ18" s="29">
        <f t="shared" si="5"/>
        <v>0</v>
      </c>
      <c r="AK18" s="27"/>
      <c r="AL18" s="27"/>
      <c r="AM18" s="30">
        <f t="shared" si="6"/>
        <v>0</v>
      </c>
      <c r="AN18" s="30">
        <f t="shared" si="7"/>
        <v>0</v>
      </c>
      <c r="AO18" s="4"/>
    </row>
    <row r="19" spans="1:41" ht="45">
      <c r="A19" s="9" t="s">
        <v>39</v>
      </c>
      <c r="B19" s="9" t="s">
        <v>61</v>
      </c>
      <c r="C19" s="9" t="s">
        <v>62</v>
      </c>
      <c r="D19" s="15">
        <v>6</v>
      </c>
      <c r="E19" s="15">
        <v>4.38</v>
      </c>
      <c r="F19" s="15">
        <v>36</v>
      </c>
      <c r="G19" s="15">
        <v>30.82</v>
      </c>
      <c r="H19" s="15">
        <v>169</v>
      </c>
      <c r="I19" s="15">
        <v>150.58</v>
      </c>
      <c r="J19" s="15">
        <v>41</v>
      </c>
      <c r="K19" s="15">
        <v>39.2</v>
      </c>
      <c r="L19" s="15">
        <v>4</v>
      </c>
      <c r="M19" s="15">
        <v>4</v>
      </c>
      <c r="N19" s="15">
        <v>0</v>
      </c>
      <c r="O19" s="15">
        <v>0</v>
      </c>
      <c r="P19" s="16">
        <f t="shared" si="0"/>
        <v>256</v>
      </c>
      <c r="Q19" s="16">
        <f t="shared" si="8"/>
        <v>228.98000000000002</v>
      </c>
      <c r="R19" s="15">
        <v>4</v>
      </c>
      <c r="S19" s="15">
        <v>4</v>
      </c>
      <c r="T19" s="15">
        <v>0</v>
      </c>
      <c r="U19" s="15">
        <v>0</v>
      </c>
      <c r="V19" s="15">
        <v>0</v>
      </c>
      <c r="W19" s="15">
        <v>0</v>
      </c>
      <c r="X19" s="15">
        <v>0</v>
      </c>
      <c r="Y19" s="15">
        <v>0</v>
      </c>
      <c r="Z19" s="17">
        <f t="shared" si="1"/>
        <v>4</v>
      </c>
      <c r="AA19" s="17">
        <f t="shared" si="2"/>
        <v>4</v>
      </c>
      <c r="AB19" s="18">
        <f t="shared" si="3"/>
        <v>260</v>
      </c>
      <c r="AC19" s="18">
        <f t="shared" si="4"/>
        <v>232.98000000000002</v>
      </c>
      <c r="AD19" s="28">
        <v>779632.48</v>
      </c>
      <c r="AE19" s="28">
        <v>1718.66</v>
      </c>
      <c r="AF19" s="28">
        <v>291318.57</v>
      </c>
      <c r="AG19" s="28">
        <v>1720.96</v>
      </c>
      <c r="AH19" s="28">
        <v>151022.17</v>
      </c>
      <c r="AI19" s="28">
        <v>108242.81</v>
      </c>
      <c r="AJ19" s="29">
        <f t="shared" si="5"/>
        <v>1333655.65</v>
      </c>
      <c r="AK19" s="27">
        <v>8007.72</v>
      </c>
      <c r="AL19" s="27"/>
      <c r="AM19" s="30">
        <f t="shared" si="6"/>
        <v>8007.72</v>
      </c>
      <c r="AN19" s="30">
        <f t="shared" si="7"/>
        <v>1341663.3699999999</v>
      </c>
      <c r="AO19" s="4"/>
    </row>
    <row r="20" spans="1:41" ht="45">
      <c r="A20" s="9" t="s">
        <v>40</v>
      </c>
      <c r="B20" s="9" t="s">
        <v>65</v>
      </c>
      <c r="C20" s="9" t="s">
        <v>62</v>
      </c>
      <c r="D20" s="15">
        <v>739</v>
      </c>
      <c r="E20" s="15">
        <v>681.56</v>
      </c>
      <c r="F20" s="15">
        <v>353</v>
      </c>
      <c r="G20" s="15">
        <v>333.89</v>
      </c>
      <c r="H20" s="15">
        <v>824</v>
      </c>
      <c r="I20" s="15">
        <v>795.92</v>
      </c>
      <c r="J20" s="15">
        <v>94</v>
      </c>
      <c r="K20" s="15">
        <v>92.96</v>
      </c>
      <c r="L20" s="15">
        <v>5</v>
      </c>
      <c r="M20" s="15">
        <v>4.8</v>
      </c>
      <c r="N20" s="15">
        <v>0</v>
      </c>
      <c r="O20" s="15">
        <v>0</v>
      </c>
      <c r="P20" s="16">
        <f t="shared" si="0"/>
        <v>2015</v>
      </c>
      <c r="Q20" s="16">
        <f t="shared" si="8"/>
        <v>1909.1299999999999</v>
      </c>
      <c r="R20" s="15">
        <v>112</v>
      </c>
      <c r="S20" s="15">
        <v>112</v>
      </c>
      <c r="T20" s="15">
        <v>0</v>
      </c>
      <c r="U20" s="15">
        <v>0</v>
      </c>
      <c r="V20" s="15">
        <v>27</v>
      </c>
      <c r="W20" s="15">
        <v>27</v>
      </c>
      <c r="X20" s="15">
        <v>0</v>
      </c>
      <c r="Y20" s="15">
        <v>0</v>
      </c>
      <c r="Z20" s="17">
        <f t="shared" si="1"/>
        <v>139</v>
      </c>
      <c r="AA20" s="17">
        <f t="shared" si="2"/>
        <v>139</v>
      </c>
      <c r="AB20" s="18">
        <f t="shared" si="3"/>
        <v>2154</v>
      </c>
      <c r="AC20" s="18">
        <f t="shared" si="4"/>
        <v>2048.13</v>
      </c>
      <c r="AD20" s="28">
        <v>4552076</v>
      </c>
      <c r="AE20" s="28">
        <v>65144</v>
      </c>
      <c r="AF20" s="28">
        <v>0</v>
      </c>
      <c r="AG20" s="28">
        <v>2940</v>
      </c>
      <c r="AH20" s="28">
        <v>862757</v>
      </c>
      <c r="AI20" s="28">
        <v>356976</v>
      </c>
      <c r="AJ20" s="29">
        <f t="shared" si="5"/>
        <v>5839893</v>
      </c>
      <c r="AK20" s="27">
        <v>394378</v>
      </c>
      <c r="AL20" s="27"/>
      <c r="AM20" s="30">
        <f t="shared" si="6"/>
        <v>394378</v>
      </c>
      <c r="AN20" s="30">
        <f t="shared" si="7"/>
        <v>6234271</v>
      </c>
      <c r="AO20" s="4"/>
    </row>
    <row r="21" spans="1:41" ht="45">
      <c r="A21" s="9" t="s">
        <v>41</v>
      </c>
      <c r="B21" s="9" t="s">
        <v>61</v>
      </c>
      <c r="C21" s="9" t="s">
        <v>62</v>
      </c>
      <c r="D21" s="15">
        <v>385</v>
      </c>
      <c r="E21" s="15">
        <v>354.2</v>
      </c>
      <c r="F21" s="15">
        <v>654</v>
      </c>
      <c r="G21" s="15">
        <v>617.9</v>
      </c>
      <c r="H21" s="15">
        <v>1726</v>
      </c>
      <c r="I21" s="15">
        <v>1681</v>
      </c>
      <c r="J21" s="15">
        <v>254</v>
      </c>
      <c r="K21" s="15">
        <v>246</v>
      </c>
      <c r="L21" s="15">
        <v>95</v>
      </c>
      <c r="M21" s="15">
        <v>91.7</v>
      </c>
      <c r="N21" s="15">
        <v>64</v>
      </c>
      <c r="O21" s="15">
        <v>54.8</v>
      </c>
      <c r="P21" s="16">
        <f t="shared" si="0"/>
        <v>3178</v>
      </c>
      <c r="Q21" s="16">
        <f t="shared" si="8"/>
        <v>3045.6</v>
      </c>
      <c r="R21" s="15">
        <v>22</v>
      </c>
      <c r="S21" s="15">
        <v>22</v>
      </c>
      <c r="T21" s="15">
        <v>10</v>
      </c>
      <c r="U21" s="15">
        <v>10</v>
      </c>
      <c r="V21" s="15">
        <v>10</v>
      </c>
      <c r="W21" s="15">
        <v>10</v>
      </c>
      <c r="X21" s="15">
        <v>4</v>
      </c>
      <c r="Y21" s="15">
        <v>4</v>
      </c>
      <c r="Z21" s="17">
        <f t="shared" si="1"/>
        <v>46</v>
      </c>
      <c r="AA21" s="17">
        <f t="shared" si="2"/>
        <v>46</v>
      </c>
      <c r="AB21" s="18">
        <f t="shared" si="3"/>
        <v>3224</v>
      </c>
      <c r="AC21" s="18">
        <f t="shared" si="4"/>
        <v>3091.6</v>
      </c>
      <c r="AD21" s="28">
        <v>8407284</v>
      </c>
      <c r="AE21" s="28">
        <v>491695</v>
      </c>
      <c r="AF21" s="28">
        <v>0</v>
      </c>
      <c r="AG21" s="28">
        <v>31268</v>
      </c>
      <c r="AH21" s="28">
        <v>993803</v>
      </c>
      <c r="AI21" s="28">
        <v>759456</v>
      </c>
      <c r="AJ21" s="29">
        <f t="shared" si="5"/>
        <v>10683506</v>
      </c>
      <c r="AK21" s="27">
        <v>518374.5</v>
      </c>
      <c r="AL21" s="27">
        <v>18115</v>
      </c>
      <c r="AM21" s="30">
        <f t="shared" si="6"/>
        <v>536489.5</v>
      </c>
      <c r="AN21" s="30">
        <f t="shared" si="7"/>
        <v>11219995.5</v>
      </c>
      <c r="AO21" s="4"/>
    </row>
    <row r="22" spans="1:41" ht="45">
      <c r="A22" s="9" t="s">
        <v>43</v>
      </c>
      <c r="B22" s="9" t="s">
        <v>65</v>
      </c>
      <c r="C22" s="9" t="s">
        <v>62</v>
      </c>
      <c r="D22" s="15">
        <v>6</v>
      </c>
      <c r="E22" s="15">
        <v>4.89</v>
      </c>
      <c r="F22" s="15">
        <v>8</v>
      </c>
      <c r="G22" s="15">
        <v>7.83</v>
      </c>
      <c r="H22" s="15">
        <v>35</v>
      </c>
      <c r="I22" s="15">
        <v>34.61</v>
      </c>
      <c r="J22" s="15">
        <v>16</v>
      </c>
      <c r="K22" s="15">
        <v>14.99</v>
      </c>
      <c r="L22" s="15">
        <v>1</v>
      </c>
      <c r="M22" s="15">
        <v>1</v>
      </c>
      <c r="N22" s="15">
        <v>0</v>
      </c>
      <c r="O22" s="15">
        <v>0</v>
      </c>
      <c r="P22" s="16">
        <f t="shared" si="0"/>
        <v>66</v>
      </c>
      <c r="Q22" s="16">
        <f t="shared" si="8"/>
        <v>63.32</v>
      </c>
      <c r="R22" s="15">
        <v>3</v>
      </c>
      <c r="S22" s="15">
        <v>3</v>
      </c>
      <c r="T22" s="15">
        <v>0</v>
      </c>
      <c r="U22" s="15">
        <v>0</v>
      </c>
      <c r="V22" s="15">
        <v>0</v>
      </c>
      <c r="W22" s="15">
        <v>0</v>
      </c>
      <c r="X22" s="15">
        <v>0</v>
      </c>
      <c r="Y22" s="15">
        <v>0</v>
      </c>
      <c r="Z22" s="17">
        <f t="shared" si="1"/>
        <v>3</v>
      </c>
      <c r="AA22" s="17">
        <f t="shared" si="2"/>
        <v>3</v>
      </c>
      <c r="AB22" s="18">
        <f t="shared" si="3"/>
        <v>69</v>
      </c>
      <c r="AC22" s="18">
        <f t="shared" si="4"/>
        <v>66.32</v>
      </c>
      <c r="AD22" s="28">
        <v>214600.19</v>
      </c>
      <c r="AE22" s="28"/>
      <c r="AF22" s="28"/>
      <c r="AG22" s="28">
        <v>116.46</v>
      </c>
      <c r="AH22" s="28">
        <v>41927.3</v>
      </c>
      <c r="AI22" s="28">
        <v>17990.09</v>
      </c>
      <c r="AJ22" s="29">
        <f t="shared" si="5"/>
        <v>274634.04000000004</v>
      </c>
      <c r="AK22" s="27">
        <v>4459.18</v>
      </c>
      <c r="AL22" s="27">
        <v>745.54</v>
      </c>
      <c r="AM22" s="30">
        <f t="shared" si="6"/>
        <v>5204.72</v>
      </c>
      <c r="AN22" s="30">
        <f t="shared" si="7"/>
        <v>279838.76</v>
      </c>
      <c r="AO22" s="4"/>
    </row>
    <row r="23" spans="1:41" ht="45">
      <c r="A23" s="9" t="s">
        <v>44</v>
      </c>
      <c r="B23" s="9" t="s">
        <v>61</v>
      </c>
      <c r="C23" s="9" t="s">
        <v>62</v>
      </c>
      <c r="D23" s="15">
        <v>267</v>
      </c>
      <c r="E23" s="15">
        <v>237</v>
      </c>
      <c r="F23" s="15">
        <v>433</v>
      </c>
      <c r="G23" s="15">
        <v>396.26</v>
      </c>
      <c r="H23" s="15">
        <v>1096</v>
      </c>
      <c r="I23" s="15">
        <v>1026</v>
      </c>
      <c r="J23" s="15">
        <v>379</v>
      </c>
      <c r="K23" s="15">
        <v>348</v>
      </c>
      <c r="L23" s="15">
        <v>22</v>
      </c>
      <c r="M23" s="15">
        <v>21</v>
      </c>
      <c r="N23" s="15">
        <v>392</v>
      </c>
      <c r="O23" s="15">
        <v>323</v>
      </c>
      <c r="P23" s="16">
        <f t="shared" si="0"/>
        <v>2589</v>
      </c>
      <c r="Q23" s="16">
        <f t="shared" si="8"/>
        <v>2351.26</v>
      </c>
      <c r="R23" s="15">
        <v>13</v>
      </c>
      <c r="S23" s="15">
        <v>13</v>
      </c>
      <c r="T23" s="15">
        <v>0</v>
      </c>
      <c r="U23" s="15">
        <v>0</v>
      </c>
      <c r="V23" s="15">
        <v>5</v>
      </c>
      <c r="W23" s="15">
        <v>5</v>
      </c>
      <c r="X23" s="15">
        <v>2</v>
      </c>
      <c r="Y23" s="15">
        <v>2</v>
      </c>
      <c r="Z23" s="17">
        <f t="shared" si="1"/>
        <v>20</v>
      </c>
      <c r="AA23" s="17">
        <f t="shared" si="2"/>
        <v>20</v>
      </c>
      <c r="AB23" s="18">
        <f t="shared" si="3"/>
        <v>2609</v>
      </c>
      <c r="AC23" s="18">
        <f t="shared" si="4"/>
        <v>2371.26</v>
      </c>
      <c r="AD23" s="28">
        <v>6475895.48</v>
      </c>
      <c r="AE23" s="28">
        <v>254322.1</v>
      </c>
      <c r="AF23" s="28">
        <v>13745</v>
      </c>
      <c r="AG23" s="28">
        <v>33493.28</v>
      </c>
      <c r="AH23" s="28">
        <v>1546739</v>
      </c>
      <c r="AI23" s="28">
        <v>521832.97</v>
      </c>
      <c r="AJ23" s="29">
        <f t="shared" si="5"/>
        <v>8846027.83</v>
      </c>
      <c r="AK23" s="27">
        <v>194213.42</v>
      </c>
      <c r="AL23" s="27"/>
      <c r="AM23" s="30">
        <f t="shared" si="6"/>
        <v>194213.42</v>
      </c>
      <c r="AN23" s="30">
        <f t="shared" si="7"/>
        <v>9040241.25</v>
      </c>
      <c r="AO23" s="4"/>
    </row>
    <row r="24" spans="1:41" ht="45">
      <c r="A24" s="9" t="s">
        <v>46</v>
      </c>
      <c r="B24" s="9" t="s">
        <v>61</v>
      </c>
      <c r="C24" s="9" t="s">
        <v>62</v>
      </c>
      <c r="D24" s="15">
        <v>0</v>
      </c>
      <c r="E24" s="15">
        <v>0</v>
      </c>
      <c r="F24" s="15">
        <v>0</v>
      </c>
      <c r="G24" s="15">
        <v>0</v>
      </c>
      <c r="H24" s="15">
        <v>10</v>
      </c>
      <c r="I24" s="15">
        <v>8.9</v>
      </c>
      <c r="J24" s="15">
        <v>1</v>
      </c>
      <c r="K24" s="15">
        <v>1</v>
      </c>
      <c r="L24" s="15">
        <v>1</v>
      </c>
      <c r="M24" s="15">
        <v>0.6</v>
      </c>
      <c r="N24" s="15">
        <v>0</v>
      </c>
      <c r="O24" s="15">
        <v>0</v>
      </c>
      <c r="P24" s="16">
        <f t="shared" si="0"/>
        <v>12</v>
      </c>
      <c r="Q24" s="16">
        <f t="shared" si="8"/>
        <v>10.5</v>
      </c>
      <c r="R24" s="15">
        <v>2</v>
      </c>
      <c r="S24" s="15">
        <v>1.8</v>
      </c>
      <c r="T24" s="15">
        <v>0</v>
      </c>
      <c r="U24" s="15">
        <v>0</v>
      </c>
      <c r="V24" s="15">
        <v>0</v>
      </c>
      <c r="W24" s="15">
        <v>0</v>
      </c>
      <c r="X24" s="15">
        <v>0</v>
      </c>
      <c r="Y24" s="15">
        <v>0</v>
      </c>
      <c r="Z24" s="17">
        <f t="shared" si="1"/>
        <v>2</v>
      </c>
      <c r="AA24" s="17">
        <f t="shared" si="2"/>
        <v>1.8</v>
      </c>
      <c r="AB24" s="18">
        <f t="shared" si="3"/>
        <v>14</v>
      </c>
      <c r="AC24" s="18">
        <f t="shared" si="4"/>
        <v>12.3</v>
      </c>
      <c r="AD24" s="28">
        <v>37327.19</v>
      </c>
      <c r="AE24" s="28"/>
      <c r="AF24" s="28">
        <v>16427.04</v>
      </c>
      <c r="AG24" s="28"/>
      <c r="AH24" s="28">
        <v>6762.51</v>
      </c>
      <c r="AI24" s="28">
        <v>5197.46</v>
      </c>
      <c r="AJ24" s="29">
        <f t="shared" si="5"/>
        <v>65714.20000000001</v>
      </c>
      <c r="AK24" s="27">
        <v>1389.59</v>
      </c>
      <c r="AL24" s="27"/>
      <c r="AM24" s="30">
        <f t="shared" si="6"/>
        <v>1389.59</v>
      </c>
      <c r="AN24" s="30">
        <f t="shared" si="7"/>
        <v>67103.79000000001</v>
      </c>
      <c r="AO24" s="4"/>
    </row>
    <row r="25" spans="1:41" ht="45">
      <c r="A25" s="9" t="s">
        <v>48</v>
      </c>
      <c r="B25" s="9" t="s">
        <v>61</v>
      </c>
      <c r="C25" s="9" t="s">
        <v>62</v>
      </c>
      <c r="D25" s="23">
        <v>134</v>
      </c>
      <c r="E25" s="24">
        <v>127</v>
      </c>
      <c r="F25" s="24">
        <v>252</v>
      </c>
      <c r="G25" s="24">
        <v>239</v>
      </c>
      <c r="H25" s="24">
        <v>948</v>
      </c>
      <c r="I25" s="24">
        <v>931</v>
      </c>
      <c r="J25" s="24">
        <v>324</v>
      </c>
      <c r="K25" s="24">
        <v>314</v>
      </c>
      <c r="L25" s="24">
        <v>36</v>
      </c>
      <c r="M25" s="24">
        <v>33</v>
      </c>
      <c r="N25" s="24">
        <v>51</v>
      </c>
      <c r="O25" s="24">
        <v>44</v>
      </c>
      <c r="P25" s="16">
        <f t="shared" si="0"/>
        <v>1745</v>
      </c>
      <c r="Q25" s="16">
        <f t="shared" si="8"/>
        <v>1688</v>
      </c>
      <c r="R25" s="24">
        <v>14</v>
      </c>
      <c r="S25" s="24">
        <v>12</v>
      </c>
      <c r="T25" s="24">
        <v>1</v>
      </c>
      <c r="U25" s="24">
        <v>1</v>
      </c>
      <c r="V25" s="24">
        <v>14</v>
      </c>
      <c r="W25" s="24">
        <v>14</v>
      </c>
      <c r="X25" s="24">
        <v>0</v>
      </c>
      <c r="Y25" s="24">
        <v>0</v>
      </c>
      <c r="Z25" s="17">
        <f t="shared" si="1"/>
        <v>29</v>
      </c>
      <c r="AA25" s="17">
        <f t="shared" si="2"/>
        <v>27</v>
      </c>
      <c r="AB25" s="18">
        <f t="shared" si="3"/>
        <v>1774</v>
      </c>
      <c r="AC25" s="18">
        <f t="shared" si="4"/>
        <v>1715</v>
      </c>
      <c r="AD25" s="31">
        <v>4868703</v>
      </c>
      <c r="AE25" s="32">
        <v>165682</v>
      </c>
      <c r="AF25" s="32">
        <v>2500</v>
      </c>
      <c r="AG25" s="32">
        <v>140640</v>
      </c>
      <c r="AH25" s="32">
        <v>1258678</v>
      </c>
      <c r="AI25" s="32">
        <v>426290</v>
      </c>
      <c r="AJ25" s="29">
        <f t="shared" si="5"/>
        <v>6862493</v>
      </c>
      <c r="AK25" s="31">
        <v>125000</v>
      </c>
      <c r="AL25" s="27"/>
      <c r="AM25" s="30">
        <f t="shared" si="6"/>
        <v>125000</v>
      </c>
      <c r="AN25" s="30">
        <f t="shared" si="7"/>
        <v>6987493</v>
      </c>
      <c r="AO25" s="4"/>
    </row>
    <row r="26" spans="1:41" ht="45">
      <c r="A26" s="9" t="s">
        <v>49</v>
      </c>
      <c r="B26" s="9" t="s">
        <v>65</v>
      </c>
      <c r="C26" s="9" t="s">
        <v>62</v>
      </c>
      <c r="D26" s="15">
        <v>113</v>
      </c>
      <c r="E26" s="15">
        <v>109.46</v>
      </c>
      <c r="F26" s="15">
        <v>421</v>
      </c>
      <c r="G26" s="15">
        <v>408.52</v>
      </c>
      <c r="H26" s="15">
        <v>565</v>
      </c>
      <c r="I26" s="15">
        <v>552.91</v>
      </c>
      <c r="J26" s="15">
        <v>167</v>
      </c>
      <c r="K26" s="15">
        <v>166.32</v>
      </c>
      <c r="L26" s="15">
        <v>46</v>
      </c>
      <c r="M26" s="15">
        <v>45.45</v>
      </c>
      <c r="N26" s="15">
        <v>2</v>
      </c>
      <c r="O26" s="15">
        <v>1.95</v>
      </c>
      <c r="P26" s="16">
        <f t="shared" si="0"/>
        <v>1314</v>
      </c>
      <c r="Q26" s="16">
        <f t="shared" si="8"/>
        <v>1284.61</v>
      </c>
      <c r="R26" s="15">
        <v>6</v>
      </c>
      <c r="S26" s="15">
        <v>6</v>
      </c>
      <c r="T26" s="15">
        <v>0</v>
      </c>
      <c r="U26" s="15">
        <v>0</v>
      </c>
      <c r="V26" s="15">
        <v>94</v>
      </c>
      <c r="W26" s="15">
        <v>94</v>
      </c>
      <c r="X26" s="15">
        <v>1</v>
      </c>
      <c r="Y26" s="15">
        <v>1</v>
      </c>
      <c r="Z26" s="17">
        <f t="shared" si="1"/>
        <v>101</v>
      </c>
      <c r="AA26" s="17">
        <f t="shared" si="2"/>
        <v>101</v>
      </c>
      <c r="AB26" s="18">
        <f t="shared" si="3"/>
        <v>1415</v>
      </c>
      <c r="AC26" s="18">
        <f t="shared" si="4"/>
        <v>1385.61</v>
      </c>
      <c r="AD26" s="28">
        <v>4384060.49</v>
      </c>
      <c r="AE26" s="28">
        <v>133296.33</v>
      </c>
      <c r="AF26" s="28">
        <v>436504.63</v>
      </c>
      <c r="AG26" s="28">
        <v>3137.63</v>
      </c>
      <c r="AH26" s="28">
        <v>885720.17</v>
      </c>
      <c r="AI26" s="28">
        <v>469331.37</v>
      </c>
      <c r="AJ26" s="29">
        <f t="shared" si="5"/>
        <v>6312050.62</v>
      </c>
      <c r="AK26" s="27">
        <v>818257</v>
      </c>
      <c r="AL26" s="27">
        <v>0</v>
      </c>
      <c r="AM26" s="30">
        <f t="shared" si="6"/>
        <v>818257</v>
      </c>
      <c r="AN26" s="30">
        <f t="shared" si="7"/>
        <v>7130307.62</v>
      </c>
      <c r="AO26" s="4"/>
    </row>
    <row r="27" spans="1:41" ht="45">
      <c r="A27" s="9" t="s">
        <v>52</v>
      </c>
      <c r="B27" s="9" t="s">
        <v>61</v>
      </c>
      <c r="C27" s="9" t="s">
        <v>62</v>
      </c>
      <c r="D27" s="23">
        <v>1544</v>
      </c>
      <c r="E27" s="24">
        <v>1441</v>
      </c>
      <c r="F27" s="24">
        <v>704</v>
      </c>
      <c r="G27" s="24">
        <v>679</v>
      </c>
      <c r="H27" s="24">
        <v>99</v>
      </c>
      <c r="I27" s="24">
        <v>96</v>
      </c>
      <c r="J27" s="24">
        <v>12</v>
      </c>
      <c r="K27" s="24">
        <v>12</v>
      </c>
      <c r="L27" s="24">
        <v>9</v>
      </c>
      <c r="M27" s="24">
        <v>9</v>
      </c>
      <c r="N27" s="24">
        <v>7</v>
      </c>
      <c r="O27" s="24">
        <v>0.96</v>
      </c>
      <c r="P27" s="16">
        <f t="shared" si="0"/>
        <v>2375</v>
      </c>
      <c r="Q27" s="16">
        <f t="shared" si="8"/>
        <v>2237.96</v>
      </c>
      <c r="R27" s="24">
        <v>72</v>
      </c>
      <c r="S27" s="24">
        <v>72</v>
      </c>
      <c r="T27" s="24">
        <v>0</v>
      </c>
      <c r="U27" s="24">
        <v>0</v>
      </c>
      <c r="V27" s="24">
        <v>116</v>
      </c>
      <c r="W27" s="24">
        <v>116</v>
      </c>
      <c r="X27" s="24">
        <v>0</v>
      </c>
      <c r="Y27" s="24">
        <v>0</v>
      </c>
      <c r="Z27" s="17">
        <f t="shared" si="1"/>
        <v>188</v>
      </c>
      <c r="AA27" s="17">
        <f t="shared" si="2"/>
        <v>188</v>
      </c>
      <c r="AB27" s="18">
        <f t="shared" si="3"/>
        <v>2563</v>
      </c>
      <c r="AC27" s="18">
        <f t="shared" si="4"/>
        <v>2425.96</v>
      </c>
      <c r="AD27" s="31">
        <v>4043226.07</v>
      </c>
      <c r="AE27" s="32">
        <v>126760.38</v>
      </c>
      <c r="AF27" s="32">
        <v>762539.96</v>
      </c>
      <c r="AG27" s="32">
        <v>139931.19</v>
      </c>
      <c r="AH27" s="32">
        <v>418857.67</v>
      </c>
      <c r="AI27" s="32">
        <v>310014.66</v>
      </c>
      <c r="AJ27" s="29">
        <f t="shared" si="5"/>
        <v>5801329.930000001</v>
      </c>
      <c r="AK27" s="31">
        <v>657227</v>
      </c>
      <c r="AL27" s="31">
        <v>840</v>
      </c>
      <c r="AM27" s="30">
        <f t="shared" si="6"/>
        <v>658067</v>
      </c>
      <c r="AN27" s="30">
        <f t="shared" si="7"/>
        <v>6459396.930000001</v>
      </c>
      <c r="AO27" s="4"/>
    </row>
    <row r="28" spans="1:41" ht="45">
      <c r="A28" s="9" t="s">
        <v>53</v>
      </c>
      <c r="B28" s="9" t="s">
        <v>61</v>
      </c>
      <c r="C28" s="9" t="s">
        <v>62</v>
      </c>
      <c r="D28" s="15">
        <v>0</v>
      </c>
      <c r="E28" s="15">
        <v>0</v>
      </c>
      <c r="F28" s="15">
        <v>40</v>
      </c>
      <c r="G28" s="15">
        <v>40</v>
      </c>
      <c r="H28" s="15">
        <v>23</v>
      </c>
      <c r="I28" s="15">
        <v>23</v>
      </c>
      <c r="J28" s="15">
        <v>80</v>
      </c>
      <c r="K28" s="15">
        <v>80</v>
      </c>
      <c r="L28" s="15">
        <v>6</v>
      </c>
      <c r="M28" s="15">
        <v>6</v>
      </c>
      <c r="N28" s="15">
        <v>28</v>
      </c>
      <c r="O28" s="15">
        <v>28</v>
      </c>
      <c r="P28" s="16">
        <f t="shared" si="0"/>
        <v>177</v>
      </c>
      <c r="Q28" s="16">
        <f t="shared" si="8"/>
        <v>177</v>
      </c>
      <c r="R28" s="15">
        <v>13</v>
      </c>
      <c r="S28" s="15">
        <v>13</v>
      </c>
      <c r="T28" s="15">
        <v>0</v>
      </c>
      <c r="U28" s="15">
        <v>0</v>
      </c>
      <c r="V28" s="15">
        <v>0</v>
      </c>
      <c r="W28" s="15">
        <v>0</v>
      </c>
      <c r="X28" s="15">
        <v>0</v>
      </c>
      <c r="Y28" s="15">
        <v>0</v>
      </c>
      <c r="Z28" s="17">
        <f t="shared" si="1"/>
        <v>13</v>
      </c>
      <c r="AA28" s="17">
        <f t="shared" si="2"/>
        <v>13</v>
      </c>
      <c r="AB28" s="18">
        <f t="shared" si="3"/>
        <v>190</v>
      </c>
      <c r="AC28" s="18">
        <f t="shared" si="4"/>
        <v>190</v>
      </c>
      <c r="AD28" s="28">
        <v>753128.28</v>
      </c>
      <c r="AE28" s="28">
        <v>97897.53</v>
      </c>
      <c r="AF28" s="28"/>
      <c r="AG28" s="28"/>
      <c r="AH28" s="28">
        <v>135743.99</v>
      </c>
      <c r="AI28" s="28">
        <v>89030.13</v>
      </c>
      <c r="AJ28" s="29">
        <f t="shared" si="5"/>
        <v>1075799.9300000002</v>
      </c>
      <c r="AK28" s="27">
        <v>227744.12</v>
      </c>
      <c r="AL28" s="27"/>
      <c r="AM28" s="30">
        <f t="shared" si="6"/>
        <v>227744.12</v>
      </c>
      <c r="AN28" s="30">
        <f t="shared" si="7"/>
        <v>1303544.0500000003</v>
      </c>
      <c r="AO28" s="4"/>
    </row>
    <row r="29" spans="1:41" ht="45">
      <c r="A29" s="9" t="s">
        <v>54</v>
      </c>
      <c r="B29" s="9" t="s">
        <v>61</v>
      </c>
      <c r="C29" s="9" t="s">
        <v>62</v>
      </c>
      <c r="D29" s="23">
        <v>19</v>
      </c>
      <c r="E29" s="24">
        <v>18.7</v>
      </c>
      <c r="F29" s="24">
        <v>13</v>
      </c>
      <c r="G29" s="24">
        <v>12.2</v>
      </c>
      <c r="H29" s="24">
        <v>52</v>
      </c>
      <c r="I29" s="24">
        <v>51.4</v>
      </c>
      <c r="J29" s="24">
        <v>14</v>
      </c>
      <c r="K29" s="24">
        <v>13.8</v>
      </c>
      <c r="L29" s="24">
        <v>6</v>
      </c>
      <c r="M29" s="24">
        <v>6</v>
      </c>
      <c r="N29" s="24">
        <v>0</v>
      </c>
      <c r="O29" s="24">
        <v>0</v>
      </c>
      <c r="P29" s="16">
        <f t="shared" si="0"/>
        <v>104</v>
      </c>
      <c r="Q29" s="16">
        <f t="shared" si="8"/>
        <v>102.1</v>
      </c>
      <c r="R29" s="24">
        <v>0</v>
      </c>
      <c r="S29" s="24">
        <v>0</v>
      </c>
      <c r="T29" s="24">
        <v>0</v>
      </c>
      <c r="U29" s="24">
        <v>0</v>
      </c>
      <c r="V29" s="24">
        <v>1</v>
      </c>
      <c r="W29" s="24">
        <v>1</v>
      </c>
      <c r="X29" s="24">
        <v>0</v>
      </c>
      <c r="Y29" s="24">
        <v>0</v>
      </c>
      <c r="Z29" s="17">
        <f t="shared" si="1"/>
        <v>1</v>
      </c>
      <c r="AA29" s="17">
        <f t="shared" si="2"/>
        <v>1</v>
      </c>
      <c r="AB29" s="18">
        <f t="shared" si="3"/>
        <v>105</v>
      </c>
      <c r="AC29" s="18">
        <f t="shared" si="4"/>
        <v>103.1</v>
      </c>
      <c r="AD29" s="31">
        <v>336643.44</v>
      </c>
      <c r="AE29" s="32"/>
      <c r="AF29" s="32"/>
      <c r="AG29" s="32"/>
      <c r="AH29" s="32">
        <v>65765.24</v>
      </c>
      <c r="AI29" s="32">
        <f>29677.22-10.96</f>
        <v>29666.260000000002</v>
      </c>
      <c r="AJ29" s="29">
        <f t="shared" si="5"/>
        <v>432074.94</v>
      </c>
      <c r="AK29" s="31">
        <v>4740</v>
      </c>
      <c r="AL29" s="27"/>
      <c r="AM29" s="30">
        <f t="shared" si="6"/>
        <v>4740</v>
      </c>
      <c r="AN29" s="30">
        <f t="shared" si="7"/>
        <v>436814.94</v>
      </c>
      <c r="AO29" s="4"/>
    </row>
    <row r="30" spans="1:41" ht="45">
      <c r="A30" s="9" t="s">
        <v>55</v>
      </c>
      <c r="B30" s="9" t="s">
        <v>65</v>
      </c>
      <c r="C30" s="9" t="s">
        <v>62</v>
      </c>
      <c r="D30" s="15">
        <v>230</v>
      </c>
      <c r="E30" s="15">
        <v>202.24</v>
      </c>
      <c r="F30" s="15">
        <v>224</v>
      </c>
      <c r="G30" s="15">
        <v>212.64</v>
      </c>
      <c r="H30" s="15">
        <v>264</v>
      </c>
      <c r="I30" s="15">
        <v>258</v>
      </c>
      <c r="J30" s="15">
        <v>230</v>
      </c>
      <c r="K30" s="15">
        <v>217.13</v>
      </c>
      <c r="L30" s="15">
        <v>29</v>
      </c>
      <c r="M30" s="15">
        <v>29</v>
      </c>
      <c r="N30" s="15">
        <v>0</v>
      </c>
      <c r="O30" s="15">
        <v>0</v>
      </c>
      <c r="P30" s="16">
        <f t="shared" si="0"/>
        <v>977</v>
      </c>
      <c r="Q30" s="16">
        <f t="shared" si="8"/>
        <v>919.01</v>
      </c>
      <c r="R30" s="15">
        <v>37</v>
      </c>
      <c r="S30" s="15">
        <v>37</v>
      </c>
      <c r="T30" s="15">
        <v>0</v>
      </c>
      <c r="U30" s="15">
        <v>0</v>
      </c>
      <c r="V30" s="15">
        <v>28</v>
      </c>
      <c r="W30" s="15">
        <v>28</v>
      </c>
      <c r="X30" s="15">
        <v>0</v>
      </c>
      <c r="Y30" s="15">
        <v>0</v>
      </c>
      <c r="Z30" s="17">
        <f t="shared" si="1"/>
        <v>65</v>
      </c>
      <c r="AA30" s="17">
        <f t="shared" si="2"/>
        <v>65</v>
      </c>
      <c r="AB30" s="18">
        <f t="shared" si="3"/>
        <v>1042</v>
      </c>
      <c r="AC30" s="18">
        <f t="shared" si="4"/>
        <v>984.01</v>
      </c>
      <c r="AD30" s="28">
        <v>2310211</v>
      </c>
      <c r="AE30" s="28">
        <v>85750</v>
      </c>
      <c r="AF30" s="28">
        <v>10161</v>
      </c>
      <c r="AG30" s="28">
        <v>107150</v>
      </c>
      <c r="AH30" s="28">
        <v>478281</v>
      </c>
      <c r="AI30" s="28">
        <v>197325</v>
      </c>
      <c r="AJ30" s="29">
        <f t="shared" si="5"/>
        <v>3188878</v>
      </c>
      <c r="AK30" s="27">
        <v>321449</v>
      </c>
      <c r="AL30" s="27">
        <v>0</v>
      </c>
      <c r="AM30" s="30">
        <f t="shared" si="6"/>
        <v>321449</v>
      </c>
      <c r="AN30" s="30">
        <f t="shared" si="7"/>
        <v>3510327</v>
      </c>
      <c r="AO30" s="4"/>
    </row>
    <row r="31" spans="1:41" ht="45">
      <c r="A31" s="9" t="s">
        <v>56</v>
      </c>
      <c r="B31" s="9" t="s">
        <v>65</v>
      </c>
      <c r="C31" s="9" t="s">
        <v>62</v>
      </c>
      <c r="D31" s="15">
        <v>1</v>
      </c>
      <c r="E31" s="15">
        <v>1</v>
      </c>
      <c r="F31" s="15">
        <v>5</v>
      </c>
      <c r="G31" s="15">
        <v>5</v>
      </c>
      <c r="H31" s="15">
        <v>9</v>
      </c>
      <c r="I31" s="15">
        <v>9</v>
      </c>
      <c r="J31" s="15">
        <v>24</v>
      </c>
      <c r="K31" s="15">
        <v>23.83</v>
      </c>
      <c r="L31" s="15">
        <v>3</v>
      </c>
      <c r="M31" s="15">
        <v>3</v>
      </c>
      <c r="N31" s="15">
        <v>0</v>
      </c>
      <c r="O31" s="15">
        <v>0</v>
      </c>
      <c r="P31" s="16">
        <f t="shared" si="0"/>
        <v>42</v>
      </c>
      <c r="Q31" s="16">
        <f t="shared" si="8"/>
        <v>41.83</v>
      </c>
      <c r="R31" s="15">
        <v>0</v>
      </c>
      <c r="S31" s="15">
        <v>0</v>
      </c>
      <c r="T31" s="15">
        <v>0</v>
      </c>
      <c r="U31" s="15">
        <v>0</v>
      </c>
      <c r="V31" s="15">
        <v>0</v>
      </c>
      <c r="W31" s="15">
        <v>0</v>
      </c>
      <c r="X31" s="15">
        <v>0</v>
      </c>
      <c r="Y31" s="15">
        <v>0</v>
      </c>
      <c r="Z31" s="17">
        <f t="shared" si="1"/>
        <v>0</v>
      </c>
      <c r="AA31" s="17">
        <f t="shared" si="2"/>
        <v>0</v>
      </c>
      <c r="AB31" s="18">
        <f t="shared" si="3"/>
        <v>42</v>
      </c>
      <c r="AC31" s="18">
        <f t="shared" si="4"/>
        <v>41.83</v>
      </c>
      <c r="AD31" s="28">
        <v>153082.03</v>
      </c>
      <c r="AE31" s="28"/>
      <c r="AF31" s="28"/>
      <c r="AG31" s="28">
        <v>1896.75</v>
      </c>
      <c r="AH31" s="28">
        <v>29565.62</v>
      </c>
      <c r="AI31" s="28">
        <v>14852.38</v>
      </c>
      <c r="AJ31" s="29">
        <f t="shared" si="5"/>
        <v>199396.78</v>
      </c>
      <c r="AK31" s="27"/>
      <c r="AL31" s="27"/>
      <c r="AM31" s="30">
        <f t="shared" si="6"/>
        <v>0</v>
      </c>
      <c r="AN31" s="30">
        <f t="shared" si="7"/>
        <v>199396.78</v>
      </c>
      <c r="AO31" s="4"/>
    </row>
    <row r="32" spans="1:41" ht="45">
      <c r="A32" s="9" t="s">
        <v>57</v>
      </c>
      <c r="B32" s="9" t="s">
        <v>61</v>
      </c>
      <c r="C32" s="9" t="s">
        <v>62</v>
      </c>
      <c r="D32" s="15">
        <v>57</v>
      </c>
      <c r="E32" s="15">
        <v>53.09</v>
      </c>
      <c r="F32" s="15">
        <v>68</v>
      </c>
      <c r="G32" s="15">
        <v>66.37</v>
      </c>
      <c r="H32" s="15">
        <v>296</v>
      </c>
      <c r="I32" s="15">
        <v>293.44</v>
      </c>
      <c r="J32" s="15">
        <v>104</v>
      </c>
      <c r="K32" s="15">
        <v>102.17</v>
      </c>
      <c r="L32" s="15">
        <v>10</v>
      </c>
      <c r="M32" s="15">
        <v>9.6</v>
      </c>
      <c r="N32" s="15">
        <v>16</v>
      </c>
      <c r="O32" s="15">
        <v>16</v>
      </c>
      <c r="P32" s="16">
        <f t="shared" si="0"/>
        <v>551</v>
      </c>
      <c r="Q32" s="16">
        <f t="shared" si="8"/>
        <v>540.67</v>
      </c>
      <c r="R32" s="15">
        <v>8</v>
      </c>
      <c r="S32" s="15">
        <v>8</v>
      </c>
      <c r="T32" s="15">
        <v>0</v>
      </c>
      <c r="U32" s="15">
        <v>0</v>
      </c>
      <c r="V32" s="15">
        <v>369</v>
      </c>
      <c r="W32" s="15">
        <v>369</v>
      </c>
      <c r="X32" s="15">
        <v>0</v>
      </c>
      <c r="Y32" s="15">
        <v>0</v>
      </c>
      <c r="Z32" s="17">
        <f t="shared" si="1"/>
        <v>377</v>
      </c>
      <c r="AA32" s="17">
        <f t="shared" si="2"/>
        <v>377</v>
      </c>
      <c r="AB32" s="18">
        <f t="shared" si="3"/>
        <v>928</v>
      </c>
      <c r="AC32" s="18">
        <f t="shared" si="4"/>
        <v>917.67</v>
      </c>
      <c r="AD32" s="28">
        <v>2708463</v>
      </c>
      <c r="AE32" s="28">
        <v>0</v>
      </c>
      <c r="AF32" s="28">
        <v>71873</v>
      </c>
      <c r="AG32" s="28">
        <v>64999</v>
      </c>
      <c r="AH32" s="28">
        <v>273596</v>
      </c>
      <c r="AI32" s="28">
        <v>196392</v>
      </c>
      <c r="AJ32" s="29">
        <f t="shared" si="5"/>
        <v>3315323</v>
      </c>
      <c r="AK32" s="27">
        <v>1348305</v>
      </c>
      <c r="AL32" s="27">
        <v>0</v>
      </c>
      <c r="AM32" s="30">
        <f t="shared" si="6"/>
        <v>1348305</v>
      </c>
      <c r="AN32" s="30">
        <f t="shared" si="7"/>
        <v>4663628</v>
      </c>
      <c r="AO32" s="20" t="s">
        <v>70</v>
      </c>
    </row>
    <row r="33" spans="1:41" ht="45">
      <c r="A33" s="9" t="s">
        <v>59</v>
      </c>
      <c r="B33" s="9" t="s">
        <v>66</v>
      </c>
      <c r="C33" s="9" t="s">
        <v>62</v>
      </c>
      <c r="D33" s="15">
        <v>37</v>
      </c>
      <c r="E33" s="15">
        <v>31.35</v>
      </c>
      <c r="F33" s="15">
        <v>522</v>
      </c>
      <c r="G33" s="15">
        <v>509.95</v>
      </c>
      <c r="H33" s="15">
        <v>425</v>
      </c>
      <c r="I33" s="15">
        <v>414.45</v>
      </c>
      <c r="J33" s="15">
        <v>115</v>
      </c>
      <c r="K33" s="15">
        <v>112.96</v>
      </c>
      <c r="L33" s="15">
        <v>6</v>
      </c>
      <c r="M33" s="15">
        <v>5.6</v>
      </c>
      <c r="N33" s="15">
        <v>3</v>
      </c>
      <c r="O33" s="15">
        <v>0.73</v>
      </c>
      <c r="P33" s="16">
        <f t="shared" si="0"/>
        <v>1108</v>
      </c>
      <c r="Q33" s="16">
        <f t="shared" si="8"/>
        <v>1075.04</v>
      </c>
      <c r="R33" s="15">
        <v>73</v>
      </c>
      <c r="S33" s="15">
        <v>73</v>
      </c>
      <c r="T33" s="15">
        <v>1</v>
      </c>
      <c r="U33" s="15">
        <v>1</v>
      </c>
      <c r="V33" s="15">
        <v>91</v>
      </c>
      <c r="W33" s="15">
        <v>91</v>
      </c>
      <c r="X33" s="15">
        <v>0</v>
      </c>
      <c r="Y33" s="15">
        <v>0</v>
      </c>
      <c r="Z33" s="17">
        <f t="shared" si="1"/>
        <v>165</v>
      </c>
      <c r="AA33" s="17">
        <f t="shared" si="2"/>
        <v>165</v>
      </c>
      <c r="AB33" s="18">
        <f t="shared" si="3"/>
        <v>1273</v>
      </c>
      <c r="AC33" s="18">
        <f t="shared" si="4"/>
        <v>1240.04</v>
      </c>
      <c r="AD33" s="28">
        <v>2840170</v>
      </c>
      <c r="AE33" s="28">
        <v>90174</v>
      </c>
      <c r="AF33" s="28">
        <v>10014</v>
      </c>
      <c r="AG33" s="28">
        <v>23687</v>
      </c>
      <c r="AH33" s="28">
        <v>556725</v>
      </c>
      <c r="AI33" s="28">
        <v>239783</v>
      </c>
      <c r="AJ33" s="29">
        <f t="shared" si="5"/>
        <v>3760553</v>
      </c>
      <c r="AK33" s="27">
        <v>832160</v>
      </c>
      <c r="AL33" s="27"/>
      <c r="AM33" s="30">
        <f t="shared" si="6"/>
        <v>832160</v>
      </c>
      <c r="AN33" s="30">
        <f t="shared" si="7"/>
        <v>4592713</v>
      </c>
      <c r="AO33" s="4"/>
    </row>
    <row r="34" spans="1:41" ht="45">
      <c r="A34" s="9" t="s">
        <v>60</v>
      </c>
      <c r="B34" s="9" t="s">
        <v>66</v>
      </c>
      <c r="C34" s="9" t="s">
        <v>62</v>
      </c>
      <c r="D34" s="15">
        <v>0</v>
      </c>
      <c r="E34" s="15">
        <v>0</v>
      </c>
      <c r="F34" s="15">
        <v>0</v>
      </c>
      <c r="G34" s="15">
        <v>0</v>
      </c>
      <c r="H34" s="15">
        <v>0</v>
      </c>
      <c r="I34" s="15">
        <v>0</v>
      </c>
      <c r="J34" s="15">
        <v>0</v>
      </c>
      <c r="K34" s="15">
        <v>0</v>
      </c>
      <c r="L34" s="15">
        <v>2</v>
      </c>
      <c r="M34" s="15">
        <v>2</v>
      </c>
      <c r="N34" s="15">
        <v>1956</v>
      </c>
      <c r="O34" s="15">
        <v>1883</v>
      </c>
      <c r="P34" s="16">
        <f t="shared" si="0"/>
        <v>1958</v>
      </c>
      <c r="Q34" s="16">
        <f t="shared" si="8"/>
        <v>1885</v>
      </c>
      <c r="R34" s="15">
        <v>14</v>
      </c>
      <c r="S34" s="15">
        <v>14</v>
      </c>
      <c r="T34" s="15">
        <v>16</v>
      </c>
      <c r="U34" s="15">
        <v>16</v>
      </c>
      <c r="V34" s="15">
        <v>30</v>
      </c>
      <c r="W34" s="15">
        <v>30</v>
      </c>
      <c r="X34" s="15">
        <v>0</v>
      </c>
      <c r="Y34" s="15">
        <v>0</v>
      </c>
      <c r="Z34" s="17">
        <f t="shared" si="1"/>
        <v>60</v>
      </c>
      <c r="AA34" s="17">
        <f t="shared" si="2"/>
        <v>60</v>
      </c>
      <c r="AB34" s="18">
        <f t="shared" si="3"/>
        <v>2018</v>
      </c>
      <c r="AC34" s="18">
        <f t="shared" si="4"/>
        <v>1945</v>
      </c>
      <c r="AD34" s="28">
        <v>4864564</v>
      </c>
      <c r="AE34" s="28">
        <v>325233</v>
      </c>
      <c r="AF34" s="28">
        <v>70301</v>
      </c>
      <c r="AG34" s="28">
        <v>139766</v>
      </c>
      <c r="AH34" s="28">
        <v>1002676</v>
      </c>
      <c r="AI34" s="28">
        <v>425548</v>
      </c>
      <c r="AJ34" s="29">
        <f t="shared" si="5"/>
        <v>6828088</v>
      </c>
      <c r="AK34" s="27">
        <v>343779</v>
      </c>
      <c r="AL34" s="27">
        <v>0</v>
      </c>
      <c r="AM34" s="30">
        <f t="shared" si="6"/>
        <v>343779</v>
      </c>
      <c r="AN34" s="30">
        <f t="shared" si="7"/>
        <v>7171867</v>
      </c>
      <c r="AO34" s="4"/>
    </row>
    <row r="35" spans="1:41" ht="15">
      <c r="A35" s="3"/>
      <c r="B35" s="3"/>
      <c r="C35" s="3"/>
      <c r="D35" s="7"/>
      <c r="E35" s="7"/>
      <c r="F35" s="7"/>
      <c r="G35" s="7"/>
      <c r="H35" s="7"/>
      <c r="I35" s="7"/>
      <c r="J35" s="7"/>
      <c r="K35" s="7"/>
      <c r="L35" s="7"/>
      <c r="M35" s="7"/>
      <c r="N35" s="7"/>
      <c r="O35" s="7"/>
      <c r="P35" s="26"/>
      <c r="Q35" s="26"/>
      <c r="R35" s="7"/>
      <c r="S35" s="7"/>
      <c r="T35" s="7"/>
      <c r="U35" s="7"/>
      <c r="V35" s="7"/>
      <c r="W35" s="7"/>
      <c r="X35" s="7"/>
      <c r="Y35" s="7"/>
      <c r="Z35" s="17"/>
      <c r="AA35" s="17"/>
      <c r="AB35" s="18"/>
      <c r="AC35" s="18"/>
      <c r="AD35" s="32"/>
      <c r="AE35" s="32"/>
      <c r="AF35" s="32"/>
      <c r="AG35" s="32"/>
      <c r="AH35" s="32"/>
      <c r="AI35" s="32"/>
      <c r="AJ35" s="29"/>
      <c r="AK35" s="31"/>
      <c r="AL35" s="31"/>
      <c r="AM35" s="30"/>
      <c r="AN35" s="30"/>
      <c r="AO35" s="4"/>
    </row>
    <row r="36" spans="1:41" ht="15">
      <c r="A36" s="3"/>
      <c r="B36" s="3"/>
      <c r="C36" s="3"/>
      <c r="D36" s="7"/>
      <c r="E36" s="7"/>
      <c r="F36" s="7"/>
      <c r="G36" s="7"/>
      <c r="H36" s="7"/>
      <c r="I36" s="7"/>
      <c r="J36" s="7"/>
      <c r="K36" s="7"/>
      <c r="L36" s="7"/>
      <c r="M36" s="7"/>
      <c r="N36" s="7"/>
      <c r="O36" s="7"/>
      <c r="P36" s="26"/>
      <c r="Q36" s="26"/>
      <c r="R36" s="7"/>
      <c r="S36" s="7"/>
      <c r="T36" s="7"/>
      <c r="U36" s="7"/>
      <c r="V36" s="7"/>
      <c r="W36" s="7"/>
      <c r="X36" s="7"/>
      <c r="Y36" s="7"/>
      <c r="Z36" s="17"/>
      <c r="AA36" s="17"/>
      <c r="AB36" s="18"/>
      <c r="AC36" s="18"/>
      <c r="AD36" s="32"/>
      <c r="AE36" s="32"/>
      <c r="AF36" s="32"/>
      <c r="AG36" s="32"/>
      <c r="AH36" s="32"/>
      <c r="AI36" s="32"/>
      <c r="AJ36" s="29"/>
      <c r="AK36" s="31"/>
      <c r="AL36" s="31"/>
      <c r="AM36" s="30"/>
      <c r="AN36" s="30"/>
      <c r="AO36" s="4"/>
    </row>
    <row r="37" spans="1:41" ht="15">
      <c r="A37" s="3"/>
      <c r="B37" s="3"/>
      <c r="C37" s="3"/>
      <c r="D37" s="7"/>
      <c r="E37" s="7"/>
      <c r="F37" s="7"/>
      <c r="G37" s="7"/>
      <c r="H37" s="7"/>
      <c r="I37" s="7"/>
      <c r="J37" s="7"/>
      <c r="K37" s="7"/>
      <c r="L37" s="7"/>
      <c r="M37" s="7"/>
      <c r="N37" s="7"/>
      <c r="O37" s="7"/>
      <c r="P37" s="26"/>
      <c r="Q37" s="26"/>
      <c r="R37" s="7"/>
      <c r="S37" s="7"/>
      <c r="T37" s="7"/>
      <c r="U37" s="7"/>
      <c r="V37" s="7"/>
      <c r="W37" s="7"/>
      <c r="X37" s="7"/>
      <c r="Y37" s="7"/>
      <c r="Z37" s="17"/>
      <c r="AA37" s="17"/>
      <c r="AB37" s="18"/>
      <c r="AC37" s="18"/>
      <c r="AD37" s="32"/>
      <c r="AE37" s="32"/>
      <c r="AF37" s="32"/>
      <c r="AG37" s="32"/>
      <c r="AH37" s="32"/>
      <c r="AI37" s="32"/>
      <c r="AJ37" s="29"/>
      <c r="AK37" s="31"/>
      <c r="AL37" s="31"/>
      <c r="AM37" s="30"/>
      <c r="AN37" s="30"/>
      <c r="AO37" s="4"/>
    </row>
    <row r="38" spans="1:41" ht="15">
      <c r="A38" s="3"/>
      <c r="B38" s="3"/>
      <c r="C38" s="3"/>
      <c r="D38" s="7"/>
      <c r="E38" s="7"/>
      <c r="F38" s="7"/>
      <c r="G38" s="7"/>
      <c r="H38" s="7"/>
      <c r="I38" s="7"/>
      <c r="J38" s="7"/>
      <c r="K38" s="7"/>
      <c r="L38" s="7"/>
      <c r="M38" s="7"/>
      <c r="N38" s="7"/>
      <c r="O38" s="7"/>
      <c r="P38" s="26"/>
      <c r="Q38" s="26"/>
      <c r="R38" s="7"/>
      <c r="S38" s="7"/>
      <c r="T38" s="7"/>
      <c r="U38" s="7"/>
      <c r="V38" s="7"/>
      <c r="W38" s="7"/>
      <c r="X38" s="7"/>
      <c r="Y38" s="7"/>
      <c r="Z38" s="17"/>
      <c r="AA38" s="17"/>
      <c r="AB38" s="18"/>
      <c r="AC38" s="18"/>
      <c r="AD38" s="32"/>
      <c r="AE38" s="32"/>
      <c r="AF38" s="32"/>
      <c r="AG38" s="32"/>
      <c r="AH38" s="32"/>
      <c r="AI38" s="32"/>
      <c r="AJ38" s="29"/>
      <c r="AK38" s="31"/>
      <c r="AL38" s="31"/>
      <c r="AM38" s="30"/>
      <c r="AN38" s="30"/>
      <c r="AO38" s="4"/>
    </row>
    <row r="39" spans="1:41" ht="15">
      <c r="A39" s="3"/>
      <c r="B39" s="3"/>
      <c r="C39" s="3"/>
      <c r="D39" s="7"/>
      <c r="E39" s="7"/>
      <c r="F39" s="7"/>
      <c r="G39" s="7"/>
      <c r="H39" s="7"/>
      <c r="I39" s="7"/>
      <c r="J39" s="7"/>
      <c r="K39" s="7"/>
      <c r="L39" s="7"/>
      <c r="M39" s="7"/>
      <c r="N39" s="7"/>
      <c r="O39" s="7"/>
      <c r="P39" s="26"/>
      <c r="Q39" s="26"/>
      <c r="R39" s="7"/>
      <c r="S39" s="7"/>
      <c r="T39" s="7"/>
      <c r="U39" s="7"/>
      <c r="V39" s="7"/>
      <c r="W39" s="7"/>
      <c r="X39" s="7"/>
      <c r="Y39" s="7"/>
      <c r="Z39" s="17"/>
      <c r="AA39" s="17"/>
      <c r="AB39" s="18"/>
      <c r="AC39" s="18"/>
      <c r="AD39" s="32"/>
      <c r="AE39" s="32"/>
      <c r="AF39" s="32"/>
      <c r="AG39" s="32"/>
      <c r="AH39" s="32"/>
      <c r="AI39" s="32"/>
      <c r="AJ39" s="29"/>
      <c r="AK39" s="31"/>
      <c r="AL39" s="31"/>
      <c r="AM39" s="30"/>
      <c r="AN39" s="30"/>
      <c r="AO39" s="4"/>
    </row>
    <row r="40" spans="1:41" ht="15">
      <c r="A40" s="3"/>
      <c r="B40" s="3"/>
      <c r="C40" s="3"/>
      <c r="D40" s="7"/>
      <c r="E40" s="7"/>
      <c r="F40" s="7"/>
      <c r="G40" s="7"/>
      <c r="H40" s="7"/>
      <c r="I40" s="7"/>
      <c r="J40" s="7"/>
      <c r="K40" s="7"/>
      <c r="L40" s="7"/>
      <c r="M40" s="7"/>
      <c r="N40" s="7"/>
      <c r="O40" s="7"/>
      <c r="P40" s="26"/>
      <c r="Q40" s="26"/>
      <c r="R40" s="7"/>
      <c r="S40" s="7"/>
      <c r="T40" s="7"/>
      <c r="U40" s="7"/>
      <c r="V40" s="7"/>
      <c r="W40" s="7"/>
      <c r="X40" s="7"/>
      <c r="Y40" s="7"/>
      <c r="Z40" s="17"/>
      <c r="AA40" s="17"/>
      <c r="AB40" s="18"/>
      <c r="AC40" s="18"/>
      <c r="AD40" s="32"/>
      <c r="AE40" s="32"/>
      <c r="AF40" s="32"/>
      <c r="AG40" s="32"/>
      <c r="AH40" s="32"/>
      <c r="AI40" s="32"/>
      <c r="AJ40" s="29"/>
      <c r="AK40" s="31"/>
      <c r="AL40" s="31"/>
      <c r="AM40" s="30"/>
      <c r="AN40" s="30"/>
      <c r="AO40" s="4"/>
    </row>
    <row r="41" spans="1:41" ht="15">
      <c r="A41" s="3"/>
      <c r="B41" s="3"/>
      <c r="C41" s="3"/>
      <c r="D41" s="7"/>
      <c r="E41" s="7"/>
      <c r="F41" s="7"/>
      <c r="G41" s="7"/>
      <c r="H41" s="7"/>
      <c r="I41" s="7"/>
      <c r="J41" s="7"/>
      <c r="K41" s="7"/>
      <c r="L41" s="7"/>
      <c r="M41" s="7"/>
      <c r="N41" s="7"/>
      <c r="O41" s="7"/>
      <c r="P41" s="26"/>
      <c r="Q41" s="26"/>
      <c r="R41" s="7"/>
      <c r="S41" s="7"/>
      <c r="T41" s="7"/>
      <c r="U41" s="7"/>
      <c r="V41" s="7"/>
      <c r="W41" s="7"/>
      <c r="X41" s="7"/>
      <c r="Y41" s="7"/>
      <c r="Z41" s="17"/>
      <c r="AA41" s="17"/>
      <c r="AB41" s="18"/>
      <c r="AC41" s="18"/>
      <c r="AD41" s="32"/>
      <c r="AE41" s="32"/>
      <c r="AF41" s="32"/>
      <c r="AG41" s="32"/>
      <c r="AH41" s="32"/>
      <c r="AI41" s="32"/>
      <c r="AJ41" s="29"/>
      <c r="AK41" s="31"/>
      <c r="AL41" s="31"/>
      <c r="AM41" s="30"/>
      <c r="AN41" s="30"/>
      <c r="AO41" s="4"/>
    </row>
    <row r="42" spans="1:41" ht="15">
      <c r="A42" s="3"/>
      <c r="B42" s="3"/>
      <c r="C42" s="3"/>
      <c r="D42" s="7"/>
      <c r="E42" s="7"/>
      <c r="F42" s="7"/>
      <c r="G42" s="7"/>
      <c r="H42" s="7"/>
      <c r="I42" s="7"/>
      <c r="J42" s="7"/>
      <c r="K42" s="7"/>
      <c r="L42" s="7"/>
      <c r="M42" s="7"/>
      <c r="N42" s="7"/>
      <c r="O42" s="7"/>
      <c r="P42" s="26"/>
      <c r="Q42" s="26"/>
      <c r="R42" s="7"/>
      <c r="S42" s="7"/>
      <c r="T42" s="7"/>
      <c r="U42" s="7"/>
      <c r="V42" s="7"/>
      <c r="W42" s="7"/>
      <c r="X42" s="7"/>
      <c r="Y42" s="7"/>
      <c r="Z42" s="17"/>
      <c r="AA42" s="17"/>
      <c r="AB42" s="18"/>
      <c r="AC42" s="18"/>
      <c r="AD42" s="32"/>
      <c r="AE42" s="32"/>
      <c r="AF42" s="32"/>
      <c r="AG42" s="32"/>
      <c r="AH42" s="32"/>
      <c r="AI42" s="32"/>
      <c r="AJ42" s="29"/>
      <c r="AK42" s="31"/>
      <c r="AL42" s="31"/>
      <c r="AM42" s="30"/>
      <c r="AN42" s="30"/>
      <c r="AO42" s="4"/>
    </row>
    <row r="43" spans="1:41" ht="15">
      <c r="A43" s="3"/>
      <c r="B43" s="3"/>
      <c r="C43" s="3"/>
      <c r="D43" s="7"/>
      <c r="E43" s="7"/>
      <c r="F43" s="7"/>
      <c r="G43" s="7"/>
      <c r="H43" s="7"/>
      <c r="I43" s="7"/>
      <c r="J43" s="7"/>
      <c r="K43" s="7"/>
      <c r="L43" s="7"/>
      <c r="M43" s="7"/>
      <c r="N43" s="7"/>
      <c r="O43" s="7"/>
      <c r="P43" s="26"/>
      <c r="Q43" s="26"/>
      <c r="R43" s="7"/>
      <c r="S43" s="7"/>
      <c r="T43" s="7"/>
      <c r="U43" s="7"/>
      <c r="V43" s="7"/>
      <c r="W43" s="7"/>
      <c r="X43" s="7"/>
      <c r="Y43" s="7"/>
      <c r="Z43" s="17"/>
      <c r="AA43" s="17"/>
      <c r="AB43" s="18"/>
      <c r="AC43" s="18"/>
      <c r="AD43" s="32"/>
      <c r="AE43" s="32"/>
      <c r="AF43" s="32"/>
      <c r="AG43" s="32"/>
      <c r="AH43" s="32"/>
      <c r="AI43" s="32"/>
      <c r="AJ43" s="29"/>
      <c r="AK43" s="31"/>
      <c r="AL43" s="31"/>
      <c r="AM43" s="30"/>
      <c r="AN43" s="30"/>
      <c r="AO43" s="4"/>
    </row>
    <row r="44" spans="1:41" ht="15">
      <c r="A44" s="3"/>
      <c r="B44" s="3"/>
      <c r="C44" s="3"/>
      <c r="D44" s="7"/>
      <c r="E44" s="7"/>
      <c r="F44" s="7"/>
      <c r="G44" s="7"/>
      <c r="H44" s="7"/>
      <c r="I44" s="7"/>
      <c r="J44" s="7"/>
      <c r="K44" s="7"/>
      <c r="L44" s="7"/>
      <c r="M44" s="7"/>
      <c r="N44" s="7"/>
      <c r="O44" s="7"/>
      <c r="P44" s="26"/>
      <c r="Q44" s="26"/>
      <c r="R44" s="7"/>
      <c r="S44" s="7"/>
      <c r="T44" s="7"/>
      <c r="U44" s="7"/>
      <c r="V44" s="7"/>
      <c r="W44" s="7"/>
      <c r="X44" s="7"/>
      <c r="Y44" s="7"/>
      <c r="Z44" s="17"/>
      <c r="AA44" s="17"/>
      <c r="AB44" s="18"/>
      <c r="AC44" s="18"/>
      <c r="AD44" s="32"/>
      <c r="AE44" s="32"/>
      <c r="AF44" s="32"/>
      <c r="AG44" s="32"/>
      <c r="AH44" s="32"/>
      <c r="AI44" s="32"/>
      <c r="AJ44" s="29"/>
      <c r="AK44" s="31"/>
      <c r="AL44" s="31"/>
      <c r="AM44" s="30"/>
      <c r="AN44" s="30"/>
      <c r="AO44" s="4"/>
    </row>
    <row r="45" spans="1:41" ht="15">
      <c r="A45" s="3"/>
      <c r="B45" s="3"/>
      <c r="C45" s="3"/>
      <c r="D45" s="7"/>
      <c r="E45" s="7"/>
      <c r="F45" s="7"/>
      <c r="G45" s="7"/>
      <c r="H45" s="7"/>
      <c r="I45" s="7"/>
      <c r="J45" s="7"/>
      <c r="K45" s="7"/>
      <c r="L45" s="7"/>
      <c r="M45" s="7"/>
      <c r="N45" s="7"/>
      <c r="O45" s="7"/>
      <c r="P45" s="26"/>
      <c r="Q45" s="26"/>
      <c r="R45" s="7"/>
      <c r="S45" s="7"/>
      <c r="T45" s="7"/>
      <c r="U45" s="7"/>
      <c r="V45" s="7"/>
      <c r="W45" s="7"/>
      <c r="X45" s="7"/>
      <c r="Y45" s="7"/>
      <c r="Z45" s="17"/>
      <c r="AA45" s="17"/>
      <c r="AB45" s="18"/>
      <c r="AC45" s="18"/>
      <c r="AD45" s="32"/>
      <c r="AE45" s="32"/>
      <c r="AF45" s="32"/>
      <c r="AG45" s="32"/>
      <c r="AH45" s="32"/>
      <c r="AI45" s="32"/>
      <c r="AJ45" s="29"/>
      <c r="AK45" s="31"/>
      <c r="AL45" s="31"/>
      <c r="AM45" s="30"/>
      <c r="AN45" s="30"/>
      <c r="AO45" s="4"/>
    </row>
    <row r="46" spans="1:41" ht="15">
      <c r="A46" s="3"/>
      <c r="B46" s="3"/>
      <c r="C46" s="3"/>
      <c r="D46" s="7"/>
      <c r="E46" s="7"/>
      <c r="F46" s="7"/>
      <c r="G46" s="7"/>
      <c r="H46" s="7"/>
      <c r="I46" s="7"/>
      <c r="J46" s="7"/>
      <c r="K46" s="7"/>
      <c r="L46" s="7"/>
      <c r="M46" s="7"/>
      <c r="N46" s="7"/>
      <c r="O46" s="7"/>
      <c r="P46" s="26"/>
      <c r="Q46" s="26"/>
      <c r="R46" s="7"/>
      <c r="S46" s="7"/>
      <c r="T46" s="7"/>
      <c r="U46" s="7"/>
      <c r="V46" s="7"/>
      <c r="W46" s="7"/>
      <c r="X46" s="7"/>
      <c r="Y46" s="7"/>
      <c r="Z46" s="17"/>
      <c r="AA46" s="17"/>
      <c r="AB46" s="18"/>
      <c r="AC46" s="18"/>
      <c r="AD46" s="32"/>
      <c r="AE46" s="32"/>
      <c r="AF46" s="32"/>
      <c r="AG46" s="32"/>
      <c r="AH46" s="32"/>
      <c r="AI46" s="32"/>
      <c r="AJ46" s="29"/>
      <c r="AK46" s="31"/>
      <c r="AL46" s="31"/>
      <c r="AM46" s="30"/>
      <c r="AN46" s="30"/>
      <c r="AO46" s="4"/>
    </row>
    <row r="47" spans="1:41" ht="15">
      <c r="A47" s="3"/>
      <c r="B47" s="3"/>
      <c r="C47" s="3"/>
      <c r="D47" s="7"/>
      <c r="E47" s="7"/>
      <c r="F47" s="7"/>
      <c r="G47" s="7"/>
      <c r="H47" s="7"/>
      <c r="I47" s="7"/>
      <c r="J47" s="7"/>
      <c r="K47" s="7"/>
      <c r="L47" s="7"/>
      <c r="M47" s="7"/>
      <c r="N47" s="7"/>
      <c r="O47" s="7"/>
      <c r="P47" s="26"/>
      <c r="Q47" s="26"/>
      <c r="R47" s="7"/>
      <c r="S47" s="7"/>
      <c r="T47" s="7"/>
      <c r="U47" s="7"/>
      <c r="V47" s="7"/>
      <c r="W47" s="7"/>
      <c r="X47" s="7"/>
      <c r="Y47" s="7"/>
      <c r="Z47" s="17"/>
      <c r="AA47" s="17"/>
      <c r="AB47" s="18"/>
      <c r="AC47" s="18"/>
      <c r="AD47" s="32"/>
      <c r="AE47" s="32"/>
      <c r="AF47" s="32"/>
      <c r="AG47" s="32"/>
      <c r="AH47" s="32"/>
      <c r="AI47" s="32"/>
      <c r="AJ47" s="29"/>
      <c r="AK47" s="31"/>
      <c r="AL47" s="31"/>
      <c r="AM47" s="30"/>
      <c r="AN47" s="30"/>
      <c r="AO47" s="4"/>
    </row>
    <row r="48" spans="1:41" ht="15">
      <c r="A48" s="3"/>
      <c r="B48" s="3"/>
      <c r="C48" s="3"/>
      <c r="D48" s="7"/>
      <c r="E48" s="7"/>
      <c r="F48" s="7"/>
      <c r="G48" s="7"/>
      <c r="H48" s="7"/>
      <c r="I48" s="7"/>
      <c r="J48" s="7"/>
      <c r="K48" s="7"/>
      <c r="L48" s="7"/>
      <c r="M48" s="7"/>
      <c r="N48" s="7"/>
      <c r="O48" s="7"/>
      <c r="P48" s="26"/>
      <c r="Q48" s="26"/>
      <c r="R48" s="7"/>
      <c r="S48" s="7"/>
      <c r="T48" s="7"/>
      <c r="U48" s="7"/>
      <c r="V48" s="7"/>
      <c r="W48" s="7"/>
      <c r="X48" s="7"/>
      <c r="Y48" s="7"/>
      <c r="Z48" s="17"/>
      <c r="AA48" s="17"/>
      <c r="AB48" s="18"/>
      <c r="AC48" s="18"/>
      <c r="AD48" s="32"/>
      <c r="AE48" s="32"/>
      <c r="AF48" s="32"/>
      <c r="AG48" s="32"/>
      <c r="AH48" s="32"/>
      <c r="AI48" s="32"/>
      <c r="AJ48" s="29"/>
      <c r="AK48" s="31"/>
      <c r="AL48" s="31"/>
      <c r="AM48" s="30"/>
      <c r="AN48" s="30"/>
      <c r="AO48" s="4"/>
    </row>
    <row r="49" spans="1:41" ht="15">
      <c r="A49" s="3"/>
      <c r="B49" s="3"/>
      <c r="C49" s="3"/>
      <c r="D49" s="7"/>
      <c r="E49" s="7"/>
      <c r="F49" s="7"/>
      <c r="G49" s="7"/>
      <c r="H49" s="7"/>
      <c r="I49" s="7"/>
      <c r="J49" s="7"/>
      <c r="K49" s="7"/>
      <c r="L49" s="7"/>
      <c r="M49" s="7"/>
      <c r="N49" s="7"/>
      <c r="O49" s="7"/>
      <c r="P49" s="26"/>
      <c r="Q49" s="26"/>
      <c r="R49" s="7"/>
      <c r="S49" s="7"/>
      <c r="T49" s="7"/>
      <c r="U49" s="7"/>
      <c r="V49" s="7"/>
      <c r="W49" s="7"/>
      <c r="X49" s="7"/>
      <c r="Y49" s="7"/>
      <c r="Z49" s="17"/>
      <c r="AA49" s="17"/>
      <c r="AB49" s="18"/>
      <c r="AC49" s="18"/>
      <c r="AD49" s="32"/>
      <c r="AE49" s="32"/>
      <c r="AF49" s="32"/>
      <c r="AG49" s="32"/>
      <c r="AH49" s="32"/>
      <c r="AI49" s="32"/>
      <c r="AJ49" s="29"/>
      <c r="AK49" s="31"/>
      <c r="AL49" s="31"/>
      <c r="AM49" s="30"/>
      <c r="AN49" s="30"/>
      <c r="AO49" s="4"/>
    </row>
    <row r="50" spans="1:41" ht="15">
      <c r="A50" s="3"/>
      <c r="B50" s="3"/>
      <c r="C50" s="3"/>
      <c r="D50" s="7"/>
      <c r="E50" s="7"/>
      <c r="F50" s="7"/>
      <c r="G50" s="7"/>
      <c r="H50" s="7"/>
      <c r="I50" s="7"/>
      <c r="J50" s="7"/>
      <c r="K50" s="7"/>
      <c r="L50" s="7"/>
      <c r="M50" s="7"/>
      <c r="N50" s="7"/>
      <c r="O50" s="7"/>
      <c r="P50" s="26"/>
      <c r="Q50" s="26"/>
      <c r="R50" s="7"/>
      <c r="S50" s="7"/>
      <c r="T50" s="7"/>
      <c r="U50" s="7"/>
      <c r="V50" s="7"/>
      <c r="W50" s="7"/>
      <c r="X50" s="7"/>
      <c r="Y50" s="7"/>
      <c r="Z50" s="17"/>
      <c r="AA50" s="17"/>
      <c r="AB50" s="18"/>
      <c r="AC50" s="18"/>
      <c r="AD50" s="32"/>
      <c r="AE50" s="32"/>
      <c r="AF50" s="32"/>
      <c r="AG50" s="32"/>
      <c r="AH50" s="32"/>
      <c r="AI50" s="32"/>
      <c r="AJ50" s="29"/>
      <c r="AK50" s="31"/>
      <c r="AL50" s="31"/>
      <c r="AM50" s="30"/>
      <c r="AN50" s="30"/>
      <c r="AO50" s="4"/>
    </row>
    <row r="51" spans="1:41" ht="15">
      <c r="A51" s="3"/>
      <c r="B51" s="3"/>
      <c r="C51" s="3"/>
      <c r="D51" s="7"/>
      <c r="E51" s="7"/>
      <c r="F51" s="7"/>
      <c r="G51" s="7"/>
      <c r="H51" s="7"/>
      <c r="I51" s="7"/>
      <c r="J51" s="7"/>
      <c r="K51" s="7"/>
      <c r="L51" s="7"/>
      <c r="M51" s="7"/>
      <c r="N51" s="7"/>
      <c r="O51" s="7"/>
      <c r="P51" s="26"/>
      <c r="Q51" s="26"/>
      <c r="R51" s="7"/>
      <c r="S51" s="7"/>
      <c r="T51" s="7"/>
      <c r="U51" s="7"/>
      <c r="V51" s="7"/>
      <c r="W51" s="7"/>
      <c r="X51" s="7"/>
      <c r="Y51" s="7"/>
      <c r="Z51" s="17"/>
      <c r="AA51" s="17"/>
      <c r="AB51" s="18"/>
      <c r="AC51" s="18"/>
      <c r="AD51" s="32"/>
      <c r="AE51" s="32"/>
      <c r="AF51" s="32"/>
      <c r="AG51" s="32"/>
      <c r="AH51" s="32"/>
      <c r="AI51" s="32"/>
      <c r="AJ51" s="29"/>
      <c r="AK51" s="31"/>
      <c r="AL51" s="31"/>
      <c r="AM51" s="30"/>
      <c r="AN51" s="30"/>
      <c r="AO51" s="4"/>
    </row>
    <row r="52" spans="1:41" ht="15">
      <c r="A52" s="3"/>
      <c r="B52" s="3"/>
      <c r="C52" s="3"/>
      <c r="D52" s="7"/>
      <c r="E52" s="7"/>
      <c r="F52" s="7"/>
      <c r="G52" s="7"/>
      <c r="H52" s="7"/>
      <c r="I52" s="7"/>
      <c r="J52" s="7"/>
      <c r="K52" s="7"/>
      <c r="L52" s="7"/>
      <c r="M52" s="7"/>
      <c r="N52" s="7"/>
      <c r="O52" s="7"/>
      <c r="P52" s="26"/>
      <c r="Q52" s="26"/>
      <c r="R52" s="7"/>
      <c r="S52" s="7"/>
      <c r="T52" s="7"/>
      <c r="U52" s="7"/>
      <c r="V52" s="7"/>
      <c r="W52" s="7"/>
      <c r="X52" s="7"/>
      <c r="Y52" s="7"/>
      <c r="Z52" s="17"/>
      <c r="AA52" s="17"/>
      <c r="AB52" s="18"/>
      <c r="AC52" s="18"/>
      <c r="AD52" s="32"/>
      <c r="AE52" s="32"/>
      <c r="AF52" s="32"/>
      <c r="AG52" s="32"/>
      <c r="AH52" s="32"/>
      <c r="AI52" s="32"/>
      <c r="AJ52" s="29"/>
      <c r="AK52" s="31"/>
      <c r="AL52" s="31"/>
      <c r="AM52" s="30"/>
      <c r="AN52" s="30"/>
      <c r="AO52" s="4"/>
    </row>
    <row r="53" spans="1:41" ht="15">
      <c r="A53" s="3"/>
      <c r="B53" s="3"/>
      <c r="C53" s="3"/>
      <c r="D53" s="7"/>
      <c r="E53" s="7"/>
      <c r="F53" s="7"/>
      <c r="G53" s="7"/>
      <c r="H53" s="7"/>
      <c r="I53" s="7"/>
      <c r="J53" s="7"/>
      <c r="K53" s="7"/>
      <c r="L53" s="7"/>
      <c r="M53" s="7"/>
      <c r="N53" s="7"/>
      <c r="O53" s="7"/>
      <c r="P53" s="26"/>
      <c r="Q53" s="26"/>
      <c r="R53" s="7"/>
      <c r="S53" s="7"/>
      <c r="T53" s="7"/>
      <c r="U53" s="7"/>
      <c r="V53" s="7"/>
      <c r="W53" s="7"/>
      <c r="X53" s="7"/>
      <c r="Y53" s="7"/>
      <c r="Z53" s="17"/>
      <c r="AA53" s="17"/>
      <c r="AB53" s="18"/>
      <c r="AC53" s="18"/>
      <c r="AD53" s="32"/>
      <c r="AE53" s="32"/>
      <c r="AF53" s="32"/>
      <c r="AG53" s="32"/>
      <c r="AH53" s="32"/>
      <c r="AI53" s="32"/>
      <c r="AJ53" s="29"/>
      <c r="AK53" s="31"/>
      <c r="AL53" s="31"/>
      <c r="AM53" s="30"/>
      <c r="AN53" s="30"/>
      <c r="AO53" s="4"/>
    </row>
    <row r="54" spans="1:41" ht="15">
      <c r="A54" s="3"/>
      <c r="B54" s="3"/>
      <c r="C54" s="3"/>
      <c r="D54" s="7"/>
      <c r="E54" s="7"/>
      <c r="F54" s="7"/>
      <c r="G54" s="7"/>
      <c r="H54" s="7"/>
      <c r="I54" s="7"/>
      <c r="J54" s="7"/>
      <c r="K54" s="7"/>
      <c r="L54" s="7"/>
      <c r="M54" s="7"/>
      <c r="N54" s="7"/>
      <c r="O54" s="7"/>
      <c r="P54" s="26"/>
      <c r="Q54" s="26"/>
      <c r="R54" s="7"/>
      <c r="S54" s="7"/>
      <c r="T54" s="7"/>
      <c r="U54" s="7"/>
      <c r="V54" s="7"/>
      <c r="W54" s="7"/>
      <c r="X54" s="7"/>
      <c r="Y54" s="7"/>
      <c r="Z54" s="17"/>
      <c r="AA54" s="17"/>
      <c r="AB54" s="18"/>
      <c r="AC54" s="18"/>
      <c r="AD54" s="32"/>
      <c r="AE54" s="32"/>
      <c r="AF54" s="32"/>
      <c r="AG54" s="32"/>
      <c r="AH54" s="32"/>
      <c r="AI54" s="32"/>
      <c r="AJ54" s="29"/>
      <c r="AK54" s="31"/>
      <c r="AL54" s="31"/>
      <c r="AM54" s="30"/>
      <c r="AN54" s="30"/>
      <c r="AO54" s="4"/>
    </row>
    <row r="55" spans="1:41" ht="15">
      <c r="A55" s="3"/>
      <c r="B55" s="3"/>
      <c r="C55" s="3"/>
      <c r="D55" s="7"/>
      <c r="E55" s="7"/>
      <c r="F55" s="7"/>
      <c r="G55" s="7"/>
      <c r="H55" s="7"/>
      <c r="I55" s="7"/>
      <c r="J55" s="7"/>
      <c r="K55" s="7"/>
      <c r="L55" s="7"/>
      <c r="M55" s="7"/>
      <c r="N55" s="7"/>
      <c r="O55" s="7"/>
      <c r="P55" s="26"/>
      <c r="Q55" s="26"/>
      <c r="R55" s="7"/>
      <c r="S55" s="7"/>
      <c r="T55" s="7"/>
      <c r="U55" s="7"/>
      <c r="V55" s="7"/>
      <c r="W55" s="7"/>
      <c r="X55" s="7"/>
      <c r="Y55" s="7"/>
      <c r="Z55" s="17"/>
      <c r="AA55" s="17"/>
      <c r="AB55" s="18"/>
      <c r="AC55" s="18"/>
      <c r="AD55" s="32"/>
      <c r="AE55" s="32"/>
      <c r="AF55" s="32"/>
      <c r="AG55" s="32"/>
      <c r="AH55" s="32"/>
      <c r="AI55" s="32"/>
      <c r="AJ55" s="29"/>
      <c r="AK55" s="31"/>
      <c r="AL55" s="31"/>
      <c r="AM55" s="30"/>
      <c r="AN55" s="30"/>
      <c r="AO55" s="4"/>
    </row>
    <row r="56" spans="1:41" ht="15">
      <c r="A56" s="3"/>
      <c r="B56" s="3"/>
      <c r="C56" s="3"/>
      <c r="D56" s="7"/>
      <c r="E56" s="7"/>
      <c r="F56" s="7"/>
      <c r="G56" s="7"/>
      <c r="H56" s="7"/>
      <c r="I56" s="7"/>
      <c r="J56" s="7"/>
      <c r="K56" s="7"/>
      <c r="L56" s="7"/>
      <c r="M56" s="7"/>
      <c r="N56" s="7"/>
      <c r="O56" s="7"/>
      <c r="P56" s="26"/>
      <c r="Q56" s="26"/>
      <c r="R56" s="7"/>
      <c r="S56" s="7"/>
      <c r="T56" s="7"/>
      <c r="U56" s="7"/>
      <c r="V56" s="7"/>
      <c r="W56" s="7"/>
      <c r="X56" s="7"/>
      <c r="Y56" s="7"/>
      <c r="Z56" s="17"/>
      <c r="AA56" s="17"/>
      <c r="AB56" s="18"/>
      <c r="AC56" s="18"/>
      <c r="AD56" s="32"/>
      <c r="AE56" s="32"/>
      <c r="AF56" s="32"/>
      <c r="AG56" s="32"/>
      <c r="AH56" s="32"/>
      <c r="AI56" s="32"/>
      <c r="AJ56" s="29"/>
      <c r="AK56" s="31"/>
      <c r="AL56" s="31"/>
      <c r="AM56" s="30"/>
      <c r="AN56" s="30"/>
      <c r="AO56" s="4"/>
    </row>
    <row r="57" spans="1:41" ht="15">
      <c r="A57" s="3"/>
      <c r="B57" s="3"/>
      <c r="C57" s="3"/>
      <c r="D57" s="7"/>
      <c r="E57" s="7"/>
      <c r="F57" s="7"/>
      <c r="G57" s="7"/>
      <c r="H57" s="7"/>
      <c r="I57" s="7"/>
      <c r="J57" s="7"/>
      <c r="K57" s="7"/>
      <c r="L57" s="7"/>
      <c r="M57" s="7"/>
      <c r="N57" s="7"/>
      <c r="O57" s="7"/>
      <c r="P57" s="26"/>
      <c r="Q57" s="26"/>
      <c r="R57" s="7"/>
      <c r="S57" s="7"/>
      <c r="T57" s="7"/>
      <c r="U57" s="7"/>
      <c r="V57" s="7"/>
      <c r="W57" s="7"/>
      <c r="X57" s="7"/>
      <c r="Y57" s="7"/>
      <c r="Z57" s="17"/>
      <c r="AA57" s="17"/>
      <c r="AB57" s="18"/>
      <c r="AC57" s="18"/>
      <c r="AD57" s="32"/>
      <c r="AE57" s="32"/>
      <c r="AF57" s="32"/>
      <c r="AG57" s="32"/>
      <c r="AH57" s="32"/>
      <c r="AI57" s="32"/>
      <c r="AJ57" s="29"/>
      <c r="AK57" s="31"/>
      <c r="AL57" s="31"/>
      <c r="AM57" s="30"/>
      <c r="AN57" s="30"/>
      <c r="AO57" s="4"/>
    </row>
    <row r="58" spans="1:41" ht="15">
      <c r="A58" s="3"/>
      <c r="B58" s="3"/>
      <c r="C58" s="3"/>
      <c r="D58" s="7"/>
      <c r="E58" s="7"/>
      <c r="F58" s="7"/>
      <c r="G58" s="7"/>
      <c r="H58" s="7"/>
      <c r="I58" s="7"/>
      <c r="J58" s="7"/>
      <c r="K58" s="7"/>
      <c r="L58" s="7"/>
      <c r="M58" s="7"/>
      <c r="N58" s="7"/>
      <c r="O58" s="7"/>
      <c r="P58" s="26"/>
      <c r="Q58" s="26"/>
      <c r="R58" s="7"/>
      <c r="S58" s="7"/>
      <c r="T58" s="7"/>
      <c r="U58" s="7"/>
      <c r="V58" s="7"/>
      <c r="W58" s="7"/>
      <c r="X58" s="7"/>
      <c r="Y58" s="7"/>
      <c r="Z58" s="17"/>
      <c r="AA58" s="17"/>
      <c r="AB58" s="18"/>
      <c r="AC58" s="18"/>
      <c r="AD58" s="32"/>
      <c r="AE58" s="32"/>
      <c r="AF58" s="32"/>
      <c r="AG58" s="32"/>
      <c r="AH58" s="32"/>
      <c r="AI58" s="32"/>
      <c r="AJ58" s="29"/>
      <c r="AK58" s="31"/>
      <c r="AL58" s="31"/>
      <c r="AM58" s="30"/>
      <c r="AN58" s="30"/>
      <c r="AO58" s="4"/>
    </row>
    <row r="59" spans="1:41" ht="15">
      <c r="A59" s="3"/>
      <c r="B59" s="3"/>
      <c r="C59" s="3"/>
      <c r="D59" s="7"/>
      <c r="E59" s="7"/>
      <c r="F59" s="7"/>
      <c r="G59" s="7"/>
      <c r="H59" s="7"/>
      <c r="I59" s="7"/>
      <c r="J59" s="7"/>
      <c r="K59" s="7"/>
      <c r="L59" s="7"/>
      <c r="M59" s="7"/>
      <c r="N59" s="7"/>
      <c r="O59" s="7"/>
      <c r="P59" s="26"/>
      <c r="Q59" s="26"/>
      <c r="R59" s="7"/>
      <c r="S59" s="7"/>
      <c r="T59" s="7"/>
      <c r="U59" s="7"/>
      <c r="V59" s="7"/>
      <c r="W59" s="7"/>
      <c r="X59" s="7"/>
      <c r="Y59" s="7"/>
      <c r="Z59" s="17"/>
      <c r="AA59" s="17"/>
      <c r="AB59" s="18"/>
      <c r="AC59" s="18"/>
      <c r="AD59" s="32"/>
      <c r="AE59" s="32"/>
      <c r="AF59" s="32"/>
      <c r="AG59" s="32"/>
      <c r="AH59" s="32"/>
      <c r="AI59" s="32"/>
      <c r="AJ59" s="29"/>
      <c r="AK59" s="31"/>
      <c r="AL59" s="31"/>
      <c r="AM59" s="30"/>
      <c r="AN59" s="30"/>
      <c r="AO59" s="4"/>
    </row>
    <row r="60" spans="1:41" ht="15">
      <c r="A60" s="3"/>
      <c r="B60" s="3"/>
      <c r="C60" s="3"/>
      <c r="D60" s="7"/>
      <c r="E60" s="7"/>
      <c r="F60" s="7"/>
      <c r="G60" s="7"/>
      <c r="H60" s="7"/>
      <c r="I60" s="7"/>
      <c r="J60" s="7"/>
      <c r="K60" s="7"/>
      <c r="L60" s="7"/>
      <c r="M60" s="7"/>
      <c r="N60" s="7"/>
      <c r="O60" s="7"/>
      <c r="P60" s="26"/>
      <c r="Q60" s="26"/>
      <c r="R60" s="7"/>
      <c r="S60" s="7"/>
      <c r="T60" s="7"/>
      <c r="U60" s="7"/>
      <c r="V60" s="7"/>
      <c r="W60" s="7"/>
      <c r="X60" s="7"/>
      <c r="Y60" s="7"/>
      <c r="Z60" s="17"/>
      <c r="AA60" s="17"/>
      <c r="AB60" s="18"/>
      <c r="AC60" s="18"/>
      <c r="AD60" s="32"/>
      <c r="AE60" s="32"/>
      <c r="AF60" s="32"/>
      <c r="AG60" s="32"/>
      <c r="AH60" s="32"/>
      <c r="AI60" s="32"/>
      <c r="AJ60" s="29"/>
      <c r="AK60" s="31"/>
      <c r="AL60" s="31"/>
      <c r="AM60" s="30"/>
      <c r="AN60" s="30"/>
      <c r="AO60" s="4"/>
    </row>
    <row r="61" spans="1:41" ht="15">
      <c r="A61" s="3"/>
      <c r="B61" s="3"/>
      <c r="C61" s="3"/>
      <c r="D61" s="7"/>
      <c r="E61" s="7"/>
      <c r="F61" s="7"/>
      <c r="G61" s="7"/>
      <c r="H61" s="7"/>
      <c r="I61" s="7"/>
      <c r="J61" s="7"/>
      <c r="K61" s="7"/>
      <c r="L61" s="7"/>
      <c r="M61" s="7"/>
      <c r="N61" s="7"/>
      <c r="O61" s="7"/>
      <c r="P61" s="26"/>
      <c r="Q61" s="26"/>
      <c r="R61" s="7"/>
      <c r="S61" s="7"/>
      <c r="T61" s="7"/>
      <c r="U61" s="7"/>
      <c r="V61" s="7"/>
      <c r="W61" s="7"/>
      <c r="X61" s="7"/>
      <c r="Y61" s="7"/>
      <c r="Z61" s="17"/>
      <c r="AA61" s="17"/>
      <c r="AB61" s="18"/>
      <c r="AC61" s="18"/>
      <c r="AD61" s="32"/>
      <c r="AE61" s="32"/>
      <c r="AF61" s="32"/>
      <c r="AG61" s="32"/>
      <c r="AH61" s="32"/>
      <c r="AI61" s="32"/>
      <c r="AJ61" s="29"/>
      <c r="AK61" s="31"/>
      <c r="AL61" s="31"/>
      <c r="AM61" s="30"/>
      <c r="AN61" s="30"/>
      <c r="AO61" s="4"/>
    </row>
    <row r="62" spans="1:41" ht="15">
      <c r="A62" s="3"/>
      <c r="B62" s="3"/>
      <c r="C62" s="3"/>
      <c r="D62" s="7"/>
      <c r="E62" s="7"/>
      <c r="F62" s="7"/>
      <c r="G62" s="7"/>
      <c r="H62" s="7"/>
      <c r="I62" s="7"/>
      <c r="J62" s="7"/>
      <c r="K62" s="7"/>
      <c r="L62" s="7"/>
      <c r="M62" s="7"/>
      <c r="N62" s="7"/>
      <c r="O62" s="7"/>
      <c r="P62" s="26"/>
      <c r="Q62" s="26"/>
      <c r="R62" s="7"/>
      <c r="S62" s="7"/>
      <c r="T62" s="7"/>
      <c r="U62" s="7"/>
      <c r="V62" s="7"/>
      <c r="W62" s="7"/>
      <c r="X62" s="7"/>
      <c r="Y62" s="7"/>
      <c r="Z62" s="17"/>
      <c r="AA62" s="17"/>
      <c r="AB62" s="18"/>
      <c r="AC62" s="18"/>
      <c r="AD62" s="32"/>
      <c r="AE62" s="32"/>
      <c r="AF62" s="32"/>
      <c r="AG62" s="32"/>
      <c r="AH62" s="32"/>
      <c r="AI62" s="32"/>
      <c r="AJ62" s="29"/>
      <c r="AK62" s="31"/>
      <c r="AL62" s="31"/>
      <c r="AM62" s="30"/>
      <c r="AN62" s="30"/>
      <c r="AO62" s="4"/>
    </row>
    <row r="63" spans="1:41" ht="15">
      <c r="A63" s="3"/>
      <c r="B63" s="3"/>
      <c r="C63" s="3"/>
      <c r="D63" s="7"/>
      <c r="E63" s="7"/>
      <c r="F63" s="7"/>
      <c r="G63" s="7"/>
      <c r="H63" s="7"/>
      <c r="I63" s="7"/>
      <c r="J63" s="7"/>
      <c r="K63" s="7"/>
      <c r="L63" s="7"/>
      <c r="M63" s="7"/>
      <c r="N63" s="7"/>
      <c r="O63" s="7"/>
      <c r="P63" s="26"/>
      <c r="Q63" s="26"/>
      <c r="R63" s="7"/>
      <c r="S63" s="7"/>
      <c r="T63" s="7"/>
      <c r="U63" s="7"/>
      <c r="V63" s="7"/>
      <c r="W63" s="7"/>
      <c r="X63" s="7"/>
      <c r="Y63" s="7"/>
      <c r="Z63" s="17"/>
      <c r="AA63" s="17"/>
      <c r="AB63" s="18"/>
      <c r="AC63" s="18"/>
      <c r="AD63" s="32"/>
      <c r="AE63" s="32"/>
      <c r="AF63" s="32"/>
      <c r="AG63" s="32"/>
      <c r="AH63" s="32"/>
      <c r="AI63" s="32"/>
      <c r="AJ63" s="29"/>
      <c r="AK63" s="31"/>
      <c r="AL63" s="31"/>
      <c r="AM63" s="30"/>
      <c r="AN63" s="30"/>
      <c r="AO63" s="4"/>
    </row>
    <row r="64" spans="1:41" ht="15">
      <c r="A64" s="3"/>
      <c r="B64" s="3"/>
      <c r="C64" s="3"/>
      <c r="D64" s="7"/>
      <c r="E64" s="7"/>
      <c r="F64" s="7"/>
      <c r="G64" s="7"/>
      <c r="H64" s="7"/>
      <c r="I64" s="7"/>
      <c r="J64" s="7"/>
      <c r="K64" s="7"/>
      <c r="L64" s="7"/>
      <c r="M64" s="7"/>
      <c r="N64" s="7"/>
      <c r="O64" s="7"/>
      <c r="P64" s="26"/>
      <c r="Q64" s="26"/>
      <c r="R64" s="7"/>
      <c r="S64" s="7"/>
      <c r="T64" s="7"/>
      <c r="U64" s="7"/>
      <c r="V64" s="7"/>
      <c r="W64" s="7"/>
      <c r="X64" s="7"/>
      <c r="Y64" s="7"/>
      <c r="Z64" s="17"/>
      <c r="AA64" s="17"/>
      <c r="AB64" s="18"/>
      <c r="AC64" s="18"/>
      <c r="AD64" s="32"/>
      <c r="AE64" s="32"/>
      <c r="AF64" s="32"/>
      <c r="AG64" s="32"/>
      <c r="AH64" s="32"/>
      <c r="AI64" s="32"/>
      <c r="AJ64" s="29"/>
      <c r="AK64" s="31"/>
      <c r="AL64" s="31"/>
      <c r="AM64" s="30"/>
      <c r="AN64" s="30"/>
      <c r="AO64" s="4"/>
    </row>
    <row r="65" spans="1:41" ht="15">
      <c r="A65" s="3"/>
      <c r="B65" s="3"/>
      <c r="C65" s="3"/>
      <c r="D65" s="7"/>
      <c r="E65" s="7"/>
      <c r="F65" s="7"/>
      <c r="G65" s="7"/>
      <c r="H65" s="7"/>
      <c r="I65" s="7"/>
      <c r="J65" s="7"/>
      <c r="K65" s="7"/>
      <c r="L65" s="7"/>
      <c r="M65" s="7"/>
      <c r="N65" s="7"/>
      <c r="O65" s="7"/>
      <c r="P65" s="26"/>
      <c r="Q65" s="26"/>
      <c r="R65" s="7"/>
      <c r="S65" s="7"/>
      <c r="T65" s="7"/>
      <c r="U65" s="7"/>
      <c r="V65" s="7"/>
      <c r="W65" s="7"/>
      <c r="X65" s="7"/>
      <c r="Y65" s="7"/>
      <c r="Z65" s="17"/>
      <c r="AA65" s="17"/>
      <c r="AB65" s="18"/>
      <c r="AC65" s="18"/>
      <c r="AD65" s="32"/>
      <c r="AE65" s="32"/>
      <c r="AF65" s="32"/>
      <c r="AG65" s="32"/>
      <c r="AH65" s="32"/>
      <c r="AI65" s="32"/>
      <c r="AJ65" s="29"/>
      <c r="AK65" s="31"/>
      <c r="AL65" s="31"/>
      <c r="AM65" s="30"/>
      <c r="AN65" s="30"/>
      <c r="AO65" s="4"/>
    </row>
    <row r="66" spans="1:41" ht="15">
      <c r="A66" s="3"/>
      <c r="B66" s="3"/>
      <c r="C66" s="3"/>
      <c r="D66" s="7"/>
      <c r="E66" s="7"/>
      <c r="F66" s="7"/>
      <c r="G66" s="7"/>
      <c r="H66" s="7"/>
      <c r="I66" s="7"/>
      <c r="J66" s="7"/>
      <c r="K66" s="7"/>
      <c r="L66" s="7"/>
      <c r="M66" s="7"/>
      <c r="N66" s="7"/>
      <c r="O66" s="7"/>
      <c r="P66" s="26"/>
      <c r="Q66" s="26"/>
      <c r="R66" s="7"/>
      <c r="S66" s="7"/>
      <c r="T66" s="7"/>
      <c r="U66" s="7"/>
      <c r="V66" s="7"/>
      <c r="W66" s="7"/>
      <c r="X66" s="7"/>
      <c r="Y66" s="7"/>
      <c r="Z66" s="17"/>
      <c r="AA66" s="17"/>
      <c r="AB66" s="18"/>
      <c r="AC66" s="18"/>
      <c r="AD66" s="32"/>
      <c r="AE66" s="32"/>
      <c r="AF66" s="32"/>
      <c r="AG66" s="32"/>
      <c r="AH66" s="32"/>
      <c r="AI66" s="32"/>
      <c r="AJ66" s="29"/>
      <c r="AK66" s="31"/>
      <c r="AL66" s="31"/>
      <c r="AM66" s="30"/>
      <c r="AN66" s="30"/>
      <c r="AO66" s="4"/>
    </row>
    <row r="67" spans="1:41" ht="15">
      <c r="A67" s="3"/>
      <c r="B67" s="3"/>
      <c r="C67" s="3"/>
      <c r="D67" s="7"/>
      <c r="E67" s="7"/>
      <c r="F67" s="7"/>
      <c r="G67" s="7"/>
      <c r="H67" s="7"/>
      <c r="I67" s="7"/>
      <c r="J67" s="7"/>
      <c r="K67" s="7"/>
      <c r="L67" s="7"/>
      <c r="M67" s="7"/>
      <c r="N67" s="7"/>
      <c r="O67" s="7"/>
      <c r="P67" s="26"/>
      <c r="Q67" s="26"/>
      <c r="R67" s="7"/>
      <c r="S67" s="7"/>
      <c r="T67" s="7"/>
      <c r="U67" s="7"/>
      <c r="V67" s="7"/>
      <c r="W67" s="7"/>
      <c r="X67" s="7"/>
      <c r="Y67" s="7"/>
      <c r="Z67" s="17"/>
      <c r="AA67" s="17"/>
      <c r="AB67" s="18"/>
      <c r="AC67" s="18"/>
      <c r="AD67" s="32"/>
      <c r="AE67" s="32"/>
      <c r="AF67" s="32"/>
      <c r="AG67" s="32"/>
      <c r="AH67" s="32"/>
      <c r="AI67" s="32"/>
      <c r="AJ67" s="29"/>
      <c r="AK67" s="31"/>
      <c r="AL67" s="31"/>
      <c r="AM67" s="30"/>
      <c r="AN67" s="30"/>
      <c r="AO67" s="4"/>
    </row>
    <row r="68" spans="1:41" ht="15">
      <c r="A68" s="3"/>
      <c r="B68" s="3"/>
      <c r="C68" s="3"/>
      <c r="D68" s="7"/>
      <c r="E68" s="7"/>
      <c r="F68" s="7"/>
      <c r="G68" s="7"/>
      <c r="H68" s="7"/>
      <c r="I68" s="7"/>
      <c r="J68" s="7"/>
      <c r="K68" s="7"/>
      <c r="L68" s="7"/>
      <c r="M68" s="7"/>
      <c r="N68" s="7"/>
      <c r="O68" s="7"/>
      <c r="P68" s="26"/>
      <c r="Q68" s="26"/>
      <c r="R68" s="7"/>
      <c r="S68" s="7"/>
      <c r="T68" s="7"/>
      <c r="U68" s="7"/>
      <c r="V68" s="7"/>
      <c r="W68" s="7"/>
      <c r="X68" s="7"/>
      <c r="Y68" s="7"/>
      <c r="Z68" s="17"/>
      <c r="AA68" s="17"/>
      <c r="AB68" s="18"/>
      <c r="AC68" s="18"/>
      <c r="AD68" s="32"/>
      <c r="AE68" s="32"/>
      <c r="AF68" s="32"/>
      <c r="AG68" s="32"/>
      <c r="AH68" s="32"/>
      <c r="AI68" s="32"/>
      <c r="AJ68" s="29"/>
      <c r="AK68" s="31"/>
      <c r="AL68" s="31"/>
      <c r="AM68" s="30"/>
      <c r="AN68" s="30"/>
      <c r="AO68" s="4"/>
    </row>
    <row r="69" spans="1:41" ht="15">
      <c r="A69" s="3"/>
      <c r="B69" s="3"/>
      <c r="C69" s="3"/>
      <c r="D69" s="7"/>
      <c r="E69" s="7"/>
      <c r="F69" s="7"/>
      <c r="G69" s="7"/>
      <c r="H69" s="7"/>
      <c r="I69" s="7"/>
      <c r="J69" s="7"/>
      <c r="K69" s="7"/>
      <c r="L69" s="7"/>
      <c r="M69" s="7"/>
      <c r="N69" s="7"/>
      <c r="O69" s="7"/>
      <c r="P69" s="26"/>
      <c r="Q69" s="26"/>
      <c r="R69" s="7"/>
      <c r="S69" s="7"/>
      <c r="T69" s="7"/>
      <c r="U69" s="7"/>
      <c r="V69" s="7"/>
      <c r="W69" s="7"/>
      <c r="X69" s="7"/>
      <c r="Y69" s="7"/>
      <c r="Z69" s="17"/>
      <c r="AA69" s="17"/>
      <c r="AB69" s="18"/>
      <c r="AC69" s="18"/>
      <c r="AD69" s="32"/>
      <c r="AE69" s="32"/>
      <c r="AF69" s="32"/>
      <c r="AG69" s="32"/>
      <c r="AH69" s="32"/>
      <c r="AI69" s="32"/>
      <c r="AJ69" s="29"/>
      <c r="AK69" s="31"/>
      <c r="AL69" s="31"/>
      <c r="AM69" s="30"/>
      <c r="AN69" s="30"/>
      <c r="AO69" s="4"/>
    </row>
    <row r="70" spans="1:41" ht="15">
      <c r="A70" s="3"/>
      <c r="B70" s="3"/>
      <c r="C70" s="3"/>
      <c r="D70" s="7"/>
      <c r="E70" s="7"/>
      <c r="F70" s="7"/>
      <c r="G70" s="7"/>
      <c r="H70" s="7"/>
      <c r="I70" s="7"/>
      <c r="J70" s="7"/>
      <c r="K70" s="7"/>
      <c r="L70" s="7"/>
      <c r="M70" s="7"/>
      <c r="N70" s="7"/>
      <c r="O70" s="7"/>
      <c r="P70" s="26"/>
      <c r="Q70" s="26"/>
      <c r="R70" s="7"/>
      <c r="S70" s="7"/>
      <c r="T70" s="7"/>
      <c r="U70" s="7"/>
      <c r="V70" s="7"/>
      <c r="W70" s="7"/>
      <c r="X70" s="7"/>
      <c r="Y70" s="7"/>
      <c r="Z70" s="17"/>
      <c r="AA70" s="17"/>
      <c r="AB70" s="18"/>
      <c r="AC70" s="18"/>
      <c r="AD70" s="32"/>
      <c r="AE70" s="32"/>
      <c r="AF70" s="32"/>
      <c r="AG70" s="32"/>
      <c r="AH70" s="32"/>
      <c r="AI70" s="32"/>
      <c r="AJ70" s="29"/>
      <c r="AK70" s="31"/>
      <c r="AL70" s="31"/>
      <c r="AM70" s="30"/>
      <c r="AN70" s="30"/>
      <c r="AO70" s="4"/>
    </row>
    <row r="71" spans="1:41" ht="15">
      <c r="A71" s="3"/>
      <c r="B71" s="3"/>
      <c r="C71" s="3"/>
      <c r="D71" s="7"/>
      <c r="E71" s="7"/>
      <c r="F71" s="7"/>
      <c r="G71" s="7"/>
      <c r="H71" s="7"/>
      <c r="I71" s="7"/>
      <c r="J71" s="7"/>
      <c r="K71" s="7"/>
      <c r="L71" s="7"/>
      <c r="M71" s="7"/>
      <c r="N71" s="7"/>
      <c r="O71" s="7"/>
      <c r="P71" s="26"/>
      <c r="Q71" s="26"/>
      <c r="R71" s="7"/>
      <c r="S71" s="7"/>
      <c r="T71" s="7"/>
      <c r="U71" s="7"/>
      <c r="V71" s="7"/>
      <c r="W71" s="7"/>
      <c r="X71" s="7"/>
      <c r="Y71" s="7"/>
      <c r="Z71" s="17"/>
      <c r="AA71" s="17"/>
      <c r="AB71" s="18"/>
      <c r="AC71" s="18"/>
      <c r="AD71" s="32"/>
      <c r="AE71" s="32"/>
      <c r="AF71" s="32"/>
      <c r="AG71" s="32"/>
      <c r="AH71" s="32"/>
      <c r="AI71" s="32"/>
      <c r="AJ71" s="29"/>
      <c r="AK71" s="31"/>
      <c r="AL71" s="31"/>
      <c r="AM71" s="30"/>
      <c r="AN71" s="30"/>
      <c r="AO71" s="4"/>
    </row>
    <row r="72" spans="1:41" ht="15">
      <c r="A72" s="3"/>
      <c r="B72" s="3"/>
      <c r="C72" s="3"/>
      <c r="D72" s="7"/>
      <c r="E72" s="7"/>
      <c r="F72" s="7"/>
      <c r="G72" s="7"/>
      <c r="H72" s="7"/>
      <c r="I72" s="7"/>
      <c r="J72" s="7"/>
      <c r="K72" s="7"/>
      <c r="L72" s="7"/>
      <c r="M72" s="7"/>
      <c r="N72" s="7"/>
      <c r="O72" s="7"/>
      <c r="P72" s="26"/>
      <c r="Q72" s="26"/>
      <c r="R72" s="7"/>
      <c r="S72" s="7"/>
      <c r="T72" s="7"/>
      <c r="U72" s="7"/>
      <c r="V72" s="7"/>
      <c r="W72" s="7"/>
      <c r="X72" s="7"/>
      <c r="Y72" s="7"/>
      <c r="Z72" s="17"/>
      <c r="AA72" s="17"/>
      <c r="AB72" s="18"/>
      <c r="AC72" s="18"/>
      <c r="AD72" s="32"/>
      <c r="AE72" s="32"/>
      <c r="AF72" s="32"/>
      <c r="AG72" s="32"/>
      <c r="AH72" s="32"/>
      <c r="AI72" s="32"/>
      <c r="AJ72" s="29"/>
      <c r="AK72" s="31"/>
      <c r="AL72" s="31"/>
      <c r="AM72" s="30"/>
      <c r="AN72" s="30"/>
      <c r="AO72" s="4"/>
    </row>
    <row r="73" spans="1:41" ht="15">
      <c r="A73" s="3"/>
      <c r="B73" s="3"/>
      <c r="C73" s="3"/>
      <c r="D73" s="7"/>
      <c r="E73" s="7"/>
      <c r="F73" s="7"/>
      <c r="G73" s="7"/>
      <c r="H73" s="7"/>
      <c r="I73" s="7"/>
      <c r="J73" s="7"/>
      <c r="K73" s="7"/>
      <c r="L73" s="7"/>
      <c r="M73" s="7"/>
      <c r="N73" s="7"/>
      <c r="O73" s="7"/>
      <c r="P73" s="26"/>
      <c r="Q73" s="26"/>
      <c r="R73" s="7"/>
      <c r="S73" s="7"/>
      <c r="T73" s="7"/>
      <c r="U73" s="7"/>
      <c r="V73" s="7"/>
      <c r="W73" s="7"/>
      <c r="X73" s="7"/>
      <c r="Y73" s="7"/>
      <c r="Z73" s="17"/>
      <c r="AA73" s="17"/>
      <c r="AB73" s="18"/>
      <c r="AC73" s="18"/>
      <c r="AD73" s="32"/>
      <c r="AE73" s="32"/>
      <c r="AF73" s="32"/>
      <c r="AG73" s="32"/>
      <c r="AH73" s="32"/>
      <c r="AI73" s="32"/>
      <c r="AJ73" s="29"/>
      <c r="AK73" s="31"/>
      <c r="AL73" s="31"/>
      <c r="AM73" s="30"/>
      <c r="AN73" s="30"/>
      <c r="AO73" s="4"/>
    </row>
    <row r="74" spans="1:41" ht="15">
      <c r="A74" s="3"/>
      <c r="B74" s="3"/>
      <c r="C74" s="3"/>
      <c r="D74" s="7"/>
      <c r="E74" s="7"/>
      <c r="F74" s="7"/>
      <c r="G74" s="7"/>
      <c r="H74" s="7"/>
      <c r="I74" s="7"/>
      <c r="J74" s="7"/>
      <c r="K74" s="7"/>
      <c r="L74" s="7"/>
      <c r="M74" s="7"/>
      <c r="N74" s="7"/>
      <c r="O74" s="7"/>
      <c r="P74" s="26"/>
      <c r="Q74" s="26"/>
      <c r="R74" s="7"/>
      <c r="S74" s="7"/>
      <c r="T74" s="7"/>
      <c r="U74" s="7"/>
      <c r="V74" s="7"/>
      <c r="W74" s="7"/>
      <c r="X74" s="7"/>
      <c r="Y74" s="7"/>
      <c r="Z74" s="17"/>
      <c r="AA74" s="17"/>
      <c r="AB74" s="18"/>
      <c r="AC74" s="18"/>
      <c r="AD74" s="32"/>
      <c r="AE74" s="32"/>
      <c r="AF74" s="32"/>
      <c r="AG74" s="32"/>
      <c r="AH74" s="32"/>
      <c r="AI74" s="32"/>
      <c r="AJ74" s="29"/>
      <c r="AK74" s="31"/>
      <c r="AL74" s="31"/>
      <c r="AM74" s="30"/>
      <c r="AN74" s="30"/>
      <c r="AO74" s="4"/>
    </row>
    <row r="75" spans="1:41" ht="15">
      <c r="A75" s="3"/>
      <c r="B75" s="3"/>
      <c r="C75" s="3"/>
      <c r="D75" s="7"/>
      <c r="E75" s="7"/>
      <c r="F75" s="7"/>
      <c r="G75" s="7"/>
      <c r="H75" s="7"/>
      <c r="I75" s="7"/>
      <c r="J75" s="7"/>
      <c r="K75" s="7"/>
      <c r="L75" s="7"/>
      <c r="M75" s="7"/>
      <c r="N75" s="7"/>
      <c r="O75" s="7"/>
      <c r="P75" s="26"/>
      <c r="Q75" s="26"/>
      <c r="R75" s="7"/>
      <c r="S75" s="7"/>
      <c r="T75" s="7"/>
      <c r="U75" s="7"/>
      <c r="V75" s="7"/>
      <c r="W75" s="7"/>
      <c r="X75" s="7"/>
      <c r="Y75" s="7"/>
      <c r="Z75" s="17"/>
      <c r="AA75" s="17"/>
      <c r="AB75" s="18"/>
      <c r="AC75" s="18"/>
      <c r="AD75" s="32"/>
      <c r="AE75" s="32"/>
      <c r="AF75" s="32"/>
      <c r="AG75" s="32"/>
      <c r="AH75" s="32"/>
      <c r="AI75" s="32"/>
      <c r="AJ75" s="29"/>
      <c r="AK75" s="31"/>
      <c r="AL75" s="31"/>
      <c r="AM75" s="30"/>
      <c r="AN75" s="30"/>
      <c r="AO75" s="4"/>
    </row>
    <row r="76" spans="1:41" ht="15">
      <c r="A76" s="3"/>
      <c r="B76" s="3"/>
      <c r="C76" s="3"/>
      <c r="D76" s="7"/>
      <c r="E76" s="7"/>
      <c r="F76" s="7"/>
      <c r="G76" s="7"/>
      <c r="H76" s="7"/>
      <c r="I76" s="7"/>
      <c r="J76" s="7"/>
      <c r="K76" s="7"/>
      <c r="L76" s="7"/>
      <c r="M76" s="7"/>
      <c r="N76" s="7"/>
      <c r="O76" s="7"/>
      <c r="P76" s="26"/>
      <c r="Q76" s="26"/>
      <c r="R76" s="7"/>
      <c r="S76" s="7"/>
      <c r="T76" s="7"/>
      <c r="U76" s="7"/>
      <c r="V76" s="7"/>
      <c r="W76" s="7"/>
      <c r="X76" s="7"/>
      <c r="Y76" s="7"/>
      <c r="Z76" s="17"/>
      <c r="AA76" s="17"/>
      <c r="AB76" s="18"/>
      <c r="AC76" s="18"/>
      <c r="AD76" s="32"/>
      <c r="AE76" s="32"/>
      <c r="AF76" s="32"/>
      <c r="AG76" s="32"/>
      <c r="AH76" s="32"/>
      <c r="AI76" s="32"/>
      <c r="AJ76" s="29"/>
      <c r="AK76" s="31"/>
      <c r="AL76" s="31"/>
      <c r="AM76" s="30"/>
      <c r="AN76" s="30"/>
      <c r="AO76" s="4"/>
    </row>
    <row r="77" spans="1:41" ht="15">
      <c r="A77" s="3"/>
      <c r="B77" s="3"/>
      <c r="C77" s="3"/>
      <c r="D77" s="7"/>
      <c r="E77" s="7"/>
      <c r="F77" s="7"/>
      <c r="G77" s="7"/>
      <c r="H77" s="7"/>
      <c r="I77" s="7"/>
      <c r="J77" s="7"/>
      <c r="K77" s="7"/>
      <c r="L77" s="7"/>
      <c r="M77" s="7"/>
      <c r="N77" s="7"/>
      <c r="O77" s="7"/>
      <c r="P77" s="26"/>
      <c r="Q77" s="26"/>
      <c r="R77" s="7"/>
      <c r="S77" s="7"/>
      <c r="T77" s="7"/>
      <c r="U77" s="7"/>
      <c r="V77" s="7"/>
      <c r="W77" s="7"/>
      <c r="X77" s="7"/>
      <c r="Y77" s="7"/>
      <c r="Z77" s="17"/>
      <c r="AA77" s="17"/>
      <c r="AB77" s="18"/>
      <c r="AC77" s="18"/>
      <c r="AD77" s="32"/>
      <c r="AE77" s="32"/>
      <c r="AF77" s="32"/>
      <c r="AG77" s="32"/>
      <c r="AH77" s="32"/>
      <c r="AI77" s="32"/>
      <c r="AJ77" s="29"/>
      <c r="AK77" s="31"/>
      <c r="AL77" s="31"/>
      <c r="AM77" s="30"/>
      <c r="AN77" s="30"/>
      <c r="AO77" s="4"/>
    </row>
    <row r="78" spans="1:41" ht="15">
      <c r="A78" s="3"/>
      <c r="B78" s="3"/>
      <c r="C78" s="3"/>
      <c r="D78" s="7"/>
      <c r="E78" s="7"/>
      <c r="F78" s="7"/>
      <c r="G78" s="7"/>
      <c r="H78" s="7"/>
      <c r="I78" s="7"/>
      <c r="J78" s="7"/>
      <c r="K78" s="7"/>
      <c r="L78" s="7"/>
      <c r="M78" s="7"/>
      <c r="N78" s="7"/>
      <c r="O78" s="7"/>
      <c r="P78" s="26"/>
      <c r="Q78" s="26"/>
      <c r="R78" s="7"/>
      <c r="S78" s="7"/>
      <c r="T78" s="7"/>
      <c r="U78" s="7"/>
      <c r="V78" s="7"/>
      <c r="W78" s="7"/>
      <c r="X78" s="7"/>
      <c r="Y78" s="7"/>
      <c r="Z78" s="17"/>
      <c r="AA78" s="17"/>
      <c r="AB78" s="18"/>
      <c r="AC78" s="18"/>
      <c r="AD78" s="32"/>
      <c r="AE78" s="32"/>
      <c r="AF78" s="32"/>
      <c r="AG78" s="32"/>
      <c r="AH78" s="32"/>
      <c r="AI78" s="32"/>
      <c r="AJ78" s="29"/>
      <c r="AK78" s="31"/>
      <c r="AL78" s="31"/>
      <c r="AM78" s="30"/>
      <c r="AN78" s="30"/>
      <c r="AO78" s="4"/>
    </row>
    <row r="79" spans="1:41" ht="15">
      <c r="A79" s="3"/>
      <c r="B79" s="3"/>
      <c r="C79" s="3"/>
      <c r="D79" s="7"/>
      <c r="E79" s="7"/>
      <c r="F79" s="7"/>
      <c r="G79" s="7"/>
      <c r="H79" s="7"/>
      <c r="I79" s="7"/>
      <c r="J79" s="7"/>
      <c r="K79" s="7"/>
      <c r="L79" s="7"/>
      <c r="M79" s="7"/>
      <c r="N79" s="7"/>
      <c r="O79" s="7"/>
      <c r="P79" s="26"/>
      <c r="Q79" s="26"/>
      <c r="R79" s="7"/>
      <c r="S79" s="7"/>
      <c r="T79" s="7"/>
      <c r="U79" s="7"/>
      <c r="V79" s="7"/>
      <c r="W79" s="7"/>
      <c r="X79" s="7"/>
      <c r="Y79" s="7"/>
      <c r="Z79" s="17"/>
      <c r="AA79" s="17"/>
      <c r="AB79" s="18"/>
      <c r="AC79" s="18"/>
      <c r="AD79" s="32"/>
      <c r="AE79" s="32"/>
      <c r="AF79" s="32"/>
      <c r="AG79" s="32"/>
      <c r="AH79" s="32"/>
      <c r="AI79" s="32"/>
      <c r="AJ79" s="29"/>
      <c r="AK79" s="31"/>
      <c r="AL79" s="31"/>
      <c r="AM79" s="30"/>
      <c r="AN79" s="30"/>
      <c r="AO79" s="4"/>
    </row>
    <row r="80" spans="1:41" ht="15">
      <c r="A80" s="3"/>
      <c r="B80" s="3"/>
      <c r="C80" s="3"/>
      <c r="D80" s="7"/>
      <c r="E80" s="7"/>
      <c r="F80" s="7"/>
      <c r="G80" s="7"/>
      <c r="H80" s="7"/>
      <c r="I80" s="7"/>
      <c r="J80" s="7"/>
      <c r="K80" s="7"/>
      <c r="L80" s="7"/>
      <c r="M80" s="7"/>
      <c r="N80" s="7"/>
      <c r="O80" s="7"/>
      <c r="P80" s="26"/>
      <c r="Q80" s="26"/>
      <c r="R80" s="7"/>
      <c r="S80" s="7"/>
      <c r="T80" s="7"/>
      <c r="U80" s="7"/>
      <c r="V80" s="7"/>
      <c r="W80" s="7"/>
      <c r="X80" s="7"/>
      <c r="Y80" s="7"/>
      <c r="Z80" s="17"/>
      <c r="AA80" s="17"/>
      <c r="AB80" s="18"/>
      <c r="AC80" s="18"/>
      <c r="AD80" s="32"/>
      <c r="AE80" s="32"/>
      <c r="AF80" s="32"/>
      <c r="AG80" s="32"/>
      <c r="AH80" s="32"/>
      <c r="AI80" s="32"/>
      <c r="AJ80" s="29"/>
      <c r="AK80" s="31"/>
      <c r="AL80" s="31"/>
      <c r="AM80" s="30"/>
      <c r="AN80" s="30"/>
      <c r="AO80" s="4"/>
    </row>
    <row r="81" spans="1:41" ht="15">
      <c r="A81" s="3"/>
      <c r="B81" s="3"/>
      <c r="C81" s="3"/>
      <c r="D81" s="7"/>
      <c r="E81" s="7"/>
      <c r="F81" s="7"/>
      <c r="G81" s="7"/>
      <c r="H81" s="7"/>
      <c r="I81" s="7"/>
      <c r="J81" s="7"/>
      <c r="K81" s="7"/>
      <c r="L81" s="7"/>
      <c r="M81" s="7"/>
      <c r="N81" s="7"/>
      <c r="O81" s="7"/>
      <c r="P81" s="26"/>
      <c r="Q81" s="26"/>
      <c r="R81" s="7"/>
      <c r="S81" s="7"/>
      <c r="T81" s="7"/>
      <c r="U81" s="7"/>
      <c r="V81" s="7"/>
      <c r="W81" s="7"/>
      <c r="X81" s="7"/>
      <c r="Y81" s="7"/>
      <c r="Z81" s="17"/>
      <c r="AA81" s="17"/>
      <c r="AB81" s="18"/>
      <c r="AC81" s="18"/>
      <c r="AD81" s="32"/>
      <c r="AE81" s="32"/>
      <c r="AF81" s="32"/>
      <c r="AG81" s="32"/>
      <c r="AH81" s="32"/>
      <c r="AI81" s="32"/>
      <c r="AJ81" s="29"/>
      <c r="AK81" s="31"/>
      <c r="AL81" s="31"/>
      <c r="AM81" s="30"/>
      <c r="AN81" s="30"/>
      <c r="AO81" s="4"/>
    </row>
    <row r="82" spans="1:41" ht="15">
      <c r="A82" s="3"/>
      <c r="B82" s="3"/>
      <c r="C82" s="3"/>
      <c r="D82" s="7"/>
      <c r="E82" s="7"/>
      <c r="F82" s="7"/>
      <c r="G82" s="7"/>
      <c r="H82" s="7"/>
      <c r="I82" s="7"/>
      <c r="J82" s="7"/>
      <c r="K82" s="7"/>
      <c r="L82" s="7"/>
      <c r="M82" s="7"/>
      <c r="N82" s="7"/>
      <c r="O82" s="7"/>
      <c r="P82" s="26"/>
      <c r="Q82" s="26"/>
      <c r="R82" s="7"/>
      <c r="S82" s="7"/>
      <c r="T82" s="7"/>
      <c r="U82" s="7"/>
      <c r="V82" s="7"/>
      <c r="W82" s="7"/>
      <c r="X82" s="7"/>
      <c r="Y82" s="7"/>
      <c r="Z82" s="17"/>
      <c r="AA82" s="17"/>
      <c r="AB82" s="18"/>
      <c r="AC82" s="18"/>
      <c r="AD82" s="32"/>
      <c r="AE82" s="32"/>
      <c r="AF82" s="32"/>
      <c r="AG82" s="32"/>
      <c r="AH82" s="32"/>
      <c r="AI82" s="32"/>
      <c r="AJ82" s="29"/>
      <c r="AK82" s="31"/>
      <c r="AL82" s="31"/>
      <c r="AM82" s="30"/>
      <c r="AN82" s="30"/>
      <c r="AO82" s="4"/>
    </row>
    <row r="83" spans="1:41" ht="15">
      <c r="A83" s="3"/>
      <c r="B83" s="3"/>
      <c r="C83" s="3"/>
      <c r="D83" s="7"/>
      <c r="E83" s="7"/>
      <c r="F83" s="7"/>
      <c r="G83" s="7"/>
      <c r="H83" s="7"/>
      <c r="I83" s="7"/>
      <c r="J83" s="7"/>
      <c r="K83" s="7"/>
      <c r="L83" s="7"/>
      <c r="M83" s="7"/>
      <c r="N83" s="7"/>
      <c r="O83" s="7"/>
      <c r="P83" s="26"/>
      <c r="Q83" s="26"/>
      <c r="R83" s="7"/>
      <c r="S83" s="7"/>
      <c r="T83" s="7"/>
      <c r="U83" s="7"/>
      <c r="V83" s="7"/>
      <c r="W83" s="7"/>
      <c r="X83" s="7"/>
      <c r="Y83" s="7"/>
      <c r="Z83" s="17"/>
      <c r="AA83" s="17"/>
      <c r="AB83" s="18"/>
      <c r="AC83" s="18"/>
      <c r="AD83" s="32"/>
      <c r="AE83" s="32"/>
      <c r="AF83" s="32"/>
      <c r="AG83" s="32"/>
      <c r="AH83" s="32"/>
      <c r="AI83" s="32"/>
      <c r="AJ83" s="29"/>
      <c r="AK83" s="31"/>
      <c r="AL83" s="31"/>
      <c r="AM83" s="30"/>
      <c r="AN83" s="30"/>
      <c r="AO83" s="4"/>
    </row>
    <row r="84" spans="1:41" ht="15">
      <c r="A84" s="3"/>
      <c r="B84" s="3"/>
      <c r="C84" s="3"/>
      <c r="D84" s="7"/>
      <c r="E84" s="7"/>
      <c r="F84" s="7"/>
      <c r="G84" s="7"/>
      <c r="H84" s="7"/>
      <c r="I84" s="7"/>
      <c r="J84" s="7"/>
      <c r="K84" s="7"/>
      <c r="L84" s="7"/>
      <c r="M84" s="7"/>
      <c r="N84" s="7"/>
      <c r="O84" s="7"/>
      <c r="P84" s="26"/>
      <c r="Q84" s="26"/>
      <c r="R84" s="7"/>
      <c r="S84" s="7"/>
      <c r="T84" s="7"/>
      <c r="U84" s="7"/>
      <c r="V84" s="7"/>
      <c r="W84" s="7"/>
      <c r="X84" s="7"/>
      <c r="Y84" s="7"/>
      <c r="Z84" s="17"/>
      <c r="AA84" s="17"/>
      <c r="AB84" s="18"/>
      <c r="AC84" s="18"/>
      <c r="AD84" s="32"/>
      <c r="AE84" s="32"/>
      <c r="AF84" s="32"/>
      <c r="AG84" s="32"/>
      <c r="AH84" s="32"/>
      <c r="AI84" s="32"/>
      <c r="AJ84" s="29"/>
      <c r="AK84" s="31"/>
      <c r="AL84" s="31"/>
      <c r="AM84" s="30"/>
      <c r="AN84" s="30"/>
      <c r="AO84" s="4"/>
    </row>
    <row r="85" spans="1:41" ht="15">
      <c r="A85" s="3"/>
      <c r="B85" s="3"/>
      <c r="C85" s="3"/>
      <c r="D85" s="7"/>
      <c r="E85" s="7"/>
      <c r="F85" s="7"/>
      <c r="G85" s="7"/>
      <c r="H85" s="7"/>
      <c r="I85" s="7"/>
      <c r="J85" s="7"/>
      <c r="K85" s="7"/>
      <c r="L85" s="7"/>
      <c r="M85" s="7"/>
      <c r="N85" s="7"/>
      <c r="O85" s="7"/>
      <c r="P85" s="26"/>
      <c r="Q85" s="26"/>
      <c r="R85" s="7"/>
      <c r="S85" s="7"/>
      <c r="T85" s="7"/>
      <c r="U85" s="7"/>
      <c r="V85" s="7"/>
      <c r="W85" s="7"/>
      <c r="X85" s="7"/>
      <c r="Y85" s="7"/>
      <c r="Z85" s="17"/>
      <c r="AA85" s="17"/>
      <c r="AB85" s="18"/>
      <c r="AC85" s="18"/>
      <c r="AD85" s="32"/>
      <c r="AE85" s="32"/>
      <c r="AF85" s="32"/>
      <c r="AG85" s="32"/>
      <c r="AH85" s="32"/>
      <c r="AI85" s="32"/>
      <c r="AJ85" s="29"/>
      <c r="AK85" s="31"/>
      <c r="AL85" s="31"/>
      <c r="AM85" s="30"/>
      <c r="AN85" s="30"/>
      <c r="AO85" s="4"/>
    </row>
    <row r="86" spans="1:41" ht="15">
      <c r="A86" s="3"/>
      <c r="B86" s="3"/>
      <c r="C86" s="3"/>
      <c r="D86" s="7"/>
      <c r="E86" s="7"/>
      <c r="F86" s="7"/>
      <c r="G86" s="7"/>
      <c r="H86" s="7"/>
      <c r="I86" s="7"/>
      <c r="J86" s="7"/>
      <c r="K86" s="7"/>
      <c r="L86" s="7"/>
      <c r="M86" s="7"/>
      <c r="N86" s="7"/>
      <c r="O86" s="7"/>
      <c r="P86" s="26"/>
      <c r="Q86" s="26"/>
      <c r="R86" s="7"/>
      <c r="S86" s="7"/>
      <c r="T86" s="7"/>
      <c r="U86" s="7"/>
      <c r="V86" s="7"/>
      <c r="W86" s="7"/>
      <c r="X86" s="7"/>
      <c r="Y86" s="7"/>
      <c r="Z86" s="17"/>
      <c r="AA86" s="17"/>
      <c r="AB86" s="18"/>
      <c r="AC86" s="18"/>
      <c r="AD86" s="32"/>
      <c r="AE86" s="32"/>
      <c r="AF86" s="32"/>
      <c r="AG86" s="32"/>
      <c r="AH86" s="32"/>
      <c r="AI86" s="32"/>
      <c r="AJ86" s="29"/>
      <c r="AK86" s="31"/>
      <c r="AL86" s="31"/>
      <c r="AM86" s="30"/>
      <c r="AN86" s="30"/>
      <c r="AO86" s="4"/>
    </row>
    <row r="87" spans="1:41" ht="15">
      <c r="A87" s="3"/>
      <c r="B87" s="3"/>
      <c r="C87" s="3"/>
      <c r="D87" s="7"/>
      <c r="E87" s="7"/>
      <c r="F87" s="7"/>
      <c r="G87" s="7"/>
      <c r="H87" s="7"/>
      <c r="I87" s="7"/>
      <c r="J87" s="7"/>
      <c r="K87" s="7"/>
      <c r="L87" s="7"/>
      <c r="M87" s="7"/>
      <c r="N87" s="7"/>
      <c r="O87" s="7"/>
      <c r="P87" s="26"/>
      <c r="Q87" s="26"/>
      <c r="R87" s="7"/>
      <c r="S87" s="7"/>
      <c r="T87" s="7"/>
      <c r="U87" s="7"/>
      <c r="V87" s="7"/>
      <c r="W87" s="7"/>
      <c r="X87" s="7"/>
      <c r="Y87" s="7"/>
      <c r="Z87" s="17"/>
      <c r="AA87" s="17"/>
      <c r="AB87" s="18"/>
      <c r="AC87" s="18"/>
      <c r="AD87" s="32"/>
      <c r="AE87" s="32"/>
      <c r="AF87" s="32"/>
      <c r="AG87" s="32"/>
      <c r="AH87" s="32"/>
      <c r="AI87" s="32"/>
      <c r="AJ87" s="29"/>
      <c r="AK87" s="31"/>
      <c r="AL87" s="31"/>
      <c r="AM87" s="30"/>
      <c r="AN87" s="30"/>
      <c r="AO87" s="4"/>
    </row>
    <row r="88" spans="1:41" ht="15">
      <c r="A88" s="3"/>
      <c r="B88" s="3"/>
      <c r="C88" s="3"/>
      <c r="D88" s="7"/>
      <c r="E88" s="7"/>
      <c r="F88" s="7"/>
      <c r="G88" s="7"/>
      <c r="H88" s="7"/>
      <c r="I88" s="7"/>
      <c r="J88" s="7"/>
      <c r="K88" s="7"/>
      <c r="L88" s="7"/>
      <c r="M88" s="7"/>
      <c r="N88" s="7"/>
      <c r="O88" s="7"/>
      <c r="P88" s="26"/>
      <c r="Q88" s="26"/>
      <c r="R88" s="7"/>
      <c r="S88" s="7"/>
      <c r="T88" s="7"/>
      <c r="U88" s="7"/>
      <c r="V88" s="7"/>
      <c r="W88" s="7"/>
      <c r="X88" s="7"/>
      <c r="Y88" s="7"/>
      <c r="Z88" s="17"/>
      <c r="AA88" s="17"/>
      <c r="AB88" s="18"/>
      <c r="AC88" s="18"/>
      <c r="AD88" s="32"/>
      <c r="AE88" s="32"/>
      <c r="AF88" s="32"/>
      <c r="AG88" s="32"/>
      <c r="AH88" s="32"/>
      <c r="AI88" s="32"/>
      <c r="AJ88" s="29"/>
      <c r="AK88" s="31"/>
      <c r="AL88" s="31"/>
      <c r="AM88" s="30"/>
      <c r="AN88" s="30"/>
      <c r="AO88" s="4"/>
    </row>
  </sheetData>
  <sheetProtection selectLockedCells="1"/>
  <mergeCells count="32">
    <mergeCell ref="AO1:AO3"/>
    <mergeCell ref="D1:Q1"/>
    <mergeCell ref="L2:M2"/>
    <mergeCell ref="J2:K2"/>
    <mergeCell ref="H2:I2"/>
    <mergeCell ref="F2:G2"/>
    <mergeCell ref="P2:Q2"/>
    <mergeCell ref="AN1:AN3"/>
    <mergeCell ref="AK1:AM1"/>
    <mergeCell ref="AK2:AK3"/>
    <mergeCell ref="AL2:AL3"/>
    <mergeCell ref="AM2:AM3"/>
    <mergeCell ref="V2:W2"/>
    <mergeCell ref="AI2:AI3"/>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s>
  <conditionalFormatting sqref="B4:B88">
    <cfRule type="expression" priority="1" dxfId="22" stopIfTrue="1">
      <formula>AND(NOT(ISBLANK($A4)),ISBLANK(B4))</formula>
    </cfRule>
  </conditionalFormatting>
  <conditionalFormatting sqref="C4:C88">
    <cfRule type="expression" priority="2" dxfId="22" stopIfTrue="1">
      <formula>AND(NOT(ISBLANK(A4)),ISBLANK(C4))</formula>
    </cfRule>
  </conditionalFormatting>
  <conditionalFormatting sqref="N30:N88 L4:L14 J4:J14 H4:H14 F4:F14 D4:D14 N4:N14 L16:L28 J16:J28 H16:H28 F16:F28 D16:D28 N16:N28 D30:D88 F30:F88 H30:H88 J30:J88 L30:L88 V4:V14 T4:T14 R4:R14 X4:X14 X16:X28 V16:V28 T16:T28 R16:R28 X30:X88 R30:R88 T30:T88 V30:V88">
    <cfRule type="expression" priority="3" dxfId="22" stopIfTrue="1">
      <formula>AND(NOT(ISBLANK(E4)),ISBLANK(D4))</formula>
    </cfRule>
  </conditionalFormatting>
  <conditionalFormatting sqref="O30:O88 M4:M14 K4:K14 I4:I14 G4:G14 E4:E14 O4:O14 M16:M28 K16:K28 I16:I28 G16:G28 E16:E28 O16:O28 E30:E88 G30:G88 I30:I88 K30:K88 M30:M88 W4:W14 U4:U14 S4:S14 Y4:Y14 Y16:Y28 W16:W28 U16:U28 S16:S28 Y30:Y88 S30:S88 U30:U88 W30:W88">
    <cfRule type="expression" priority="4" dxfId="22" stopIfTrue="1">
      <formula>AND(NOT(ISBLANK(D4)),ISBLANK(E4))</formula>
    </cfRule>
  </conditionalFormatting>
  <conditionalFormatting sqref="D15 F15 H15 J15 L15 N15 N29 D29 F29 H29 J29 L29 R15 T15 V15 X15 R29 T29 V29 X29">
    <cfRule type="expression" priority="5" dxfId="22" stopIfTrue="1">
      <formula>AND(NOT(ISBLANK(E15)),ISBLANK(D15))</formula>
    </cfRule>
  </conditionalFormatting>
  <conditionalFormatting sqref="E15 G15 I15 K15 M15 O15 O29 E29 G29 I29 K29 M29 S15 U15 W15 Y15 S29 U29 W29 Y29">
    <cfRule type="expression" priority="6" dxfId="22" stopIfTrue="1">
      <formula>AND(NOT(ISBLANK(D15)),ISBLANK(E15))</formula>
    </cfRule>
  </conditionalFormatting>
  <dataValidations count="5">
    <dataValidation operator="lessThanOrEqual" allowBlank="1" showInputMessage="1" showErrorMessage="1" error="FTE cannot be greater than Headcount&#10;" sqref="R89:AN65536 A89:O65536 AP1:IV65536 AO1 AK34:AL34 R1 A1:C1 P2 AB1 AB3:AC88 P4:Q65536 D34:O34 R34:Y34 AD34:AI34 AO4:AO65536"/>
    <dataValidation type="custom" allowBlank="1" showInputMessage="1" showErrorMessage="1" errorTitle="FTE" error="The value entered in the FTE field must be less than or equal to the value entered in the headcount field." sqref="K35:K88 O35:O88 E35:E88 M35:M88 Y35:Y88 S35:S88 U35:U88 I35:I88 G35:G88 G4:G33 M4:M33 E4:E33 O4:O33 K4:K33 I4:I33 U4:U33 S4:S33 Y4:Y33 W4:W33 W35:W88">
      <formula1>K35&lt;=J35</formula1>
    </dataValidation>
    <dataValidation type="custom" allowBlank="1" showInputMessage="1" showErrorMessage="1" errorTitle="Headcount" error="The value entered in the headcount field must be greater than or equal to the value entered in the FTE field." sqref="L35:L88 N35:N88 D35:D88 F35:F88 X35:X88 R35:R88 T35:T88 J35:J88 H35:H88 H4:H33 F4:F33 D4:D33 N4:N33 L4:L33 J4:J33 T4:T33 R4:R33 X4:X33 V4:V33 V35:V88">
      <formula1>L35&gt;=M35</formula1>
    </dataValidation>
    <dataValidation type="decimal" operator="greaterThan" allowBlank="1" showInputMessage="1" showErrorMessage="1" sqref="AD35:AI88 AD9:AI14 AD28:AI28 AD26:AI26 AD17:AI24 AD4:AI7 AD30:AI33 AK4:AL7 AK9:AK15 AK30:AK33 AK28 AL28:AL33 AK26 AL9:AL26 AK17:AK24 AK35:AL88">
      <formula1>0</formula1>
    </dataValidation>
    <dataValidation type="decimal" operator="greaterThanOrEqual" allowBlank="1" showInputMessage="1" showErrorMessage="1" sqref="AD8:AI8 AD29:AI29 AD27:AI27 AD25:AI25 AD15:AI16 AK29 AK27:AL27 AK25 AK8:AL8 AK16">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clholly</cp:lastModifiedBy>
  <cp:lastPrinted>2013-05-01T08:34:35Z</cp:lastPrinted>
  <dcterms:created xsi:type="dcterms:W3CDTF">2011-03-30T15:28:39Z</dcterms:created>
  <dcterms:modified xsi:type="dcterms:W3CDTF">2013-05-03T12:01:42Z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