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255" windowWidth="19260" windowHeight="6315" activeTab="1"/>
  </bookViews>
  <sheets>
    <sheet name="Guidance" sheetId="1" r:id="rId1"/>
    <sheet name="Carbon Metric - summary" sheetId="2" r:id="rId2"/>
    <sheet name="Carbon Metric - detail" sheetId="3" r:id="rId3"/>
  </sheets>
  <externalReferences>
    <externalReference r:id="rId6"/>
  </externalReferences>
  <definedNames>
    <definedName name="C_Detail">'Carbon Metric - detail'!$C$9:$G$75</definedName>
    <definedName name="_xlnm.Print_Area" localSheetId="2">'Carbon Metric - detail'!$E$9:$T$71</definedName>
    <definedName name="_xlnm.Print_Area" localSheetId="0">'Guidance'!$A$1:$G$100</definedName>
    <definedName name="_xlnm.Print_Titles" localSheetId="2">'Carbon Metric - detail'!$B:$D,'Carbon Metric - detail'!$2:$8</definedName>
    <definedName name="rec_factor" localSheetId="0">#REF!</definedName>
    <definedName name="rec_factor">#REF!</definedName>
    <definedName name="reuse_factor" localSheetId="0">#REF!</definedName>
    <definedName name="reuse_factor">#REF!</definedName>
    <definedName name="T_Managed">'[1]Rec, Reu &amp; Comp data'!$A$3:$E$70</definedName>
  </definedNames>
  <calcPr fullCalcOnLoad="1"/>
</workbook>
</file>

<file path=xl/comments3.xml><?xml version="1.0" encoding="utf-8"?>
<comments xmlns="http://schemas.openxmlformats.org/spreadsheetml/2006/main">
  <authors>
    <author>TKnowles</author>
  </authors>
  <commentList>
    <comment ref="E8" authorId="0">
      <text>
        <r>
          <rPr>
            <b/>
            <sz val="8"/>
            <rFont val="Tahoma"/>
            <family val="2"/>
          </rPr>
          <t>WasteDataFlow calulation:</t>
        </r>
        <r>
          <rPr>
            <sz val="8"/>
            <rFont val="Tahoma"/>
            <family val="2"/>
          </rPr>
          <t xml:space="preserve">
QU19 and 19a net of rejects</t>
        </r>
      </text>
    </comment>
    <comment ref="F8" authorId="0">
      <text>
        <r>
          <rPr>
            <b/>
            <sz val="8"/>
            <rFont val="Tahoma"/>
            <family val="2"/>
          </rPr>
          <t>WasteDataFlow calculation:</t>
        </r>
        <r>
          <rPr>
            <sz val="8"/>
            <rFont val="Tahoma"/>
            <family val="2"/>
          </rPr>
          <t xml:space="preserve">
QU35 net of rejects</t>
        </r>
      </text>
    </comment>
    <comment ref="G8" authorId="0">
      <text>
        <r>
          <rPr>
            <b/>
            <sz val="8"/>
            <rFont val="Tahoma"/>
            <family val="2"/>
          </rPr>
          <t>WasteDataFlow calculation:</t>
        </r>
        <r>
          <rPr>
            <sz val="8"/>
            <rFont val="Tahoma"/>
            <family val="2"/>
          </rPr>
          <t xml:space="preserve">
Qu19, 19a and 35 - The four 'organic' group materials and 'wood for composting.</t>
        </r>
      </text>
    </comment>
    <comment ref="H8" authorId="0">
      <text>
        <r>
          <rPr>
            <b/>
            <sz val="8"/>
            <rFont val="Tahoma"/>
            <family val="2"/>
          </rPr>
          <t>WasteDataFlow calculation:</t>
        </r>
        <r>
          <rPr>
            <sz val="8"/>
            <rFont val="Tahoma"/>
            <family val="2"/>
          </rPr>
          <t xml:space="preserve">
Parts 1 and 4 of BVPI 82c numerator applied to LACW:
Sum of tonnage inputs to Q54 &amp; Q57
plus;
Sum of tonnage sent for energy recovery via other treatment routes Q59, Q64 and Q65 plus;
Tonnes of RDF produced from Q56
plus:
MRF rejects in Q58 sent for energy recovery</t>
        </r>
      </text>
    </comment>
    <comment ref="I8" authorId="0">
      <text>
        <r>
          <rPr>
            <b/>
            <sz val="8"/>
            <rFont val="Tahoma"/>
            <family val="2"/>
          </rPr>
          <t>WasteDataFlow calculation:</t>
        </r>
        <r>
          <rPr>
            <sz val="8"/>
            <rFont val="Tahoma"/>
            <family val="2"/>
          </rPr>
          <t xml:space="preserve">
Qu51-53 plus recycling and reuse rejects plus landfill outputs from 54-65 (not inc 61-63). N.B. All collection rejects are assumed as MSW landfilled for the purpose of this cacluation plus 19 19a and 35</t>
        </r>
      </text>
    </comment>
  </commentList>
</comments>
</file>

<file path=xl/sharedStrings.xml><?xml version="1.0" encoding="utf-8"?>
<sst xmlns="http://schemas.openxmlformats.org/spreadsheetml/2006/main" count="198" uniqueCount="132">
  <si>
    <t>England Carbon Metric report - summary</t>
  </si>
  <si>
    <t>IMPORTANT: Please read the guidance notes on interpretation</t>
  </si>
  <si>
    <r>
      <t xml:space="preserve">Total </t>
    </r>
    <r>
      <rPr>
        <b/>
        <sz val="12"/>
        <color indexed="8"/>
        <rFont val="Arial"/>
        <family val="2"/>
      </rPr>
      <t>emissions avoided by waste management activity:</t>
    </r>
  </si>
  <si>
    <t>Treatment method (tonnes waste)</t>
  </si>
  <si>
    <r>
      <t>Total CO</t>
    </r>
    <r>
      <rPr>
        <b/>
        <vertAlign val="subscript"/>
        <sz val="12"/>
        <rFont val="Calibri"/>
        <family val="2"/>
      </rPr>
      <t>2</t>
    </r>
    <r>
      <rPr>
        <b/>
        <sz val="12"/>
        <rFont val="Calibri"/>
        <family val="2"/>
      </rPr>
      <t xml:space="preserve"> saved / emitted</t>
    </r>
  </si>
  <si>
    <t>Material Managed</t>
  </si>
  <si>
    <t>Recycling / reuse / composting</t>
  </si>
  <si>
    <t>Energy Recovery</t>
  </si>
  <si>
    <t>Landfill</t>
  </si>
  <si>
    <r>
      <t>Tonnes CO</t>
    </r>
    <r>
      <rPr>
        <b/>
        <vertAlign val="subscript"/>
        <sz val="12"/>
        <rFont val="Calibri"/>
        <family val="2"/>
      </rPr>
      <t>2</t>
    </r>
    <r>
      <rPr>
        <b/>
        <sz val="12"/>
        <rFont val="Calibri"/>
        <family val="2"/>
      </rPr>
      <t xml:space="preserve"> eq (positive values are savings)</t>
    </r>
  </si>
  <si>
    <t>Glass</t>
  </si>
  <si>
    <t>Paper &amp; Card</t>
  </si>
  <si>
    <t>Metal</t>
  </si>
  <si>
    <t>Plastic</t>
  </si>
  <si>
    <t>Organic</t>
  </si>
  <si>
    <t>Wood</t>
  </si>
  <si>
    <t>Weee</t>
  </si>
  <si>
    <t>Batteries</t>
  </si>
  <si>
    <t>Tyres</t>
  </si>
  <si>
    <t>Furniture</t>
  </si>
  <si>
    <t>Rubble</t>
  </si>
  <si>
    <t>Soil</t>
  </si>
  <si>
    <t>Plasterboard</t>
  </si>
  <si>
    <t>Oil</t>
  </si>
  <si>
    <t>Other</t>
  </si>
  <si>
    <t>Composite</t>
  </si>
  <si>
    <t>Paint</t>
  </si>
  <si>
    <t>Textiles</t>
  </si>
  <si>
    <t>Comingled</t>
  </si>
  <si>
    <t>IBA</t>
  </si>
  <si>
    <t>Residual</t>
  </si>
  <si>
    <t>Total waste treated</t>
  </si>
  <si>
    <t>England Carbon Metric report - detailed breakdown</t>
  </si>
  <si>
    <t>Period covered: 2011/12</t>
  </si>
  <si>
    <t>Authority/area: England</t>
  </si>
  <si>
    <t>Tonnes managed</t>
  </si>
  <si>
    <r>
      <t>Carbon Factors (kg CO</t>
    </r>
    <r>
      <rPr>
        <b/>
        <vertAlign val="subscript"/>
        <sz val="10"/>
        <rFont val="Arial"/>
        <family val="2"/>
      </rPr>
      <t>2</t>
    </r>
    <r>
      <rPr>
        <b/>
        <sz val="10"/>
        <rFont val="Arial"/>
        <family val="2"/>
      </rPr>
      <t xml:space="preserve"> /tonne savings versus landfill)</t>
    </r>
  </si>
  <si>
    <r>
      <t>CO</t>
    </r>
    <r>
      <rPr>
        <b/>
        <vertAlign val="subscript"/>
        <sz val="10"/>
        <rFont val="Arial"/>
        <family val="2"/>
      </rPr>
      <t>2</t>
    </r>
    <r>
      <rPr>
        <b/>
        <sz val="10"/>
        <rFont val="Arial"/>
        <family val="2"/>
      </rPr>
      <t xml:space="preserve"> saved/generated (tonnes)</t>
    </r>
  </si>
  <si>
    <t>WDF Material ID</t>
  </si>
  <si>
    <t>Material Group</t>
  </si>
  <si>
    <t>Material Type</t>
  </si>
  <si>
    <t>Recycling</t>
  </si>
  <si>
    <t>Reuse</t>
  </si>
  <si>
    <t>Composting</t>
  </si>
  <si>
    <t>Energy recovery</t>
  </si>
  <si>
    <t>Total</t>
  </si>
  <si>
    <t>GLASS</t>
  </si>
  <si>
    <t>Green glass</t>
  </si>
  <si>
    <t>Brown glass</t>
  </si>
  <si>
    <t>Clear glass</t>
  </si>
  <si>
    <t>Mixed glass</t>
  </si>
  <si>
    <t>PAPER &amp; CARD</t>
  </si>
  <si>
    <t>Paper</t>
  </si>
  <si>
    <t>Card</t>
  </si>
  <si>
    <t>Books</t>
  </si>
  <si>
    <t>Mixed paper &amp;  card</t>
  </si>
  <si>
    <t>METAL</t>
  </si>
  <si>
    <t>Steel cans</t>
  </si>
  <si>
    <t>Aluminium cans</t>
  </si>
  <si>
    <t>Mixed cans</t>
  </si>
  <si>
    <t>PLASTIC</t>
  </si>
  <si>
    <t>Plastics</t>
  </si>
  <si>
    <t>Mixed Plastic Bottles</t>
  </si>
  <si>
    <t>PET [1]</t>
  </si>
  <si>
    <t>HDPE [2]</t>
  </si>
  <si>
    <t>PVC [3]</t>
  </si>
  <si>
    <t>LDPE [4]</t>
  </si>
  <si>
    <t>PP [5]</t>
  </si>
  <si>
    <t>PS [6]</t>
  </si>
  <si>
    <t>OTHER PLASTICS [7]</t>
  </si>
  <si>
    <t>ORGANIC</t>
  </si>
  <si>
    <t>Green garden waste only</t>
  </si>
  <si>
    <t>Waste food only</t>
  </si>
  <si>
    <t>Mixed garden and food waste</t>
  </si>
  <si>
    <t>WOOD</t>
  </si>
  <si>
    <t>Wood for composting</t>
  </si>
  <si>
    <t>Other compostable waste</t>
  </si>
  <si>
    <t>Chipboard and mdf</t>
  </si>
  <si>
    <t>Composite wood materials</t>
  </si>
  <si>
    <t>WEEE</t>
  </si>
  <si>
    <t>WEEE - Large Domestic App</t>
  </si>
  <si>
    <t>WEEE - Small Domestic App</t>
  </si>
  <si>
    <t>WEEE - Cathode Ray Tubes</t>
  </si>
  <si>
    <t>WEEE - Flourescent tubes and other light bulbs</t>
  </si>
  <si>
    <t>WEEE - Fridges &amp; Freezers</t>
  </si>
  <si>
    <t>Other Scrap metal</t>
  </si>
  <si>
    <t>BATTERIES</t>
  </si>
  <si>
    <t>Automotive batteries</t>
  </si>
  <si>
    <t>Post consumer, non automotive batteries</t>
  </si>
  <si>
    <t>TYRES</t>
  </si>
  <si>
    <t>Car tyres</t>
  </si>
  <si>
    <t>Van tyres</t>
  </si>
  <si>
    <t>Large vehicle tyres</t>
  </si>
  <si>
    <t>Mixed tyres</t>
  </si>
  <si>
    <t>FURNITURE</t>
  </si>
  <si>
    <t>RUBBLE</t>
  </si>
  <si>
    <t>SOIL</t>
  </si>
  <si>
    <t>PLASTERBOARD</t>
  </si>
  <si>
    <t>OIL</t>
  </si>
  <si>
    <t>Vegetable Oil</t>
  </si>
  <si>
    <t>Mineral Oil</t>
  </si>
  <si>
    <t>Aluminium foil</t>
  </si>
  <si>
    <t>Aerosols</t>
  </si>
  <si>
    <t>OTHER</t>
  </si>
  <si>
    <t>Bric-a-brac</t>
  </si>
  <si>
    <t>COMPOSITE</t>
  </si>
  <si>
    <t>Composite food and beverage cartons</t>
  </si>
  <si>
    <t>Fire extinguishers</t>
  </si>
  <si>
    <t>Gas bottles</t>
  </si>
  <si>
    <t>Ink &amp; toner cartridges</t>
  </si>
  <si>
    <t>Mattresses</t>
  </si>
  <si>
    <t>PAINT</t>
  </si>
  <si>
    <t>TEXTILES</t>
  </si>
  <si>
    <t>Textiles &amp; footwear</t>
  </si>
  <si>
    <t>Textiles only</t>
  </si>
  <si>
    <t>Footwear only</t>
  </si>
  <si>
    <t>Video tapes, DVDs and CDs</t>
  </si>
  <si>
    <t>Yellow Pages</t>
  </si>
  <si>
    <t xml:space="preserve">Other materials </t>
  </si>
  <si>
    <t>Bicycles</t>
  </si>
  <si>
    <t>CO MINGLED</t>
  </si>
  <si>
    <t>Co mingled materials</t>
  </si>
  <si>
    <t>Carpets</t>
  </si>
  <si>
    <t>Absorbent Hygiene Products (AHP)</t>
  </si>
  <si>
    <t>Incinerator Bottom Ash</t>
  </si>
  <si>
    <t>Metals from Incinerator Ash</t>
  </si>
  <si>
    <t>RESIDUAL</t>
  </si>
  <si>
    <t>Total for all materials</t>
  </si>
  <si>
    <t>Feedback</t>
  </si>
  <si>
    <t>We would welcome comments on this report. Contact us at</t>
  </si>
  <si>
    <t xml:space="preserve">wasteprogramme@defra.gsi.gov.uk </t>
  </si>
  <si>
    <t>Defra Waste Statistics team</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</si>
</sst>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66">
    <font>
      <sz val="12"/>
      <color theme="1"/>
      <name val="Arial"/>
      <family val="2"/>
    </font>
    <font>
      <sz val="10"/>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4"/>
      <color indexed="8"/>
      <name val="Arial"/>
      <family val="2"/>
    </font>
    <font>
      <u val="single"/>
      <sz val="12"/>
      <color indexed="12"/>
      <name val="Arial"/>
      <family val="2"/>
    </font>
    <font>
      <u val="single"/>
      <sz val="10"/>
      <color indexed="12"/>
      <name val="Arial"/>
      <family val="2"/>
    </font>
    <font>
      <b/>
      <u val="single"/>
      <sz val="10"/>
      <color indexed="8"/>
      <name val="Arial"/>
      <family val="2"/>
    </font>
    <font>
      <b/>
      <sz val="12"/>
      <color indexed="8"/>
      <name val="Arial"/>
      <family val="2"/>
    </font>
    <font>
      <sz val="10"/>
      <name val="Arial"/>
      <family val="2"/>
    </font>
    <font>
      <b/>
      <sz val="12"/>
      <name val="Calibri"/>
      <family val="2"/>
    </font>
    <font>
      <sz val="12"/>
      <name val="Calibri"/>
      <family val="2"/>
    </font>
    <font>
      <b/>
      <vertAlign val="subscript"/>
      <sz val="12"/>
      <name val="Calibri"/>
      <family val="2"/>
    </font>
    <font>
      <b/>
      <sz val="12"/>
      <color indexed="9"/>
      <name val="Calibri"/>
      <family val="2"/>
    </font>
    <font>
      <b/>
      <sz val="10"/>
      <name val="Arial"/>
      <family val="2"/>
    </font>
    <font>
      <u val="single"/>
      <sz val="10"/>
      <name val="Arial"/>
      <family val="2"/>
    </font>
    <font>
      <b/>
      <vertAlign val="subscript"/>
      <sz val="10"/>
      <name val="Arial"/>
      <family val="2"/>
    </font>
    <font>
      <b/>
      <sz val="11"/>
      <name val="Calibri"/>
      <family val="2"/>
    </font>
    <font>
      <b/>
      <sz val="11"/>
      <name val="Arial"/>
      <family val="2"/>
    </font>
    <font>
      <b/>
      <sz val="8"/>
      <name val="Tahoma"/>
      <family val="2"/>
    </font>
    <font>
      <sz val="8"/>
      <name val="Tahoma"/>
      <family val="2"/>
    </font>
    <font>
      <sz val="12"/>
      <color indexed="8"/>
      <name val="Arial"/>
      <family val="2"/>
    </font>
    <font>
      <b/>
      <u val="single"/>
      <sz val="12"/>
      <color indexed="12"/>
      <name val="Arial"/>
      <family val="2"/>
    </font>
    <font>
      <vertAlign val="subscript"/>
      <sz val="12"/>
      <color indexed="8"/>
      <name val="Arial"/>
      <family val="2"/>
    </font>
    <font>
      <sz val="11"/>
      <color indexed="8"/>
      <name val="Calibr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2"/>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14"/>
      <color theme="1"/>
      <name val="Arial"/>
      <family val="2"/>
    </font>
    <font>
      <u val="single"/>
      <sz val="10"/>
      <color theme="10"/>
      <name val="Arial"/>
      <family val="2"/>
    </font>
    <font>
      <b/>
      <u val="single"/>
      <sz val="10"/>
      <color theme="1"/>
      <name val="Arial"/>
      <family val="2"/>
    </font>
    <font>
      <b/>
      <sz val="12"/>
      <color theme="1"/>
      <name val="Arial"/>
      <family val="2"/>
    </font>
    <font>
      <b/>
      <sz val="12"/>
      <color theme="0"/>
      <name val="Calibri"/>
      <family val="2"/>
    </font>
    <font>
      <b/>
      <sz val="12"/>
      <color rgb="FF000000"/>
      <name val="Arial"/>
      <family val="2"/>
    </font>
    <font>
      <sz val="12"/>
      <color rgb="FF000000"/>
      <name val="Arial"/>
      <family val="2"/>
    </font>
    <font>
      <b/>
      <u val="single"/>
      <sz val="12"/>
      <color theme="10"/>
      <name val="Arial"/>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style="medium"/>
    </border>
    <border>
      <left/>
      <right/>
      <top style="medium"/>
      <bottom style="medium"/>
    </border>
    <border>
      <left/>
      <right style="medium"/>
      <top style="medium"/>
      <bottom style="medium"/>
    </border>
    <border>
      <left style="medium"/>
      <right style="medium"/>
      <top style="medium"/>
      <bottom style="medium"/>
    </border>
    <border>
      <left style="medium"/>
      <right style="thin"/>
      <top style="medium"/>
      <bottom/>
    </border>
    <border>
      <left style="thin"/>
      <right style="thin"/>
      <top style="medium"/>
      <bottom/>
    </border>
    <border>
      <left style="thin"/>
      <right style="medium"/>
      <top style="medium"/>
      <bottom/>
    </border>
    <border>
      <left style="medium"/>
      <right style="medium"/>
      <top style="medium"/>
      <bottom/>
    </border>
    <border>
      <left style="medium"/>
      <right/>
      <top style="thin"/>
      <bottom style="thin"/>
    </border>
    <border>
      <left style="medium"/>
      <right style="thin"/>
      <top style="medium"/>
      <bottom style="thin"/>
    </border>
    <border>
      <left style="medium"/>
      <right/>
      <top style="medium"/>
      <bottom/>
    </border>
    <border>
      <left/>
      <right/>
      <top style="medium"/>
      <bottom/>
    </border>
    <border>
      <left style="medium"/>
      <right style="medium"/>
      <top style="medium"/>
      <bottom style="thin"/>
    </border>
    <border>
      <left style="medium"/>
      <right style="thin"/>
      <top style="thin"/>
      <bottom style="thin"/>
    </border>
    <border>
      <left style="medium"/>
      <right/>
      <top/>
      <bottom/>
    </border>
    <border>
      <left style="medium"/>
      <right style="medium"/>
      <top style="thin"/>
      <bottom style="thin"/>
    </border>
    <border>
      <left style="medium"/>
      <right style="thin"/>
      <top/>
      <bottom style="thin"/>
    </border>
    <border>
      <left style="medium"/>
      <right/>
      <top style="thin"/>
      <bottom style="medium"/>
    </border>
    <border>
      <left style="medium"/>
      <right style="thin"/>
      <top style="thin"/>
      <bottom style="medium"/>
    </border>
    <border>
      <left style="thin"/>
      <right/>
      <top style="thin"/>
      <bottom style="medium"/>
    </border>
    <border>
      <left style="medium"/>
      <right style="medium"/>
      <top style="thin"/>
      <bottom style="medium"/>
    </border>
    <border>
      <left style="medium"/>
      <right style="thin"/>
      <top/>
      <bottom style="medium"/>
    </border>
    <border>
      <left style="thin"/>
      <right style="thin"/>
      <top/>
      <bottom style="medium"/>
    </border>
    <border>
      <left style="thin"/>
      <right style="medium"/>
      <top/>
      <bottom style="medium"/>
    </border>
    <border>
      <left style="medium"/>
      <right style="medium"/>
      <top/>
      <bottom style="medium"/>
    </border>
    <border>
      <left style="medium"/>
      <right style="medium"/>
      <top/>
      <bottom/>
    </border>
    <border>
      <left style="medium"/>
      <right/>
      <top/>
      <bottom style="thin"/>
    </border>
    <border>
      <left style="medium"/>
      <right style="medium"/>
      <top/>
      <bottom style="thin"/>
    </border>
    <border>
      <left/>
      <right/>
      <top/>
      <bottom style="thin"/>
    </border>
    <border>
      <left style="medium"/>
      <right/>
      <top style="medium"/>
      <bottom style="thin"/>
    </border>
    <border>
      <left style="thin"/>
      <right style="thin"/>
      <top style="medium"/>
      <bottom style="thin"/>
    </border>
    <border>
      <left style="thin"/>
      <right/>
      <top style="medium"/>
      <bottom/>
    </border>
    <border>
      <left/>
      <right style="medium"/>
      <top style="medium"/>
      <bottom/>
    </border>
    <border>
      <left/>
      <right/>
      <top style="thin"/>
      <bottom style="thin"/>
    </border>
    <border>
      <left style="thin"/>
      <right style="thin"/>
      <top style="thin"/>
      <bottom style="thin"/>
    </border>
    <border>
      <left style="thin"/>
      <right/>
      <top/>
      <bottom/>
    </border>
    <border>
      <left/>
      <right style="medium"/>
      <top/>
      <bottom/>
    </border>
    <border>
      <left style="medium"/>
      <right/>
      <top style="thin"/>
      <bottom/>
    </border>
    <border>
      <left/>
      <right style="thin"/>
      <top style="thin"/>
      <bottom/>
    </border>
    <border>
      <left/>
      <right style="thin"/>
      <top/>
      <bottom/>
    </border>
    <border>
      <left/>
      <right style="thin"/>
      <top/>
      <bottom style="thin"/>
    </border>
    <border>
      <left/>
      <right/>
      <top style="thin"/>
      <bottom/>
    </border>
    <border>
      <left/>
      <right/>
      <top style="thin"/>
      <bottom style="medium"/>
    </border>
    <border>
      <left style="medium"/>
      <right style="thin"/>
      <top style="thin"/>
      <bottom/>
    </border>
    <border>
      <left/>
      <right/>
      <top/>
      <bottom style="medium"/>
    </border>
    <border>
      <left/>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medium"/>
    </border>
    <border>
      <left/>
      <right style="medium"/>
      <top/>
      <bottom style="medium"/>
    </border>
    <border>
      <left style="medium"/>
      <right/>
      <top/>
      <bottom style="medium"/>
    </border>
  </borders>
  <cellStyleXfs count="64">
    <xf numFmtId="0" fontId="0" fillId="0" borderId="0">
      <alignment/>
      <protection/>
    </xf>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39" fillId="0" borderId="0" applyFont="0" applyFill="0" applyBorder="0" applyAlignment="0" applyProtection="0"/>
    <xf numFmtId="41" fontId="39" fillId="0" borderId="0" applyFont="0" applyFill="0" applyBorder="0" applyAlignment="0" applyProtection="0"/>
    <xf numFmtId="44" fontId="39" fillId="0" borderId="0" applyFont="0" applyFill="0" applyBorder="0" applyAlignment="0" applyProtection="0"/>
    <xf numFmtId="42" fontId="39" fillId="0" borderId="0" applyFon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23" fillId="0" borderId="0">
      <alignment/>
      <protection/>
    </xf>
    <xf numFmtId="0" fontId="39" fillId="32" borderId="7" applyNumberFormat="0" applyFont="0" applyAlignment="0" applyProtection="0"/>
    <xf numFmtId="0" fontId="53" fillId="27" borderId="8" applyNumberFormat="0" applyAlignment="0" applyProtection="0"/>
    <xf numFmtId="9" fontId="39" fillId="0" borderId="0" applyFont="0" applyFill="0" applyBorder="0" applyAlignment="0" applyProtection="0"/>
    <xf numFmtId="9" fontId="23"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46">
    <xf numFmtId="0" fontId="0" fillId="0" borderId="0" xfId="0" applyAlignment="1">
      <alignment/>
    </xf>
    <xf numFmtId="0" fontId="39" fillId="0" borderId="0" xfId="0" applyFont="1" applyAlignment="1">
      <alignment/>
    </xf>
    <xf numFmtId="0" fontId="57" fillId="0" borderId="0" xfId="0" applyFont="1" applyAlignment="1">
      <alignment/>
    </xf>
    <xf numFmtId="0" fontId="39" fillId="0" borderId="0" xfId="0" applyFont="1" applyAlignment="1">
      <alignment wrapText="1"/>
    </xf>
    <xf numFmtId="0" fontId="58" fillId="0" borderId="0" xfId="52" applyFont="1" applyBorder="1" applyAlignment="1" applyProtection="1">
      <alignment horizontal="left"/>
      <protection/>
    </xf>
    <xf numFmtId="0" fontId="59" fillId="0" borderId="0" xfId="0" applyFont="1" applyBorder="1" applyAlignment="1">
      <alignment/>
    </xf>
    <xf numFmtId="0" fontId="60" fillId="0" borderId="0" xfId="0" applyFont="1" applyBorder="1" applyAlignment="1">
      <alignment horizontal="centerContinuous"/>
    </xf>
    <xf numFmtId="0" fontId="39" fillId="0" borderId="0" xfId="0" applyFont="1" applyAlignment="1">
      <alignment horizontal="centerContinuous"/>
    </xf>
    <xf numFmtId="3" fontId="57" fillId="0" borderId="0" xfId="0" applyNumberFormat="1" applyFont="1" applyAlignment="1">
      <alignment horizontal="centerContinuous"/>
    </xf>
    <xf numFmtId="0" fontId="57" fillId="0" borderId="0" xfId="0" applyFont="1" applyAlignment="1">
      <alignment horizontal="centerContinuous"/>
    </xf>
    <xf numFmtId="0" fontId="23" fillId="0" borderId="0" xfId="0" applyFont="1" applyFill="1" applyAlignment="1">
      <alignment/>
    </xf>
    <xf numFmtId="0" fontId="24" fillId="4" borderId="10" xfId="0" applyFont="1" applyFill="1" applyBorder="1" applyAlignment="1">
      <alignment horizontal="centerContinuous"/>
    </xf>
    <xf numFmtId="0" fontId="25" fillId="4" borderId="11" xfId="0" applyFont="1" applyFill="1" applyBorder="1" applyAlignment="1">
      <alignment horizontal="centerContinuous"/>
    </xf>
    <xf numFmtId="0" fontId="25" fillId="4" borderId="12" xfId="0" applyFont="1" applyFill="1" applyBorder="1" applyAlignment="1">
      <alignment horizontal="centerContinuous"/>
    </xf>
    <xf numFmtId="0" fontId="24" fillId="3" borderId="13" xfId="0" applyFont="1" applyFill="1" applyBorder="1" applyAlignment="1">
      <alignment wrapText="1"/>
    </xf>
    <xf numFmtId="0" fontId="39" fillId="0" borderId="0" xfId="0" applyFont="1" applyFill="1" applyBorder="1" applyAlignment="1">
      <alignment/>
    </xf>
    <xf numFmtId="0" fontId="24" fillId="4" borderId="13" xfId="0" applyFont="1" applyFill="1" applyBorder="1" applyAlignment="1">
      <alignment wrapText="1"/>
    </xf>
    <xf numFmtId="0" fontId="24" fillId="4" borderId="14" xfId="0" applyFont="1" applyFill="1" applyBorder="1" applyAlignment="1">
      <alignment horizontal="right" wrapText="1"/>
    </xf>
    <xf numFmtId="0" fontId="24" fillId="4" borderId="15" xfId="0" applyFont="1" applyFill="1" applyBorder="1" applyAlignment="1">
      <alignment horizontal="right" wrapText="1"/>
    </xf>
    <xf numFmtId="0" fontId="24" fillId="4" borderId="16" xfId="0" applyFont="1" applyFill="1" applyBorder="1" applyAlignment="1">
      <alignment horizontal="right" wrapText="1"/>
    </xf>
    <xf numFmtId="0" fontId="24" fillId="3" borderId="17" xfId="0" applyFont="1" applyFill="1" applyBorder="1" applyAlignment="1">
      <alignment horizontal="right" wrapText="1"/>
    </xf>
    <xf numFmtId="0" fontId="61" fillId="0" borderId="0" xfId="0" applyFont="1" applyFill="1" applyBorder="1" applyAlignment="1">
      <alignment/>
    </xf>
    <xf numFmtId="0" fontId="25" fillId="4" borderId="18" xfId="0" applyFont="1" applyFill="1" applyBorder="1" applyAlignment="1">
      <alignment/>
    </xf>
    <xf numFmtId="3" fontId="39" fillId="4" borderId="19" xfId="0" applyNumberFormat="1" applyFont="1" applyFill="1" applyBorder="1" applyAlignment="1">
      <alignment horizontal="right" indent="1"/>
    </xf>
    <xf numFmtId="3" fontId="39" fillId="33" borderId="20" xfId="0" applyNumberFormat="1" applyFont="1" applyFill="1" applyBorder="1" applyAlignment="1">
      <alignment horizontal="right" indent="1"/>
    </xf>
    <xf numFmtId="3" fontId="39" fillId="33" borderId="21" xfId="0" applyNumberFormat="1" applyFont="1" applyFill="1" applyBorder="1" applyAlignment="1">
      <alignment horizontal="right" indent="1"/>
    </xf>
    <xf numFmtId="3" fontId="55" fillId="3" borderId="22" xfId="0" applyNumberFormat="1" applyFont="1" applyFill="1" applyBorder="1" applyAlignment="1">
      <alignment horizontal="right" indent="1"/>
    </xf>
    <xf numFmtId="3" fontId="39" fillId="4" borderId="23" xfId="0" applyNumberFormat="1" applyFont="1" applyFill="1" applyBorder="1" applyAlignment="1">
      <alignment horizontal="right" indent="1"/>
    </xf>
    <xf numFmtId="3" fontId="39" fillId="33" borderId="24" xfId="0" applyNumberFormat="1" applyFont="1" applyFill="1" applyBorder="1" applyAlignment="1">
      <alignment horizontal="right" indent="1"/>
    </xf>
    <xf numFmtId="3" fontId="39" fillId="33" borderId="0" xfId="0" applyNumberFormat="1" applyFont="1" applyFill="1" applyBorder="1" applyAlignment="1">
      <alignment horizontal="right" indent="1"/>
    </xf>
    <xf numFmtId="3" fontId="55" fillId="3" borderId="25" xfId="0" applyNumberFormat="1" applyFont="1" applyFill="1" applyBorder="1" applyAlignment="1">
      <alignment horizontal="right" indent="1"/>
    </xf>
    <xf numFmtId="3" fontId="55" fillId="33" borderId="0" xfId="0" applyNumberFormat="1" applyFont="1" applyFill="1" applyBorder="1" applyAlignment="1">
      <alignment horizontal="right" indent="1"/>
    </xf>
    <xf numFmtId="3" fontId="39" fillId="4" borderId="26" xfId="0" applyNumberFormat="1" applyFont="1" applyFill="1" applyBorder="1" applyAlignment="1">
      <alignment horizontal="right" indent="1"/>
    </xf>
    <xf numFmtId="10" fontId="39" fillId="0" borderId="0" xfId="0" applyNumberFormat="1" applyFont="1" applyAlignment="1">
      <alignment/>
    </xf>
    <xf numFmtId="0" fontId="25" fillId="4" borderId="27" xfId="0" applyFont="1" applyFill="1" applyBorder="1" applyAlignment="1">
      <alignment/>
    </xf>
    <xf numFmtId="3" fontId="39" fillId="4" borderId="28" xfId="0" applyNumberFormat="1" applyFont="1" applyFill="1" applyBorder="1" applyAlignment="1">
      <alignment horizontal="right" indent="1"/>
    </xf>
    <xf numFmtId="3" fontId="39" fillId="4" borderId="29" xfId="0" applyNumberFormat="1" applyFont="1" applyFill="1" applyBorder="1" applyAlignment="1">
      <alignment horizontal="right" indent="1"/>
    </xf>
    <xf numFmtId="3" fontId="55" fillId="3" borderId="30" xfId="0" applyNumberFormat="1" applyFont="1" applyFill="1" applyBorder="1" applyAlignment="1">
      <alignment horizontal="right" indent="1"/>
    </xf>
    <xf numFmtId="0" fontId="0" fillId="0" borderId="0" xfId="0" applyFill="1" applyBorder="1" applyAlignment="1">
      <alignment/>
    </xf>
    <xf numFmtId="0" fontId="28" fillId="4" borderId="13" xfId="0" applyFont="1" applyFill="1" applyBorder="1" applyAlignment="1">
      <alignment vertical="center"/>
    </xf>
    <xf numFmtId="3" fontId="55" fillId="4" borderId="31" xfId="0" applyNumberFormat="1" applyFont="1" applyFill="1" applyBorder="1" applyAlignment="1">
      <alignment horizontal="right" vertical="center" indent="1"/>
    </xf>
    <xf numFmtId="3" fontId="55" fillId="4" borderId="32" xfId="0" applyNumberFormat="1" applyFont="1" applyFill="1" applyBorder="1" applyAlignment="1">
      <alignment horizontal="right" vertical="center" indent="1"/>
    </xf>
    <xf numFmtId="3" fontId="55" fillId="4" borderId="33" xfId="0" applyNumberFormat="1" applyFont="1" applyFill="1" applyBorder="1" applyAlignment="1">
      <alignment horizontal="right" vertical="center" indent="1"/>
    </xf>
    <xf numFmtId="3" fontId="55" fillId="3" borderId="34" xfId="0" applyNumberFormat="1" applyFont="1" applyFill="1" applyBorder="1" applyAlignment="1">
      <alignment horizontal="right" vertical="center" indent="1"/>
    </xf>
    <xf numFmtId="0" fontId="39" fillId="0" borderId="0" xfId="0" applyFont="1" applyFill="1" applyAlignment="1">
      <alignment/>
    </xf>
    <xf numFmtId="0" fontId="56" fillId="0" borderId="0" xfId="0" applyFont="1" applyAlignment="1">
      <alignment/>
    </xf>
    <xf numFmtId="0" fontId="39" fillId="0" borderId="0" xfId="0" applyFont="1" applyFill="1" applyAlignment="1">
      <alignment wrapText="1"/>
    </xf>
    <xf numFmtId="0" fontId="58" fillId="0" borderId="0" xfId="52" applyFont="1" applyBorder="1" applyAlignment="1" applyProtection="1">
      <alignment horizontal="left"/>
      <protection/>
    </xf>
    <xf numFmtId="0" fontId="55" fillId="0" borderId="0" xfId="0" applyFont="1" applyBorder="1" applyAlignment="1">
      <alignment/>
    </xf>
    <xf numFmtId="0" fontId="55" fillId="0" borderId="0" xfId="0" applyFont="1" applyBorder="1" applyAlignment="1">
      <alignment horizontal="center"/>
    </xf>
    <xf numFmtId="0" fontId="39" fillId="0" borderId="0" xfId="0" applyFont="1" applyBorder="1" applyAlignment="1">
      <alignment horizontal="center"/>
    </xf>
    <xf numFmtId="0" fontId="29" fillId="0" borderId="0" xfId="52" applyFont="1" applyFill="1" applyBorder="1" applyAlignment="1" applyProtection="1">
      <alignment/>
      <protection/>
    </xf>
    <xf numFmtId="0" fontId="23" fillId="0" borderId="0" xfId="0" applyFont="1" applyFill="1" applyBorder="1" applyAlignment="1">
      <alignment/>
    </xf>
    <xf numFmtId="0" fontId="24" fillId="4" borderId="10" xfId="0" applyFont="1" applyFill="1" applyBorder="1" applyAlignment="1">
      <alignment horizontal="center"/>
    </xf>
    <xf numFmtId="0" fontId="24" fillId="4" borderId="11" xfId="0" applyFont="1" applyFill="1" applyBorder="1" applyAlignment="1">
      <alignment horizontal="center"/>
    </xf>
    <xf numFmtId="0" fontId="28" fillId="2" borderId="10" xfId="0" applyFont="1" applyFill="1" applyBorder="1" applyAlignment="1">
      <alignment horizontal="center" vertical="center"/>
    </xf>
    <xf numFmtId="0" fontId="28" fillId="2" borderId="11" xfId="0" applyFont="1" applyFill="1" applyBorder="1" applyAlignment="1">
      <alignment horizontal="center" vertical="center"/>
    </xf>
    <xf numFmtId="0" fontId="28" fillId="2" borderId="12" xfId="0" applyFont="1" applyFill="1" applyBorder="1" applyAlignment="1">
      <alignment horizontal="center" vertical="center"/>
    </xf>
    <xf numFmtId="0" fontId="28" fillId="3" borderId="10" xfId="0" applyFont="1" applyFill="1" applyBorder="1" applyAlignment="1">
      <alignment horizontal="center" vertical="center"/>
    </xf>
    <xf numFmtId="0" fontId="28" fillId="3" borderId="11" xfId="0" applyFont="1" applyFill="1" applyBorder="1" applyAlignment="1">
      <alignment horizontal="center" vertical="center"/>
    </xf>
    <xf numFmtId="0" fontId="28" fillId="3" borderId="12" xfId="0" applyFont="1" applyFill="1" applyBorder="1" applyAlignment="1">
      <alignment horizontal="center" vertical="center"/>
    </xf>
    <xf numFmtId="0" fontId="24" fillId="4" borderId="10" xfId="0" applyFont="1" applyFill="1" applyBorder="1" applyAlignment="1">
      <alignment horizontal="center" vertical="center" wrapText="1"/>
    </xf>
    <xf numFmtId="0" fontId="24" fillId="4" borderId="13" xfId="0" applyFont="1" applyFill="1" applyBorder="1" applyAlignment="1">
      <alignment horizontal="center" vertical="center" wrapText="1"/>
    </xf>
    <xf numFmtId="0" fontId="24" fillId="4" borderId="12" xfId="0" applyFont="1" applyFill="1" applyBorder="1" applyAlignment="1">
      <alignment horizontal="center" vertical="center" wrapText="1"/>
    </xf>
    <xf numFmtId="0" fontId="31" fillId="4" borderId="24" xfId="0" applyFont="1" applyFill="1" applyBorder="1" applyAlignment="1">
      <alignment horizontal="center" vertical="center" wrapText="1"/>
    </xf>
    <xf numFmtId="0" fontId="31" fillId="4" borderId="35" xfId="0" applyFont="1" applyFill="1" applyBorder="1" applyAlignment="1">
      <alignment horizontal="center" vertical="center" wrapText="1"/>
    </xf>
    <xf numFmtId="0" fontId="31" fillId="4" borderId="17" xfId="0" applyFont="1" applyFill="1" applyBorder="1" applyAlignment="1">
      <alignment horizontal="center" vertical="center" wrapText="1"/>
    </xf>
    <xf numFmtId="0" fontId="31" fillId="2" borderId="24" xfId="0" applyFont="1" applyFill="1" applyBorder="1" applyAlignment="1">
      <alignment horizontal="center" vertical="center" wrapText="1"/>
    </xf>
    <xf numFmtId="0" fontId="31" fillId="2" borderId="35" xfId="0" applyFont="1" applyFill="1" applyBorder="1" applyAlignment="1">
      <alignment horizontal="center" vertical="center" wrapText="1"/>
    </xf>
    <xf numFmtId="0" fontId="31" fillId="2" borderId="17" xfId="0" applyFont="1" applyFill="1" applyBorder="1" applyAlignment="1">
      <alignment horizontal="center" vertical="center" wrapText="1"/>
    </xf>
    <xf numFmtId="0" fontId="31" fillId="3" borderId="24" xfId="0" applyFont="1" applyFill="1" applyBorder="1" applyAlignment="1">
      <alignment horizontal="center" vertical="center" wrapText="1"/>
    </xf>
    <xf numFmtId="0" fontId="31" fillId="3" borderId="35" xfId="0" applyFont="1" applyFill="1" applyBorder="1" applyAlignment="1">
      <alignment horizontal="center" vertical="center" wrapText="1"/>
    </xf>
    <xf numFmtId="0" fontId="31" fillId="3" borderId="17" xfId="0" applyFont="1" applyFill="1" applyBorder="1" applyAlignment="1">
      <alignment horizontal="center" vertical="center" wrapText="1"/>
    </xf>
    <xf numFmtId="0" fontId="32" fillId="3" borderId="17" xfId="0" applyFont="1" applyFill="1" applyBorder="1" applyAlignment="1">
      <alignment horizontal="center" vertical="center"/>
    </xf>
    <xf numFmtId="0" fontId="24" fillId="4" borderId="36" xfId="0" applyFont="1" applyFill="1" applyBorder="1" applyAlignment="1">
      <alignment horizontal="center"/>
    </xf>
    <xf numFmtId="0" fontId="24" fillId="4" borderId="37" xfId="0" applyFont="1" applyFill="1" applyBorder="1" applyAlignment="1">
      <alignment/>
    </xf>
    <xf numFmtId="0" fontId="24" fillId="4" borderId="38" xfId="0" applyFont="1" applyFill="1" applyBorder="1" applyAlignment="1">
      <alignment/>
    </xf>
    <xf numFmtId="3" fontId="39" fillId="4" borderId="39" xfId="0" applyNumberFormat="1" applyFont="1" applyFill="1" applyBorder="1" applyAlignment="1">
      <alignment/>
    </xf>
    <xf numFmtId="3" fontId="39" fillId="4" borderId="40" xfId="0" applyNumberFormat="1" applyFont="1" applyFill="1" applyBorder="1" applyAlignment="1">
      <alignment/>
    </xf>
    <xf numFmtId="3" fontId="39" fillId="33" borderId="41" xfId="0" applyNumberFormat="1" applyFont="1" applyFill="1" applyBorder="1" applyAlignment="1">
      <alignment/>
    </xf>
    <xf numFmtId="3" fontId="39" fillId="33" borderId="21" xfId="0" applyNumberFormat="1" applyFont="1" applyFill="1" applyBorder="1" applyAlignment="1">
      <alignment/>
    </xf>
    <xf numFmtId="3" fontId="39" fillId="2" borderId="19" xfId="0" applyNumberFormat="1" applyFont="1" applyFill="1" applyBorder="1" applyAlignment="1">
      <alignment/>
    </xf>
    <xf numFmtId="3" fontId="39" fillId="2" borderId="40" xfId="0" applyNumberFormat="1" applyFont="1" applyFill="1" applyBorder="1" applyAlignment="1">
      <alignment/>
    </xf>
    <xf numFmtId="3" fontId="39" fillId="3" borderId="19" xfId="0" applyNumberFormat="1" applyFont="1" applyFill="1" applyBorder="1" applyAlignment="1">
      <alignment/>
    </xf>
    <xf numFmtId="3" fontId="39" fillId="3" borderId="40" xfId="0" applyNumberFormat="1" applyFont="1" applyFill="1" applyBorder="1" applyAlignment="1">
      <alignment/>
    </xf>
    <xf numFmtId="3" fontId="39" fillId="33" borderId="42" xfId="0" applyNumberFormat="1" applyFont="1" applyFill="1" applyBorder="1" applyAlignment="1">
      <alignment/>
    </xf>
    <xf numFmtId="3" fontId="55" fillId="3" borderId="37" xfId="0" applyNumberFormat="1" applyFont="1" applyFill="1" applyBorder="1" applyAlignment="1">
      <alignment/>
    </xf>
    <xf numFmtId="0" fontId="24" fillId="4" borderId="18" xfId="0" applyFont="1" applyFill="1" applyBorder="1" applyAlignment="1">
      <alignment horizontal="center"/>
    </xf>
    <xf numFmtId="0" fontId="24" fillId="4" borderId="25" xfId="0" applyFont="1" applyFill="1" applyBorder="1" applyAlignment="1">
      <alignment/>
    </xf>
    <xf numFmtId="0" fontId="24" fillId="4" borderId="43" xfId="0" applyFont="1" applyFill="1" applyBorder="1" applyAlignment="1">
      <alignment/>
    </xf>
    <xf numFmtId="3" fontId="39" fillId="4" borderId="18" xfId="0" applyNumberFormat="1" applyFont="1" applyFill="1" applyBorder="1" applyAlignment="1">
      <alignment/>
    </xf>
    <xf numFmtId="3" fontId="39" fillId="4" borderId="44" xfId="0" applyNumberFormat="1" applyFont="1" applyFill="1" applyBorder="1" applyAlignment="1">
      <alignment/>
    </xf>
    <xf numFmtId="3" fontId="39" fillId="33" borderId="45" xfId="0" applyNumberFormat="1" applyFont="1" applyFill="1" applyBorder="1" applyAlignment="1">
      <alignment/>
    </xf>
    <xf numFmtId="3" fontId="39" fillId="33" borderId="0" xfId="0" applyNumberFormat="1" applyFont="1" applyFill="1" applyBorder="1" applyAlignment="1">
      <alignment/>
    </xf>
    <xf numFmtId="3" fontId="39" fillId="2" borderId="23" xfId="0" applyNumberFormat="1" applyFont="1" applyFill="1" applyBorder="1" applyAlignment="1">
      <alignment/>
    </xf>
    <xf numFmtId="3" fontId="39" fillId="2" borderId="44" xfId="0" applyNumberFormat="1" applyFont="1" applyFill="1" applyBorder="1" applyAlignment="1">
      <alignment/>
    </xf>
    <xf numFmtId="3" fontId="39" fillId="3" borderId="23" xfId="0" applyNumberFormat="1" applyFont="1" applyFill="1" applyBorder="1" applyAlignment="1">
      <alignment/>
    </xf>
    <xf numFmtId="3" fontId="39" fillId="3" borderId="44" xfId="0" applyNumberFormat="1" applyFont="1" applyFill="1" applyBorder="1" applyAlignment="1">
      <alignment/>
    </xf>
    <xf numFmtId="3" fontId="39" fillId="33" borderId="46" xfId="0" applyNumberFormat="1" applyFont="1" applyFill="1" applyBorder="1" applyAlignment="1">
      <alignment/>
    </xf>
    <xf numFmtId="3" fontId="55" fillId="3" borderId="25" xfId="0" applyNumberFormat="1" applyFont="1" applyFill="1" applyBorder="1" applyAlignment="1">
      <alignment/>
    </xf>
    <xf numFmtId="164" fontId="39" fillId="33" borderId="47" xfId="0" applyNumberFormat="1" applyFont="1" applyFill="1" applyBorder="1" applyAlignment="1">
      <alignment/>
    </xf>
    <xf numFmtId="164" fontId="39" fillId="33" borderId="48" xfId="0" applyNumberFormat="1" applyFont="1" applyFill="1" applyBorder="1" applyAlignment="1">
      <alignment/>
    </xf>
    <xf numFmtId="3" fontId="39" fillId="33" borderId="24" xfId="0" applyNumberFormat="1" applyFont="1" applyFill="1" applyBorder="1" applyAlignment="1">
      <alignment/>
    </xf>
    <xf numFmtId="164" fontId="39" fillId="33" borderId="24" xfId="0" applyNumberFormat="1" applyFont="1" applyFill="1" applyBorder="1" applyAlignment="1">
      <alignment/>
    </xf>
    <xf numFmtId="164" fontId="39" fillId="33" borderId="49" xfId="0" applyNumberFormat="1" applyFont="1" applyFill="1" applyBorder="1" applyAlignment="1">
      <alignment/>
    </xf>
    <xf numFmtId="164" fontId="39" fillId="33" borderId="36" xfId="0" applyNumberFormat="1" applyFont="1" applyFill="1" applyBorder="1" applyAlignment="1">
      <alignment/>
    </xf>
    <xf numFmtId="164" fontId="39" fillId="33" borderId="50" xfId="0" applyNumberFormat="1" applyFont="1" applyFill="1" applyBorder="1" applyAlignment="1">
      <alignment/>
    </xf>
    <xf numFmtId="3" fontId="39" fillId="33" borderId="18" xfId="0" applyNumberFormat="1" applyFont="1" applyFill="1" applyBorder="1" applyAlignment="1">
      <alignment/>
    </xf>
    <xf numFmtId="3" fontId="39" fillId="33" borderId="43" xfId="0" applyNumberFormat="1" applyFont="1" applyFill="1" applyBorder="1" applyAlignment="1">
      <alignment/>
    </xf>
    <xf numFmtId="3" fontId="55" fillId="33" borderId="0" xfId="0" applyNumberFormat="1" applyFont="1" applyFill="1" applyBorder="1" applyAlignment="1">
      <alignment/>
    </xf>
    <xf numFmtId="3" fontId="39" fillId="4" borderId="23" xfId="0" applyNumberFormat="1" applyFont="1" applyFill="1" applyBorder="1" applyAlignment="1">
      <alignment/>
    </xf>
    <xf numFmtId="0" fontId="39" fillId="33" borderId="51" xfId="0" applyFont="1" applyFill="1" applyBorder="1" applyAlignment="1">
      <alignment/>
    </xf>
    <xf numFmtId="0" fontId="39" fillId="33" borderId="0" xfId="0" applyFont="1" applyFill="1" applyBorder="1" applyAlignment="1">
      <alignment/>
    </xf>
    <xf numFmtId="0" fontId="24" fillId="4" borderId="27" xfId="0" applyFont="1" applyFill="1" applyBorder="1" applyAlignment="1">
      <alignment horizontal="center"/>
    </xf>
    <xf numFmtId="0" fontId="24" fillId="4" borderId="30" xfId="0" applyFont="1" applyFill="1" applyBorder="1" applyAlignment="1">
      <alignment/>
    </xf>
    <xf numFmtId="0" fontId="24" fillId="4" borderId="52" xfId="0" applyFont="1" applyFill="1" applyBorder="1" applyAlignment="1">
      <alignment/>
    </xf>
    <xf numFmtId="3" fontId="39" fillId="4" borderId="53" xfId="0" applyNumberFormat="1" applyFont="1" applyFill="1" applyBorder="1" applyAlignment="1">
      <alignment/>
    </xf>
    <xf numFmtId="3" fontId="39" fillId="2" borderId="28" xfId="0" applyNumberFormat="1" applyFont="1" applyFill="1" applyBorder="1" applyAlignment="1">
      <alignment/>
    </xf>
    <xf numFmtId="3" fontId="39" fillId="33" borderId="54" xfId="0" applyNumberFormat="1" applyFont="1" applyFill="1" applyBorder="1" applyAlignment="1">
      <alignment/>
    </xf>
    <xf numFmtId="3" fontId="39" fillId="3" borderId="31" xfId="0" applyNumberFormat="1" applyFont="1" applyFill="1" applyBorder="1" applyAlignment="1">
      <alignment/>
    </xf>
    <xf numFmtId="3" fontId="55" fillId="3" borderId="30" xfId="0" applyNumberFormat="1" applyFont="1" applyFill="1" applyBorder="1" applyAlignment="1">
      <alignment/>
    </xf>
    <xf numFmtId="0" fontId="24" fillId="4" borderId="10" xfId="0" applyFont="1" applyFill="1" applyBorder="1" applyAlignment="1">
      <alignment/>
    </xf>
    <xf numFmtId="0" fontId="24" fillId="4" borderId="12" xfId="0" applyFont="1" applyFill="1" applyBorder="1" applyAlignment="1">
      <alignment/>
    </xf>
    <xf numFmtId="0" fontId="39" fillId="33" borderId="10" xfId="0" applyFont="1" applyFill="1" applyBorder="1" applyAlignment="1">
      <alignment/>
    </xf>
    <xf numFmtId="0" fontId="39" fillId="33" borderId="11" xfId="0" applyFont="1" applyFill="1" applyBorder="1" applyAlignment="1">
      <alignment/>
    </xf>
    <xf numFmtId="0" fontId="39" fillId="33" borderId="55" xfId="0" applyFont="1" applyFill="1" applyBorder="1" applyAlignment="1">
      <alignment/>
    </xf>
    <xf numFmtId="3" fontId="39" fillId="4" borderId="56" xfId="0" applyNumberFormat="1" applyFont="1" applyFill="1" applyBorder="1" applyAlignment="1">
      <alignment/>
    </xf>
    <xf numFmtId="3" fontId="39" fillId="4" borderId="57" xfId="0" applyNumberFormat="1" applyFont="1" applyFill="1" applyBorder="1" applyAlignment="1">
      <alignment/>
    </xf>
    <xf numFmtId="3" fontId="39" fillId="33" borderId="11" xfId="0" applyNumberFormat="1" applyFont="1" applyFill="1" applyBorder="1" applyAlignment="1">
      <alignment/>
    </xf>
    <xf numFmtId="3" fontId="39" fillId="2" borderId="58" xfId="0" applyNumberFormat="1" applyFont="1" applyFill="1" applyBorder="1" applyAlignment="1">
      <alignment/>
    </xf>
    <xf numFmtId="3" fontId="39" fillId="2" borderId="57" xfId="0" applyNumberFormat="1" applyFont="1" applyFill="1" applyBorder="1" applyAlignment="1">
      <alignment/>
    </xf>
    <xf numFmtId="3" fontId="39" fillId="3" borderId="54" xfId="0" applyNumberFormat="1" applyFont="1" applyFill="1" applyBorder="1" applyAlignment="1">
      <alignment/>
    </xf>
    <xf numFmtId="3" fontId="39" fillId="3" borderId="58" xfId="0" applyNumberFormat="1" applyFont="1" applyFill="1" applyBorder="1" applyAlignment="1">
      <alignment/>
    </xf>
    <xf numFmtId="3" fontId="39" fillId="3" borderId="57" xfId="0" applyNumberFormat="1" applyFont="1" applyFill="1" applyBorder="1" applyAlignment="1">
      <alignment/>
    </xf>
    <xf numFmtId="3" fontId="55" fillId="3" borderId="59" xfId="0" applyNumberFormat="1" applyFont="1" applyFill="1" applyBorder="1" applyAlignment="1">
      <alignment/>
    </xf>
    <xf numFmtId="0" fontId="24" fillId="4" borderId="60" xfId="0" applyFont="1" applyFill="1" applyBorder="1" applyAlignment="1">
      <alignment/>
    </xf>
    <xf numFmtId="3" fontId="24" fillId="4" borderId="17" xfId="0" applyNumberFormat="1" applyFont="1" applyFill="1" applyBorder="1" applyAlignment="1">
      <alignment/>
    </xf>
    <xf numFmtId="3" fontId="28" fillId="0" borderId="0" xfId="0" applyNumberFormat="1" applyFont="1" applyFill="1" applyBorder="1" applyAlignment="1">
      <alignment/>
    </xf>
    <xf numFmtId="3" fontId="24" fillId="3" borderId="13" xfId="0" applyNumberFormat="1" applyFont="1" applyFill="1" applyBorder="1" applyAlignment="1">
      <alignment/>
    </xf>
    <xf numFmtId="0" fontId="39" fillId="4" borderId="10" xfId="0" applyFont="1" applyFill="1" applyBorder="1" applyAlignment="1">
      <alignment/>
    </xf>
    <xf numFmtId="3" fontId="55" fillId="4" borderId="11" xfId="0" applyNumberFormat="1" applyFont="1" applyFill="1" applyBorder="1" applyAlignment="1">
      <alignment/>
    </xf>
    <xf numFmtId="3" fontId="55" fillId="4" borderId="12" xfId="0" applyNumberFormat="1" applyFont="1" applyFill="1" applyBorder="1" applyAlignment="1">
      <alignment/>
    </xf>
    <xf numFmtId="3" fontId="55" fillId="0" borderId="0" xfId="0" applyNumberFormat="1" applyFont="1" applyFill="1" applyBorder="1" applyAlignment="1">
      <alignment/>
    </xf>
    <xf numFmtId="0" fontId="62" fillId="0" borderId="0" xfId="0" applyFont="1" applyAlignment="1">
      <alignment horizontal="left"/>
    </xf>
    <xf numFmtId="0" fontId="63" fillId="0" borderId="0" xfId="0" applyFont="1" applyAlignment="1">
      <alignment/>
    </xf>
    <xf numFmtId="0" fontId="64" fillId="0" borderId="0" xfId="52" applyFont="1" applyAlignment="1" applyProtection="1">
      <alignment/>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Percent 2"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7</xdr:col>
      <xdr:colOff>0</xdr:colOff>
      <xdr:row>83</xdr:row>
      <xdr:rowOff>0</xdr:rowOff>
    </xdr:to>
    <xdr:sp>
      <xdr:nvSpPr>
        <xdr:cNvPr id="1" name="TextBox 1"/>
        <xdr:cNvSpPr txBox="1">
          <a:spLocks noChangeArrowheads="1"/>
        </xdr:cNvSpPr>
      </xdr:nvSpPr>
      <xdr:spPr>
        <a:xfrm>
          <a:off x="0" y="0"/>
          <a:ext cx="5334000" cy="15811500"/>
        </a:xfrm>
        <a:prstGeom prst="rect">
          <a:avLst/>
        </a:prstGeom>
        <a:solidFill>
          <a:srgbClr val="FFFFFF"/>
        </a:solidFill>
        <a:ln w="9525" cmpd="sng">
          <a:noFill/>
        </a:ln>
      </xdr:spPr>
      <xdr:txBody>
        <a:bodyPr vertOverflow="clip" wrap="square"/>
        <a:p>
          <a:pPr algn="l">
            <a:defRPr/>
          </a:pPr>
          <a:r>
            <a:rPr lang="en-US" cap="none" sz="1400" b="1" i="0" u="none" baseline="0">
              <a:solidFill>
                <a:srgbClr val="000000"/>
              </a:solidFill>
              <a:latin typeface="Arial"/>
              <a:ea typeface="Arial"/>
              <a:cs typeface="Arial"/>
            </a:rPr>
            <a:t>Carbon</a:t>
          </a:r>
          <a:r>
            <a:rPr lang="en-US" cap="none" sz="1400" b="1" i="0" u="none" baseline="0">
              <a:solidFill>
                <a:srgbClr val="000000"/>
              </a:solidFill>
              <a:latin typeface="Arial"/>
              <a:ea typeface="Arial"/>
              <a:cs typeface="Arial"/>
            </a:rPr>
            <a:t> Metric
</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What is this report?
</a:t>
          </a:r>
          <a:r>
            <a:rPr lang="en-US" cap="none" sz="1200" b="0" i="0" u="none" baseline="0">
              <a:solidFill>
                <a:srgbClr val="000000"/>
              </a:solidFill>
              <a:latin typeface="Arial"/>
              <a:ea typeface="Arial"/>
              <a:cs typeface="Arial"/>
            </a:rPr>
            <a:t>This is a carbon impact assessment for local authority waste management in England, produced from WasteDataFlow data, and carbon factors calculated and supplied by WRAP. We intend this spreadsheet to be the template for a public report in WasteDataFlow which can be produced at Local Authority level.
</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What do the numbers mean?
</a:t>
          </a:r>
          <a:r>
            <a:rPr lang="en-US" cap="none" sz="1200" b="0" i="0" u="none" baseline="0">
              <a:solidFill>
                <a:srgbClr val="000000"/>
              </a:solidFill>
              <a:latin typeface="Arial"/>
              <a:ea typeface="Arial"/>
              <a:cs typeface="Arial"/>
            </a:rPr>
            <a:t>The summary table shows greenhouse gas emissions avoided or produced by waste management activity. In very general terms, landfilling or incinerating waste will produce emissions, whilst recycling material avoids the 'embedded emissions' which would be generated in producing that material again.</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How are they calculated?
</a:t>
          </a:r>
          <a:r>
            <a:rPr lang="en-US" cap="none" sz="1200" b="0" i="0" u="none" baseline="0">
              <a:solidFill>
                <a:srgbClr val="000000"/>
              </a:solidFill>
              <a:latin typeface="Arial"/>
              <a:ea typeface="Arial"/>
              <a:cs typeface="Arial"/>
            </a:rPr>
            <a:t>Tonnages are generated direct from WasteDataFlow, from reported amounts of material sent for recycling, landfill, incineration etc. There are comments attached to the cells in the 'detail' sheet which describe the question numbers used.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The factors in the 'detail' sheet express the kilogrammes of CO</a:t>
          </a:r>
          <a:r>
            <a:rPr lang="en-US" cap="none" sz="1200" b="0" i="0" u="none" baseline="-25000">
              <a:solidFill>
                <a:srgbClr val="000000"/>
              </a:solidFill>
              <a:latin typeface="Arial"/>
              <a:ea typeface="Arial"/>
              <a:cs typeface="Arial"/>
            </a:rPr>
            <a:t>2</a:t>
          </a:r>
          <a:r>
            <a:rPr lang="en-US" cap="none" sz="1200" b="0" i="0" u="none" baseline="0">
              <a:solidFill>
                <a:srgbClr val="000000"/>
              </a:solidFill>
              <a:latin typeface="Arial"/>
              <a:ea typeface="Arial"/>
              <a:cs typeface="Arial"/>
            </a:rPr>
            <a:t> emitted/avoided per tonne of waste. Multiplying the factors by the tonnages gives the summary data.
</a:t>
          </a:r>
          <a:r>
            <a:rPr lang="en-US" cap="none" sz="12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What are the limitations of the report?
</a:t>
          </a:r>
          <a:r>
            <a:rPr lang="en-US" cap="none" sz="1200" b="0" i="0" u="none" baseline="0">
              <a:solidFill>
                <a:srgbClr val="000000"/>
              </a:solidFill>
              <a:latin typeface="Arial"/>
              <a:ea typeface="Arial"/>
              <a:cs typeface="Arial"/>
            </a:rPr>
            <a:t>This analysis  is limited by the data available in WasteDataFlow, which does not contain the kind of detailed data that a specialist impact assessment software tool, such as WRATE, would require. For instance, whilst the factors attempt to take account of transport impacts, there is no detail in WasteDataFlow on miles travelled, vehicle details etc, which would be included in these tools.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There are also some aspects of the tonnage and factor calculations. For the tonnage calculations, some assumptions had to be made about the final destination of some material, and the factors are limited by lack of detailed information in some areas. 
</a:t>
          </a:r>
          <a:r>
            <a:rPr lang="en-US" cap="none" sz="1200" b="1"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Main issues for the tonnage calculation:
</a:t>
          </a:r>
          <a:r>
            <a:rPr lang="en-US" cap="none" sz="1200" b="1"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The calculation is bound by the boundaries of WasteDataFlows data. For example where material is sent directly to EfW, this effect, as well as any subsequent effect from IBA which may be landfilled or recycled is included. However where material goes to EfW as a reject from a MRF only the effects of the EfW process are counted as WasteDataFlow does not record the waste beyond being rejected to EfW.
</a:t>
          </a:r>
          <a:r>
            <a:rPr lang="en-US" cap="none" sz="1200" b="0" i="0" u="none" baseline="0">
              <a:solidFill>
                <a:srgbClr val="000000"/>
              </a:solidFill>
              <a:latin typeface="Arial"/>
              <a:ea typeface="Arial"/>
              <a:cs typeface="Arial"/>
            </a:rPr>
            <a:t>Following on from the point above; the calculation could be considered to ‘double count’ material sent directly to EfW, as it takes that input tonnage into account in the energy recovery section, as well as then taking any landfilled IBA into the landfilled figure and any recycled IBA or metals into the recycling figure.
</a:t>
          </a:r>
          <a:r>
            <a:rPr lang="en-US" cap="none" sz="1200" b="0" i="0" u="none" baseline="0">
              <a:solidFill>
                <a:srgbClr val="000000"/>
              </a:solidFill>
              <a:latin typeface="Arial"/>
              <a:ea typeface="Arial"/>
              <a:cs typeface="Arial"/>
            </a:rPr>
            <a:t>The energy recovery element of the calculation doesn’t account for material reported incineration without energy recovery. Thi s</a:t>
          </a:r>
          <a:r>
            <a:rPr lang="en-US" cap="none" sz="1200" b="0" i="0" u="none" baseline="0">
              <a:solidFill>
                <a:srgbClr val="000000"/>
              </a:solidFill>
              <a:latin typeface="Arial"/>
              <a:ea typeface="Arial"/>
              <a:cs typeface="Arial"/>
            </a:rPr>
            <a:t> is a negligble tonnage currently.</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All rejections reported at the point of collection from the recycling reuse of composting streams are treated as being landfilled.
</a:t>
          </a:r>
          <a:r>
            <a:rPr lang="en-US" cap="none" sz="1200" b="0" i="0" u="none" baseline="0">
              <a:solidFill>
                <a:srgbClr val="000000"/>
              </a:solidFill>
              <a:latin typeface="Arial"/>
              <a:ea typeface="Arial"/>
              <a:cs typeface="Arial"/>
            </a:rPr>
            <a:t>All rejections of material sent to reprocessors as recycling, reuse or composting is treated as landfilled.
</a:t>
          </a:r>
          <a:r>
            <a:rPr lang="en-US" cap="none" sz="1200" b="1"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Main issues  for the carbon factors: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At the moment some materials are not included in the carbon impact estimate because we do not have any carbon factors for recycling or reuse of that material. These data gaps are shown as a zero carbon impact and will lead to an underestimate of the carbon impact of waste. Zero factors do not mean that</a:t>
          </a:r>
          <a:r>
            <a:rPr lang="en-US" cap="none" sz="1200" b="0" i="0" u="none" baseline="0">
              <a:solidFill>
                <a:srgbClr val="000000"/>
              </a:solidFill>
              <a:latin typeface="Arial"/>
              <a:ea typeface="Arial"/>
              <a:cs typeface="Arial"/>
            </a:rPr>
            <a:t> those materials </a:t>
          </a:r>
          <a:r>
            <a:rPr lang="en-US" cap="none" sz="1200" b="0" i="0" u="none" baseline="0">
              <a:solidFill>
                <a:srgbClr val="000000"/>
              </a:solidFill>
              <a:latin typeface="Arial"/>
              <a:ea typeface="Arial"/>
              <a:cs typeface="Arial"/>
            </a:rPr>
            <a:t>do not have an impact, but that currently there is no information</a:t>
          </a:r>
          <a:r>
            <a:rPr lang="en-US" cap="none" sz="1200" b="0" i="0" u="none" baseline="0">
              <a:solidFill>
                <a:srgbClr val="000000"/>
              </a:solidFill>
              <a:latin typeface="Arial"/>
              <a:ea typeface="Arial"/>
              <a:cs typeface="Arial"/>
            </a:rPr>
            <a:t> on </a:t>
          </a:r>
          <a:r>
            <a:rPr lang="en-US" cap="none" sz="1200" b="0" i="0" u="none" baseline="0">
              <a:solidFill>
                <a:srgbClr val="000000"/>
              </a:solidFill>
              <a:latin typeface="Arial"/>
              <a:ea typeface="Arial"/>
              <a:cs typeface="Arial"/>
            </a:rPr>
            <a:t>what their impact is.  These will be updated in the future, as and when the data becomes available.
</a:t>
          </a:r>
          <a:r>
            <a:rPr lang="en-US" cap="none" sz="1200" b="0" i="0" u="none" baseline="0">
              <a:solidFill>
                <a:srgbClr val="000000"/>
              </a:solidFill>
              <a:latin typeface="Arial"/>
              <a:ea typeface="Arial"/>
              <a:cs typeface="Arial"/>
            </a:rPr>
            <a:t>A lack of detailed understanding of the composition of material sent to incineration and landfill. The carbon factors for these routes are currently based on average municipal waste figures as material type data is not available. Carbon impacts differ depending on the material type, so the carbon impacts for a large proportion of the tonnages have been estimated at a high level
</a:t>
          </a:r>
          <a:r>
            <a:rPr lang="en-US" cap="none" sz="1200" b="0" i="0" u="none" baseline="0">
              <a:solidFill>
                <a:srgbClr val="000000"/>
              </a:solidFill>
              <a:latin typeface="Arial"/>
              <a:ea typeface="Arial"/>
              <a:cs typeface="Arial"/>
            </a:rPr>
            <a:t>For some materials, such as paper and WEEE, it was not possible to separate the impacts of the recycling process from the savings attributed to the avoided production of virgin materials. Therefore, there is a partial double count in the carbon factors for these materials, which will slightly over estimate the savings attributed.
</a:t>
          </a:r>
          <a:r>
            <a:rPr lang="en-US" cap="none" sz="1200" b="0" i="0" u="none" baseline="0">
              <a:solidFill>
                <a:srgbClr val="000000"/>
              </a:solidFill>
              <a:latin typeface="Arial"/>
              <a:ea typeface="Arial"/>
              <a:cs typeface="Arial"/>
            </a:rPr>
            <a:t>For some of the carbon factors, the complex and varied waste and waste management routes are not reflected in the estimates. For example, the textiles and shoes carbon factors considers clothing and shoes sent to reuse and recycling but does not include estimates for other textiles such as carpets and leather. Similarly, glass recycling considers the impacts of remelt and recycling to aggregates but does not include glass recycled into fibers.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438150</xdr:colOff>
      <xdr:row>9</xdr:row>
      <xdr:rowOff>123825</xdr:rowOff>
    </xdr:from>
    <xdr:to>
      <xdr:col>5</xdr:col>
      <xdr:colOff>1085850</xdr:colOff>
      <xdr:row>15</xdr:row>
      <xdr:rowOff>38100</xdr:rowOff>
    </xdr:to>
    <xdr:sp>
      <xdr:nvSpPr>
        <xdr:cNvPr id="1" name="TextBox 1"/>
        <xdr:cNvSpPr txBox="1">
          <a:spLocks noChangeArrowheads="1"/>
        </xdr:cNvSpPr>
      </xdr:nvSpPr>
      <xdr:spPr>
        <a:xfrm>
          <a:off x="438150" y="1809750"/>
          <a:ext cx="5038725" cy="8858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What does</a:t>
          </a:r>
          <a:r>
            <a:rPr lang="en-US" cap="none" sz="1100" b="0" i="0" u="none" baseline="0">
              <a:solidFill>
                <a:srgbClr val="000000"/>
              </a:solidFill>
              <a:latin typeface="Calibri"/>
              <a:ea typeface="Calibri"/>
              <a:cs typeface="Calibri"/>
            </a:rPr>
            <a:t> this mean?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Manufacture of products and goods creates  greenhouse gas emissions. Re-use or recycling avoids  the emissions associated with replacing them, and those generated from landfill.</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Carbon%20Metric%202011-12%20provisional%20v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uidance"/>
      <sheetName val="Carbon Metric - summary"/>
      <sheetName val="Carbon Metric - detail"/>
      <sheetName val="Chart1"/>
      <sheetName val="Chart2"/>
      <sheetName val="Chart6"/>
      <sheetName val="Chart data"/>
      <sheetName val="Chart7"/>
      <sheetName val="Sheet1"/>
      <sheetName val="Material factors"/>
      <sheetName val="Rec, Reu &amp; Comp data"/>
      <sheetName val="LF source data-1"/>
      <sheetName val="LF source data-2"/>
      <sheetName val="Energy recovery source data"/>
    </sheetNames>
    <sheetDataSet>
      <sheetData sheetId="10">
        <row r="3">
          <cell r="A3">
            <v>59</v>
          </cell>
          <cell r="B3" t="str">
            <v>Aerosols</v>
          </cell>
          <cell r="C3">
            <v>100.83000000000003</v>
          </cell>
          <cell r="D3">
            <v>0</v>
          </cell>
          <cell r="E3">
            <v>0</v>
          </cell>
        </row>
        <row r="4">
          <cell r="A4">
            <v>10</v>
          </cell>
          <cell r="B4" t="str">
            <v>Aluminium cans</v>
          </cell>
          <cell r="C4">
            <v>23225.010000000035</v>
          </cell>
          <cell r="D4">
            <v>3898.3899999999994</v>
          </cell>
          <cell r="E4">
            <v>0</v>
          </cell>
        </row>
        <row r="5">
          <cell r="A5">
            <v>9</v>
          </cell>
          <cell r="B5" t="str">
            <v>Steel cans</v>
          </cell>
          <cell r="C5">
            <v>77538.25000000001</v>
          </cell>
          <cell r="D5">
            <v>6344.689999999999</v>
          </cell>
          <cell r="E5">
            <v>0</v>
          </cell>
        </row>
        <row r="6">
          <cell r="A6">
            <v>11</v>
          </cell>
          <cell r="B6" t="str">
            <v>Mixed cans</v>
          </cell>
          <cell r="C6">
            <v>113754.77000000014</v>
          </cell>
          <cell r="D6">
            <v>4414.57</v>
          </cell>
          <cell r="E6">
            <v>0</v>
          </cell>
        </row>
        <row r="7">
          <cell r="A7">
            <v>2</v>
          </cell>
          <cell r="B7" t="str">
            <v>Brown glass</v>
          </cell>
          <cell r="C7">
            <v>19165.629999999986</v>
          </cell>
          <cell r="D7">
            <v>0</v>
          </cell>
          <cell r="E7">
            <v>0</v>
          </cell>
        </row>
        <row r="8">
          <cell r="A8">
            <v>3</v>
          </cell>
          <cell r="B8" t="str">
            <v>Clear glass</v>
          </cell>
          <cell r="C8">
            <v>82456.63</v>
          </cell>
          <cell r="D8">
            <v>0</v>
          </cell>
          <cell r="E8">
            <v>0</v>
          </cell>
        </row>
        <row r="9">
          <cell r="A9">
            <v>1</v>
          </cell>
          <cell r="B9" t="str">
            <v>Green glass</v>
          </cell>
          <cell r="C9">
            <v>100194.00000000001</v>
          </cell>
          <cell r="D9">
            <v>74.44</v>
          </cell>
          <cell r="E9">
            <v>0</v>
          </cell>
        </row>
        <row r="10">
          <cell r="A10">
            <v>4</v>
          </cell>
          <cell r="B10" t="str">
            <v>Mixed glass</v>
          </cell>
          <cell r="C10">
            <v>925660.7499999997</v>
          </cell>
          <cell r="D10">
            <v>12083.640000000001</v>
          </cell>
          <cell r="E10">
            <v>42.29</v>
          </cell>
        </row>
        <row r="11">
          <cell r="A11">
            <v>6</v>
          </cell>
          <cell r="B11" t="str">
            <v>Card</v>
          </cell>
          <cell r="C11">
            <v>362093.43099999975</v>
          </cell>
          <cell r="D11">
            <v>5698.440000000001</v>
          </cell>
          <cell r="E11">
            <v>0</v>
          </cell>
        </row>
        <row r="12">
          <cell r="A12">
            <v>5</v>
          </cell>
          <cell r="B12" t="str">
            <v>Paper</v>
          </cell>
          <cell r="C12">
            <v>1021845.1100000016</v>
          </cell>
          <cell r="D12">
            <v>4264.16</v>
          </cell>
          <cell r="E12">
            <v>0</v>
          </cell>
        </row>
        <row r="13">
          <cell r="A13">
            <v>8</v>
          </cell>
          <cell r="B13" t="str">
            <v>Mixed paper &amp;  card</v>
          </cell>
          <cell r="C13">
            <v>1180771.9400000013</v>
          </cell>
          <cell r="D13">
            <v>7033.19</v>
          </cell>
          <cell r="E13">
            <v>14.87</v>
          </cell>
        </row>
        <row r="14">
          <cell r="A14">
            <v>61</v>
          </cell>
          <cell r="B14" t="str">
            <v>Composite food and beverage cartons</v>
          </cell>
          <cell r="C14">
            <v>5061.838000000003</v>
          </cell>
          <cell r="D14">
            <v>0</v>
          </cell>
          <cell r="E14">
            <v>0</v>
          </cell>
        </row>
        <row r="15">
          <cell r="A15">
            <v>35</v>
          </cell>
          <cell r="B15" t="str">
            <v>PET [1]</v>
          </cell>
          <cell r="C15">
            <v>10452.509999999998</v>
          </cell>
          <cell r="D15">
            <v>234.11999999999998</v>
          </cell>
          <cell r="E15">
            <v>0</v>
          </cell>
        </row>
        <row r="16">
          <cell r="A16">
            <v>36</v>
          </cell>
          <cell r="B16" t="str">
            <v>HDPE [2]</v>
          </cell>
          <cell r="C16">
            <v>9818.630000000006</v>
          </cell>
          <cell r="D16">
            <v>211.8</v>
          </cell>
          <cell r="E16">
            <v>0</v>
          </cell>
        </row>
        <row r="17">
          <cell r="A17">
            <v>37</v>
          </cell>
          <cell r="B17" t="str">
            <v>PVC [3]</v>
          </cell>
          <cell r="C17">
            <v>113.62</v>
          </cell>
          <cell r="D17">
            <v>0</v>
          </cell>
          <cell r="E17">
            <v>0</v>
          </cell>
        </row>
        <row r="18">
          <cell r="A18">
            <v>38</v>
          </cell>
          <cell r="B18" t="str">
            <v>LDPE [4]</v>
          </cell>
          <cell r="C18">
            <v>1808.45</v>
          </cell>
          <cell r="D18">
            <v>0</v>
          </cell>
          <cell r="E18">
            <v>0</v>
          </cell>
        </row>
        <row r="19">
          <cell r="A19">
            <v>39</v>
          </cell>
          <cell r="B19" t="str">
            <v>PP [5]</v>
          </cell>
          <cell r="C19">
            <v>172.60999999999996</v>
          </cell>
          <cell r="D19">
            <v>0</v>
          </cell>
          <cell r="E19">
            <v>0</v>
          </cell>
        </row>
        <row r="20">
          <cell r="A20">
            <v>40</v>
          </cell>
          <cell r="B20" t="str">
            <v>PS [6]</v>
          </cell>
          <cell r="C20">
            <v>271.62000000000006</v>
          </cell>
          <cell r="D20">
            <v>0</v>
          </cell>
          <cell r="E20">
            <v>0</v>
          </cell>
        </row>
        <row r="21">
          <cell r="A21">
            <v>41</v>
          </cell>
          <cell r="B21" t="str">
            <v>OTHER PLASTICS [7]</v>
          </cell>
          <cell r="C21">
            <v>13074.58</v>
          </cell>
          <cell r="D21">
            <v>2165.1999999999994</v>
          </cell>
          <cell r="E21">
            <v>3.0600000000000005</v>
          </cell>
        </row>
        <row r="22">
          <cell r="A22">
            <v>12</v>
          </cell>
          <cell r="B22" t="str">
            <v>Plastics</v>
          </cell>
          <cell r="C22">
            <v>192866.05100000024</v>
          </cell>
          <cell r="D22">
            <v>15233.060000000001</v>
          </cell>
          <cell r="E22">
            <v>0</v>
          </cell>
        </row>
        <row r="23">
          <cell r="A23">
            <v>34</v>
          </cell>
          <cell r="B23" t="str">
            <v>Mixed Plastic Bottles</v>
          </cell>
          <cell r="C23">
            <v>106761.4300000001</v>
          </cell>
          <cell r="D23">
            <v>1088.9099999999999</v>
          </cell>
          <cell r="E23">
            <v>0</v>
          </cell>
        </row>
        <row r="24">
          <cell r="A24">
            <v>14</v>
          </cell>
          <cell r="B24" t="str">
            <v>Co mingled materials</v>
          </cell>
          <cell r="C24">
            <v>0</v>
          </cell>
          <cell r="D24">
            <v>0</v>
          </cell>
          <cell r="E24">
            <v>0</v>
          </cell>
        </row>
        <row r="25">
          <cell r="A25">
            <v>25</v>
          </cell>
          <cell r="B25" t="str">
            <v>Aluminium foil</v>
          </cell>
          <cell r="C25">
            <v>242.38999999999996</v>
          </cell>
          <cell r="D25">
            <v>0</v>
          </cell>
          <cell r="E25">
            <v>0.24</v>
          </cell>
        </row>
        <row r="26">
          <cell r="A26">
            <v>27</v>
          </cell>
          <cell r="B26" t="str">
            <v>Post consumer, non automotive batteries</v>
          </cell>
          <cell r="C26">
            <v>1104.07</v>
          </cell>
          <cell r="D26">
            <v>0</v>
          </cell>
          <cell r="E26">
            <v>0</v>
          </cell>
        </row>
        <row r="27">
          <cell r="A27">
            <v>13</v>
          </cell>
          <cell r="B27" t="str">
            <v>Textiles &amp; footwear</v>
          </cell>
          <cell r="C27">
            <v>93746.75199999989</v>
          </cell>
          <cell r="D27">
            <v>143.91</v>
          </cell>
          <cell r="E27">
            <v>19848.45900000002</v>
          </cell>
        </row>
        <row r="28">
          <cell r="A28">
            <v>42</v>
          </cell>
          <cell r="B28" t="str">
            <v>Green garden waste only</v>
          </cell>
          <cell r="C28">
            <v>2514465.8499999936</v>
          </cell>
          <cell r="D28">
            <v>2321.4300000000003</v>
          </cell>
          <cell r="E28">
            <v>18.82</v>
          </cell>
        </row>
        <row r="29">
          <cell r="A29">
            <v>43</v>
          </cell>
          <cell r="B29" t="str">
            <v>Waste food only</v>
          </cell>
          <cell r="C29">
            <v>187944.54</v>
          </cell>
          <cell r="D29">
            <v>36</v>
          </cell>
          <cell r="E29">
            <v>0</v>
          </cell>
        </row>
        <row r="30">
          <cell r="A30">
            <v>44</v>
          </cell>
          <cell r="B30" t="str">
            <v>Mixed garden and food waste</v>
          </cell>
          <cell r="C30">
            <v>797386.5800000001</v>
          </cell>
          <cell r="D30">
            <v>384.57</v>
          </cell>
          <cell r="E30">
            <v>0</v>
          </cell>
        </row>
        <row r="31">
          <cell r="A31">
            <v>45</v>
          </cell>
          <cell r="B31" t="str">
            <v>Wood for composting</v>
          </cell>
          <cell r="C31">
            <v>64885.26</v>
          </cell>
          <cell r="D31">
            <v>1598.96</v>
          </cell>
          <cell r="E31">
            <v>0</v>
          </cell>
        </row>
        <row r="32">
          <cell r="A32">
            <v>16</v>
          </cell>
          <cell r="B32" t="str">
            <v>Other compostable waste</v>
          </cell>
          <cell r="C32">
            <v>512282.40000000055</v>
          </cell>
          <cell r="D32">
            <v>93415.29999999999</v>
          </cell>
          <cell r="E32">
            <v>0</v>
          </cell>
        </row>
        <row r="33">
          <cell r="A33">
            <v>52</v>
          </cell>
          <cell r="B33" t="str">
            <v>WEEE - Fridges &amp; Freezers</v>
          </cell>
          <cell r="C33">
            <v>36281.19999999995</v>
          </cell>
          <cell r="D33">
            <v>0</v>
          </cell>
          <cell r="E33">
            <v>277.3</v>
          </cell>
        </row>
        <row r="34">
          <cell r="A34">
            <v>49</v>
          </cell>
          <cell r="B34" t="str">
            <v>WEEE - Small Domestic App</v>
          </cell>
          <cell r="C34">
            <v>90310.35299999997</v>
          </cell>
          <cell r="D34">
            <v>40.989999999999995</v>
          </cell>
          <cell r="E34">
            <v>1661.4800000000002</v>
          </cell>
        </row>
        <row r="35">
          <cell r="A35">
            <v>51</v>
          </cell>
          <cell r="B35" t="str">
            <v>WEEE - Flourescent tubes and other light bulbs</v>
          </cell>
          <cell r="C35">
            <v>577.0509999999997</v>
          </cell>
          <cell r="D35">
            <v>0</v>
          </cell>
          <cell r="E35">
            <v>8.370000000000001</v>
          </cell>
        </row>
        <row r="36">
          <cell r="A36">
            <v>50</v>
          </cell>
          <cell r="B36" t="str">
            <v>WEEE - Cathode Ray Tubes</v>
          </cell>
          <cell r="C36">
            <v>86305.04999999996</v>
          </cell>
          <cell r="D36">
            <v>0</v>
          </cell>
          <cell r="E36">
            <v>2442.6319999999996</v>
          </cell>
        </row>
        <row r="37">
          <cell r="A37">
            <v>48</v>
          </cell>
          <cell r="B37" t="str">
            <v>WEEE - Large Domestic App</v>
          </cell>
          <cell r="C37">
            <v>38906.825999999885</v>
          </cell>
          <cell r="D37">
            <v>247.55</v>
          </cell>
          <cell r="E37">
            <v>537.3600000000004</v>
          </cell>
        </row>
        <row r="38">
          <cell r="A38">
            <v>23</v>
          </cell>
          <cell r="B38" t="str">
            <v>Other Scrap metal</v>
          </cell>
          <cell r="C38">
            <v>229819.204</v>
          </cell>
          <cell r="D38">
            <v>119567.10999999991</v>
          </cell>
          <cell r="E38">
            <v>1.75</v>
          </cell>
        </row>
        <row r="39">
          <cell r="A39">
            <v>53</v>
          </cell>
          <cell r="B39" t="str">
            <v>Car tyres</v>
          </cell>
          <cell r="C39">
            <v>1753.0800000000002</v>
          </cell>
          <cell r="D39">
            <v>2.4</v>
          </cell>
          <cell r="E39">
            <v>17.65</v>
          </cell>
        </row>
        <row r="40">
          <cell r="A40">
            <v>54</v>
          </cell>
          <cell r="B40" t="str">
            <v>Van tyres</v>
          </cell>
          <cell r="C40">
            <v>13.78</v>
          </cell>
          <cell r="D40">
            <v>0</v>
          </cell>
          <cell r="E40">
            <v>0</v>
          </cell>
        </row>
        <row r="41">
          <cell r="A41">
            <v>55</v>
          </cell>
          <cell r="B41" t="str">
            <v>Large vehicle tyres</v>
          </cell>
          <cell r="C41">
            <v>35.55</v>
          </cell>
          <cell r="D41">
            <v>0</v>
          </cell>
          <cell r="E41">
            <v>0</v>
          </cell>
        </row>
        <row r="42">
          <cell r="A42">
            <v>56</v>
          </cell>
          <cell r="B42" t="str">
            <v>Mixed tyres</v>
          </cell>
          <cell r="C42">
            <v>7395.6100000000015</v>
          </cell>
          <cell r="D42">
            <v>31</v>
          </cell>
          <cell r="E42">
            <v>128.83</v>
          </cell>
        </row>
        <row r="43">
          <cell r="A43">
            <v>17</v>
          </cell>
          <cell r="B43" t="str">
            <v>Wood</v>
          </cell>
          <cell r="C43">
            <v>509070.6500000006</v>
          </cell>
          <cell r="D43">
            <v>13327.389999999998</v>
          </cell>
          <cell r="E43">
            <v>27.14</v>
          </cell>
        </row>
        <row r="44">
          <cell r="A44">
            <v>46</v>
          </cell>
          <cell r="B44" t="str">
            <v>Chipboard and mdf</v>
          </cell>
          <cell r="C44">
            <v>65258.87999999999</v>
          </cell>
          <cell r="D44">
            <v>1291.3600000000001</v>
          </cell>
          <cell r="E44">
            <v>671.98</v>
          </cell>
        </row>
        <row r="45">
          <cell r="A45">
            <v>47</v>
          </cell>
          <cell r="B45" t="str">
            <v>Composite wood materials</v>
          </cell>
          <cell r="C45">
            <v>5590.700000000001</v>
          </cell>
          <cell r="D45">
            <v>2.4</v>
          </cell>
          <cell r="E45">
            <v>0</v>
          </cell>
        </row>
        <row r="46">
          <cell r="A46">
            <v>26</v>
          </cell>
          <cell r="B46" t="str">
            <v>Automotive batteries</v>
          </cell>
          <cell r="C46">
            <v>6898.51</v>
          </cell>
          <cell r="D46">
            <v>0</v>
          </cell>
          <cell r="E46">
            <v>0</v>
          </cell>
        </row>
        <row r="47">
          <cell r="A47">
            <v>68</v>
          </cell>
          <cell r="B47" t="str">
            <v>Bicycles</v>
          </cell>
          <cell r="C47">
            <v>45.88999999999999</v>
          </cell>
          <cell r="D47">
            <v>0</v>
          </cell>
          <cell r="E47">
            <v>272.32</v>
          </cell>
        </row>
        <row r="48">
          <cell r="A48">
            <v>7</v>
          </cell>
          <cell r="B48" t="str">
            <v>Books</v>
          </cell>
          <cell r="C48">
            <v>4013.470000000003</v>
          </cell>
          <cell r="D48">
            <v>0</v>
          </cell>
          <cell r="E48">
            <v>1824.1000000000001</v>
          </cell>
        </row>
        <row r="49">
          <cell r="A49">
            <v>60</v>
          </cell>
          <cell r="B49" t="str">
            <v>Bric-a-brac</v>
          </cell>
          <cell r="C49">
            <v>3743.0699999999997</v>
          </cell>
          <cell r="D49">
            <v>0</v>
          </cell>
          <cell r="E49">
            <v>16915.819999999996</v>
          </cell>
        </row>
        <row r="50">
          <cell r="A50">
            <v>62</v>
          </cell>
          <cell r="B50" t="str">
            <v>Fire extinguishers</v>
          </cell>
          <cell r="C50">
            <v>1.5</v>
          </cell>
          <cell r="D50">
            <v>0</v>
          </cell>
          <cell r="E50">
            <v>0</v>
          </cell>
        </row>
        <row r="51">
          <cell r="A51">
            <v>18</v>
          </cell>
          <cell r="B51" t="str">
            <v>Furniture</v>
          </cell>
          <cell r="C51">
            <v>10457.190000000002</v>
          </cell>
          <cell r="D51">
            <v>222.35999999999999</v>
          </cell>
          <cell r="E51">
            <v>12039.820000000007</v>
          </cell>
        </row>
        <row r="52">
          <cell r="A52">
            <v>63</v>
          </cell>
          <cell r="B52" t="str">
            <v>Gas bottles</v>
          </cell>
          <cell r="C52">
            <v>1020.8800000000006</v>
          </cell>
          <cell r="D52">
            <v>0</v>
          </cell>
          <cell r="E52">
            <v>895.5799999999998</v>
          </cell>
        </row>
        <row r="53">
          <cell r="A53">
            <v>64</v>
          </cell>
          <cell r="B53" t="str">
            <v>Ink &amp; toner cartridges</v>
          </cell>
          <cell r="C53">
            <v>22.08</v>
          </cell>
          <cell r="D53">
            <v>0</v>
          </cell>
          <cell r="E53">
            <v>11.689999999999996</v>
          </cell>
        </row>
        <row r="54">
          <cell r="A54">
            <v>65</v>
          </cell>
          <cell r="B54" t="str">
            <v>Mattresses</v>
          </cell>
          <cell r="C54">
            <v>5990.670000000001</v>
          </cell>
          <cell r="D54">
            <v>286.02000000000004</v>
          </cell>
          <cell r="E54">
            <v>109.32</v>
          </cell>
        </row>
        <row r="55">
          <cell r="A55">
            <v>29</v>
          </cell>
          <cell r="B55" t="str">
            <v>Mineral Oil</v>
          </cell>
          <cell r="C55">
            <v>5719.980000000003</v>
          </cell>
          <cell r="D55">
            <v>0</v>
          </cell>
          <cell r="E55">
            <v>98.57000000000001</v>
          </cell>
        </row>
        <row r="56">
          <cell r="A56">
            <v>30</v>
          </cell>
          <cell r="B56" t="str">
            <v>Paint</v>
          </cell>
          <cell r="C56">
            <v>1915.4529999999995</v>
          </cell>
          <cell r="D56">
            <v>20.37</v>
          </cell>
          <cell r="E56">
            <v>155.49</v>
          </cell>
        </row>
        <row r="57">
          <cell r="A57">
            <v>58</v>
          </cell>
          <cell r="B57" t="str">
            <v>Plasterboard</v>
          </cell>
          <cell r="C57">
            <v>47790.06000000001</v>
          </cell>
          <cell r="D57">
            <v>432.95</v>
          </cell>
          <cell r="E57">
            <v>1661.9799999999998</v>
          </cell>
        </row>
        <row r="58">
          <cell r="A58">
            <v>57</v>
          </cell>
          <cell r="B58" t="str">
            <v>Soil</v>
          </cell>
          <cell r="C58">
            <v>18916.729999999996</v>
          </cell>
          <cell r="D58">
            <v>6614.390000000001</v>
          </cell>
          <cell r="E58">
            <v>9905.750000000002</v>
          </cell>
        </row>
        <row r="59">
          <cell r="A59">
            <v>28</v>
          </cell>
          <cell r="B59" t="str">
            <v>Vegetable Oil</v>
          </cell>
          <cell r="C59">
            <v>547.3229999999996</v>
          </cell>
          <cell r="D59">
            <v>0</v>
          </cell>
          <cell r="E59">
            <v>6</v>
          </cell>
        </row>
        <row r="60">
          <cell r="A60">
            <v>66</v>
          </cell>
          <cell r="B60" t="str">
            <v>Video tapes, DVDs and CDs</v>
          </cell>
          <cell r="C60">
            <v>881.4899999999998</v>
          </cell>
          <cell r="D60">
            <v>0</v>
          </cell>
          <cell r="E60">
            <v>403.60999999999996</v>
          </cell>
        </row>
        <row r="61">
          <cell r="A61">
            <v>67</v>
          </cell>
          <cell r="B61" t="str">
            <v>Yellow Pages</v>
          </cell>
          <cell r="C61">
            <v>94.56</v>
          </cell>
          <cell r="D61">
            <v>0</v>
          </cell>
          <cell r="E61">
            <v>0</v>
          </cell>
        </row>
        <row r="62">
          <cell r="A62">
            <v>31</v>
          </cell>
          <cell r="B62" t="str">
            <v>Other materials </v>
          </cell>
          <cell r="C62">
            <v>80369.29999999989</v>
          </cell>
          <cell r="D62">
            <v>23026.010000000002</v>
          </cell>
          <cell r="E62">
            <v>2309.537</v>
          </cell>
        </row>
        <row r="63">
          <cell r="A63">
            <v>19</v>
          </cell>
          <cell r="B63" t="str">
            <v>Rubble</v>
          </cell>
          <cell r="C63">
            <v>623301.2599999999</v>
          </cell>
          <cell r="D63">
            <v>718340.1400000002</v>
          </cell>
          <cell r="E63">
            <v>91870.06999999999</v>
          </cell>
        </row>
        <row r="65">
          <cell r="A65">
            <v>75</v>
          </cell>
          <cell r="B65" t="str">
            <v>Textiles only</v>
          </cell>
          <cell r="C65">
            <v>0</v>
          </cell>
          <cell r="E65">
            <v>0</v>
          </cell>
        </row>
        <row r="66">
          <cell r="A66">
            <v>76</v>
          </cell>
          <cell r="B66" t="str">
            <v>Footwear only</v>
          </cell>
          <cell r="C66">
            <v>0</v>
          </cell>
          <cell r="E66">
            <v>0</v>
          </cell>
        </row>
        <row r="67">
          <cell r="A67">
            <v>77</v>
          </cell>
          <cell r="B67" t="str">
            <v>Carpets</v>
          </cell>
          <cell r="C67">
            <v>0</v>
          </cell>
          <cell r="E67">
            <v>0</v>
          </cell>
        </row>
        <row r="68">
          <cell r="A68">
            <v>78</v>
          </cell>
          <cell r="B68" t="str">
            <v>Absorbent Hygiene Products (AHP)</v>
          </cell>
          <cell r="C68">
            <v>0</v>
          </cell>
          <cell r="E68">
            <v>0</v>
          </cell>
        </row>
        <row r="69">
          <cell r="A69">
            <v>73</v>
          </cell>
          <cell r="B69" t="str">
            <v>Incinerator Bottom Ash</v>
          </cell>
          <cell r="C69">
            <v>0</v>
          </cell>
          <cell r="E69">
            <v>0</v>
          </cell>
        </row>
        <row r="70">
          <cell r="A70">
            <v>74</v>
          </cell>
          <cell r="B70" t="str">
            <v>Metals from Incinerator Ash</v>
          </cell>
          <cell r="C70">
            <v>0</v>
          </cell>
          <cell r="E70">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wasteprogramme@defra.gsi.gov.uk?subject=Carbon%20Metric%20feedback"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theme="6" tint="0.7999799847602844"/>
  </sheetPr>
  <dimension ref="A85:A89"/>
  <sheetViews>
    <sheetView showGridLines="0" zoomScalePageLayoutView="0" workbookViewId="0" topLeftCell="A13">
      <selection activeCell="B93" sqref="B93"/>
    </sheetView>
  </sheetViews>
  <sheetFormatPr defaultColWidth="8.88671875" defaultRowHeight="15"/>
  <sheetData>
    <row r="85" ht="15.75">
      <c r="A85" s="143" t="s">
        <v>128</v>
      </c>
    </row>
    <row r="86" ht="15">
      <c r="A86" s="144" t="s">
        <v>129</v>
      </c>
    </row>
    <row r="87" ht="15.75">
      <c r="A87" s="145" t="s">
        <v>130</v>
      </c>
    </row>
    <row r="89" ht="15">
      <c r="A89" t="s">
        <v>131</v>
      </c>
    </row>
  </sheetData>
  <sheetProtection/>
  <hyperlinks>
    <hyperlink ref="A87" r:id="rId1" display="wasteprogramme@defra.gsi.gov.uk "/>
  </hyperlinks>
  <printOptions/>
  <pageMargins left="0.7" right="0.7" top="0.75" bottom="0.75" header="0.3" footer="0.3"/>
  <pageSetup horizontalDpi="600" verticalDpi="600" orientation="portrait" paperSize="9" r:id="rId3"/>
  <drawing r:id="rId2"/>
</worksheet>
</file>

<file path=xl/worksheets/sheet2.xml><?xml version="1.0" encoding="utf-8"?>
<worksheet xmlns="http://schemas.openxmlformats.org/spreadsheetml/2006/main" xmlns:r="http://schemas.openxmlformats.org/officeDocument/2006/relationships">
  <sheetPr>
    <tabColor theme="6" tint="0.7999799847602844"/>
  </sheetPr>
  <dimension ref="A1:J84"/>
  <sheetViews>
    <sheetView showGridLines="0" tabSelected="1" zoomScalePageLayoutView="0" workbookViewId="0" topLeftCell="A1">
      <selection activeCell="A1" sqref="A1"/>
    </sheetView>
  </sheetViews>
  <sheetFormatPr defaultColWidth="8.88671875" defaultRowHeight="15"/>
  <cols>
    <col min="1" max="1" width="5.10546875" style="1" customWidth="1"/>
    <col min="2" max="2" width="15.77734375" style="1" customWidth="1"/>
    <col min="3" max="3" width="10.4453125" style="1" customWidth="1"/>
    <col min="4" max="4" width="9.88671875" style="1" customWidth="1"/>
    <col min="5" max="5" width="9.99609375" style="1" customWidth="1"/>
    <col min="6" max="6" width="12.99609375" style="1" customWidth="1"/>
    <col min="7" max="7" width="9.88671875" style="1" bestFit="1" customWidth="1"/>
    <col min="8" max="16384" width="8.88671875" style="1" customWidth="1"/>
  </cols>
  <sheetData>
    <row r="1" spans="2:3" ht="18">
      <c r="B1" s="2" t="s">
        <v>0</v>
      </c>
      <c r="C1" s="3"/>
    </row>
    <row r="2" ht="12.75">
      <c r="B2" s="1" t="str">
        <f>'Carbon Metric - detail'!B3</f>
        <v>Period covered: 2011/12</v>
      </c>
    </row>
    <row r="3" ht="12.75">
      <c r="B3" s="1" t="str">
        <f>'Carbon Metric - detail'!B4</f>
        <v>Authority/area: England</v>
      </c>
    </row>
    <row r="5" spans="2:4" ht="12.75">
      <c r="B5" s="4" t="s">
        <v>1</v>
      </c>
      <c r="C5" s="4"/>
      <c r="D5" s="4"/>
    </row>
    <row r="6" ht="12.75">
      <c r="A6" s="5"/>
    </row>
    <row r="7" spans="1:6" ht="15.75">
      <c r="A7" s="5"/>
      <c r="B7" s="6" t="s">
        <v>2</v>
      </c>
      <c r="C7" s="7"/>
      <c r="D7" s="7"/>
      <c r="E7" s="7"/>
      <c r="F7" s="7"/>
    </row>
    <row r="9" spans="1:6" ht="18">
      <c r="A9" s="5"/>
      <c r="B9" s="8" t="str">
        <f>TEXT(F40,"#,##0")&amp;" (tonnes CO2 equivalent)"</f>
        <v>4,258,233 (tonnes CO2 equivalent)</v>
      </c>
      <c r="C9" s="9"/>
      <c r="D9" s="7"/>
      <c r="E9" s="7"/>
      <c r="F9" s="7"/>
    </row>
    <row r="10" ht="12.75">
      <c r="A10" s="5"/>
    </row>
    <row r="11" ht="12.75">
      <c r="A11" s="5"/>
    </row>
    <row r="12" ht="12.75">
      <c r="A12" s="5"/>
    </row>
    <row r="13" ht="12.75">
      <c r="A13" s="5"/>
    </row>
    <row r="14" ht="12.75">
      <c r="A14" s="5"/>
    </row>
    <row r="15" ht="12.75">
      <c r="A15" s="5"/>
    </row>
    <row r="16" ht="13.5" thickBot="1">
      <c r="A16" s="5"/>
    </row>
    <row r="17" spans="1:10" ht="35.25" thickBot="1">
      <c r="A17" s="5"/>
      <c r="B17" s="10"/>
      <c r="C17" s="11" t="s">
        <v>3</v>
      </c>
      <c r="D17" s="12"/>
      <c r="E17" s="13"/>
      <c r="F17" s="14" t="s">
        <v>4</v>
      </c>
      <c r="J17" s="15"/>
    </row>
    <row r="18" spans="1:10" ht="51" customHeight="1" thickBot="1">
      <c r="A18" s="5"/>
      <c r="B18" s="16" t="s">
        <v>5</v>
      </c>
      <c r="C18" s="17" t="s">
        <v>6</v>
      </c>
      <c r="D18" s="18" t="s">
        <v>7</v>
      </c>
      <c r="E18" s="19" t="s">
        <v>8</v>
      </c>
      <c r="F18" s="20" t="s">
        <v>9</v>
      </c>
      <c r="J18" s="21"/>
    </row>
    <row r="19" spans="1:10" ht="15.75">
      <c r="A19" s="5"/>
      <c r="B19" s="22" t="s">
        <v>10</v>
      </c>
      <c r="C19" s="23">
        <f>SUMPRODUCT(('Carbon Metric - detail'!$C$9:$C$75=$B19)*'Carbon Metric - detail'!E$9:G$75)</f>
        <v>1139677.3799999997</v>
      </c>
      <c r="D19" s="24"/>
      <c r="E19" s="25"/>
      <c r="F19" s="26">
        <f>SUMIF('Carbon Metric - detail'!$C$9:$C$76,'Carbon Metric - summary'!B19,'Carbon Metric - detail'!$T$9:$T$76)</f>
        <v>298022.40916816983</v>
      </c>
      <c r="J19" s="21"/>
    </row>
    <row r="20" spans="1:10" ht="15.75">
      <c r="A20" s="5"/>
      <c r="B20" s="22" t="s">
        <v>11</v>
      </c>
      <c r="C20" s="27">
        <f>SUMPRODUCT(('Carbon Metric - detail'!$C$9:$C$75=$B20)*'Carbon Metric - detail'!E$9:G$75)</f>
        <v>2587653.271000003</v>
      </c>
      <c r="D20" s="28"/>
      <c r="E20" s="29"/>
      <c r="F20" s="30">
        <f>SUMIF('Carbon Metric - detail'!$C$9:$C$76,'Carbon Metric - summary'!B20,'Carbon Metric - detail'!$T$9:$T$76)</f>
        <v>2201091.564536865</v>
      </c>
      <c r="J20" s="21"/>
    </row>
    <row r="21" spans="1:10" ht="15.75">
      <c r="A21" s="5"/>
      <c r="B21" s="22" t="s">
        <v>12</v>
      </c>
      <c r="C21" s="27">
        <f>SUMPRODUCT(('Carbon Metric - detail'!$C$9:$C$75=$B21)*'Carbon Metric - detail'!E$9:G$75)</f>
        <v>581143.374</v>
      </c>
      <c r="D21" s="28"/>
      <c r="E21" s="29"/>
      <c r="F21" s="30">
        <f>SUMIF('Carbon Metric - detail'!$C$9:$C$76,'Carbon Metric - summary'!B21,'Carbon Metric - detail'!$T$9:$T$76)</f>
        <v>1655256.064408343</v>
      </c>
      <c r="J21" s="21"/>
    </row>
    <row r="22" spans="1:10" ht="15.75">
      <c r="A22" s="5"/>
      <c r="B22" s="22" t="s">
        <v>13</v>
      </c>
      <c r="C22" s="27">
        <f>SUMPRODUCT(('Carbon Metric - detail'!$C$9:$C$75=$B22)*'Carbon Metric - detail'!E$9:G$75)</f>
        <v>354275.65100000036</v>
      </c>
      <c r="D22" s="28"/>
      <c r="E22" s="29"/>
      <c r="F22" s="30">
        <f>SUMIF('Carbon Metric - detail'!$C$9:$C$76,'Carbon Metric - summary'!B22,'Carbon Metric - detail'!$T$9:$T$76)</f>
        <v>420445.37229358294</v>
      </c>
      <c r="J22" s="21"/>
    </row>
    <row r="23" spans="1:10" ht="15.75">
      <c r="A23" s="5"/>
      <c r="B23" s="22" t="s">
        <v>14</v>
      </c>
      <c r="C23" s="27">
        <f>SUMPRODUCT(('Carbon Metric - detail'!$C$9:$C$75=$B23)*'Carbon Metric - detail'!E$9:G$75)</f>
        <v>4108255.489999994</v>
      </c>
      <c r="D23" s="28"/>
      <c r="E23" s="29"/>
      <c r="F23" s="30">
        <f>SUMIF('Carbon Metric - detail'!$C$9:$C$76,'Carbon Metric - summary'!B23,'Carbon Metric - detail'!$T$9:$T$76)</f>
        <v>1011261.0953426588</v>
      </c>
      <c r="J23" s="21"/>
    </row>
    <row r="24" spans="1:10" ht="15.75">
      <c r="A24" s="5"/>
      <c r="B24" s="22" t="s">
        <v>15</v>
      </c>
      <c r="C24" s="27">
        <f>SUMPRODUCT(('Carbon Metric - detail'!$C$9:$C$75=$B24)*'Carbon Metric - detail'!E$9:G$75)</f>
        <v>661724.7200000006</v>
      </c>
      <c r="D24" s="28"/>
      <c r="E24" s="29"/>
      <c r="F24" s="30">
        <f>SUMIF('Carbon Metric - detail'!$C$9:$C$76,'Carbon Metric - summary'!B24,'Carbon Metric - detail'!$T$9:$T$76)</f>
        <v>759611.6309979421</v>
      </c>
      <c r="J24" s="21"/>
    </row>
    <row r="25" spans="1:10" ht="15.75">
      <c r="A25" s="5"/>
      <c r="B25" s="22" t="s">
        <v>16</v>
      </c>
      <c r="C25" s="27">
        <f>SUMPRODUCT(('Carbon Metric - detail'!$C$9:$C$75=$B25)*'Carbon Metric - detail'!E$9:G$75)</f>
        <v>257596.16199999978</v>
      </c>
      <c r="D25" s="28"/>
      <c r="E25" s="29"/>
      <c r="F25" s="30">
        <f>SUMIF('Carbon Metric - detail'!$C$9:$C$76,'Carbon Metric - summary'!B25,'Carbon Metric - detail'!$T$9:$T$76)</f>
        <v>207221.68918735633</v>
      </c>
      <c r="J25" s="21"/>
    </row>
    <row r="26" spans="1:10" ht="15.75">
      <c r="A26" s="5"/>
      <c r="B26" s="22" t="s">
        <v>17</v>
      </c>
      <c r="C26" s="27">
        <f>SUMPRODUCT(('Carbon Metric - detail'!$C$9:$C$75=$B26)*'Carbon Metric - detail'!E$9:G$75)</f>
        <v>8002.58</v>
      </c>
      <c r="D26" s="28"/>
      <c r="E26" s="29"/>
      <c r="F26" s="30">
        <f>SUMIF('Carbon Metric - detail'!$C$9:$C$76,'Carbon Metric - summary'!B26,'Carbon Metric - detail'!$T$9:$T$76)</f>
        <v>4505.45254</v>
      </c>
      <c r="J26" s="21"/>
    </row>
    <row r="27" spans="1:10" ht="15.75">
      <c r="A27" s="5"/>
      <c r="B27" s="22" t="s">
        <v>18</v>
      </c>
      <c r="C27" s="27">
        <f>SUMPRODUCT(('Carbon Metric - detail'!$C$9:$C$75=$B27)*'Carbon Metric - detail'!E$9:G$75)</f>
        <v>9377.900000000001</v>
      </c>
      <c r="D27" s="28"/>
      <c r="E27" s="29"/>
      <c r="F27" s="30">
        <f>SUMIF('Carbon Metric - detail'!$C$9:$C$76,'Carbon Metric - summary'!B27,'Carbon Metric - detail'!$T$9:$T$76)</f>
        <v>18056.804200000006</v>
      </c>
      <c r="J27" s="21"/>
    </row>
    <row r="28" spans="1:10" ht="15.75">
      <c r="A28" s="5"/>
      <c r="B28" s="22" t="s">
        <v>19</v>
      </c>
      <c r="C28" s="27">
        <f>SUMPRODUCT(('Carbon Metric - detail'!$C$9:$C$75=$B28)*'Carbon Metric - detail'!E$9:G$75)</f>
        <v>22719.37000000001</v>
      </c>
      <c r="D28" s="28"/>
      <c r="E28" s="29"/>
      <c r="F28" s="30">
        <f>SUMIF('Carbon Metric - detail'!$C$9:$C$76,'Carbon Metric - summary'!B28,'Carbon Metric - detail'!$T$9:$T$76)</f>
        <v>20924.53977000001</v>
      </c>
      <c r="J28" s="21"/>
    </row>
    <row r="29" spans="1:10" ht="15.75">
      <c r="A29" s="5"/>
      <c r="B29" s="22" t="s">
        <v>20</v>
      </c>
      <c r="C29" s="27">
        <f>SUMPRODUCT(('Carbon Metric - detail'!$C$9:$C$75=$B29)*'Carbon Metric - detail'!E$9:G$75)</f>
        <v>1433511.4700000002</v>
      </c>
      <c r="D29" s="28"/>
      <c r="E29" s="29"/>
      <c r="F29" s="30">
        <f>SUMIF('Carbon Metric - detail'!$C$9:$C$76,'Carbon Metric - summary'!B29,'Carbon Metric - detail'!$T$9:$T$76)</f>
        <v>13008.192964685082</v>
      </c>
      <c r="J29" s="21"/>
    </row>
    <row r="30" spans="1:10" ht="15.75">
      <c r="A30" s="5"/>
      <c r="B30" s="22" t="s">
        <v>21</v>
      </c>
      <c r="C30" s="27">
        <f>SUMPRODUCT(('Carbon Metric - detail'!$C$9:$C$75=$B30)*'Carbon Metric - detail'!E$9:G$75)</f>
        <v>35436.869999999995</v>
      </c>
      <c r="D30" s="28"/>
      <c r="E30" s="29"/>
      <c r="F30" s="30">
        <f>SUMIF('Carbon Metric - detail'!$C$9:$C$76,'Carbon Metric - summary'!B30,'Carbon Metric - detail'!$T$9:$T$76)</f>
        <v>9.611689174806065</v>
      </c>
      <c r="J30" s="21"/>
    </row>
    <row r="31" spans="1:10" ht="15.75">
      <c r="A31" s="5"/>
      <c r="B31" s="22" t="s">
        <v>22</v>
      </c>
      <c r="C31" s="27">
        <f>SUMPRODUCT(('Carbon Metric - detail'!$C$9:$C$75=$B31)*'Carbon Metric - detail'!E$9:G$75)</f>
        <v>49884.99000000001</v>
      </c>
      <c r="D31" s="28"/>
      <c r="E31" s="31"/>
      <c r="F31" s="30">
        <f>SUMIF('Carbon Metric - detail'!$C$9:$C$76,'Carbon Metric - summary'!B31,'Carbon Metric - detail'!$T$9:$T$76)</f>
        <v>6694.8004783000015</v>
      </c>
      <c r="J31" s="21"/>
    </row>
    <row r="32" spans="1:10" ht="15.75">
      <c r="A32" s="5"/>
      <c r="B32" s="22" t="s">
        <v>23</v>
      </c>
      <c r="C32" s="27">
        <f>SUMPRODUCT(('Carbon Metric - detail'!$C$9:$C$75=$B32)*'Carbon Metric - detail'!E$9:G$75)</f>
        <v>6371.873000000002</v>
      </c>
      <c r="D32" s="28"/>
      <c r="E32" s="31"/>
      <c r="F32" s="30">
        <f>SUMIF('Carbon Metric - detail'!$C$9:$C$76,'Carbon Metric - summary'!B32,'Carbon Metric - detail'!$T$9:$T$76)</f>
        <v>4146.9855000000025</v>
      </c>
      <c r="J32" s="21"/>
    </row>
    <row r="33" spans="1:10" ht="15.75">
      <c r="A33" s="5"/>
      <c r="B33" s="22" t="s">
        <v>24</v>
      </c>
      <c r="C33" s="27">
        <f>SUMPRODUCT(('Carbon Metric - detail'!$C$9:$C$75=$B33)*'Carbon Metric - detail'!E$9:G$75)</f>
        <v>126363.73699999988</v>
      </c>
      <c r="D33" s="28"/>
      <c r="E33" s="31"/>
      <c r="F33" s="30">
        <f>SUMIF('Carbon Metric - detail'!$C$9:$C$76,'Carbon Metric - summary'!B33,'Carbon Metric - detail'!$T$9:$T$76)</f>
        <v>0</v>
      </c>
      <c r="J33" s="21"/>
    </row>
    <row r="34" spans="1:10" ht="15.75">
      <c r="A34" s="5"/>
      <c r="B34" s="22" t="s">
        <v>25</v>
      </c>
      <c r="C34" s="27">
        <f>SUMPRODUCT(('Carbon Metric - detail'!$C$9:$C$75=$B34)*'Carbon Metric - detail'!E$9:G$75)</f>
        <v>12766.718000000004</v>
      </c>
      <c r="D34" s="28"/>
      <c r="E34" s="31"/>
      <c r="F34" s="30">
        <f>SUMIF('Carbon Metric - detail'!$C$9:$C$76,'Carbon Metric - summary'!B34,'Carbon Metric - detail'!$T$9:$T$76)</f>
        <v>-8756.979740000006</v>
      </c>
      <c r="J34" s="21"/>
    </row>
    <row r="35" spans="1:10" ht="15.75">
      <c r="A35" s="5"/>
      <c r="B35" s="22" t="s">
        <v>26</v>
      </c>
      <c r="C35" s="27">
        <f>SUMPRODUCT(('Carbon Metric - detail'!$C$9:$C$75=$B35)*'Carbon Metric - detail'!E$9:G$75)</f>
        <v>2091.312999999999</v>
      </c>
      <c r="D35" s="28"/>
      <c r="E35" s="31"/>
      <c r="F35" s="30">
        <f>SUMIF('Carbon Metric - detail'!$C$9:$C$76,'Carbon Metric - summary'!B35,'Carbon Metric - detail'!$T$9:$T$76)</f>
        <v>5497.737319999998</v>
      </c>
      <c r="J35" s="21"/>
    </row>
    <row r="36" spans="1:10" ht="15.75">
      <c r="A36" s="5"/>
      <c r="B36" s="22" t="s">
        <v>27</v>
      </c>
      <c r="C36" s="27">
        <f>SUMPRODUCT(('Carbon Metric - detail'!$C$9:$C$75=$B36)*'Carbon Metric - detail'!E$9:G$75)</f>
        <v>113739.12099999991</v>
      </c>
      <c r="D36" s="28"/>
      <c r="E36" s="31"/>
      <c r="F36" s="30">
        <f>SUMIF('Carbon Metric - detail'!$C$9:$C$76,'Carbon Metric - summary'!B36,'Carbon Metric - detail'!$T$9:$T$76)</f>
        <v>302172.6681473458</v>
      </c>
      <c r="J36" s="21"/>
    </row>
    <row r="37" spans="1:10" ht="15.75">
      <c r="A37" s="5"/>
      <c r="B37" s="22" t="s">
        <v>28</v>
      </c>
      <c r="C37" s="27">
        <f>SUMPRODUCT(('Carbon Metric - detail'!$C$9:$C$75=$B37)*'Carbon Metric - detail'!E$9:G$75)</f>
        <v>0</v>
      </c>
      <c r="D37" s="28"/>
      <c r="E37" s="31"/>
      <c r="F37" s="30">
        <f>SUMIF('Carbon Metric - detail'!$C$9:$C$76,'Carbon Metric - summary'!B37,'Carbon Metric - detail'!$T$9:$T$76)</f>
        <v>0</v>
      </c>
      <c r="J37" s="21"/>
    </row>
    <row r="38" spans="1:10" ht="15.75">
      <c r="A38" s="5"/>
      <c r="B38" s="22" t="s">
        <v>29</v>
      </c>
      <c r="C38" s="32">
        <f>SUMPRODUCT(('Carbon Metric - detail'!$C$9:$C$75=$B38)*'Carbon Metric - detail'!E$9:G$75)</f>
        <v>0</v>
      </c>
      <c r="D38" s="28"/>
      <c r="E38" s="31"/>
      <c r="F38" s="30">
        <f>SUMIF('Carbon Metric - detail'!$C$9:$C$76,'Carbon Metric - summary'!B38,'Carbon Metric - detail'!$T$9:$T$76)</f>
        <v>0</v>
      </c>
      <c r="H38" s="33"/>
      <c r="J38" s="21"/>
    </row>
    <row r="39" spans="1:10" ht="16.5" thickBot="1">
      <c r="A39" s="5"/>
      <c r="B39" s="34" t="s">
        <v>30</v>
      </c>
      <c r="C39" s="35">
        <v>0</v>
      </c>
      <c r="D39" s="35">
        <f>'Carbon Metric - detail'!H76</f>
        <v>4876252.789999999</v>
      </c>
      <c r="E39" s="36">
        <f>'Carbon Metric - detail'!I76</f>
        <v>9804127.345</v>
      </c>
      <c r="F39" s="37">
        <f>SUMIF('Carbon Metric - detail'!$C$9:$C$76,'Carbon Metric - summary'!B39,'Carbon Metric - detail'!$T$9:$T$76)</f>
        <v>-2660936.607714051</v>
      </c>
      <c r="J39" s="38"/>
    </row>
    <row r="40" spans="2:10" ht="25.5" customHeight="1" thickBot="1">
      <c r="B40" s="39" t="s">
        <v>31</v>
      </c>
      <c r="C40" s="40">
        <f>SUM(C19:C39)</f>
        <v>11510591.989999996</v>
      </c>
      <c r="D40" s="41">
        <f>SUM(D28:D39)</f>
        <v>4876252.789999999</v>
      </c>
      <c r="E40" s="42">
        <f>SUM(E28:E39)</f>
        <v>9804127.345</v>
      </c>
      <c r="F40" s="43">
        <f>SUM(F19:F39)</f>
        <v>4258233.031090373</v>
      </c>
      <c r="J40"/>
    </row>
    <row r="41" ht="15">
      <c r="J41"/>
    </row>
    <row r="42" ht="15">
      <c r="J42"/>
    </row>
    <row r="43" ht="15">
      <c r="J43"/>
    </row>
    <row r="44" ht="15">
      <c r="J44"/>
    </row>
    <row r="45" ht="15">
      <c r="J45"/>
    </row>
    <row r="46" ht="15">
      <c r="J46"/>
    </row>
    <row r="47" ht="15">
      <c r="J47"/>
    </row>
    <row r="48" ht="15">
      <c r="J48"/>
    </row>
    <row r="49" ht="15">
      <c r="J49"/>
    </row>
    <row r="50" ht="15">
      <c r="J50"/>
    </row>
    <row r="51" ht="15">
      <c r="J51"/>
    </row>
    <row r="52" ht="15">
      <c r="J52"/>
    </row>
    <row r="53" ht="15">
      <c r="J53"/>
    </row>
    <row r="54" ht="15">
      <c r="J54"/>
    </row>
    <row r="55" ht="15">
      <c r="J55"/>
    </row>
    <row r="56" ht="15">
      <c r="J56"/>
    </row>
    <row r="57" ht="15">
      <c r="J57"/>
    </row>
    <row r="58" ht="15">
      <c r="J58"/>
    </row>
    <row r="59" ht="15">
      <c r="J59"/>
    </row>
    <row r="60" ht="15">
      <c r="J60"/>
    </row>
    <row r="61" ht="15">
      <c r="J61"/>
    </row>
    <row r="62" ht="15">
      <c r="J62"/>
    </row>
    <row r="63" ht="15">
      <c r="J63"/>
    </row>
    <row r="64" ht="15">
      <c r="J64"/>
    </row>
    <row r="65" ht="15">
      <c r="J65"/>
    </row>
    <row r="66" ht="15">
      <c r="J66"/>
    </row>
    <row r="67" ht="15">
      <c r="J67"/>
    </row>
    <row r="68" ht="15">
      <c r="J68"/>
    </row>
    <row r="69" ht="15">
      <c r="J69"/>
    </row>
    <row r="70" ht="15">
      <c r="J70"/>
    </row>
    <row r="71" ht="15">
      <c r="J71"/>
    </row>
    <row r="72" ht="15">
      <c r="J72"/>
    </row>
    <row r="73" ht="15">
      <c r="J73"/>
    </row>
    <row r="74" ht="15">
      <c r="J74"/>
    </row>
    <row r="75" ht="15">
      <c r="J75"/>
    </row>
    <row r="76" ht="15">
      <c r="J76"/>
    </row>
    <row r="77" ht="15">
      <c r="J77"/>
    </row>
    <row r="78" ht="15">
      <c r="J78"/>
    </row>
    <row r="79" ht="15">
      <c r="J79"/>
    </row>
    <row r="80" ht="15">
      <c r="J80"/>
    </row>
    <row r="81" ht="15">
      <c r="J81"/>
    </row>
    <row r="82" ht="15">
      <c r="J82"/>
    </row>
    <row r="83" ht="15">
      <c r="J83"/>
    </row>
    <row r="84" ht="15">
      <c r="J84"/>
    </row>
  </sheetData>
  <sheetProtection/>
  <hyperlinks>
    <hyperlink ref="B5" location="Guidance!A1" display="IMPORTANT: Please read the guidance notes on interpretation"/>
  </hyperlinks>
  <printOptions/>
  <pageMargins left="0.7086614173228347" right="0.7086614173228347" top="0.7480314960629921" bottom="0.7480314960629921" header="0.31496062992125984" footer="0.31496062992125984"/>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theme="6" tint="0.7999799847602844"/>
  </sheetPr>
  <dimension ref="B2:T78"/>
  <sheetViews>
    <sheetView showGridLines="0" zoomScalePageLayoutView="0" workbookViewId="0" topLeftCell="A1">
      <pane xSplit="4" ySplit="8" topLeftCell="E41" activePane="bottomRight" state="frozen"/>
      <selection pane="topLeft" activeCell="A1" sqref="A1"/>
      <selection pane="topRight" activeCell="A1" sqref="A1"/>
      <selection pane="bottomLeft" activeCell="A1" sqref="A1"/>
      <selection pane="bottomRight" activeCell="D42" sqref="D42"/>
    </sheetView>
  </sheetViews>
  <sheetFormatPr defaultColWidth="8.88671875" defaultRowHeight="15"/>
  <cols>
    <col min="1" max="1" width="2.77734375" style="1" customWidth="1"/>
    <col min="2" max="2" width="7.77734375" style="1" customWidth="1"/>
    <col min="3" max="3" width="14.88671875" style="1" customWidth="1"/>
    <col min="4" max="4" width="29.77734375" style="1" customWidth="1"/>
    <col min="5" max="5" width="10.3359375" style="1" customWidth="1"/>
    <col min="6" max="6" width="8.88671875" style="1" customWidth="1"/>
    <col min="7" max="7" width="9.99609375" style="1" customWidth="1"/>
    <col min="8" max="8" width="11.88671875" style="1" customWidth="1"/>
    <col min="9" max="9" width="11.4453125" style="1" customWidth="1"/>
    <col min="10" max="10" width="8.88671875" style="44" customWidth="1"/>
    <col min="11" max="11" width="8.88671875" style="1" customWidth="1"/>
    <col min="12" max="12" width="10.88671875" style="1" customWidth="1"/>
    <col min="13" max="13" width="8.5546875" style="1" bestFit="1" customWidth="1"/>
    <col min="14" max="14" width="8.88671875" style="1" customWidth="1"/>
    <col min="15" max="15" width="8.77734375" style="1" customWidth="1"/>
    <col min="16" max="16" width="8.88671875" style="1" customWidth="1"/>
    <col min="17" max="17" width="9.88671875" style="1" customWidth="1"/>
    <col min="18" max="18" width="9.4453125" style="1" customWidth="1"/>
    <col min="19" max="19" width="9.77734375" style="1" customWidth="1"/>
    <col min="20" max="20" width="10.3359375" style="1" customWidth="1"/>
    <col min="21" max="21" width="8.88671875" style="1" customWidth="1"/>
    <col min="22" max="22" width="20.6640625" style="1" customWidth="1"/>
    <col min="23" max="16384" width="8.88671875" style="1" customWidth="1"/>
  </cols>
  <sheetData>
    <row r="1" ht="12.75"/>
    <row r="2" ht="18">
      <c r="B2" s="2" t="s">
        <v>32</v>
      </c>
    </row>
    <row r="3" spans="2:6" ht="12.75">
      <c r="B3" s="1" t="s">
        <v>33</v>
      </c>
      <c r="F3" s="45"/>
    </row>
    <row r="4" spans="2:6" ht="12.75">
      <c r="B4" s="1" t="s">
        <v>34</v>
      </c>
      <c r="F4" s="45"/>
    </row>
    <row r="5" spans="5:9" ht="12.75">
      <c r="E5" s="46"/>
      <c r="F5" s="46"/>
      <c r="G5" s="46"/>
      <c r="H5" s="46"/>
      <c r="I5" s="46"/>
    </row>
    <row r="6" spans="2:20" ht="13.5" thickBot="1">
      <c r="B6" s="47" t="s">
        <v>1</v>
      </c>
      <c r="C6" s="47"/>
      <c r="D6" s="47"/>
      <c r="E6" s="48"/>
      <c r="F6" s="48"/>
      <c r="G6" s="48"/>
      <c r="H6" s="48"/>
      <c r="I6" s="48"/>
      <c r="J6" s="49"/>
      <c r="K6" s="50"/>
      <c r="L6" s="49"/>
      <c r="M6" s="49"/>
      <c r="N6" s="50"/>
      <c r="O6" s="49"/>
      <c r="P6" s="50"/>
      <c r="Q6" s="50"/>
      <c r="R6" s="50"/>
      <c r="S6" s="50"/>
      <c r="T6" s="50"/>
    </row>
    <row r="7" spans="2:20" ht="16.5" thickBot="1">
      <c r="B7" s="51"/>
      <c r="C7" s="52"/>
      <c r="D7" s="52"/>
      <c r="E7" s="53" t="s">
        <v>35</v>
      </c>
      <c r="F7" s="54"/>
      <c r="G7" s="54"/>
      <c r="H7" s="54"/>
      <c r="I7" s="54"/>
      <c r="J7" s="55" t="s">
        <v>36</v>
      </c>
      <c r="K7" s="56"/>
      <c r="L7" s="56"/>
      <c r="M7" s="56"/>
      <c r="N7" s="57"/>
      <c r="O7" s="58" t="s">
        <v>37</v>
      </c>
      <c r="P7" s="59"/>
      <c r="Q7" s="59"/>
      <c r="R7" s="59"/>
      <c r="S7" s="59"/>
      <c r="T7" s="60"/>
    </row>
    <row r="8" spans="2:20" ht="48" thickBot="1">
      <c r="B8" s="61" t="s">
        <v>38</v>
      </c>
      <c r="C8" s="62" t="s">
        <v>39</v>
      </c>
      <c r="D8" s="63" t="s">
        <v>40</v>
      </c>
      <c r="E8" s="64" t="s">
        <v>41</v>
      </c>
      <c r="F8" s="65" t="s">
        <v>42</v>
      </c>
      <c r="G8" s="66" t="s">
        <v>43</v>
      </c>
      <c r="H8" s="66" t="s">
        <v>44</v>
      </c>
      <c r="I8" s="66" t="s">
        <v>8</v>
      </c>
      <c r="J8" s="67" t="s">
        <v>41</v>
      </c>
      <c r="K8" s="68" t="s">
        <v>42</v>
      </c>
      <c r="L8" s="69" t="s">
        <v>43</v>
      </c>
      <c r="M8" s="69" t="s">
        <v>44</v>
      </c>
      <c r="N8" s="69" t="s">
        <v>8</v>
      </c>
      <c r="O8" s="70" t="s">
        <v>41</v>
      </c>
      <c r="P8" s="71" t="s">
        <v>42</v>
      </c>
      <c r="Q8" s="72" t="s">
        <v>43</v>
      </c>
      <c r="R8" s="72" t="s">
        <v>44</v>
      </c>
      <c r="S8" s="72" t="s">
        <v>8</v>
      </c>
      <c r="T8" s="73" t="s">
        <v>45</v>
      </c>
    </row>
    <row r="9" spans="2:20" ht="15.75">
      <c r="B9" s="74">
        <v>1</v>
      </c>
      <c r="C9" s="75" t="s">
        <v>46</v>
      </c>
      <c r="D9" s="76" t="s">
        <v>47</v>
      </c>
      <c r="E9" s="77">
        <v>100268.44000000002</v>
      </c>
      <c r="F9" s="78">
        <v>0</v>
      </c>
      <c r="G9" s="79"/>
      <c r="H9" s="80"/>
      <c r="I9" s="80"/>
      <c r="J9" s="81">
        <v>392</v>
      </c>
      <c r="K9" s="82">
        <v>0</v>
      </c>
      <c r="L9" s="80"/>
      <c r="M9" s="80"/>
      <c r="N9" s="80"/>
      <c r="O9" s="83">
        <f>(E9*J9)/1000</f>
        <v>39305.228480000005</v>
      </c>
      <c r="P9" s="84">
        <f aca="true" t="shared" si="0" ref="P9:P28">(F9*K9)/1000</f>
        <v>0</v>
      </c>
      <c r="Q9" s="80"/>
      <c r="R9" s="80"/>
      <c r="S9" s="85"/>
      <c r="T9" s="86">
        <f>SUM(O9:S9)</f>
        <v>39305.228480000005</v>
      </c>
    </row>
    <row r="10" spans="2:20" ht="15.75">
      <c r="B10" s="87">
        <v>2</v>
      </c>
      <c r="C10" s="88" t="s">
        <v>46</v>
      </c>
      <c r="D10" s="89" t="s">
        <v>48</v>
      </c>
      <c r="E10" s="90">
        <v>19165.629999999986</v>
      </c>
      <c r="F10" s="91">
        <v>0</v>
      </c>
      <c r="G10" s="92"/>
      <c r="H10" s="93"/>
      <c r="I10" s="93"/>
      <c r="J10" s="94">
        <v>392</v>
      </c>
      <c r="K10" s="95">
        <v>0</v>
      </c>
      <c r="L10" s="93"/>
      <c r="M10" s="93"/>
      <c r="N10" s="93"/>
      <c r="O10" s="96">
        <f aca="true" t="shared" si="1" ref="O10:O28">(E10*J10)/1000</f>
        <v>7512.926959999994</v>
      </c>
      <c r="P10" s="97">
        <f t="shared" si="0"/>
        <v>0</v>
      </c>
      <c r="Q10" s="93"/>
      <c r="R10" s="93"/>
      <c r="S10" s="98"/>
      <c r="T10" s="99">
        <f aca="true" t="shared" si="2" ref="T10:T73">SUM(O10:S10)</f>
        <v>7512.926959999994</v>
      </c>
    </row>
    <row r="11" spans="2:20" ht="15.75">
      <c r="B11" s="87">
        <v>3</v>
      </c>
      <c r="C11" s="88" t="s">
        <v>46</v>
      </c>
      <c r="D11" s="89" t="s">
        <v>49</v>
      </c>
      <c r="E11" s="90">
        <v>82456.63</v>
      </c>
      <c r="F11" s="91">
        <v>0</v>
      </c>
      <c r="G11" s="92"/>
      <c r="H11" s="93"/>
      <c r="I11" s="93"/>
      <c r="J11" s="94">
        <v>392</v>
      </c>
      <c r="K11" s="95">
        <v>0</v>
      </c>
      <c r="L11" s="93"/>
      <c r="M11" s="93"/>
      <c r="N11" s="93"/>
      <c r="O11" s="96">
        <f t="shared" si="1"/>
        <v>32322.99896</v>
      </c>
      <c r="P11" s="97">
        <f t="shared" si="0"/>
        <v>0</v>
      </c>
      <c r="Q11" s="93"/>
      <c r="R11" s="93"/>
      <c r="S11" s="98"/>
      <c r="T11" s="99">
        <f t="shared" si="2"/>
        <v>32322.99896</v>
      </c>
    </row>
    <row r="12" spans="2:20" ht="15.75">
      <c r="B12" s="87">
        <v>4</v>
      </c>
      <c r="C12" s="88" t="s">
        <v>46</v>
      </c>
      <c r="D12" s="89" t="s">
        <v>50</v>
      </c>
      <c r="E12" s="90">
        <v>937744.3899999997</v>
      </c>
      <c r="F12" s="91">
        <v>42.29</v>
      </c>
      <c r="G12" s="92"/>
      <c r="H12" s="93"/>
      <c r="I12" s="93"/>
      <c r="J12" s="94">
        <v>233.41249182857803</v>
      </c>
      <c r="K12" s="95">
        <v>0</v>
      </c>
      <c r="L12" s="93"/>
      <c r="M12" s="93"/>
      <c r="N12" s="93"/>
      <c r="O12" s="96">
        <f t="shared" si="1"/>
        <v>218881.25476816983</v>
      </c>
      <c r="P12" s="97">
        <f t="shared" si="0"/>
        <v>0</v>
      </c>
      <c r="Q12" s="93"/>
      <c r="R12" s="93"/>
      <c r="S12" s="98"/>
      <c r="T12" s="99">
        <f t="shared" si="2"/>
        <v>218881.25476816983</v>
      </c>
    </row>
    <row r="13" spans="2:20" ht="15.75">
      <c r="B13" s="87">
        <v>5</v>
      </c>
      <c r="C13" s="88" t="s">
        <v>51</v>
      </c>
      <c r="D13" s="89" t="s">
        <v>52</v>
      </c>
      <c r="E13" s="90">
        <v>1026109.2700000016</v>
      </c>
      <c r="F13" s="91">
        <v>0</v>
      </c>
      <c r="G13" s="92"/>
      <c r="H13" s="93"/>
      <c r="I13" s="93"/>
      <c r="J13" s="94">
        <v>810.51286124031</v>
      </c>
      <c r="K13" s="95">
        <v>0</v>
      </c>
      <c r="L13" s="93"/>
      <c r="M13" s="93"/>
      <c r="N13" s="93"/>
      <c r="O13" s="96">
        <f t="shared" si="1"/>
        <v>831674.7603729072</v>
      </c>
      <c r="P13" s="97">
        <f t="shared" si="0"/>
        <v>0</v>
      </c>
      <c r="Q13" s="93"/>
      <c r="R13" s="93"/>
      <c r="S13" s="98"/>
      <c r="T13" s="99">
        <f t="shared" si="2"/>
        <v>831674.7603729072</v>
      </c>
    </row>
    <row r="14" spans="2:20" ht="15.75">
      <c r="B14" s="87">
        <v>6</v>
      </c>
      <c r="C14" s="88" t="s">
        <v>51</v>
      </c>
      <c r="D14" s="89" t="s">
        <v>53</v>
      </c>
      <c r="E14" s="90">
        <v>367791.87099999975</v>
      </c>
      <c r="F14" s="91">
        <v>0</v>
      </c>
      <c r="G14" s="92"/>
      <c r="H14" s="93"/>
      <c r="I14" s="93"/>
      <c r="J14" s="94">
        <v>894.2</v>
      </c>
      <c r="K14" s="95">
        <v>0</v>
      </c>
      <c r="L14" s="93"/>
      <c r="M14" s="93"/>
      <c r="N14" s="93"/>
      <c r="O14" s="96">
        <f t="shared" si="1"/>
        <v>328879.49104819976</v>
      </c>
      <c r="P14" s="97">
        <f t="shared" si="0"/>
        <v>0</v>
      </c>
      <c r="Q14" s="93"/>
      <c r="R14" s="93"/>
      <c r="S14" s="98"/>
      <c r="T14" s="99">
        <f t="shared" si="2"/>
        <v>328879.49104819976</v>
      </c>
    </row>
    <row r="15" spans="2:20" ht="15.75">
      <c r="B15" s="87">
        <v>7</v>
      </c>
      <c r="C15" s="88" t="s">
        <v>51</v>
      </c>
      <c r="D15" s="89" t="s">
        <v>54</v>
      </c>
      <c r="E15" s="90">
        <v>4013.470000000003</v>
      </c>
      <c r="F15" s="91">
        <v>1824.1000000000001</v>
      </c>
      <c r="G15" s="92"/>
      <c r="H15" s="93"/>
      <c r="I15" s="93"/>
      <c r="J15" s="94">
        <v>810.51286124031</v>
      </c>
      <c r="K15" s="95">
        <v>0</v>
      </c>
      <c r="L15" s="93"/>
      <c r="M15" s="93"/>
      <c r="N15" s="93"/>
      <c r="O15" s="96">
        <f t="shared" si="1"/>
        <v>3252.9690532021496</v>
      </c>
      <c r="P15" s="97">
        <f t="shared" si="0"/>
        <v>0</v>
      </c>
      <c r="Q15" s="93"/>
      <c r="R15" s="93"/>
      <c r="S15" s="98"/>
      <c r="T15" s="99">
        <f t="shared" si="2"/>
        <v>3252.9690532021496</v>
      </c>
    </row>
    <row r="16" spans="2:20" ht="15.75">
      <c r="B16" s="87">
        <v>8</v>
      </c>
      <c r="C16" s="88" t="s">
        <v>51</v>
      </c>
      <c r="D16" s="89" t="s">
        <v>55</v>
      </c>
      <c r="E16" s="90">
        <v>1187805.1300000013</v>
      </c>
      <c r="F16" s="91">
        <v>14.87</v>
      </c>
      <c r="G16" s="92"/>
      <c r="H16" s="93"/>
      <c r="I16" s="93"/>
      <c r="J16" s="94">
        <v>873.2782153100776</v>
      </c>
      <c r="K16" s="95">
        <v>0</v>
      </c>
      <c r="L16" s="93"/>
      <c r="M16" s="93"/>
      <c r="N16" s="93"/>
      <c r="O16" s="96">
        <f t="shared" si="1"/>
        <v>1037284.3440625558</v>
      </c>
      <c r="P16" s="97">
        <f t="shared" si="0"/>
        <v>0</v>
      </c>
      <c r="Q16" s="93"/>
      <c r="R16" s="93"/>
      <c r="S16" s="98"/>
      <c r="T16" s="99">
        <f t="shared" si="2"/>
        <v>1037284.3440625558</v>
      </c>
    </row>
    <row r="17" spans="2:20" ht="15.75">
      <c r="B17" s="87">
        <v>9</v>
      </c>
      <c r="C17" s="88" t="s">
        <v>56</v>
      </c>
      <c r="D17" s="89" t="s">
        <v>57</v>
      </c>
      <c r="E17" s="90">
        <v>83882.94000000002</v>
      </c>
      <c r="F17" s="91">
        <v>0</v>
      </c>
      <c r="G17" s="92"/>
      <c r="H17" s="93"/>
      <c r="I17" s="93"/>
      <c r="J17" s="94">
        <v>1799.19236124031</v>
      </c>
      <c r="K17" s="95">
        <v>0</v>
      </c>
      <c r="L17" s="93"/>
      <c r="M17" s="93"/>
      <c r="N17" s="93"/>
      <c r="O17" s="96">
        <f t="shared" si="1"/>
        <v>150921.54488637927</v>
      </c>
      <c r="P17" s="97">
        <f t="shared" si="0"/>
        <v>0</v>
      </c>
      <c r="Q17" s="93"/>
      <c r="R17" s="93"/>
      <c r="S17" s="98"/>
      <c r="T17" s="99">
        <f t="shared" si="2"/>
        <v>150921.54488637927</v>
      </c>
    </row>
    <row r="18" spans="2:20" ht="15.75">
      <c r="B18" s="87">
        <v>10</v>
      </c>
      <c r="C18" s="88" t="s">
        <v>56</v>
      </c>
      <c r="D18" s="89" t="s">
        <v>58</v>
      </c>
      <c r="E18" s="90">
        <v>27123.400000000034</v>
      </c>
      <c r="F18" s="91">
        <v>0</v>
      </c>
      <c r="G18" s="92"/>
      <c r="H18" s="93"/>
      <c r="I18" s="93"/>
      <c r="J18" s="94">
        <v>9266.592361240313</v>
      </c>
      <c r="K18" s="95">
        <v>0</v>
      </c>
      <c r="L18" s="93"/>
      <c r="M18" s="93"/>
      <c r="N18" s="93"/>
      <c r="O18" s="96">
        <f t="shared" si="1"/>
        <v>251341.49125086583</v>
      </c>
      <c r="P18" s="97">
        <f t="shared" si="0"/>
        <v>0</v>
      </c>
      <c r="Q18" s="93"/>
      <c r="R18" s="93"/>
      <c r="S18" s="98"/>
      <c r="T18" s="99">
        <f t="shared" si="2"/>
        <v>251341.49125086583</v>
      </c>
    </row>
    <row r="19" spans="2:20" ht="15.75">
      <c r="B19" s="87">
        <v>11</v>
      </c>
      <c r="C19" s="88" t="s">
        <v>56</v>
      </c>
      <c r="D19" s="89" t="s">
        <v>59</v>
      </c>
      <c r="E19" s="90">
        <v>118169.34000000014</v>
      </c>
      <c r="F19" s="91">
        <v>0</v>
      </c>
      <c r="G19" s="92"/>
      <c r="H19" s="93"/>
      <c r="I19" s="93"/>
      <c r="J19" s="94">
        <v>3964.73836124031</v>
      </c>
      <c r="K19" s="95">
        <v>0</v>
      </c>
      <c r="L19" s="93"/>
      <c r="M19" s="93"/>
      <c r="N19" s="93"/>
      <c r="O19" s="96">
        <f t="shared" si="1"/>
        <v>468510.51542044955</v>
      </c>
      <c r="P19" s="97">
        <f t="shared" si="0"/>
        <v>0</v>
      </c>
      <c r="Q19" s="93"/>
      <c r="R19" s="93"/>
      <c r="S19" s="98"/>
      <c r="T19" s="99">
        <f t="shared" si="2"/>
        <v>468510.51542044955</v>
      </c>
    </row>
    <row r="20" spans="2:20" ht="15.75">
      <c r="B20" s="87">
        <v>12</v>
      </c>
      <c r="C20" s="88" t="s">
        <v>60</v>
      </c>
      <c r="D20" s="89" t="s">
        <v>61</v>
      </c>
      <c r="E20" s="90">
        <v>208099.11100000024</v>
      </c>
      <c r="F20" s="91">
        <v>0</v>
      </c>
      <c r="G20" s="92"/>
      <c r="H20" s="93"/>
      <c r="I20" s="93"/>
      <c r="J20" s="94">
        <v>1215.0270110587194</v>
      </c>
      <c r="K20" s="95">
        <v>0</v>
      </c>
      <c r="L20" s="93"/>
      <c r="M20" s="93"/>
      <c r="N20" s="93"/>
      <c r="O20" s="96">
        <f t="shared" si="1"/>
        <v>252846.04084230697</v>
      </c>
      <c r="P20" s="97">
        <f t="shared" si="0"/>
        <v>0</v>
      </c>
      <c r="Q20" s="93"/>
      <c r="R20" s="93"/>
      <c r="S20" s="98"/>
      <c r="T20" s="99">
        <f t="shared" si="2"/>
        <v>252846.04084230697</v>
      </c>
    </row>
    <row r="21" spans="2:20" ht="15.75">
      <c r="B21" s="87">
        <v>34</v>
      </c>
      <c r="C21" s="88" t="s">
        <v>60</v>
      </c>
      <c r="D21" s="89" t="s">
        <v>62</v>
      </c>
      <c r="E21" s="90">
        <v>107850.3400000001</v>
      </c>
      <c r="F21" s="91">
        <v>0</v>
      </c>
      <c r="G21" s="92"/>
      <c r="H21" s="93"/>
      <c r="I21" s="93"/>
      <c r="J21" s="94">
        <v>1155.96955711526</v>
      </c>
      <c r="K21" s="95">
        <v>0</v>
      </c>
      <c r="L21" s="93"/>
      <c r="M21" s="93"/>
      <c r="N21" s="93"/>
      <c r="O21" s="96">
        <f t="shared" si="1"/>
        <v>124671.70976453031</v>
      </c>
      <c r="P21" s="97">
        <f t="shared" si="0"/>
        <v>0</v>
      </c>
      <c r="Q21" s="93"/>
      <c r="R21" s="93"/>
      <c r="S21" s="98"/>
      <c r="T21" s="99">
        <f t="shared" si="2"/>
        <v>124671.70976453031</v>
      </c>
    </row>
    <row r="22" spans="2:20" ht="15.75">
      <c r="B22" s="87">
        <v>35</v>
      </c>
      <c r="C22" s="88" t="s">
        <v>60</v>
      </c>
      <c r="D22" s="89" t="s">
        <v>63</v>
      </c>
      <c r="E22" s="90">
        <v>10686.63</v>
      </c>
      <c r="F22" s="91">
        <v>0</v>
      </c>
      <c r="G22" s="92"/>
      <c r="H22" s="93"/>
      <c r="I22" s="93"/>
      <c r="J22" s="94">
        <v>1704.5353612403107</v>
      </c>
      <c r="K22" s="95">
        <v>0</v>
      </c>
      <c r="L22" s="93"/>
      <c r="M22" s="93"/>
      <c r="N22" s="93"/>
      <c r="O22" s="96">
        <f t="shared" si="1"/>
        <v>18215.738727491538</v>
      </c>
      <c r="P22" s="97">
        <f t="shared" si="0"/>
        <v>0</v>
      </c>
      <c r="Q22" s="93"/>
      <c r="R22" s="93"/>
      <c r="S22" s="98"/>
      <c r="T22" s="99">
        <f t="shared" si="2"/>
        <v>18215.738727491538</v>
      </c>
    </row>
    <row r="23" spans="2:20" ht="15.75">
      <c r="B23" s="87">
        <v>36</v>
      </c>
      <c r="C23" s="88" t="s">
        <v>60</v>
      </c>
      <c r="D23" s="89" t="s">
        <v>64</v>
      </c>
      <c r="E23" s="90">
        <v>10030.430000000006</v>
      </c>
      <c r="F23" s="91">
        <v>0</v>
      </c>
      <c r="G23" s="92"/>
      <c r="H23" s="93"/>
      <c r="I23" s="93"/>
      <c r="J23" s="94">
        <v>1160.53536124031</v>
      </c>
      <c r="K23" s="95">
        <v>0</v>
      </c>
      <c r="L23" s="93"/>
      <c r="M23" s="93"/>
      <c r="N23" s="93"/>
      <c r="O23" s="96">
        <f t="shared" si="1"/>
        <v>11640.66870344565</v>
      </c>
      <c r="P23" s="97">
        <f t="shared" si="0"/>
        <v>0</v>
      </c>
      <c r="Q23" s="93"/>
      <c r="R23" s="93"/>
      <c r="S23" s="98"/>
      <c r="T23" s="99">
        <f t="shared" si="2"/>
        <v>11640.66870344565</v>
      </c>
    </row>
    <row r="24" spans="2:20" ht="15.75">
      <c r="B24" s="87">
        <v>37</v>
      </c>
      <c r="C24" s="88" t="s">
        <v>60</v>
      </c>
      <c r="D24" s="89" t="s">
        <v>65</v>
      </c>
      <c r="E24" s="90">
        <v>113.62</v>
      </c>
      <c r="F24" s="91">
        <v>0</v>
      </c>
      <c r="G24" s="92"/>
      <c r="H24" s="93"/>
      <c r="I24" s="93"/>
      <c r="J24" s="94">
        <v>887.6959635709316</v>
      </c>
      <c r="K24" s="95">
        <v>0</v>
      </c>
      <c r="L24" s="93"/>
      <c r="M24" s="93"/>
      <c r="N24" s="93"/>
      <c r="O24" s="96">
        <f t="shared" si="1"/>
        <v>100.86001538092926</v>
      </c>
      <c r="P24" s="97">
        <f t="shared" si="0"/>
        <v>0</v>
      </c>
      <c r="Q24" s="93"/>
      <c r="R24" s="93"/>
      <c r="S24" s="98"/>
      <c r="T24" s="99">
        <f t="shared" si="2"/>
        <v>100.86001538092926</v>
      </c>
    </row>
    <row r="25" spans="2:20" ht="15.75">
      <c r="B25" s="87">
        <v>38</v>
      </c>
      <c r="C25" s="88" t="s">
        <v>60</v>
      </c>
      <c r="D25" s="89" t="s">
        <v>66</v>
      </c>
      <c r="E25" s="90">
        <v>1808.45</v>
      </c>
      <c r="F25" s="91">
        <v>0</v>
      </c>
      <c r="G25" s="92"/>
      <c r="H25" s="93"/>
      <c r="I25" s="93"/>
      <c r="J25" s="94">
        <v>1097.6959635709313</v>
      </c>
      <c r="K25" s="95">
        <v>0</v>
      </c>
      <c r="L25" s="93"/>
      <c r="M25" s="93"/>
      <c r="N25" s="93"/>
      <c r="O25" s="96">
        <f t="shared" si="1"/>
        <v>1985.1282653198507</v>
      </c>
      <c r="P25" s="97">
        <f t="shared" si="0"/>
        <v>0</v>
      </c>
      <c r="Q25" s="93"/>
      <c r="R25" s="93"/>
      <c r="S25" s="98"/>
      <c r="T25" s="99">
        <f t="shared" si="2"/>
        <v>1985.1282653198507</v>
      </c>
    </row>
    <row r="26" spans="2:20" ht="15.75">
      <c r="B26" s="87">
        <v>39</v>
      </c>
      <c r="C26" s="88" t="s">
        <v>60</v>
      </c>
      <c r="D26" s="89" t="s">
        <v>67</v>
      </c>
      <c r="E26" s="90">
        <v>172.60999999999996</v>
      </c>
      <c r="F26" s="91">
        <v>0</v>
      </c>
      <c r="G26" s="92"/>
      <c r="H26" s="93"/>
      <c r="I26" s="93"/>
      <c r="J26" s="94">
        <v>947.6959635709311</v>
      </c>
      <c r="K26" s="95">
        <v>0</v>
      </c>
      <c r="L26" s="93"/>
      <c r="M26" s="93"/>
      <c r="N26" s="93"/>
      <c r="O26" s="96">
        <f t="shared" si="1"/>
        <v>163.58180027197838</v>
      </c>
      <c r="P26" s="97">
        <f t="shared" si="0"/>
        <v>0</v>
      </c>
      <c r="Q26" s="93"/>
      <c r="R26" s="93"/>
      <c r="S26" s="98"/>
      <c r="T26" s="99">
        <f t="shared" si="2"/>
        <v>163.58180027197838</v>
      </c>
    </row>
    <row r="27" spans="2:20" ht="15.75">
      <c r="B27" s="87">
        <v>40</v>
      </c>
      <c r="C27" s="88" t="s">
        <v>60</v>
      </c>
      <c r="D27" s="89" t="s">
        <v>68</v>
      </c>
      <c r="E27" s="90">
        <v>271.62000000000006</v>
      </c>
      <c r="F27" s="91">
        <v>0</v>
      </c>
      <c r="G27" s="92"/>
      <c r="H27" s="93"/>
      <c r="I27" s="93"/>
      <c r="J27" s="94">
        <v>1239.5093691029908</v>
      </c>
      <c r="K27" s="95">
        <v>0</v>
      </c>
      <c r="L27" s="93"/>
      <c r="M27" s="93"/>
      <c r="N27" s="93"/>
      <c r="O27" s="96">
        <f t="shared" si="1"/>
        <v>336.67553483575443</v>
      </c>
      <c r="P27" s="97">
        <f t="shared" si="0"/>
        <v>0</v>
      </c>
      <c r="Q27" s="93"/>
      <c r="R27" s="93"/>
      <c r="S27" s="98"/>
      <c r="T27" s="99">
        <f t="shared" si="2"/>
        <v>336.67553483575443</v>
      </c>
    </row>
    <row r="28" spans="2:20" ht="15.75">
      <c r="B28" s="87">
        <v>41</v>
      </c>
      <c r="C28" s="88" t="s">
        <v>60</v>
      </c>
      <c r="D28" s="89" t="s">
        <v>69</v>
      </c>
      <c r="E28" s="90">
        <v>15239.779999999999</v>
      </c>
      <c r="F28" s="91">
        <v>3.0600000000000005</v>
      </c>
      <c r="G28" s="92"/>
      <c r="H28" s="93"/>
      <c r="I28" s="93"/>
      <c r="J28" s="94">
        <v>688</v>
      </c>
      <c r="K28" s="95">
        <v>0</v>
      </c>
      <c r="L28" s="93"/>
      <c r="M28" s="93"/>
      <c r="N28" s="93"/>
      <c r="O28" s="96">
        <f t="shared" si="1"/>
        <v>10484.96864</v>
      </c>
      <c r="P28" s="97">
        <f t="shared" si="0"/>
        <v>0</v>
      </c>
      <c r="Q28" s="93"/>
      <c r="R28" s="93"/>
      <c r="S28" s="98"/>
      <c r="T28" s="99">
        <f t="shared" si="2"/>
        <v>10484.96864</v>
      </c>
    </row>
    <row r="29" spans="2:20" ht="15.75">
      <c r="B29" s="87">
        <v>42</v>
      </c>
      <c r="C29" s="88" t="s">
        <v>70</v>
      </c>
      <c r="D29" s="89" t="s">
        <v>71</v>
      </c>
      <c r="E29" s="100"/>
      <c r="F29" s="101"/>
      <c r="G29" s="91">
        <v>2516806.0999999936</v>
      </c>
      <c r="H29" s="93"/>
      <c r="I29" s="93"/>
      <c r="J29" s="102"/>
      <c r="K29" s="93"/>
      <c r="L29" s="95">
        <v>271.5</v>
      </c>
      <c r="M29" s="93"/>
      <c r="N29" s="93"/>
      <c r="O29" s="102"/>
      <c r="P29" s="93"/>
      <c r="Q29" s="97">
        <f>(G29*L29)/1000</f>
        <v>683312.8561499983</v>
      </c>
      <c r="R29" s="93"/>
      <c r="S29" s="98"/>
      <c r="T29" s="99">
        <f t="shared" si="2"/>
        <v>683312.8561499983</v>
      </c>
    </row>
    <row r="30" spans="2:20" ht="15.75">
      <c r="B30" s="87">
        <v>43</v>
      </c>
      <c r="C30" s="88" t="s">
        <v>70</v>
      </c>
      <c r="D30" s="89" t="s">
        <v>72</v>
      </c>
      <c r="E30" s="103"/>
      <c r="F30" s="104"/>
      <c r="G30" s="91">
        <v>187980.54</v>
      </c>
      <c r="H30" s="93"/>
      <c r="I30" s="93"/>
      <c r="J30" s="102"/>
      <c r="K30" s="93"/>
      <c r="L30" s="95">
        <v>489.2745</v>
      </c>
      <c r="M30" s="93"/>
      <c r="N30" s="93"/>
      <c r="O30" s="102"/>
      <c r="P30" s="93"/>
      <c r="Q30" s="97">
        <f>(G30*L30)/1000</f>
        <v>91974.08471823</v>
      </c>
      <c r="R30" s="93"/>
      <c r="S30" s="98"/>
      <c r="T30" s="99">
        <f t="shared" si="2"/>
        <v>91974.08471823</v>
      </c>
    </row>
    <row r="31" spans="2:20" ht="15.75">
      <c r="B31" s="87">
        <v>44</v>
      </c>
      <c r="C31" s="88" t="s">
        <v>70</v>
      </c>
      <c r="D31" s="89" t="s">
        <v>73</v>
      </c>
      <c r="E31" s="103"/>
      <c r="F31" s="104"/>
      <c r="G31" s="91">
        <v>797771.15</v>
      </c>
      <c r="H31" s="93"/>
      <c r="I31" s="93"/>
      <c r="J31" s="102"/>
      <c r="K31" s="93"/>
      <c r="L31" s="95">
        <v>295.7917875</v>
      </c>
      <c r="M31" s="93"/>
      <c r="N31" s="93"/>
      <c r="O31" s="102"/>
      <c r="P31" s="93"/>
      <c r="Q31" s="97">
        <f>(G31*L31)/1000</f>
        <v>235974.15447443063</v>
      </c>
      <c r="R31" s="93"/>
      <c r="S31" s="98"/>
      <c r="T31" s="99">
        <f t="shared" si="2"/>
        <v>235974.15447443063</v>
      </c>
    </row>
    <row r="32" spans="2:20" ht="15.75">
      <c r="B32" s="87">
        <v>45</v>
      </c>
      <c r="C32" s="88" t="s">
        <v>74</v>
      </c>
      <c r="D32" s="89" t="s">
        <v>75</v>
      </c>
      <c r="E32" s="103"/>
      <c r="F32" s="104"/>
      <c r="G32" s="91">
        <v>66484.22</v>
      </c>
      <c r="H32" s="93"/>
      <c r="I32" s="93"/>
      <c r="J32" s="102"/>
      <c r="K32" s="93"/>
      <c r="L32" s="95">
        <v>0</v>
      </c>
      <c r="M32" s="93"/>
      <c r="N32" s="93"/>
      <c r="O32" s="102"/>
      <c r="P32" s="93"/>
      <c r="Q32" s="97">
        <f>(G32*L32)/1000</f>
        <v>0</v>
      </c>
      <c r="R32" s="93"/>
      <c r="S32" s="98"/>
      <c r="T32" s="99">
        <f t="shared" si="2"/>
        <v>0</v>
      </c>
    </row>
    <row r="33" spans="2:20" ht="15.75">
      <c r="B33" s="87">
        <v>16</v>
      </c>
      <c r="C33" s="88" t="s">
        <v>70</v>
      </c>
      <c r="D33" s="89" t="s">
        <v>76</v>
      </c>
      <c r="E33" s="105"/>
      <c r="F33" s="106"/>
      <c r="G33" s="91">
        <v>605697.7000000005</v>
      </c>
      <c r="H33" s="93"/>
      <c r="I33" s="93"/>
      <c r="J33" s="102"/>
      <c r="K33" s="93"/>
      <c r="L33" s="95">
        <v>0</v>
      </c>
      <c r="M33" s="93"/>
      <c r="N33" s="93"/>
      <c r="O33" s="102"/>
      <c r="P33" s="93"/>
      <c r="Q33" s="97">
        <f>(G33*L33)/1000</f>
        <v>0</v>
      </c>
      <c r="R33" s="93"/>
      <c r="S33" s="98"/>
      <c r="T33" s="99">
        <f t="shared" si="2"/>
        <v>0</v>
      </c>
    </row>
    <row r="34" spans="2:20" ht="15.75">
      <c r="B34" s="87">
        <v>17</v>
      </c>
      <c r="C34" s="88" t="s">
        <v>74</v>
      </c>
      <c r="D34" s="89" t="s">
        <v>15</v>
      </c>
      <c r="E34" s="90">
        <v>522398.0400000006</v>
      </c>
      <c r="F34" s="91">
        <v>27.14</v>
      </c>
      <c r="G34" s="92"/>
      <c r="H34" s="93"/>
      <c r="I34" s="93"/>
      <c r="J34" s="94">
        <v>1275.9673430938337</v>
      </c>
      <c r="K34" s="95">
        <v>1425</v>
      </c>
      <c r="L34" s="93"/>
      <c r="M34" s="93"/>
      <c r="N34" s="93"/>
      <c r="O34" s="96">
        <f aca="true" t="shared" si="3" ref="O34:P70">(E34*J34)/1000</f>
        <v>666562.839136227</v>
      </c>
      <c r="P34" s="97">
        <f t="shared" si="3"/>
        <v>38.6745</v>
      </c>
      <c r="Q34" s="93"/>
      <c r="R34" s="93"/>
      <c r="S34" s="98"/>
      <c r="T34" s="99">
        <f t="shared" si="2"/>
        <v>666601.513636227</v>
      </c>
    </row>
    <row r="35" spans="2:20" ht="15.75">
      <c r="B35" s="87">
        <v>46</v>
      </c>
      <c r="C35" s="88" t="s">
        <v>74</v>
      </c>
      <c r="D35" s="89" t="s">
        <v>77</v>
      </c>
      <c r="E35" s="90">
        <v>66550.23999999999</v>
      </c>
      <c r="F35" s="91">
        <v>671.98</v>
      </c>
      <c r="G35" s="92"/>
      <c r="H35" s="93"/>
      <c r="I35" s="93"/>
      <c r="J35" s="94">
        <v>1275.9673430938337</v>
      </c>
      <c r="K35" s="95">
        <v>1425</v>
      </c>
      <c r="L35" s="93"/>
      <c r="M35" s="93"/>
      <c r="N35" s="93"/>
      <c r="O35" s="96">
        <f t="shared" si="3"/>
        <v>84915.93291505695</v>
      </c>
      <c r="P35" s="97">
        <f t="shared" si="3"/>
        <v>957.5715</v>
      </c>
      <c r="Q35" s="93"/>
      <c r="R35" s="93"/>
      <c r="S35" s="98"/>
      <c r="T35" s="99">
        <f t="shared" si="2"/>
        <v>85873.50441505696</v>
      </c>
    </row>
    <row r="36" spans="2:20" ht="15.75">
      <c r="B36" s="87">
        <v>47</v>
      </c>
      <c r="C36" s="88" t="s">
        <v>74</v>
      </c>
      <c r="D36" s="89" t="s">
        <v>78</v>
      </c>
      <c r="E36" s="90">
        <v>5593.1</v>
      </c>
      <c r="F36" s="91">
        <v>0</v>
      </c>
      <c r="G36" s="92"/>
      <c r="H36" s="93"/>
      <c r="I36" s="93"/>
      <c r="J36" s="94">
        <v>1275.9673430938337</v>
      </c>
      <c r="K36" s="95">
        <v>1425</v>
      </c>
      <c r="L36" s="93"/>
      <c r="M36" s="93"/>
      <c r="N36" s="93"/>
      <c r="O36" s="96">
        <f t="shared" si="3"/>
        <v>7136.612946658122</v>
      </c>
      <c r="P36" s="97">
        <f t="shared" si="3"/>
        <v>0</v>
      </c>
      <c r="Q36" s="93"/>
      <c r="R36" s="93"/>
      <c r="S36" s="98"/>
      <c r="T36" s="99">
        <f t="shared" si="2"/>
        <v>7136.612946658122</v>
      </c>
    </row>
    <row r="37" spans="2:20" ht="15.75">
      <c r="B37" s="87">
        <v>48</v>
      </c>
      <c r="C37" s="88" t="s">
        <v>79</v>
      </c>
      <c r="D37" s="89" t="s">
        <v>80</v>
      </c>
      <c r="E37" s="90">
        <v>39154.37599999989</v>
      </c>
      <c r="F37" s="91">
        <v>537.3600000000004</v>
      </c>
      <c r="G37" s="92"/>
      <c r="H37" s="93"/>
      <c r="I37" s="93"/>
      <c r="J37" s="94">
        <v>1265.6581710914452</v>
      </c>
      <c r="K37" s="95">
        <v>0</v>
      </c>
      <c r="L37" s="93"/>
      <c r="M37" s="93"/>
      <c r="N37" s="93"/>
      <c r="O37" s="96">
        <f t="shared" si="3"/>
        <v>49556.05591838663</v>
      </c>
      <c r="P37" s="97">
        <f t="shared" si="3"/>
        <v>0</v>
      </c>
      <c r="Q37" s="93"/>
      <c r="R37" s="93"/>
      <c r="S37" s="98"/>
      <c r="T37" s="99">
        <f t="shared" si="2"/>
        <v>49556.05591838663</v>
      </c>
    </row>
    <row r="38" spans="2:20" ht="15.75">
      <c r="B38" s="87">
        <v>49</v>
      </c>
      <c r="C38" s="88" t="s">
        <v>79</v>
      </c>
      <c r="D38" s="89" t="s">
        <v>81</v>
      </c>
      <c r="E38" s="90">
        <v>90351.34299999998</v>
      </c>
      <c r="F38" s="91">
        <v>1661.4800000000002</v>
      </c>
      <c r="G38" s="92"/>
      <c r="H38" s="93"/>
      <c r="I38" s="93"/>
      <c r="J38" s="94">
        <v>1481.5984113624406</v>
      </c>
      <c r="K38" s="95">
        <v>0</v>
      </c>
      <c r="L38" s="93"/>
      <c r="M38" s="93"/>
      <c r="N38" s="93"/>
      <c r="O38" s="96">
        <f t="shared" si="3"/>
        <v>133864.40625326295</v>
      </c>
      <c r="P38" s="97">
        <f t="shared" si="3"/>
        <v>0</v>
      </c>
      <c r="Q38" s="93"/>
      <c r="R38" s="93"/>
      <c r="S38" s="98"/>
      <c r="T38" s="99">
        <f t="shared" si="2"/>
        <v>133864.40625326295</v>
      </c>
    </row>
    <row r="39" spans="2:20" ht="15.75">
      <c r="B39" s="87">
        <v>50</v>
      </c>
      <c r="C39" s="88" t="s">
        <v>79</v>
      </c>
      <c r="D39" s="89" t="s">
        <v>82</v>
      </c>
      <c r="E39" s="90">
        <v>86305.04999999996</v>
      </c>
      <c r="F39" s="91">
        <v>2442.6319999999996</v>
      </c>
      <c r="G39" s="92"/>
      <c r="H39" s="93"/>
      <c r="I39" s="93"/>
      <c r="J39" s="94">
        <v>0</v>
      </c>
      <c r="K39" s="95">
        <v>0</v>
      </c>
      <c r="L39" s="93"/>
      <c r="M39" s="93"/>
      <c r="N39" s="93"/>
      <c r="O39" s="96">
        <f t="shared" si="3"/>
        <v>0</v>
      </c>
      <c r="P39" s="97">
        <f t="shared" si="3"/>
        <v>0</v>
      </c>
      <c r="Q39" s="93"/>
      <c r="R39" s="93"/>
      <c r="S39" s="98"/>
      <c r="T39" s="99">
        <f t="shared" si="2"/>
        <v>0</v>
      </c>
    </row>
    <row r="40" spans="2:20" ht="15.75">
      <c r="B40" s="87">
        <v>51</v>
      </c>
      <c r="C40" s="88" t="s">
        <v>79</v>
      </c>
      <c r="D40" s="89" t="s">
        <v>83</v>
      </c>
      <c r="E40" s="90">
        <v>577.0509999999997</v>
      </c>
      <c r="F40" s="91">
        <v>8.370000000000001</v>
      </c>
      <c r="G40" s="92"/>
      <c r="H40" s="93"/>
      <c r="I40" s="93"/>
      <c r="J40" s="94">
        <v>0</v>
      </c>
      <c r="K40" s="95">
        <v>0</v>
      </c>
      <c r="L40" s="93"/>
      <c r="M40" s="93"/>
      <c r="N40" s="93"/>
      <c r="O40" s="96">
        <f t="shared" si="3"/>
        <v>0</v>
      </c>
      <c r="P40" s="97">
        <f t="shared" si="3"/>
        <v>0</v>
      </c>
      <c r="Q40" s="93"/>
      <c r="R40" s="93"/>
      <c r="S40" s="98"/>
      <c r="T40" s="99">
        <f t="shared" si="2"/>
        <v>0</v>
      </c>
    </row>
    <row r="41" spans="2:20" ht="15.75">
      <c r="B41" s="87">
        <v>52</v>
      </c>
      <c r="C41" s="88" t="s">
        <v>79</v>
      </c>
      <c r="D41" s="89" t="s">
        <v>84</v>
      </c>
      <c r="E41" s="90">
        <v>36281.19999999995</v>
      </c>
      <c r="F41" s="91">
        <v>277.3</v>
      </c>
      <c r="G41" s="92"/>
      <c r="H41" s="93"/>
      <c r="I41" s="93"/>
      <c r="J41" s="94">
        <v>656.0209424083769</v>
      </c>
      <c r="K41" s="95">
        <v>0</v>
      </c>
      <c r="L41" s="93"/>
      <c r="M41" s="93"/>
      <c r="N41" s="93"/>
      <c r="O41" s="96">
        <f t="shared" si="3"/>
        <v>23801.227015706772</v>
      </c>
      <c r="P41" s="97">
        <f t="shared" si="3"/>
        <v>0</v>
      </c>
      <c r="Q41" s="93"/>
      <c r="R41" s="93"/>
      <c r="S41" s="98"/>
      <c r="T41" s="99">
        <f t="shared" si="2"/>
        <v>23801.227015706772</v>
      </c>
    </row>
    <row r="42" spans="2:20" ht="15.75">
      <c r="B42" s="87">
        <v>23</v>
      </c>
      <c r="C42" s="88" t="s">
        <v>56</v>
      </c>
      <c r="D42" s="89" t="s">
        <v>85</v>
      </c>
      <c r="E42" s="90">
        <v>349386.3139999999</v>
      </c>
      <c r="F42" s="91">
        <v>1.75</v>
      </c>
      <c r="G42" s="92"/>
      <c r="H42" s="93"/>
      <c r="I42" s="93"/>
      <c r="J42" s="94">
        <v>2238.8867342073613</v>
      </c>
      <c r="K42" s="95">
        <v>0</v>
      </c>
      <c r="L42" s="93"/>
      <c r="M42" s="93"/>
      <c r="N42" s="93"/>
      <c r="O42" s="96">
        <f t="shared" si="3"/>
        <v>782236.3835282074</v>
      </c>
      <c r="P42" s="97">
        <f t="shared" si="3"/>
        <v>0</v>
      </c>
      <c r="Q42" s="93"/>
      <c r="R42" s="93"/>
      <c r="S42" s="98"/>
      <c r="T42" s="99">
        <f t="shared" si="2"/>
        <v>782236.3835282074</v>
      </c>
    </row>
    <row r="43" spans="2:20" ht="15.75">
      <c r="B43" s="87">
        <v>26</v>
      </c>
      <c r="C43" s="88" t="s">
        <v>86</v>
      </c>
      <c r="D43" s="89" t="s">
        <v>87</v>
      </c>
      <c r="E43" s="90">
        <v>6898.51</v>
      </c>
      <c r="F43" s="91">
        <v>0</v>
      </c>
      <c r="G43" s="92"/>
      <c r="H43" s="93"/>
      <c r="I43" s="93"/>
      <c r="J43" s="94">
        <v>563</v>
      </c>
      <c r="K43" s="95">
        <v>0</v>
      </c>
      <c r="L43" s="93"/>
      <c r="M43" s="93"/>
      <c r="N43" s="93"/>
      <c r="O43" s="96">
        <f t="shared" si="3"/>
        <v>3883.8611300000002</v>
      </c>
      <c r="P43" s="97">
        <f t="shared" si="3"/>
        <v>0</v>
      </c>
      <c r="Q43" s="93"/>
      <c r="R43" s="93"/>
      <c r="S43" s="98"/>
      <c r="T43" s="99">
        <f t="shared" si="2"/>
        <v>3883.8611300000002</v>
      </c>
    </row>
    <row r="44" spans="2:20" ht="15.75">
      <c r="B44" s="87">
        <v>27</v>
      </c>
      <c r="C44" s="88" t="s">
        <v>86</v>
      </c>
      <c r="D44" s="89" t="s">
        <v>88</v>
      </c>
      <c r="E44" s="90">
        <v>1104.07</v>
      </c>
      <c r="F44" s="91">
        <v>0</v>
      </c>
      <c r="G44" s="92"/>
      <c r="H44" s="93"/>
      <c r="I44" s="93"/>
      <c r="J44" s="94">
        <v>563</v>
      </c>
      <c r="K44" s="95">
        <v>0</v>
      </c>
      <c r="L44" s="93"/>
      <c r="M44" s="93"/>
      <c r="N44" s="93"/>
      <c r="O44" s="96">
        <f t="shared" si="3"/>
        <v>621.5914099999999</v>
      </c>
      <c r="P44" s="97">
        <f t="shared" si="3"/>
        <v>0</v>
      </c>
      <c r="Q44" s="93"/>
      <c r="R44" s="93"/>
      <c r="S44" s="98"/>
      <c r="T44" s="99">
        <f t="shared" si="2"/>
        <v>621.5914099999999</v>
      </c>
    </row>
    <row r="45" spans="2:20" ht="15.75">
      <c r="B45" s="87">
        <v>53</v>
      </c>
      <c r="C45" s="88" t="s">
        <v>89</v>
      </c>
      <c r="D45" s="89" t="s">
        <v>90</v>
      </c>
      <c r="E45" s="90">
        <v>1755.4800000000002</v>
      </c>
      <c r="F45" s="91">
        <v>17.65</v>
      </c>
      <c r="G45" s="92"/>
      <c r="H45" s="93"/>
      <c r="I45" s="93"/>
      <c r="J45" s="94">
        <v>1910</v>
      </c>
      <c r="K45" s="95">
        <v>2900</v>
      </c>
      <c r="L45" s="93"/>
      <c r="M45" s="93"/>
      <c r="N45" s="93"/>
      <c r="O45" s="96">
        <f t="shared" si="3"/>
        <v>3352.9668</v>
      </c>
      <c r="P45" s="97">
        <f t="shared" si="3"/>
        <v>51.184999999999995</v>
      </c>
      <c r="Q45" s="93"/>
      <c r="R45" s="93"/>
      <c r="S45" s="98"/>
      <c r="T45" s="99">
        <f t="shared" si="2"/>
        <v>3404.1518</v>
      </c>
    </row>
    <row r="46" spans="2:20" ht="15.75">
      <c r="B46" s="87">
        <v>54</v>
      </c>
      <c r="C46" s="88" t="s">
        <v>89</v>
      </c>
      <c r="D46" s="89" t="s">
        <v>91</v>
      </c>
      <c r="E46" s="90">
        <v>13.78</v>
      </c>
      <c r="F46" s="91">
        <v>0</v>
      </c>
      <c r="G46" s="92"/>
      <c r="H46" s="93"/>
      <c r="I46" s="93"/>
      <c r="J46" s="94">
        <v>1910</v>
      </c>
      <c r="K46" s="95">
        <v>2900</v>
      </c>
      <c r="L46" s="93"/>
      <c r="M46" s="93"/>
      <c r="N46" s="93"/>
      <c r="O46" s="96">
        <f t="shared" si="3"/>
        <v>26.3198</v>
      </c>
      <c r="P46" s="97">
        <f t="shared" si="3"/>
        <v>0</v>
      </c>
      <c r="Q46" s="93"/>
      <c r="R46" s="93"/>
      <c r="S46" s="98"/>
      <c r="T46" s="99">
        <f t="shared" si="2"/>
        <v>26.3198</v>
      </c>
    </row>
    <row r="47" spans="2:20" ht="15.75">
      <c r="B47" s="87">
        <v>55</v>
      </c>
      <c r="C47" s="88" t="s">
        <v>89</v>
      </c>
      <c r="D47" s="89" t="s">
        <v>92</v>
      </c>
      <c r="E47" s="90">
        <v>35.55</v>
      </c>
      <c r="F47" s="91">
        <v>0</v>
      </c>
      <c r="G47" s="92"/>
      <c r="H47" s="93"/>
      <c r="I47" s="93"/>
      <c r="J47" s="94">
        <v>1910</v>
      </c>
      <c r="K47" s="95">
        <v>2900</v>
      </c>
      <c r="L47" s="93"/>
      <c r="M47" s="93"/>
      <c r="N47" s="93"/>
      <c r="O47" s="96">
        <f t="shared" si="3"/>
        <v>67.9005</v>
      </c>
      <c r="P47" s="97">
        <f t="shared" si="3"/>
        <v>0</v>
      </c>
      <c r="Q47" s="93"/>
      <c r="R47" s="93"/>
      <c r="S47" s="98"/>
      <c r="T47" s="99">
        <f t="shared" si="2"/>
        <v>67.9005</v>
      </c>
    </row>
    <row r="48" spans="2:20" ht="15.75">
      <c r="B48" s="87">
        <v>56</v>
      </c>
      <c r="C48" s="88" t="s">
        <v>89</v>
      </c>
      <c r="D48" s="89" t="s">
        <v>93</v>
      </c>
      <c r="E48" s="90">
        <v>7426.6100000000015</v>
      </c>
      <c r="F48" s="91">
        <v>128.83</v>
      </c>
      <c r="G48" s="92"/>
      <c r="H48" s="93"/>
      <c r="I48" s="93"/>
      <c r="J48" s="94">
        <v>1910</v>
      </c>
      <c r="K48" s="95">
        <v>2900</v>
      </c>
      <c r="L48" s="93"/>
      <c r="M48" s="93"/>
      <c r="N48" s="93"/>
      <c r="O48" s="96">
        <f t="shared" si="3"/>
        <v>14184.825100000004</v>
      </c>
      <c r="P48" s="97">
        <f t="shared" si="3"/>
        <v>373.6070000000001</v>
      </c>
      <c r="Q48" s="93"/>
      <c r="R48" s="93"/>
      <c r="S48" s="98"/>
      <c r="T48" s="99">
        <f t="shared" si="2"/>
        <v>14558.432100000004</v>
      </c>
    </row>
    <row r="49" spans="2:20" ht="15.75">
      <c r="B49" s="87">
        <v>18</v>
      </c>
      <c r="C49" s="88" t="s">
        <v>94</v>
      </c>
      <c r="D49" s="89" t="s">
        <v>19</v>
      </c>
      <c r="E49" s="90">
        <v>10679.550000000003</v>
      </c>
      <c r="F49" s="91">
        <v>12039.820000000007</v>
      </c>
      <c r="G49" s="92"/>
      <c r="H49" s="93"/>
      <c r="I49" s="93"/>
      <c r="J49" s="94">
        <v>921</v>
      </c>
      <c r="K49" s="95">
        <v>921</v>
      </c>
      <c r="L49" s="93"/>
      <c r="M49" s="93"/>
      <c r="N49" s="93"/>
      <c r="O49" s="96">
        <f t="shared" si="3"/>
        <v>9835.865550000002</v>
      </c>
      <c r="P49" s="97">
        <f t="shared" si="3"/>
        <v>11088.674220000006</v>
      </c>
      <c r="Q49" s="93"/>
      <c r="R49" s="93"/>
      <c r="S49" s="98"/>
      <c r="T49" s="99">
        <f t="shared" si="2"/>
        <v>20924.53977000001</v>
      </c>
    </row>
    <row r="50" spans="2:20" ht="15.75">
      <c r="B50" s="87">
        <v>19</v>
      </c>
      <c r="C50" s="88" t="s">
        <v>95</v>
      </c>
      <c r="D50" s="89" t="s">
        <v>20</v>
      </c>
      <c r="E50" s="90">
        <v>1341641.4000000001</v>
      </c>
      <c r="F50" s="91">
        <v>91870.06999999999</v>
      </c>
      <c r="G50" s="92"/>
      <c r="H50" s="93"/>
      <c r="I50" s="93"/>
      <c r="J50" s="94">
        <v>8.97896137534311</v>
      </c>
      <c r="K50" s="95">
        <v>10.467464044860609</v>
      </c>
      <c r="L50" s="93"/>
      <c r="M50" s="93"/>
      <c r="N50" s="93"/>
      <c r="O50" s="96">
        <f t="shared" si="3"/>
        <v>12046.546310161255</v>
      </c>
      <c r="P50" s="97">
        <f t="shared" si="3"/>
        <v>961.6466545238272</v>
      </c>
      <c r="Q50" s="93"/>
      <c r="R50" s="93"/>
      <c r="S50" s="98"/>
      <c r="T50" s="99">
        <f t="shared" si="2"/>
        <v>13008.192964685082</v>
      </c>
    </row>
    <row r="51" spans="2:20" ht="15.75">
      <c r="B51" s="87">
        <v>57</v>
      </c>
      <c r="C51" s="88" t="s">
        <v>96</v>
      </c>
      <c r="D51" s="89" t="s">
        <v>21</v>
      </c>
      <c r="E51" s="90">
        <v>25531.119999999995</v>
      </c>
      <c r="F51" s="91">
        <v>9905.750000000002</v>
      </c>
      <c r="G51" s="92"/>
      <c r="H51" s="93"/>
      <c r="I51" s="93"/>
      <c r="J51" s="94">
        <v>0.3764695467651269</v>
      </c>
      <c r="K51" s="95">
        <v>0</v>
      </c>
      <c r="L51" s="93"/>
      <c r="M51" s="93"/>
      <c r="N51" s="93"/>
      <c r="O51" s="96">
        <f t="shared" si="3"/>
        <v>9.611689174806065</v>
      </c>
      <c r="P51" s="97">
        <f t="shared" si="3"/>
        <v>0</v>
      </c>
      <c r="Q51" s="93"/>
      <c r="R51" s="93"/>
      <c r="S51" s="98"/>
      <c r="T51" s="99">
        <f t="shared" si="2"/>
        <v>9.611689174806065</v>
      </c>
    </row>
    <row r="52" spans="2:20" ht="15.75">
      <c r="B52" s="87">
        <v>58</v>
      </c>
      <c r="C52" s="88" t="s">
        <v>97</v>
      </c>
      <c r="D52" s="89" t="s">
        <v>22</v>
      </c>
      <c r="E52" s="90">
        <v>48223.01000000001</v>
      </c>
      <c r="F52" s="91">
        <v>1661.9799999999998</v>
      </c>
      <c r="G52" s="92"/>
      <c r="H52" s="93"/>
      <c r="I52" s="93"/>
      <c r="J52" s="94">
        <v>138.83</v>
      </c>
      <c r="K52" s="95">
        <v>0</v>
      </c>
      <c r="L52" s="93"/>
      <c r="M52" s="93"/>
      <c r="N52" s="93"/>
      <c r="O52" s="96">
        <f t="shared" si="3"/>
        <v>6694.8004783000015</v>
      </c>
      <c r="P52" s="97">
        <f t="shared" si="3"/>
        <v>0</v>
      </c>
      <c r="Q52" s="93"/>
      <c r="R52" s="93"/>
      <c r="S52" s="98"/>
      <c r="T52" s="99">
        <f t="shared" si="2"/>
        <v>6694.8004783000015</v>
      </c>
    </row>
    <row r="53" spans="2:20" ht="15.75">
      <c r="B53" s="87">
        <v>28</v>
      </c>
      <c r="C53" s="88" t="s">
        <v>98</v>
      </c>
      <c r="D53" s="89" t="s">
        <v>99</v>
      </c>
      <c r="E53" s="90">
        <v>547.3229999999996</v>
      </c>
      <c r="F53" s="91">
        <v>6</v>
      </c>
      <c r="G53" s="92"/>
      <c r="H53" s="93"/>
      <c r="I53" s="93"/>
      <c r="J53" s="94">
        <v>0</v>
      </c>
      <c r="K53" s="95">
        <v>0</v>
      </c>
      <c r="L53" s="93"/>
      <c r="M53" s="93"/>
      <c r="N53" s="93"/>
      <c r="O53" s="96">
        <f t="shared" si="3"/>
        <v>0</v>
      </c>
      <c r="P53" s="97">
        <f t="shared" si="3"/>
        <v>0</v>
      </c>
      <c r="Q53" s="93"/>
      <c r="R53" s="93"/>
      <c r="S53" s="98"/>
      <c r="T53" s="99">
        <f t="shared" si="2"/>
        <v>0</v>
      </c>
    </row>
    <row r="54" spans="2:20" ht="15.75">
      <c r="B54" s="87">
        <v>29</v>
      </c>
      <c r="C54" s="88" t="s">
        <v>98</v>
      </c>
      <c r="D54" s="89" t="s">
        <v>100</v>
      </c>
      <c r="E54" s="90">
        <v>5719.980000000003</v>
      </c>
      <c r="F54" s="91">
        <v>98.57000000000001</v>
      </c>
      <c r="G54" s="92"/>
      <c r="H54" s="93"/>
      <c r="I54" s="93"/>
      <c r="J54" s="94">
        <v>725</v>
      </c>
      <c r="K54" s="95">
        <v>0</v>
      </c>
      <c r="L54" s="93"/>
      <c r="M54" s="93"/>
      <c r="N54" s="93"/>
      <c r="O54" s="96">
        <f t="shared" si="3"/>
        <v>4146.9855000000025</v>
      </c>
      <c r="P54" s="97">
        <f t="shared" si="3"/>
        <v>0</v>
      </c>
      <c r="Q54" s="93"/>
      <c r="R54" s="93"/>
      <c r="S54" s="98"/>
      <c r="T54" s="99">
        <f t="shared" si="2"/>
        <v>4146.9855000000025</v>
      </c>
    </row>
    <row r="55" spans="2:20" ht="15.75">
      <c r="B55" s="87">
        <v>25</v>
      </c>
      <c r="C55" s="88" t="s">
        <v>56</v>
      </c>
      <c r="D55" s="89" t="s">
        <v>101</v>
      </c>
      <c r="E55" s="90">
        <v>242.38999999999996</v>
      </c>
      <c r="F55" s="91">
        <v>0.24</v>
      </c>
      <c r="G55" s="92"/>
      <c r="H55" s="93"/>
      <c r="I55" s="93"/>
      <c r="J55" s="94">
        <v>9266.592361240313</v>
      </c>
      <c r="K55" s="95">
        <v>0</v>
      </c>
      <c r="L55" s="93"/>
      <c r="M55" s="93"/>
      <c r="N55" s="93"/>
      <c r="O55" s="96">
        <f t="shared" si="3"/>
        <v>2246.129322441039</v>
      </c>
      <c r="P55" s="97">
        <f t="shared" si="3"/>
        <v>0</v>
      </c>
      <c r="Q55" s="93"/>
      <c r="R55" s="93"/>
      <c r="S55" s="98"/>
      <c r="T55" s="99">
        <f t="shared" si="2"/>
        <v>2246.129322441039</v>
      </c>
    </row>
    <row r="56" spans="2:20" ht="15.75">
      <c r="B56" s="87">
        <v>59</v>
      </c>
      <c r="C56" s="88" t="s">
        <v>56</v>
      </c>
      <c r="D56" s="89" t="s">
        <v>102</v>
      </c>
      <c r="E56" s="90">
        <v>100.83000000000003</v>
      </c>
      <c r="F56" s="91">
        <v>0</v>
      </c>
      <c r="G56" s="92"/>
      <c r="H56" s="93"/>
      <c r="I56" s="93"/>
      <c r="J56" s="94">
        <v>0</v>
      </c>
      <c r="K56" s="95">
        <v>0</v>
      </c>
      <c r="L56" s="93"/>
      <c r="M56" s="93"/>
      <c r="N56" s="93"/>
      <c r="O56" s="96">
        <f t="shared" si="3"/>
        <v>0</v>
      </c>
      <c r="P56" s="97">
        <f t="shared" si="3"/>
        <v>0</v>
      </c>
      <c r="Q56" s="93"/>
      <c r="R56" s="93"/>
      <c r="S56" s="98"/>
      <c r="T56" s="99">
        <f t="shared" si="2"/>
        <v>0</v>
      </c>
    </row>
    <row r="57" spans="2:20" ht="15.75">
      <c r="B57" s="87">
        <v>60</v>
      </c>
      <c r="C57" s="88" t="s">
        <v>103</v>
      </c>
      <c r="D57" s="89" t="s">
        <v>104</v>
      </c>
      <c r="E57" s="90">
        <v>3743.0699999999997</v>
      </c>
      <c r="F57" s="91">
        <v>16915.819999999996</v>
      </c>
      <c r="G57" s="92"/>
      <c r="H57" s="93"/>
      <c r="I57" s="93"/>
      <c r="J57" s="94">
        <v>0</v>
      </c>
      <c r="K57" s="95">
        <v>0</v>
      </c>
      <c r="L57" s="93"/>
      <c r="M57" s="93"/>
      <c r="N57" s="93"/>
      <c r="O57" s="96">
        <f t="shared" si="3"/>
        <v>0</v>
      </c>
      <c r="P57" s="97">
        <f t="shared" si="3"/>
        <v>0</v>
      </c>
      <c r="Q57" s="93"/>
      <c r="R57" s="93"/>
      <c r="S57" s="98"/>
      <c r="T57" s="99">
        <f t="shared" si="2"/>
        <v>0</v>
      </c>
    </row>
    <row r="58" spans="2:20" ht="15.75">
      <c r="B58" s="87">
        <v>61</v>
      </c>
      <c r="C58" s="88" t="s">
        <v>105</v>
      </c>
      <c r="D58" s="89" t="s">
        <v>106</v>
      </c>
      <c r="E58" s="90">
        <v>5061.838000000003</v>
      </c>
      <c r="F58" s="91">
        <v>0</v>
      </c>
      <c r="G58" s="92"/>
      <c r="H58" s="93"/>
      <c r="I58" s="93"/>
      <c r="J58" s="94">
        <v>-1730</v>
      </c>
      <c r="K58" s="95">
        <v>0</v>
      </c>
      <c r="L58" s="93"/>
      <c r="M58" s="93"/>
      <c r="N58" s="93"/>
      <c r="O58" s="96">
        <f t="shared" si="3"/>
        <v>-8756.979740000006</v>
      </c>
      <c r="P58" s="97">
        <f t="shared" si="3"/>
        <v>0</v>
      </c>
      <c r="Q58" s="93"/>
      <c r="R58" s="93"/>
      <c r="S58" s="98"/>
      <c r="T58" s="99">
        <f t="shared" si="2"/>
        <v>-8756.979740000006</v>
      </c>
    </row>
    <row r="59" spans="2:20" ht="15.75">
      <c r="B59" s="87">
        <v>62</v>
      </c>
      <c r="C59" s="88" t="s">
        <v>56</v>
      </c>
      <c r="D59" s="89" t="s">
        <v>107</v>
      </c>
      <c r="E59" s="90">
        <v>1.5</v>
      </c>
      <c r="F59" s="91">
        <v>0</v>
      </c>
      <c r="G59" s="92"/>
      <c r="H59" s="93"/>
      <c r="I59" s="93"/>
      <c r="J59" s="94">
        <v>0</v>
      </c>
      <c r="K59" s="95">
        <v>0</v>
      </c>
      <c r="L59" s="93"/>
      <c r="M59" s="93"/>
      <c r="N59" s="93"/>
      <c r="O59" s="96">
        <f t="shared" si="3"/>
        <v>0</v>
      </c>
      <c r="P59" s="97">
        <f t="shared" si="3"/>
        <v>0</v>
      </c>
      <c r="Q59" s="93"/>
      <c r="R59" s="93"/>
      <c r="S59" s="98"/>
      <c r="T59" s="99">
        <f t="shared" si="2"/>
        <v>0</v>
      </c>
    </row>
    <row r="60" spans="2:20" ht="15.75">
      <c r="B60" s="87">
        <v>63</v>
      </c>
      <c r="C60" s="88" t="s">
        <v>56</v>
      </c>
      <c r="D60" s="89" t="s">
        <v>108</v>
      </c>
      <c r="E60" s="90">
        <v>1020.8800000000006</v>
      </c>
      <c r="F60" s="91">
        <v>895.5799999999998</v>
      </c>
      <c r="G60" s="92"/>
      <c r="H60" s="93"/>
      <c r="I60" s="93"/>
      <c r="J60" s="94">
        <v>0</v>
      </c>
      <c r="K60" s="95">
        <v>0</v>
      </c>
      <c r="L60" s="93"/>
      <c r="M60" s="93"/>
      <c r="N60" s="93"/>
      <c r="O60" s="96">
        <f t="shared" si="3"/>
        <v>0</v>
      </c>
      <c r="P60" s="97">
        <f t="shared" si="3"/>
        <v>0</v>
      </c>
      <c r="Q60" s="93"/>
      <c r="R60" s="93"/>
      <c r="S60" s="98"/>
      <c r="T60" s="99">
        <f t="shared" si="2"/>
        <v>0</v>
      </c>
    </row>
    <row r="61" spans="2:20" ht="15.75">
      <c r="B61" s="87">
        <v>64</v>
      </c>
      <c r="C61" s="88" t="s">
        <v>105</v>
      </c>
      <c r="D61" s="89" t="s">
        <v>109</v>
      </c>
      <c r="E61" s="90">
        <v>22.08</v>
      </c>
      <c r="F61" s="91">
        <v>11.689999999999996</v>
      </c>
      <c r="G61" s="92"/>
      <c r="H61" s="93"/>
      <c r="I61" s="93"/>
      <c r="J61" s="94">
        <v>0</v>
      </c>
      <c r="K61" s="95">
        <v>0</v>
      </c>
      <c r="L61" s="93"/>
      <c r="M61" s="93"/>
      <c r="N61" s="93"/>
      <c r="O61" s="96">
        <f t="shared" si="3"/>
        <v>0</v>
      </c>
      <c r="P61" s="97">
        <f t="shared" si="3"/>
        <v>0</v>
      </c>
      <c r="Q61" s="93"/>
      <c r="R61" s="93"/>
      <c r="S61" s="98"/>
      <c r="T61" s="99">
        <f t="shared" si="2"/>
        <v>0</v>
      </c>
    </row>
    <row r="62" spans="2:20" ht="15.75">
      <c r="B62" s="87">
        <v>65</v>
      </c>
      <c r="C62" s="88" t="s">
        <v>105</v>
      </c>
      <c r="D62" s="89" t="s">
        <v>110</v>
      </c>
      <c r="E62" s="90">
        <v>6276.690000000001</v>
      </c>
      <c r="F62" s="91">
        <v>109.32</v>
      </c>
      <c r="G62" s="92"/>
      <c r="H62" s="93"/>
      <c r="I62" s="93"/>
      <c r="J62" s="94">
        <v>0</v>
      </c>
      <c r="K62" s="95">
        <v>0</v>
      </c>
      <c r="L62" s="93"/>
      <c r="M62" s="93"/>
      <c r="N62" s="93"/>
      <c r="O62" s="96">
        <f t="shared" si="3"/>
        <v>0</v>
      </c>
      <c r="P62" s="97">
        <f t="shared" si="3"/>
        <v>0</v>
      </c>
      <c r="Q62" s="93"/>
      <c r="R62" s="93"/>
      <c r="S62" s="98"/>
      <c r="T62" s="99">
        <f t="shared" si="2"/>
        <v>0</v>
      </c>
    </row>
    <row r="63" spans="2:20" ht="15.75">
      <c r="B63" s="87">
        <v>30</v>
      </c>
      <c r="C63" s="88" t="s">
        <v>111</v>
      </c>
      <c r="D63" s="89" t="s">
        <v>26</v>
      </c>
      <c r="E63" s="90">
        <v>1935.8229999999994</v>
      </c>
      <c r="F63" s="91">
        <v>155.49</v>
      </c>
      <c r="G63" s="92"/>
      <c r="H63" s="93"/>
      <c r="I63" s="93"/>
      <c r="J63" s="94">
        <v>2840</v>
      </c>
      <c r="K63" s="95">
        <v>0</v>
      </c>
      <c r="L63" s="93"/>
      <c r="M63" s="93"/>
      <c r="N63" s="93"/>
      <c r="O63" s="96">
        <f t="shared" si="3"/>
        <v>5497.737319999998</v>
      </c>
      <c r="P63" s="97">
        <f t="shared" si="3"/>
        <v>0</v>
      </c>
      <c r="Q63" s="93"/>
      <c r="R63" s="93"/>
      <c r="S63" s="98"/>
      <c r="T63" s="99">
        <f t="shared" si="2"/>
        <v>5497.737319999998</v>
      </c>
    </row>
    <row r="64" spans="2:20" ht="15.75">
      <c r="B64" s="87">
        <v>13</v>
      </c>
      <c r="C64" s="88" t="s">
        <v>112</v>
      </c>
      <c r="D64" s="89" t="s">
        <v>113</v>
      </c>
      <c r="E64" s="90">
        <v>93890.6619999999</v>
      </c>
      <c r="F64" s="91">
        <v>19848.45900000002</v>
      </c>
      <c r="G64" s="92"/>
      <c r="H64" s="93"/>
      <c r="I64" s="93"/>
      <c r="J64" s="94">
        <v>2027.9545533329597</v>
      </c>
      <c r="K64" s="95">
        <v>5631</v>
      </c>
      <c r="L64" s="93"/>
      <c r="M64" s="93"/>
      <c r="N64" s="93"/>
      <c r="O64" s="96">
        <f t="shared" si="3"/>
        <v>190405.99551834568</v>
      </c>
      <c r="P64" s="97">
        <f t="shared" si="3"/>
        <v>111766.67262900011</v>
      </c>
      <c r="Q64" s="93"/>
      <c r="R64" s="93"/>
      <c r="S64" s="98"/>
      <c r="T64" s="99">
        <f t="shared" si="2"/>
        <v>302172.6681473458</v>
      </c>
    </row>
    <row r="65" spans="2:20" ht="15.75">
      <c r="B65" s="87">
        <v>75</v>
      </c>
      <c r="C65" s="88" t="s">
        <v>112</v>
      </c>
      <c r="D65" s="89" t="s">
        <v>114</v>
      </c>
      <c r="E65" s="90">
        <v>0</v>
      </c>
      <c r="F65" s="91">
        <v>0</v>
      </c>
      <c r="G65" s="92"/>
      <c r="H65" s="93"/>
      <c r="I65" s="93"/>
      <c r="J65" s="94">
        <v>5987</v>
      </c>
      <c r="K65" s="95">
        <v>5987</v>
      </c>
      <c r="L65" s="93"/>
      <c r="M65" s="93"/>
      <c r="N65" s="93"/>
      <c r="O65" s="96">
        <f t="shared" si="3"/>
        <v>0</v>
      </c>
      <c r="P65" s="97">
        <f t="shared" si="3"/>
        <v>0</v>
      </c>
      <c r="Q65" s="93"/>
      <c r="R65" s="93"/>
      <c r="S65" s="98"/>
      <c r="T65" s="99">
        <f t="shared" si="2"/>
        <v>0</v>
      </c>
    </row>
    <row r="66" spans="2:20" ht="15.75">
      <c r="B66" s="87">
        <v>76</v>
      </c>
      <c r="C66" s="88" t="s">
        <v>112</v>
      </c>
      <c r="D66" s="89" t="s">
        <v>115</v>
      </c>
      <c r="E66" s="90">
        <v>0</v>
      </c>
      <c r="F66" s="91">
        <v>0</v>
      </c>
      <c r="G66" s="92"/>
      <c r="H66" s="93"/>
      <c r="I66" s="93"/>
      <c r="J66" s="94">
        <v>4384.857</v>
      </c>
      <c r="K66" s="95">
        <v>0</v>
      </c>
      <c r="L66" s="93"/>
      <c r="M66" s="93"/>
      <c r="N66" s="93"/>
      <c r="O66" s="96">
        <f t="shared" si="3"/>
        <v>0</v>
      </c>
      <c r="P66" s="97">
        <f t="shared" si="3"/>
        <v>0</v>
      </c>
      <c r="Q66" s="93"/>
      <c r="R66" s="93"/>
      <c r="S66" s="98"/>
      <c r="T66" s="99">
        <f t="shared" si="2"/>
        <v>0</v>
      </c>
    </row>
    <row r="67" spans="2:20" ht="15.75">
      <c r="B67" s="87">
        <v>66</v>
      </c>
      <c r="C67" s="88" t="s">
        <v>105</v>
      </c>
      <c r="D67" s="89" t="s">
        <v>116</v>
      </c>
      <c r="E67" s="90">
        <v>881.4899999999998</v>
      </c>
      <c r="F67" s="91">
        <v>403.60999999999996</v>
      </c>
      <c r="G67" s="92"/>
      <c r="H67" s="93"/>
      <c r="I67" s="93"/>
      <c r="J67" s="94">
        <v>0</v>
      </c>
      <c r="K67" s="95">
        <v>0</v>
      </c>
      <c r="L67" s="93"/>
      <c r="M67" s="93"/>
      <c r="N67" s="93"/>
      <c r="O67" s="96">
        <f t="shared" si="3"/>
        <v>0</v>
      </c>
      <c r="P67" s="97">
        <f t="shared" si="3"/>
        <v>0</v>
      </c>
      <c r="Q67" s="93"/>
      <c r="R67" s="93"/>
      <c r="S67" s="98"/>
      <c r="T67" s="99">
        <f t="shared" si="2"/>
        <v>0</v>
      </c>
    </row>
    <row r="68" spans="2:20" ht="15.75">
      <c r="B68" s="87">
        <v>67</v>
      </c>
      <c r="C68" s="88" t="s">
        <v>51</v>
      </c>
      <c r="D68" s="89" t="s">
        <v>117</v>
      </c>
      <c r="E68" s="90">
        <v>94.56</v>
      </c>
      <c r="F68" s="91">
        <v>0</v>
      </c>
      <c r="G68" s="92"/>
      <c r="H68" s="93"/>
      <c r="I68" s="93"/>
      <c r="J68" s="94">
        <v>0</v>
      </c>
      <c r="K68" s="95">
        <v>0</v>
      </c>
      <c r="L68" s="93"/>
      <c r="M68" s="93"/>
      <c r="N68" s="93"/>
      <c r="O68" s="96">
        <f t="shared" si="3"/>
        <v>0</v>
      </c>
      <c r="P68" s="97">
        <f t="shared" si="3"/>
        <v>0</v>
      </c>
      <c r="Q68" s="93"/>
      <c r="R68" s="93"/>
      <c r="S68" s="98"/>
      <c r="T68" s="99">
        <f t="shared" si="2"/>
        <v>0</v>
      </c>
    </row>
    <row r="69" spans="2:20" ht="15.75">
      <c r="B69" s="87">
        <v>31</v>
      </c>
      <c r="C69" s="88" t="s">
        <v>103</v>
      </c>
      <c r="D69" s="89" t="s">
        <v>118</v>
      </c>
      <c r="E69" s="90">
        <v>103395.30999999988</v>
      </c>
      <c r="F69" s="91">
        <v>2309.537</v>
      </c>
      <c r="G69" s="92"/>
      <c r="H69" s="93"/>
      <c r="I69" s="93"/>
      <c r="J69" s="94">
        <v>0</v>
      </c>
      <c r="K69" s="95">
        <v>0</v>
      </c>
      <c r="L69" s="93"/>
      <c r="M69" s="93"/>
      <c r="N69" s="93"/>
      <c r="O69" s="96">
        <f t="shared" si="3"/>
        <v>0</v>
      </c>
      <c r="P69" s="97">
        <f t="shared" si="3"/>
        <v>0</v>
      </c>
      <c r="Q69" s="93"/>
      <c r="R69" s="93"/>
      <c r="S69" s="98"/>
      <c r="T69" s="99">
        <f t="shared" si="2"/>
        <v>0</v>
      </c>
    </row>
    <row r="70" spans="2:20" ht="15.75">
      <c r="B70" s="87">
        <v>68</v>
      </c>
      <c r="C70" s="88" t="s">
        <v>56</v>
      </c>
      <c r="D70" s="89" t="s">
        <v>119</v>
      </c>
      <c r="E70" s="90">
        <v>45.88999999999999</v>
      </c>
      <c r="F70" s="91">
        <v>272.32</v>
      </c>
      <c r="G70" s="92"/>
      <c r="H70" s="93"/>
      <c r="I70" s="93"/>
      <c r="J70" s="94">
        <v>0</v>
      </c>
      <c r="K70" s="95">
        <v>0</v>
      </c>
      <c r="L70" s="93"/>
      <c r="M70" s="93"/>
      <c r="N70" s="93"/>
      <c r="O70" s="96">
        <f t="shared" si="3"/>
        <v>0</v>
      </c>
      <c r="P70" s="97">
        <f t="shared" si="3"/>
        <v>0</v>
      </c>
      <c r="Q70" s="93"/>
      <c r="R70" s="93"/>
      <c r="S70" s="98"/>
      <c r="T70" s="99">
        <f t="shared" si="2"/>
        <v>0</v>
      </c>
    </row>
    <row r="71" spans="2:20" ht="15.75">
      <c r="B71" s="87">
        <v>14</v>
      </c>
      <c r="C71" s="88" t="s">
        <v>120</v>
      </c>
      <c r="D71" s="89" t="s">
        <v>121</v>
      </c>
      <c r="E71" s="107"/>
      <c r="F71" s="108"/>
      <c r="G71" s="109"/>
      <c r="H71" s="93"/>
      <c r="I71" s="93"/>
      <c r="J71" s="102"/>
      <c r="K71" s="93"/>
      <c r="L71" s="93"/>
      <c r="M71" s="93"/>
      <c r="N71" s="93"/>
      <c r="O71" s="96">
        <f aca="true" t="shared" si="4" ref="O71:P73">(E71*J71)/1000</f>
        <v>0</v>
      </c>
      <c r="P71" s="97">
        <f t="shared" si="4"/>
        <v>0</v>
      </c>
      <c r="Q71" s="93"/>
      <c r="R71" s="93"/>
      <c r="S71" s="98"/>
      <c r="T71" s="99">
        <f t="shared" si="2"/>
        <v>0</v>
      </c>
    </row>
    <row r="72" spans="2:20" ht="15.75">
      <c r="B72" s="87">
        <v>77</v>
      </c>
      <c r="C72" s="88" t="s">
        <v>112</v>
      </c>
      <c r="D72" s="89" t="s">
        <v>122</v>
      </c>
      <c r="E72" s="90">
        <v>0</v>
      </c>
      <c r="F72" s="91">
        <v>0</v>
      </c>
      <c r="G72" s="92"/>
      <c r="H72" s="93"/>
      <c r="I72" s="93"/>
      <c r="J72" s="94">
        <v>0</v>
      </c>
      <c r="K72" s="95">
        <v>0</v>
      </c>
      <c r="L72" s="93"/>
      <c r="M72" s="93"/>
      <c r="N72" s="93"/>
      <c r="O72" s="96">
        <f t="shared" si="4"/>
        <v>0</v>
      </c>
      <c r="P72" s="97">
        <f t="shared" si="4"/>
        <v>0</v>
      </c>
      <c r="Q72" s="93"/>
      <c r="R72" s="93"/>
      <c r="S72" s="98"/>
      <c r="T72" s="99">
        <f t="shared" si="2"/>
        <v>0</v>
      </c>
    </row>
    <row r="73" spans="2:20" ht="15.75">
      <c r="B73" s="87">
        <v>78</v>
      </c>
      <c r="C73" s="88" t="s">
        <v>103</v>
      </c>
      <c r="D73" s="89" t="s">
        <v>123</v>
      </c>
      <c r="E73" s="90">
        <v>0</v>
      </c>
      <c r="F73" s="91">
        <v>0</v>
      </c>
      <c r="G73" s="92"/>
      <c r="H73" s="93"/>
      <c r="I73" s="93"/>
      <c r="J73" s="94">
        <v>0</v>
      </c>
      <c r="K73" s="95">
        <v>0</v>
      </c>
      <c r="L73" s="93"/>
      <c r="M73" s="93"/>
      <c r="N73" s="93"/>
      <c r="O73" s="96">
        <f t="shared" si="4"/>
        <v>0</v>
      </c>
      <c r="P73" s="97">
        <f t="shared" si="4"/>
        <v>0</v>
      </c>
      <c r="Q73" s="93"/>
      <c r="R73" s="93"/>
      <c r="S73" s="98"/>
      <c r="T73" s="99">
        <f t="shared" si="2"/>
        <v>0</v>
      </c>
    </row>
    <row r="74" spans="2:20" ht="15.75">
      <c r="B74" s="87">
        <v>73</v>
      </c>
      <c r="C74" s="88" t="s">
        <v>29</v>
      </c>
      <c r="D74" s="89" t="s">
        <v>124</v>
      </c>
      <c r="E74" s="110">
        <v>0</v>
      </c>
      <c r="F74" s="111"/>
      <c r="G74" s="112"/>
      <c r="H74" s="93"/>
      <c r="I74" s="93"/>
      <c r="J74" s="94">
        <v>2.6</v>
      </c>
      <c r="K74" s="93"/>
      <c r="L74" s="93"/>
      <c r="M74" s="93"/>
      <c r="N74" s="93"/>
      <c r="O74" s="96">
        <f>(E74*J74)/1000</f>
        <v>0</v>
      </c>
      <c r="P74" s="93"/>
      <c r="Q74" s="93"/>
      <c r="R74" s="93"/>
      <c r="S74" s="98"/>
      <c r="T74" s="99">
        <f aca="true" t="shared" si="5" ref="T74:T79">SUM(O74:S74)</f>
        <v>0</v>
      </c>
    </row>
    <row r="75" spans="2:20" ht="16.5" thickBot="1">
      <c r="B75" s="113">
        <v>74</v>
      </c>
      <c r="C75" s="114" t="s">
        <v>56</v>
      </c>
      <c r="D75" s="115" t="s">
        <v>125</v>
      </c>
      <c r="E75" s="116">
        <v>0</v>
      </c>
      <c r="F75" s="112"/>
      <c r="G75" s="112"/>
      <c r="H75" s="93"/>
      <c r="I75" s="93"/>
      <c r="J75" s="117">
        <v>3550</v>
      </c>
      <c r="K75" s="118"/>
      <c r="L75" s="118"/>
      <c r="M75" s="93"/>
      <c r="N75" s="93"/>
      <c r="O75" s="119">
        <f>(E75*J75)/1000</f>
        <v>0</v>
      </c>
      <c r="P75" s="118"/>
      <c r="Q75" s="118"/>
      <c r="R75" s="93"/>
      <c r="S75" s="98"/>
      <c r="T75" s="120">
        <f t="shared" si="5"/>
        <v>0</v>
      </c>
    </row>
    <row r="76" spans="2:20" ht="16.5" thickBot="1">
      <c r="B76" s="121"/>
      <c r="C76" s="121" t="s">
        <v>126</v>
      </c>
      <c r="D76" s="122"/>
      <c r="E76" s="123"/>
      <c r="F76" s="124"/>
      <c r="G76" s="125"/>
      <c r="H76" s="126">
        <v>4876252.789999999</v>
      </c>
      <c r="I76" s="127">
        <v>9804127.345</v>
      </c>
      <c r="J76" s="123"/>
      <c r="K76" s="124"/>
      <c r="L76" s="128"/>
      <c r="M76" s="129">
        <v>37.04641332000003</v>
      </c>
      <c r="N76" s="130">
        <v>-289.83551355790695</v>
      </c>
      <c r="O76" s="131"/>
      <c r="P76" s="131"/>
      <c r="Q76" s="131"/>
      <c r="R76" s="132">
        <f>(H76*M76)/1000</f>
        <v>180647.67631114327</v>
      </c>
      <c r="S76" s="133">
        <f>(I76*N76)/1000</f>
        <v>-2841584.284025194</v>
      </c>
      <c r="T76" s="134">
        <f t="shared" si="5"/>
        <v>-2660936.607714051</v>
      </c>
    </row>
    <row r="77" spans="4:20" ht="17.25" customHeight="1" thickBot="1">
      <c r="D77" s="135" t="s">
        <v>127</v>
      </c>
      <c r="E77" s="136">
        <f>SUM(E9:E76)</f>
        <v>7171689.212000006</v>
      </c>
      <c r="F77" s="136">
        <f>SUM(F9:F76)</f>
        <v>164163.06800000003</v>
      </c>
      <c r="G77" s="136">
        <f>SUM(G9:G76)</f>
        <v>4174739.7099999944</v>
      </c>
      <c r="H77" s="136">
        <f>SUM(H9:H76)</f>
        <v>4876252.789999999</v>
      </c>
      <c r="I77" s="136">
        <f>SUM(I9:I76)</f>
        <v>9804127.345</v>
      </c>
      <c r="J77" s="137"/>
      <c r="K77" s="10"/>
      <c r="L77" s="10"/>
      <c r="M77" s="10"/>
      <c r="N77" s="10"/>
      <c r="O77" s="138">
        <f aca="true" t="shared" si="6" ref="O77:T77">SUM(O9:O76)</f>
        <v>5782670.5119582405</v>
      </c>
      <c r="P77" s="138">
        <f t="shared" si="6"/>
        <v>125238.03150352395</v>
      </c>
      <c r="Q77" s="138">
        <f t="shared" si="6"/>
        <v>1011261.0953426588</v>
      </c>
      <c r="R77" s="138">
        <f t="shared" si="6"/>
        <v>180647.67631114327</v>
      </c>
      <c r="S77" s="138">
        <f t="shared" si="6"/>
        <v>-2841584.284025194</v>
      </c>
      <c r="T77" s="138">
        <f t="shared" si="6"/>
        <v>4258233.031090373</v>
      </c>
    </row>
    <row r="78" spans="5:10" ht="13.5" thickBot="1">
      <c r="E78" s="139"/>
      <c r="F78" s="140"/>
      <c r="G78" s="140">
        <f>SUM(E77:I77)</f>
        <v>26190972.125</v>
      </c>
      <c r="H78" s="140"/>
      <c r="I78" s="141"/>
      <c r="J78" s="142"/>
    </row>
  </sheetData>
  <sheetProtection/>
  <mergeCells count="4">
    <mergeCell ref="B6:D6"/>
    <mergeCell ref="E7:I7"/>
    <mergeCell ref="J7:N7"/>
    <mergeCell ref="O7:T7"/>
  </mergeCells>
  <hyperlinks>
    <hyperlink ref="B6" location="Guidance!A1" display="IMPORTANT: Please read the guidance notes on interpretation"/>
  </hyperlinks>
  <printOptions/>
  <pageMargins left="0.7086614173228347" right="0.7086614173228347" top="0.7480314960629921" bottom="0.7480314960629921" header="0.31496062992125984" footer="0.31496062992125984"/>
  <pageSetup horizontalDpi="600" verticalDpi="600" orientation="portrait" paperSize="9" scale="76" r:id="rId3"/>
  <colBreaks count="2" manualBreakCount="2">
    <brk id="9" min="8" max="70" man="1"/>
    <brk id="14" min="8" max="70"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Defra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Lee</dc:creator>
  <cp:keywords/>
  <dc:description/>
  <cp:lastModifiedBy>David Lee</cp:lastModifiedBy>
  <dcterms:created xsi:type="dcterms:W3CDTF">2012-11-07T11:53:56Z</dcterms:created>
  <dcterms:modified xsi:type="dcterms:W3CDTF">2012-11-07T12:07:54Z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