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4995" tabRatio="695" activeTab="0"/>
  </bookViews>
  <sheets>
    <sheet name="Table 1 - BCS incidents" sheetId="1" r:id="rId1"/>
    <sheet name="Table 2 - Recorded crime" sheetId="2" r:id="rId2"/>
    <sheet name="Table 3 - ASB" sheetId="3" r:id="rId3"/>
    <sheet name="Table 4 - Worry about crime" sheetId="4" r:id="rId4"/>
    <sheet name="Table 5 - Confidence" sheetId="5" r:id="rId5"/>
    <sheet name="Table A1 - Knife crime" sheetId="6" r:id="rId6"/>
    <sheet name="Levels" sheetId="7" state="hidden" r:id="rId7"/>
    <sheet name="Trends" sheetId="8" state="hidden" r:id="rId8"/>
    <sheet name="NCRS" sheetId="9" state="hidden" r:id="rId9"/>
    <sheet name="Estimates" sheetId="10" state="hidden" r:id="rId10"/>
  </sheets>
  <definedNames>
    <definedName name="owners">#REF!</definedName>
    <definedName name="_xlnm.Print_Area" localSheetId="2">'Table 3 - ASB'!$A$3:$D$24</definedName>
    <definedName name="_xlnm.Print_Area" localSheetId="3">'Table 4 - Worry about crime'!$A$3:$D$17</definedName>
    <definedName name="_xlnm.Print_Area" localSheetId="4">'Table 5 - Confidence'!$A$3:$D$25</definedName>
  </definedNames>
  <calcPr fullCalcOnLoad="1"/>
</workbook>
</file>

<file path=xl/sharedStrings.xml><?xml version="1.0" encoding="utf-8"?>
<sst xmlns="http://schemas.openxmlformats.org/spreadsheetml/2006/main" count="559" uniqueCount="238">
  <si>
    <t>More serious violence</t>
  </si>
  <si>
    <t>Less serious violence</t>
  </si>
  <si>
    <t>Rape</t>
  </si>
  <si>
    <t>Indecent assault on female</t>
  </si>
  <si>
    <t>Other sexual offences</t>
  </si>
  <si>
    <t>Robbery of business property</t>
  </si>
  <si>
    <t>Robbery of personal property</t>
  </si>
  <si>
    <t>Burglary in a dwelling</t>
  </si>
  <si>
    <t>Burglary other than in a dwelling</t>
  </si>
  <si>
    <t>Theft from the person</t>
  </si>
  <si>
    <t>Theft of pedal cycle</t>
  </si>
  <si>
    <t>Theft from shops</t>
  </si>
  <si>
    <t>Theft from vehicle</t>
  </si>
  <si>
    <t>Theft or unauthorised taking of motor vehicle</t>
  </si>
  <si>
    <t>Other theft</t>
  </si>
  <si>
    <t>Handling stolen goods</t>
  </si>
  <si>
    <t>Fraud and forgery</t>
  </si>
  <si>
    <t>Arson</t>
  </si>
  <si>
    <t>Other criminal damage</t>
  </si>
  <si>
    <t>Drug offences</t>
  </si>
  <si>
    <t>Other offences</t>
  </si>
  <si>
    <t>Vehicle interference and tampering</t>
  </si>
  <si>
    <t>Apr-Jun99</t>
  </si>
  <si>
    <t>Jul-Sep99</t>
  </si>
  <si>
    <t>Oct-Dec99</t>
  </si>
  <si>
    <t>Jan-Mar00</t>
  </si>
  <si>
    <t>Apr-Jun00</t>
  </si>
  <si>
    <t>Jul-Sep00</t>
  </si>
  <si>
    <t>Oct-Dec00</t>
  </si>
  <si>
    <t>Jan-Mar01</t>
  </si>
  <si>
    <t>Apr-Jun01</t>
  </si>
  <si>
    <t>Jul-Sep01</t>
  </si>
  <si>
    <t>Oct-Dec01</t>
  </si>
  <si>
    <t>Jan-Mar02</t>
  </si>
  <si>
    <t xml:space="preserve"> </t>
  </si>
  <si>
    <t>Violence against the Person</t>
  </si>
  <si>
    <t>Sexual Offences</t>
  </si>
  <si>
    <t>Robbery</t>
  </si>
  <si>
    <t>Burglary</t>
  </si>
  <si>
    <t>Theft &amp; Handling Stolen Goods</t>
  </si>
  <si>
    <t>Total Recorded Crime</t>
  </si>
  <si>
    <t>Thefts of &amp; from Vehicles</t>
  </si>
  <si>
    <t>Fraud and Forgery</t>
  </si>
  <si>
    <t>Criminal Damage</t>
  </si>
  <si>
    <t>Drug &amp; Other Offences</t>
  </si>
  <si>
    <t>Apr99-Mar00</t>
  </si>
  <si>
    <t>Jul99-Jun00</t>
  </si>
  <si>
    <t>Oct99-Sep00</t>
  </si>
  <si>
    <t>Jan00-Dec00</t>
  </si>
  <si>
    <t>Apr00-Mar01</t>
  </si>
  <si>
    <t>Jul00-Jun01</t>
  </si>
  <si>
    <t>Oct00-Sep01</t>
  </si>
  <si>
    <t>Jan01-Dec01</t>
  </si>
  <si>
    <t>Apr01-Mar02</t>
  </si>
  <si>
    <t>Apr-Jun02</t>
  </si>
  <si>
    <t>Jul01-Jun02</t>
  </si>
  <si>
    <t>43 forces</t>
  </si>
  <si>
    <t>43 forces est</t>
  </si>
  <si>
    <t xml:space="preserve">Violence against the Person </t>
  </si>
  <si>
    <t>Total Violent Crime</t>
  </si>
  <si>
    <t>Domestic Burglary</t>
  </si>
  <si>
    <t>Other Burglary</t>
  </si>
  <si>
    <t>Thefts of and from Vehicles</t>
  </si>
  <si>
    <t>Other Thefts and Handling</t>
  </si>
  <si>
    <t>Drug Offences</t>
  </si>
  <si>
    <t>Other Offences</t>
  </si>
  <si>
    <t>Total Property Crime</t>
  </si>
  <si>
    <t>Jul-Sep 02</t>
  </si>
  <si>
    <t>Oct01-Sep02</t>
  </si>
  <si>
    <t>Jul-Sep02</t>
  </si>
  <si>
    <t>Thefts &amp; Handling (excl. vehicle thefts)</t>
  </si>
  <si>
    <t>NCRS factors</t>
  </si>
  <si>
    <t>n/a</t>
  </si>
  <si>
    <t>Quarterly factors</t>
  </si>
  <si>
    <t>12 month averages</t>
  </si>
  <si>
    <t>Calculation of NCRS adjusted trend (%)</t>
  </si>
  <si>
    <t>Criminal damage</t>
  </si>
  <si>
    <t>Oct-Dec 02</t>
  </si>
  <si>
    <t>Jan02-Dec02</t>
  </si>
  <si>
    <t>42 forces</t>
  </si>
  <si>
    <t>42 forces: all except Sussex.</t>
  </si>
  <si>
    <t>43 forces total</t>
  </si>
  <si>
    <t>Oct-Dec02</t>
  </si>
  <si>
    <r>
      <t>Apr01-Mar02</t>
    </r>
    <r>
      <rPr>
        <vertAlign val="superscript"/>
        <sz val="7"/>
        <rFont val="Arial"/>
        <family val="2"/>
      </rPr>
      <t>(1)</t>
    </r>
  </si>
  <si>
    <t>(1)</t>
  </si>
  <si>
    <t>These percentages come from HOSB 7/02: page 26, table 3b, col H (calculated to 2 decimal places).</t>
  </si>
  <si>
    <t xml:space="preserve">NO LONGER REQUIRED </t>
  </si>
  <si>
    <t>(Sussex data received)</t>
  </si>
  <si>
    <t>Violence against person</t>
  </si>
  <si>
    <t>All burglary</t>
  </si>
  <si>
    <t>Total crime</t>
  </si>
  <si>
    <t>Vehicle crime</t>
  </si>
  <si>
    <t>Jan-Mar03</t>
  </si>
  <si>
    <t>Apr-Jun03</t>
  </si>
  <si>
    <t>Apr02-Mar03</t>
  </si>
  <si>
    <t>Jul02-Jun03</t>
  </si>
  <si>
    <t>Violent crime</t>
  </si>
  <si>
    <t>Car crime</t>
  </si>
  <si>
    <t>Noisy neighbours or loud parties</t>
  </si>
  <si>
    <t>Teenagers hanging around on the streets</t>
  </si>
  <si>
    <t>Rubbish or litter lying around</t>
  </si>
  <si>
    <t>Vandalism, graffiti and other deliberate damage to property</t>
  </si>
  <si>
    <t>People using or dealing drugs</t>
  </si>
  <si>
    <t>People being drunk or rowdy in public places</t>
  </si>
  <si>
    <t>Abandoned or burnt-out cars</t>
  </si>
  <si>
    <t>with injury</t>
  </si>
  <si>
    <t>Percentages</t>
  </si>
  <si>
    <t>Unweighted base - household crime</t>
  </si>
  <si>
    <t>Unweighted base - personal crime</t>
  </si>
  <si>
    <t>Percentage</t>
  </si>
  <si>
    <t>Percentage saying very/fairly big problem in their area</t>
  </si>
  <si>
    <t>Police and local council are dealing with the anti-social behaviour and crime issues that matter in the local area</t>
  </si>
  <si>
    <t>Vandalism</t>
  </si>
  <si>
    <t>Vehicle-related theft</t>
  </si>
  <si>
    <t>Bicycle theft</t>
  </si>
  <si>
    <t>Other household theft</t>
  </si>
  <si>
    <t>Household acquisitive crime</t>
  </si>
  <si>
    <t>Other theft of personal property</t>
  </si>
  <si>
    <t>All violence</t>
  </si>
  <si>
    <t>without injury</t>
  </si>
  <si>
    <t>Personal acquisitive crime</t>
  </si>
  <si>
    <t>Percentage risk of being a victim once or more</t>
  </si>
  <si>
    <t>% change</t>
  </si>
  <si>
    <t>Unweighted base</t>
  </si>
  <si>
    <t>Police in the local area doing a good or excellent job</t>
  </si>
  <si>
    <t>Police are dealing with the things that matter to people in the community</t>
  </si>
  <si>
    <t>The CJS as a whole is effective</t>
  </si>
  <si>
    <t>The CJS as a whole is fair</t>
  </si>
  <si>
    <t>ALL HOUSEHOLD CRIME</t>
  </si>
  <si>
    <t>ALL PERSONAL CRIME</t>
  </si>
  <si>
    <t>ALL BCS CRIME</t>
  </si>
  <si>
    <t>England and Wales, BCS</t>
  </si>
  <si>
    <t xml:space="preserve">between </t>
  </si>
  <si>
    <t xml:space="preserve">significant </t>
  </si>
  <si>
    <t>Statistically</t>
  </si>
  <si>
    <t>**</t>
  </si>
  <si>
    <t>.</t>
  </si>
  <si>
    <r>
      <t>Unweighted base</t>
    </r>
    <r>
      <rPr>
        <i/>
        <vertAlign val="superscript"/>
        <sz val="9"/>
        <rFont val="Arial"/>
        <family val="2"/>
      </rPr>
      <t>4</t>
    </r>
  </si>
  <si>
    <r>
      <t>years</t>
    </r>
    <r>
      <rPr>
        <vertAlign val="superscript"/>
        <sz val="9"/>
        <rFont val="Arial"/>
        <family val="2"/>
      </rPr>
      <t>2</t>
    </r>
  </si>
  <si>
    <r>
      <t>change</t>
    </r>
    <r>
      <rPr>
        <vertAlign val="superscript"/>
        <sz val="9"/>
        <rFont val="Arial"/>
        <family val="2"/>
      </rPr>
      <t>3</t>
    </r>
  </si>
  <si>
    <r>
      <t>Number of incidents (000s) and percentage change</t>
    </r>
    <r>
      <rPr>
        <i/>
        <vertAlign val="superscript"/>
        <sz val="9"/>
        <rFont val="Arial"/>
        <family val="2"/>
      </rPr>
      <t>4</t>
    </r>
  </si>
  <si>
    <r>
      <t xml:space="preserve">   and percentage point change</t>
    </r>
    <r>
      <rPr>
        <i/>
        <vertAlign val="superscript"/>
        <sz val="9"/>
        <rFont val="Arial"/>
        <family val="2"/>
      </rPr>
      <t>5</t>
    </r>
  </si>
  <si>
    <r>
      <t>Vehicle-related theft</t>
    </r>
    <r>
      <rPr>
        <vertAlign val="superscript"/>
        <sz val="9"/>
        <rFont val="Arial"/>
        <family val="2"/>
      </rPr>
      <t>6</t>
    </r>
  </si>
  <si>
    <r>
      <t>Bicycle theft</t>
    </r>
    <r>
      <rPr>
        <vertAlign val="superscript"/>
        <sz val="9"/>
        <rFont val="Arial"/>
        <family val="2"/>
      </rPr>
      <t>7</t>
    </r>
  </si>
  <si>
    <t>7. Risk for bicycle theft is based only on households owning a bicycle.</t>
  </si>
  <si>
    <t>4. A percentage change of less than 0.5 is shown as 0.</t>
  </si>
  <si>
    <t>5. A discrepancy may appear between trends in number of crimes and risk of being a victim (the proportion of the population victimised once or more) due to repeat victimisation.</t>
  </si>
  <si>
    <r>
      <t>6. Risk for ‘Vehicle-related theft’ is based only on households owning, or with regular use of, a vehicle. It includes theft of vehicles, theft from vehicles and attempted theft of and from vehicles</t>
    </r>
    <r>
      <rPr>
        <i/>
        <sz val="8"/>
        <rFont val="Arial"/>
        <family val="0"/>
      </rPr>
      <t xml:space="preserve">. </t>
    </r>
  </si>
  <si>
    <r>
      <t>Statistically         significant             change</t>
    </r>
    <r>
      <rPr>
        <vertAlign val="superscript"/>
        <sz val="9"/>
        <rFont val="Arial"/>
        <family val="2"/>
      </rPr>
      <t>2</t>
    </r>
  </si>
  <si>
    <r>
      <t>High level of perceived anti-social behaviour</t>
    </r>
    <r>
      <rPr>
        <b/>
        <vertAlign val="superscript"/>
        <sz val="9"/>
        <rFont val="Arial"/>
        <family val="2"/>
      </rPr>
      <t>3</t>
    </r>
  </si>
  <si>
    <t xml:space="preserve">2. Statistically significant change at the 5% level is indicated by a double asterisk. For more information on statistical significance, see Section 8 of the User Guide to Home Office Crime Statistics (Home Office, 2010). </t>
  </si>
  <si>
    <t xml:space="preserve">3. This measure is derived from responses to the seven individual anti-social behaviour strands reported in the table. </t>
  </si>
  <si>
    <r>
      <t>Statistically               significant               change</t>
    </r>
    <r>
      <rPr>
        <vertAlign val="superscript"/>
        <sz val="9"/>
        <rFont val="Arial"/>
        <family val="2"/>
      </rPr>
      <t>2</t>
    </r>
  </si>
  <si>
    <r>
      <t>Percentage with high level of worry about</t>
    </r>
    <r>
      <rPr>
        <i/>
        <vertAlign val="superscript"/>
        <sz val="9"/>
        <rFont val="Arial"/>
        <family val="2"/>
      </rPr>
      <t>3</t>
    </r>
    <r>
      <rPr>
        <i/>
        <sz val="9"/>
        <rFont val="Arial"/>
        <family val="2"/>
      </rPr>
      <t>:</t>
    </r>
  </si>
  <si>
    <t>3. For more information about the worry about crime measures in this table, see Section 6 of the User Guide.</t>
  </si>
  <si>
    <t xml:space="preserve">4. Unweighted base refer to high levels of worry about burglary. Bases for violent crime will be similar but for car crime they will be slightly lower as these are based only on those residing in households owning, or with regular use of, a vehicle. </t>
  </si>
  <si>
    <t>2. Statistically significant change at the 5% level is indicated by a double asterisk. For more information on statistical significance, see Section 8 of the User Guide to Home Office Crime Statistics (Home Office, 2010).</t>
  </si>
  <si>
    <r>
      <t>Statistically                  significant              change</t>
    </r>
    <r>
      <rPr>
        <vertAlign val="superscript"/>
        <sz val="9"/>
        <rFont val="Arial"/>
        <family val="2"/>
      </rPr>
      <t>2</t>
    </r>
  </si>
  <si>
    <r>
      <t>Percentage agreeing</t>
    </r>
    <r>
      <rPr>
        <i/>
        <vertAlign val="superscript"/>
        <sz val="9"/>
        <rFont val="Arial"/>
        <family val="2"/>
      </rPr>
      <t>3</t>
    </r>
  </si>
  <si>
    <t>4. Unweighted base refers to police doing a good or excellent job. Base for the other measure will be similar.</t>
  </si>
  <si>
    <r>
      <t>Unweighted base</t>
    </r>
    <r>
      <rPr>
        <i/>
        <vertAlign val="superscript"/>
        <sz val="9"/>
        <rFont val="Arial"/>
        <family val="2"/>
      </rPr>
      <t>6</t>
    </r>
  </si>
  <si>
    <t>6. Unweighted base refers to effectiveness of the CJS. Base for the other measure will be similar.</t>
  </si>
  <si>
    <r>
      <t>Percentage confident</t>
    </r>
    <r>
      <rPr>
        <i/>
        <vertAlign val="superscript"/>
        <sz val="9"/>
        <rFont val="Arial"/>
        <family val="2"/>
      </rPr>
      <t>5</t>
    </r>
  </si>
  <si>
    <t>3. Percentage saying they 'strongly agree' or 'tend to agree'.</t>
  </si>
  <si>
    <t>5. Percentage saying they are 'very confident' or 'fairly confident'.</t>
  </si>
  <si>
    <t>2. Percentage changes between years are calculated using rounded numbers.</t>
  </si>
  <si>
    <t>8. For more information about the crime types included in this table, see Section 5 of the User Guide to Home Office Crime Statistics.</t>
  </si>
  <si>
    <t>Interviews from</t>
  </si>
  <si>
    <t>October 2008 to</t>
  </si>
  <si>
    <r>
      <t>September 2009</t>
    </r>
    <r>
      <rPr>
        <vertAlign val="superscript"/>
        <sz val="9"/>
        <rFont val="Arial"/>
        <family val="2"/>
      </rPr>
      <t>1</t>
    </r>
  </si>
  <si>
    <t>October 2009 to</t>
  </si>
  <si>
    <t>September 2010</t>
  </si>
  <si>
    <r>
      <t>Interviews from
October 2008 to
September 2009</t>
    </r>
    <r>
      <rPr>
        <vertAlign val="superscript"/>
        <sz val="9"/>
        <rFont val="Arial"/>
        <family val="2"/>
      </rPr>
      <t>1</t>
    </r>
  </si>
  <si>
    <t>Interviews from
October 2009 to
September 2010</t>
  </si>
  <si>
    <t>4. Unweighted base refer to high level of perceived anti-social behaviour. Bases for each individual strand will be similar.</t>
  </si>
  <si>
    <t>1. BCS estimates based on interviews from October 2008 to September 2009 have been revised based on revised LFS microdata and may vary slightly from previously published estimates - see Section 8 of the User Guide to Home Office Crime Statistics (Home Office, 2010).</t>
  </si>
  <si>
    <t>3. Statistically significant change at the 5% level is indicated by a double asterisk. Statistical significance for change in all BCS crime cannot be calculated in the same way as for other BCS figures (a method based on approximation is being used). See Section 8 of the User Guide to Home Office Crime Statistics (Home Office, 2010) for more information on statistical significance.</t>
  </si>
  <si>
    <t>Table 3 Anti-social behaviour indicators</t>
  </si>
  <si>
    <t>Table 4 Worry about crime</t>
  </si>
  <si>
    <t>Table 5 Confidence in the police and CJS</t>
  </si>
  <si>
    <t>Numbers and percentages</t>
  </si>
  <si>
    <t>England and Wales, Recorded crime</t>
  </si>
  <si>
    <t>Selected offence type</t>
  </si>
  <si>
    <t>Number of selected
offences involving a knife or sharp instrument</t>
  </si>
  <si>
    <t>Proportion of selected
offences involving a knife or sharp instrument</t>
  </si>
  <si>
    <t>Attempted murder</t>
  </si>
  <si>
    <t>Threats to kill</t>
  </si>
  <si>
    <t>Total selected offences including homicide4</t>
  </si>
  <si>
    <t>..</t>
  </si>
  <si>
    <t>1. Data exclude West Midlands except for final total showing data 'including West Midlands', as indicated in the table.  West Midlands included unbroken bottle and glass offences in their returns until April 2010 but now exclude these offences in line with most other forces (see 'Note on recording').  As such, their data are not comparable across this period.</t>
  </si>
  <si>
    <t>2. Includes wounding or carrying out an act endangering life.</t>
  </si>
  <si>
    <t>3. Includes indecent assault on a male/female and sexual assault on a male/female (all ages).</t>
  </si>
  <si>
    <t>4. Three police forces include unbroken bottle and glass offences in their returns, which are outside the scope of this special collection. As such, data for these forces are not directly comparable to data for other forces.  The three forces are:  Surrey, Sussex and British Transport Police.</t>
  </si>
  <si>
    <t xml:space="preserve">5. Includes provisional figures for April 2010 to September 2010. For October 2008 to March 2010, offences are those currently recorded by the police as at 28 September 2010 and are subject to revision as cases are dealt with by the police and by the courts, or as further information becomes available. Data for all years are reported in 'Supplementary Volume 2 to Crime in England and Wales 2009/10'. </t>
  </si>
  <si>
    <t>12 months to September 2009</t>
  </si>
  <si>
    <t>12 months to September 2010</t>
  </si>
  <si>
    <r>
      <t xml:space="preserve">Table A1  Number and proportion of selected violent and sexual offences involving knives or sharp instruments recorded by the police in the 12 months to September 2010, compared with the previous 12 months </t>
    </r>
    <r>
      <rPr>
        <b/>
        <i/>
        <sz val="10"/>
        <rFont val="Arial"/>
        <family val="2"/>
      </rPr>
      <t>(excluding West Midlands unless indicated</t>
    </r>
    <r>
      <rPr>
        <b/>
        <i/>
        <vertAlign val="superscript"/>
        <sz val="10"/>
        <rFont val="Arial"/>
        <family val="2"/>
      </rPr>
      <t>1</t>
    </r>
    <r>
      <rPr>
        <b/>
        <i/>
        <sz val="10"/>
        <rFont val="Arial"/>
        <family val="2"/>
      </rPr>
      <t>)</t>
    </r>
  </si>
  <si>
    <t xml:space="preserve">Table 1  Number of crimes and risk of being a victim based on BCS interviews in the year to September 2010 compared with the previous year </t>
  </si>
  <si>
    <t>Table 2  Number of recorded crimes in the year to September 2010 compared with the previous year</t>
  </si>
  <si>
    <t>Numbers and percentage changes</t>
  </si>
  <si>
    <t>Offence group</t>
  </si>
  <si>
    <t>12 months to                       September                                2009</t>
  </si>
  <si>
    <t>12 months to                       September                           2010</t>
  </si>
  <si>
    <t>% change                 between              years</t>
  </si>
  <si>
    <t>Violence against the person offences</t>
  </si>
  <si>
    <t>Sexual offences</t>
  </si>
  <si>
    <t xml:space="preserve">     Most serious sexual crime</t>
  </si>
  <si>
    <t xml:space="preserve">     Other sexual offences </t>
  </si>
  <si>
    <t>Robbery offences</t>
  </si>
  <si>
    <t xml:space="preserve">     Robbery of business property</t>
  </si>
  <si>
    <t xml:space="preserve">     Robbery of personal property</t>
  </si>
  <si>
    <t>Burglary offences</t>
  </si>
  <si>
    <t xml:space="preserve">     Burglary in a dwelling</t>
  </si>
  <si>
    <t xml:space="preserve">     Burglary in a building other than a dwelling</t>
  </si>
  <si>
    <t>Other theft offences</t>
  </si>
  <si>
    <t xml:space="preserve">     of which:</t>
  </si>
  <si>
    <t xml:space="preserve">       Theft from the person</t>
  </si>
  <si>
    <t xml:space="preserve">       Theft or unauthorised taking of a pedal cycle</t>
  </si>
  <si>
    <t>Fraud and forgery offences</t>
  </si>
  <si>
    <t>Criminal damage offences</t>
  </si>
  <si>
    <t>TOTAL PROPERTY CRIME</t>
  </si>
  <si>
    <t>Other miscellaneous offences</t>
  </si>
  <si>
    <t>TOTAL RECORDED CRIME - ALL OFFENCES</t>
  </si>
  <si>
    <t xml:space="preserve">1. Police recorded crime statistics based on data from all 44 forces in England and Wales (including the British Transport Police).  </t>
  </si>
  <si>
    <t xml:space="preserve">2. Includes homicide, attempted murder, intentional destruction of viable unborn child, causing death by dangerous driving/careless driving when under the influence of drink or drugs, more serious wounding or other act endangering life (including grievous bodily harm with and without intent), causing death by aggravated vehicle taking and less serious wounding offences.   </t>
  </si>
  <si>
    <t>3. Includes threat or conspiracy to murder, harassment, possession of weapons, other offences against children and assault without injury (formerly common assault where there is no injury).</t>
  </si>
  <si>
    <t>4. Includes aggravated vehicle taking, theft of and from a vehicle and interfering with a motor vehicle.</t>
  </si>
  <si>
    <t xml:space="preserve">5. Firearm offences are provisional. Excludes offences involving the use of air weapons and offences recorded by British Transport Police. Includes crimes recorded by police where a firearm has been fired, used as a blunt instrument against a person or used as a threat. </t>
  </si>
  <si>
    <r>
      <t xml:space="preserve">     of which:  Firearm offences</t>
    </r>
    <r>
      <rPr>
        <i/>
        <vertAlign val="superscript"/>
        <sz val="9"/>
        <rFont val="Arial"/>
        <family val="2"/>
      </rPr>
      <t>5</t>
    </r>
  </si>
  <si>
    <r>
      <t>Offences against vehicles</t>
    </r>
    <r>
      <rPr>
        <vertAlign val="superscript"/>
        <sz val="9"/>
        <color indexed="8"/>
        <rFont val="Arial"/>
        <family val="2"/>
      </rPr>
      <t>4</t>
    </r>
  </si>
  <si>
    <r>
      <t xml:space="preserve">     Violence against the person - with injury</t>
    </r>
    <r>
      <rPr>
        <i/>
        <vertAlign val="superscript"/>
        <sz val="9"/>
        <color indexed="8"/>
        <rFont val="Arial"/>
        <family val="2"/>
      </rPr>
      <t>2</t>
    </r>
  </si>
  <si>
    <r>
      <t xml:space="preserve">     Violence against the person - without injury</t>
    </r>
    <r>
      <rPr>
        <i/>
        <vertAlign val="superscript"/>
        <sz val="9"/>
        <color indexed="8"/>
        <rFont val="Arial"/>
        <family val="2"/>
      </rPr>
      <t>3</t>
    </r>
  </si>
  <si>
    <r>
      <t>England and Wales, recorded crime</t>
    </r>
    <r>
      <rPr>
        <b/>
        <vertAlign val="superscript"/>
        <sz val="9"/>
        <rFont val="Arial"/>
        <family val="2"/>
      </rPr>
      <t>1</t>
    </r>
  </si>
  <si>
    <r>
      <t>Actual bodily harm &amp; grievous bodily harm</t>
    </r>
    <r>
      <rPr>
        <vertAlign val="superscript"/>
        <sz val="9"/>
        <rFont val="Arial"/>
        <family val="2"/>
      </rPr>
      <t>2</t>
    </r>
  </si>
  <si>
    <r>
      <t>Sexual assaults</t>
    </r>
    <r>
      <rPr>
        <vertAlign val="superscript"/>
        <sz val="9"/>
        <rFont val="Arial"/>
        <family val="2"/>
      </rPr>
      <t>3</t>
    </r>
  </si>
  <si>
    <r>
      <t>Total selected offences</t>
    </r>
    <r>
      <rPr>
        <b/>
        <vertAlign val="superscript"/>
        <sz val="9"/>
        <rFont val="Arial"/>
        <family val="2"/>
      </rPr>
      <t>4</t>
    </r>
  </si>
  <si>
    <r>
      <t>Homicide</t>
    </r>
    <r>
      <rPr>
        <vertAlign val="superscript"/>
        <sz val="9"/>
        <rFont val="Arial"/>
        <family val="2"/>
      </rPr>
      <t>5</t>
    </r>
  </si>
  <si>
    <r>
      <t>including West Midlands</t>
    </r>
    <r>
      <rPr>
        <i/>
        <vertAlign val="superscript"/>
        <sz val="9"/>
        <rFont val="Arial"/>
        <family val="2"/>
      </rPr>
      <t>1</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</si>
</sst>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General_)"/>
    <numFmt numFmtId="167" formatCode="#,##0.0"/>
    <numFmt numFmtId="168" formatCode="&quot;Yes&quot;;&quot;Yes&quot;;&quot;No&quot;"/>
    <numFmt numFmtId="169" formatCode="&quot;True&quot;;&quot;True&quot;;&quot;False&quot;"/>
    <numFmt numFmtId="170" formatCode="&quot;On&quot;;&quot;On&quot;;&quot;Off&quot;"/>
    <numFmt numFmtId="171" formatCode="[$€-2]\ #,##0.00_);[Red]\([$€-2]\ #,##0.00\)"/>
  </numFmts>
  <fonts count="58">
    <font>
      <sz val="10"/>
      <name val="Arial"/>
      <family val="0"/>
    </font>
    <font>
      <sz val="11"/>
      <color indexed="8"/>
      <name val="Calibri"/>
      <family val="2"/>
    </font>
    <font>
      <sz val="10"/>
      <name val="Garamond"/>
      <family val="1"/>
    </font>
    <font>
      <sz val="9"/>
      <name val="Garamond"/>
      <family val="1"/>
    </font>
    <font>
      <b/>
      <sz val="6"/>
      <name val="Arial"/>
      <family val="2"/>
    </font>
    <font>
      <sz val="6"/>
      <name val="Arial"/>
      <family val="2"/>
    </font>
    <font>
      <sz val="8"/>
      <name val="Arial"/>
      <family val="2"/>
    </font>
    <font>
      <i/>
      <sz val="6"/>
      <name val="Arial"/>
      <family val="2"/>
    </font>
    <font>
      <sz val="7"/>
      <name val="Arial"/>
      <family val="2"/>
    </font>
    <font>
      <vertAlign val="superscript"/>
      <sz val="10"/>
      <name val="Arial"/>
      <family val="2"/>
    </font>
    <font>
      <vertAlign val="superscript"/>
      <sz val="7"/>
      <name val="Arial"/>
      <family val="2"/>
    </font>
    <font>
      <b/>
      <sz val="10"/>
      <name val="Garamond"/>
      <family val="1"/>
    </font>
    <font>
      <sz val="10"/>
      <color indexed="10"/>
      <name val="Garamond"/>
      <family val="1"/>
    </font>
    <font>
      <sz val="10"/>
      <color indexed="56"/>
      <name val="Garamond"/>
      <family val="1"/>
    </font>
    <font>
      <sz val="10"/>
      <color indexed="62"/>
      <name val="Garamond"/>
      <family val="1"/>
    </font>
    <font>
      <b/>
      <sz val="9"/>
      <color indexed="10"/>
      <name val="Arial"/>
      <family val="0"/>
    </font>
    <font>
      <sz val="9"/>
      <name val="Arial"/>
      <family val="0"/>
    </font>
    <font>
      <i/>
      <sz val="9"/>
      <name val="Arial"/>
      <family val="0"/>
    </font>
    <font>
      <b/>
      <sz val="9"/>
      <name val="Arial"/>
      <family val="0"/>
    </font>
    <font>
      <vertAlign val="superscript"/>
      <sz val="9"/>
      <name val="Arial"/>
      <family val="2"/>
    </font>
    <font>
      <i/>
      <vertAlign val="superscript"/>
      <sz val="9"/>
      <name val="Arial"/>
      <family val="2"/>
    </font>
    <font>
      <i/>
      <sz val="10"/>
      <name val="Arial"/>
      <family val="2"/>
    </font>
    <font>
      <i/>
      <sz val="8"/>
      <name val="Arial"/>
      <family val="0"/>
    </font>
    <font>
      <b/>
      <sz val="8"/>
      <name val="Arial"/>
      <family val="2"/>
    </font>
    <font>
      <b/>
      <u val="single"/>
      <sz val="9"/>
      <name val="Arial"/>
      <family val="2"/>
    </font>
    <font>
      <b/>
      <vertAlign val="superscript"/>
      <sz val="9"/>
      <name val="Arial"/>
      <family val="2"/>
    </font>
    <font>
      <sz val="8"/>
      <color indexed="60"/>
      <name val="Arial"/>
      <family val="2"/>
    </font>
    <font>
      <sz val="8"/>
      <color indexed="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Arial"/>
      <family val="0"/>
    </font>
    <font>
      <b/>
      <sz val="12"/>
      <color indexed="8"/>
      <name val="Arial"/>
      <family val="0"/>
    </font>
    <font>
      <u val="single"/>
      <sz val="10"/>
      <color indexed="12"/>
      <name val="Arial"/>
      <family val="0"/>
    </font>
    <font>
      <u val="single"/>
      <sz val="10"/>
      <color indexed="36"/>
      <name val="Arial"/>
      <family val="0"/>
    </font>
    <font>
      <sz val="9"/>
      <name val="Arial "/>
      <family val="0"/>
    </font>
    <font>
      <b/>
      <sz val="10"/>
      <name val="Arial"/>
      <family val="2"/>
    </font>
    <font>
      <b/>
      <i/>
      <sz val="10"/>
      <name val="Arial"/>
      <family val="2"/>
    </font>
    <font>
      <b/>
      <i/>
      <vertAlign val="superscript"/>
      <sz val="10"/>
      <name val="Arial"/>
      <family val="2"/>
    </font>
    <font>
      <sz val="9"/>
      <color indexed="8"/>
      <name val="Arial"/>
      <family val="2"/>
    </font>
    <font>
      <i/>
      <sz val="9"/>
      <color indexed="8"/>
      <name val="Arial"/>
      <family val="2"/>
    </font>
    <font>
      <b/>
      <sz val="9"/>
      <color indexed="8"/>
      <name val="Arial"/>
      <family val="2"/>
    </font>
    <font>
      <sz val="8"/>
      <color indexed="8"/>
      <name val="Arial"/>
      <family val="2"/>
    </font>
    <font>
      <vertAlign val="superscript"/>
      <sz val="9"/>
      <color indexed="8"/>
      <name val="Arial"/>
      <family val="2"/>
    </font>
    <font>
      <i/>
      <vertAlign val="superscript"/>
      <sz val="9"/>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thin"/>
      <bottom style="thin"/>
    </border>
    <border>
      <left/>
      <right/>
      <top/>
      <bottom style="thin"/>
    </border>
    <border>
      <left>
        <color indexed="63"/>
      </left>
      <right>
        <color indexed="63"/>
      </right>
      <top>
        <color indexed="63"/>
      </top>
      <bottom style="thin"/>
    </border>
    <border>
      <left/>
      <right/>
      <top style="thin"/>
      <bottom/>
    </border>
    <border>
      <left>
        <color indexed="63"/>
      </left>
      <right>
        <color indexed="63"/>
      </right>
      <top style="thin"/>
      <bottom>
        <color indexed="63"/>
      </bottom>
    </border>
    <border>
      <left>
        <color indexed="63"/>
      </left>
      <right>
        <color indexed="63"/>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33" fillId="3" borderId="0" applyNumberFormat="0" applyBorder="0" applyAlignment="0" applyProtection="0"/>
    <xf numFmtId="0" fontId="37" fillId="20" borderId="1" applyNumberFormat="0" applyAlignment="0" applyProtection="0"/>
    <xf numFmtId="0" fontId="3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7" fillId="0" borderId="0" applyNumberFormat="0" applyFill="0" applyBorder="0" applyAlignment="0" applyProtection="0"/>
    <xf numFmtId="0" fontId="32" fillId="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46" fillId="0" borderId="0" applyNumberFormat="0" applyFill="0" applyBorder="0" applyAlignment="0" applyProtection="0"/>
    <xf numFmtId="0" fontId="35" fillId="7" borderId="1" applyNumberFormat="0" applyAlignment="0" applyProtection="0"/>
    <xf numFmtId="0" fontId="38" fillId="0" borderId="6" applyNumberFormat="0" applyFill="0" applyAlignment="0" applyProtection="0"/>
    <xf numFmtId="0" fontId="34" fillId="22"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3" borderId="7" applyNumberFormat="0" applyFont="0" applyAlignment="0" applyProtection="0"/>
    <xf numFmtId="0" fontId="36"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42" fillId="0" borderId="9" applyNumberFormat="0" applyFill="0" applyAlignment="0" applyProtection="0"/>
    <xf numFmtId="0" fontId="40" fillId="0" borderId="0" applyNumberFormat="0" applyFill="0" applyBorder="0" applyAlignment="0" applyProtection="0"/>
  </cellStyleXfs>
  <cellXfs count="339">
    <xf numFmtId="0" fontId="0" fillId="0" borderId="0" xfId="0" applyAlignment="1">
      <alignment/>
    </xf>
    <xf numFmtId="0" fontId="2" fillId="0" borderId="0" xfId="0" applyFont="1" applyAlignment="1">
      <alignment/>
    </xf>
    <xf numFmtId="0" fontId="2" fillId="0" borderId="0" xfId="0" applyFont="1" applyAlignment="1" quotePrefix="1">
      <alignment/>
    </xf>
    <xf numFmtId="0" fontId="2" fillId="0" borderId="0" xfId="0" applyFont="1" applyAlignment="1">
      <alignment horizontal="right"/>
    </xf>
    <xf numFmtId="1" fontId="2" fillId="0" borderId="0" xfId="0" applyNumberFormat="1" applyFont="1" applyAlignment="1">
      <alignment/>
    </xf>
    <xf numFmtId="1" fontId="2" fillId="0" borderId="0" xfId="0" applyNumberFormat="1" applyFont="1" applyAlignment="1" quotePrefix="1">
      <alignment/>
    </xf>
    <xf numFmtId="0" fontId="3" fillId="0" borderId="0" xfId="0" applyFont="1" applyAlignment="1">
      <alignment horizontal="right"/>
    </xf>
    <xf numFmtId="165" fontId="2" fillId="0" borderId="0" xfId="0" applyNumberFormat="1" applyFont="1" applyAlignment="1">
      <alignment/>
    </xf>
    <xf numFmtId="17" fontId="2" fillId="0" borderId="0" xfId="0" applyNumberFormat="1" applyFont="1" applyAlignment="1">
      <alignment horizontal="right"/>
    </xf>
    <xf numFmtId="0" fontId="0" fillId="0" borderId="0" xfId="0" applyAlignment="1">
      <alignment horizontal="right"/>
    </xf>
    <xf numFmtId="0" fontId="6" fillId="0" borderId="0" xfId="0" applyFont="1" applyAlignment="1">
      <alignment/>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xf>
    <xf numFmtId="0" fontId="4" fillId="0" borderId="0" xfId="0" applyFont="1" applyBorder="1" applyAlignment="1">
      <alignment vertical="center"/>
    </xf>
    <xf numFmtId="0" fontId="6" fillId="0" borderId="0" xfId="0" applyFont="1" applyAlignment="1">
      <alignment horizontal="right"/>
    </xf>
    <xf numFmtId="1" fontId="0" fillId="0" borderId="0" xfId="0" applyNumberFormat="1" applyAlignment="1">
      <alignment/>
    </xf>
    <xf numFmtId="164" fontId="0" fillId="0" borderId="0" xfId="0" applyNumberFormat="1" applyAlignment="1">
      <alignment/>
    </xf>
    <xf numFmtId="164" fontId="0" fillId="0" borderId="0" xfId="0" applyNumberFormat="1" applyAlignment="1">
      <alignment horizontal="right"/>
    </xf>
    <xf numFmtId="17" fontId="0" fillId="0" borderId="0" xfId="0" applyNumberFormat="1" applyAlignment="1">
      <alignment/>
    </xf>
    <xf numFmtId="17" fontId="2" fillId="0" borderId="0" xfId="0" applyNumberFormat="1" applyFont="1" applyAlignment="1">
      <alignment/>
    </xf>
    <xf numFmtId="0" fontId="0" fillId="0" borderId="0" xfId="0" applyAlignment="1">
      <alignment horizontal="center"/>
    </xf>
    <xf numFmtId="164" fontId="0" fillId="0" borderId="0" xfId="61" applyNumberFormat="1" applyFont="1" applyAlignment="1">
      <alignment/>
    </xf>
    <xf numFmtId="17" fontId="8" fillId="0" borderId="0" xfId="0" applyNumberFormat="1" applyFont="1" applyAlignment="1">
      <alignment/>
    </xf>
    <xf numFmtId="0" fontId="9" fillId="0" borderId="0" xfId="0" applyFont="1" applyAlignment="1" quotePrefix="1">
      <alignment horizontal="right"/>
    </xf>
    <xf numFmtId="0" fontId="11" fillId="0" borderId="0" xfId="0" applyFont="1" applyAlignment="1">
      <alignment/>
    </xf>
    <xf numFmtId="0" fontId="5" fillId="0" borderId="0" xfId="0" applyFont="1" applyAlignment="1">
      <alignment/>
    </xf>
    <xf numFmtId="165" fontId="0" fillId="0" borderId="0" xfId="0" applyNumberFormat="1" applyAlignment="1">
      <alignment/>
    </xf>
    <xf numFmtId="2" fontId="2" fillId="0" borderId="0" xfId="0" applyNumberFormat="1" applyFont="1" applyAlignment="1">
      <alignment/>
    </xf>
    <xf numFmtId="0" fontId="0" fillId="0" borderId="0" xfId="0" applyAlignment="1">
      <alignment/>
    </xf>
    <xf numFmtId="0" fontId="0" fillId="0" borderId="0" xfId="0" applyAlignment="1">
      <alignment horizontal="left"/>
    </xf>
    <xf numFmtId="0" fontId="12" fillId="0" borderId="0" xfId="0" applyFont="1" applyAlignment="1">
      <alignment horizontal="right"/>
    </xf>
    <xf numFmtId="0" fontId="13" fillId="0" borderId="0" xfId="0" applyFont="1" applyAlignment="1">
      <alignment horizontal="right"/>
    </xf>
    <xf numFmtId="0" fontId="14" fillId="0" borderId="0" xfId="0" applyFont="1" applyAlignment="1">
      <alignment horizontal="right"/>
    </xf>
    <xf numFmtId="3" fontId="16" fillId="24" borderId="0" xfId="57" applyNumberFormat="1" applyFont="1" applyFill="1" applyBorder="1" applyAlignment="1">
      <alignment vertical="center" wrapText="1"/>
    </xf>
    <xf numFmtId="3" fontId="16" fillId="24" borderId="0" xfId="0" applyNumberFormat="1" applyFont="1" applyFill="1" applyBorder="1" applyAlignment="1">
      <alignment/>
    </xf>
    <xf numFmtId="3" fontId="18" fillId="24" borderId="0" xfId="0" applyNumberFormat="1" applyFont="1" applyFill="1" applyBorder="1" applyAlignment="1">
      <alignment/>
    </xf>
    <xf numFmtId="0" fontId="16" fillId="24" borderId="10" xfId="0" applyFont="1" applyFill="1" applyBorder="1" applyAlignment="1">
      <alignment horizontal="right" vertical="top" wrapText="1"/>
    </xf>
    <xf numFmtId="0" fontId="18" fillId="24" borderId="0" xfId="0" applyFont="1" applyFill="1" applyAlignment="1">
      <alignment/>
    </xf>
    <xf numFmtId="0" fontId="16" fillId="24" borderId="0" xfId="0" applyFont="1" applyFill="1" applyAlignment="1">
      <alignment/>
    </xf>
    <xf numFmtId="0" fontId="16" fillId="24" borderId="11" xfId="0" applyFont="1" applyFill="1" applyBorder="1" applyAlignment="1">
      <alignment/>
    </xf>
    <xf numFmtId="0" fontId="16" fillId="24" borderId="0" xfId="0" applyFont="1" applyFill="1" applyBorder="1" applyAlignment="1">
      <alignment/>
    </xf>
    <xf numFmtId="0" fontId="17" fillId="24" borderId="0" xfId="0" applyFont="1" applyFill="1" applyBorder="1" applyAlignment="1">
      <alignment/>
    </xf>
    <xf numFmtId="1" fontId="16" fillId="24" borderId="0" xfId="0" applyNumberFormat="1" applyFont="1" applyFill="1" applyBorder="1" applyAlignment="1">
      <alignment/>
    </xf>
    <xf numFmtId="1" fontId="16" fillId="24" borderId="0" xfId="0" applyNumberFormat="1" applyFont="1" applyFill="1" applyBorder="1" applyAlignment="1">
      <alignment horizontal="right"/>
    </xf>
    <xf numFmtId="0" fontId="18" fillId="24" borderId="11" xfId="0" applyFont="1" applyFill="1" applyBorder="1" applyAlignment="1">
      <alignment/>
    </xf>
    <xf numFmtId="1" fontId="16" fillId="24" borderId="11" xfId="0" applyNumberFormat="1" applyFont="1" applyFill="1" applyBorder="1" applyAlignment="1">
      <alignment/>
    </xf>
    <xf numFmtId="0" fontId="18" fillId="24" borderId="11" xfId="0" applyFont="1" applyFill="1" applyBorder="1" applyAlignment="1">
      <alignment horizontal="right"/>
    </xf>
    <xf numFmtId="0" fontId="17" fillId="24" borderId="10" xfId="0" applyFont="1" applyFill="1" applyBorder="1" applyAlignment="1">
      <alignment vertical="top"/>
    </xf>
    <xf numFmtId="0" fontId="16" fillId="24" borderId="0" xfId="0" applyFont="1" applyFill="1" applyBorder="1" applyAlignment="1">
      <alignment vertical="top"/>
    </xf>
    <xf numFmtId="0" fontId="16" fillId="24" borderId="0" xfId="0" applyFont="1" applyFill="1" applyAlignment="1">
      <alignment vertical="top"/>
    </xf>
    <xf numFmtId="165" fontId="16" fillId="24" borderId="0" xfId="0" applyNumberFormat="1" applyFont="1" applyFill="1" applyBorder="1" applyAlignment="1">
      <alignment horizontal="right" vertical="center"/>
    </xf>
    <xf numFmtId="165" fontId="16" fillId="24" borderId="0" xfId="0" applyNumberFormat="1" applyFont="1" applyFill="1" applyAlignment="1">
      <alignment/>
    </xf>
    <xf numFmtId="0" fontId="24" fillId="24" borderId="0" xfId="0" applyFont="1" applyFill="1" applyBorder="1" applyAlignment="1">
      <alignment/>
    </xf>
    <xf numFmtId="1" fontId="6" fillId="24" borderId="0" xfId="0" applyNumberFormat="1" applyFont="1" applyFill="1" applyBorder="1" applyAlignment="1">
      <alignment/>
    </xf>
    <xf numFmtId="1" fontId="16" fillId="24" borderId="0" xfId="0" applyNumberFormat="1" applyFont="1" applyFill="1" applyBorder="1" applyAlignment="1">
      <alignment/>
    </xf>
    <xf numFmtId="1" fontId="16" fillId="24" borderId="0" xfId="0" applyNumberFormat="1" applyFont="1" applyFill="1" applyBorder="1" applyAlignment="1">
      <alignment horizontal="right" vertical="center"/>
    </xf>
    <xf numFmtId="1" fontId="16" fillId="24" borderId="0" xfId="0" applyNumberFormat="1" applyFont="1" applyFill="1" applyAlignment="1">
      <alignment/>
    </xf>
    <xf numFmtId="0" fontId="17" fillId="24" borderId="0" xfId="0" applyFont="1" applyFill="1" applyAlignment="1">
      <alignment horizontal="center"/>
    </xf>
    <xf numFmtId="165" fontId="16" fillId="24" borderId="0" xfId="0" applyNumberFormat="1" applyFont="1" applyFill="1" applyBorder="1" applyAlignment="1">
      <alignment horizontal="right" vertical="top"/>
    </xf>
    <xf numFmtId="165" fontId="16" fillId="24" borderId="0" xfId="0" applyNumberFormat="1" applyFont="1" applyFill="1" applyAlignment="1">
      <alignment vertical="top"/>
    </xf>
    <xf numFmtId="0" fontId="17" fillId="24" borderId="0" xfId="0" applyFont="1" applyFill="1" applyBorder="1" applyAlignment="1">
      <alignment vertical="top"/>
    </xf>
    <xf numFmtId="0" fontId="17" fillId="24" borderId="0" xfId="0" applyFont="1" applyFill="1" applyBorder="1" applyAlignment="1">
      <alignment horizontal="centerContinuous" vertical="center" wrapText="1"/>
    </xf>
    <xf numFmtId="0" fontId="16" fillId="24" borderId="0" xfId="0" applyFont="1" applyFill="1" applyAlignment="1">
      <alignment horizontal="centerContinuous"/>
    </xf>
    <xf numFmtId="0" fontId="16" fillId="24" borderId="0" xfId="0" applyFont="1" applyFill="1" applyBorder="1" applyAlignment="1">
      <alignment horizontal="centerContinuous" vertical="top" wrapText="1"/>
    </xf>
    <xf numFmtId="1" fontId="6" fillId="24" borderId="0" xfId="58" applyNumberFormat="1" applyFont="1" applyFill="1" applyBorder="1" applyAlignment="1">
      <alignment vertical="center" wrapText="1"/>
    </xf>
    <xf numFmtId="3" fontId="16" fillId="24" borderId="0" xfId="0" applyNumberFormat="1" applyFont="1" applyFill="1" applyBorder="1" applyAlignment="1">
      <alignment horizontal="right"/>
    </xf>
    <xf numFmtId="3" fontId="16" fillId="24" borderId="0" xfId="0" applyNumberFormat="1" applyFont="1" applyFill="1" applyAlignment="1">
      <alignment/>
    </xf>
    <xf numFmtId="3" fontId="18" fillId="24" borderId="0" xfId="0" applyNumberFormat="1" applyFont="1" applyFill="1" applyBorder="1" applyAlignment="1">
      <alignment horizontal="right"/>
    </xf>
    <xf numFmtId="3" fontId="18" fillId="24" borderId="0" xfId="0" applyNumberFormat="1" applyFont="1" applyFill="1" applyAlignment="1">
      <alignment/>
    </xf>
    <xf numFmtId="3" fontId="17" fillId="24" borderId="0" xfId="0" applyNumberFormat="1" applyFont="1" applyFill="1" applyBorder="1" applyAlignment="1">
      <alignment/>
    </xf>
    <xf numFmtId="3" fontId="18" fillId="24" borderId="0" xfId="0" applyNumberFormat="1" applyFont="1" applyFill="1" applyBorder="1" applyAlignment="1">
      <alignment vertical="center"/>
    </xf>
    <xf numFmtId="0" fontId="16" fillId="24" borderId="0" xfId="0" applyFont="1" applyFill="1" applyAlignment="1">
      <alignment/>
    </xf>
    <xf numFmtId="0" fontId="16" fillId="24" borderId="0" xfId="0" applyFont="1" applyFill="1" applyBorder="1" applyAlignment="1" applyProtection="1">
      <alignment vertical="top" wrapText="1"/>
      <protection/>
    </xf>
    <xf numFmtId="1" fontId="16" fillId="24" borderId="0" xfId="0" applyNumberFormat="1" applyFont="1" applyFill="1" applyAlignment="1">
      <alignment horizontal="right"/>
    </xf>
    <xf numFmtId="1" fontId="16" fillId="24" borderId="0" xfId="0" applyNumberFormat="1" applyFont="1" applyFill="1" applyAlignment="1">
      <alignment/>
    </xf>
    <xf numFmtId="1" fontId="18" fillId="24" borderId="0" xfId="0" applyNumberFormat="1" applyFont="1" applyFill="1" applyAlignment="1">
      <alignment/>
    </xf>
    <xf numFmtId="1" fontId="18" fillId="24" borderId="0" xfId="0" applyNumberFormat="1" applyFont="1" applyFill="1" applyAlignment="1">
      <alignment/>
    </xf>
    <xf numFmtId="1" fontId="17" fillId="24" borderId="12" xfId="0" applyNumberFormat="1" applyFont="1" applyFill="1" applyBorder="1" applyAlignment="1">
      <alignment/>
    </xf>
    <xf numFmtId="0" fontId="17" fillId="24" borderId="12" xfId="0" applyFont="1" applyFill="1" applyBorder="1" applyAlignment="1">
      <alignment/>
    </xf>
    <xf numFmtId="0" fontId="17" fillId="24" borderId="0" xfId="0" applyFont="1" applyFill="1" applyAlignment="1">
      <alignment/>
    </xf>
    <xf numFmtId="0" fontId="16" fillId="24" borderId="0" xfId="0" applyFont="1" applyFill="1" applyBorder="1" applyAlignment="1">
      <alignment/>
    </xf>
    <xf numFmtId="9" fontId="16" fillId="24" borderId="0" xfId="0" applyNumberFormat="1" applyFont="1" applyFill="1" applyAlignment="1">
      <alignment horizontal="center"/>
    </xf>
    <xf numFmtId="0" fontId="16" fillId="24" borderId="0" xfId="0" applyFont="1" applyFill="1" applyAlignment="1">
      <alignment horizontal="center"/>
    </xf>
    <xf numFmtId="0" fontId="16" fillId="24" borderId="0" xfId="0" applyFont="1" applyFill="1" applyAlignment="1">
      <alignment horizontal="center"/>
    </xf>
    <xf numFmtId="3" fontId="17" fillId="24" borderId="0" xfId="0" applyNumberFormat="1" applyFont="1" applyFill="1" applyBorder="1" applyAlignment="1">
      <alignment horizontal="center"/>
    </xf>
    <xf numFmtId="9" fontId="17" fillId="24" borderId="0" xfId="0" applyNumberFormat="1" applyFont="1" applyFill="1" applyAlignment="1">
      <alignment horizontal="center"/>
    </xf>
    <xf numFmtId="9" fontId="18" fillId="24" borderId="0" xfId="0" applyNumberFormat="1" applyFont="1" applyFill="1" applyAlignment="1">
      <alignment horizontal="center"/>
    </xf>
    <xf numFmtId="1" fontId="17" fillId="24" borderId="12" xfId="0" applyNumberFormat="1" applyFont="1" applyFill="1" applyBorder="1" applyAlignment="1">
      <alignment/>
    </xf>
    <xf numFmtId="0" fontId="17" fillId="24" borderId="0" xfId="0" applyFont="1" applyFill="1" applyBorder="1" applyAlignment="1">
      <alignment horizontal="center"/>
    </xf>
    <xf numFmtId="3" fontId="16" fillId="24" borderId="0" xfId="0" applyNumberFormat="1" applyFont="1" applyFill="1" applyBorder="1" applyAlignment="1">
      <alignment horizontal="center"/>
    </xf>
    <xf numFmtId="9" fontId="17" fillId="24" borderId="0" xfId="0" applyNumberFormat="1" applyFont="1" applyFill="1" applyBorder="1" applyAlignment="1">
      <alignment horizontal="center"/>
    </xf>
    <xf numFmtId="0" fontId="16" fillId="24" borderId="0" xfId="0" applyFont="1" applyFill="1" applyBorder="1" applyAlignment="1">
      <alignment horizontal="center"/>
    </xf>
    <xf numFmtId="0" fontId="17" fillId="24" borderId="12" xfId="0" applyFont="1" applyFill="1" applyBorder="1" applyAlignment="1">
      <alignment horizontal="center"/>
    </xf>
    <xf numFmtId="0" fontId="18" fillId="24" borderId="0" xfId="0" applyFont="1" applyFill="1" applyBorder="1" applyAlignment="1">
      <alignment horizontal="center"/>
    </xf>
    <xf numFmtId="1" fontId="18" fillId="24" borderId="0" xfId="0" applyNumberFormat="1" applyFont="1" applyFill="1" applyBorder="1" applyAlignment="1">
      <alignment/>
    </xf>
    <xf numFmtId="0" fontId="0" fillId="24" borderId="0" xfId="0" applyFill="1" applyBorder="1" applyAlignment="1">
      <alignment horizontal="center"/>
    </xf>
    <xf numFmtId="1" fontId="17" fillId="24" borderId="0" xfId="0" applyNumberFormat="1" applyFont="1" applyFill="1" applyBorder="1" applyAlignment="1">
      <alignment horizontal="center" vertical="center"/>
    </xf>
    <xf numFmtId="1" fontId="0" fillId="24" borderId="0" xfId="0" applyNumberFormat="1" applyFill="1" applyBorder="1" applyAlignment="1">
      <alignment horizontal="center"/>
    </xf>
    <xf numFmtId="0" fontId="6" fillId="24" borderId="0" xfId="0" applyFont="1" applyFill="1" applyBorder="1" applyAlignment="1" applyProtection="1">
      <alignment vertical="top" wrapText="1"/>
      <protection/>
    </xf>
    <xf numFmtId="3" fontId="6" fillId="24" borderId="0" xfId="57" applyNumberFormat="1" applyFont="1" applyFill="1" applyBorder="1" applyAlignment="1">
      <alignment vertical="center" wrapText="1"/>
    </xf>
    <xf numFmtId="0" fontId="16" fillId="24" borderId="0" xfId="0" applyFont="1" applyFill="1" applyAlignment="1">
      <alignment/>
    </xf>
    <xf numFmtId="0" fontId="6" fillId="24" borderId="0" xfId="0" applyFont="1" applyFill="1" applyBorder="1" applyAlignment="1">
      <alignment/>
    </xf>
    <xf numFmtId="2" fontId="16" fillId="24" borderId="0" xfId="0" applyNumberFormat="1" applyFont="1" applyFill="1" applyAlignment="1">
      <alignment/>
    </xf>
    <xf numFmtId="0" fontId="16" fillId="24" borderId="0" xfId="0" applyFont="1" applyFill="1" applyAlignment="1">
      <alignment horizontal="left"/>
    </xf>
    <xf numFmtId="166" fontId="6" fillId="24" borderId="0" xfId="0" applyNumberFormat="1" applyFont="1" applyFill="1" applyBorder="1" applyAlignment="1" applyProtection="1">
      <alignment vertical="top" wrapText="1"/>
      <protection/>
    </xf>
    <xf numFmtId="166" fontId="6" fillId="24" borderId="0" xfId="0" applyNumberFormat="1" applyFont="1" applyFill="1" applyBorder="1" applyAlignment="1" applyProtection="1">
      <alignment horizontal="left" vertical="top" wrapText="1" indent="1"/>
      <protection/>
    </xf>
    <xf numFmtId="0" fontId="18" fillId="24" borderId="0" xfId="0" applyFont="1" applyFill="1" applyAlignment="1">
      <alignment horizontal="left" indent="1"/>
    </xf>
    <xf numFmtId="3" fontId="6" fillId="24" borderId="0" xfId="0" applyNumberFormat="1" applyFont="1" applyFill="1" applyBorder="1" applyAlignment="1">
      <alignment/>
    </xf>
    <xf numFmtId="166" fontId="6" fillId="24" borderId="0" xfId="0" applyNumberFormat="1" applyFont="1" applyFill="1" applyBorder="1" applyAlignment="1" applyProtection="1">
      <alignment horizontal="left" vertical="top" wrapText="1"/>
      <protection/>
    </xf>
    <xf numFmtId="0" fontId="18" fillId="24" borderId="0" xfId="0" applyFont="1" applyFill="1" applyAlignment="1">
      <alignment/>
    </xf>
    <xf numFmtId="3" fontId="18" fillId="24" borderId="0" xfId="0" applyNumberFormat="1" applyFont="1" applyFill="1" applyBorder="1" applyAlignment="1">
      <alignment/>
    </xf>
    <xf numFmtId="166" fontId="26" fillId="24" borderId="0" xfId="0" applyNumberFormat="1" applyFont="1" applyFill="1" applyBorder="1" applyAlignment="1" applyProtection="1">
      <alignment vertical="top" wrapText="1"/>
      <protection/>
    </xf>
    <xf numFmtId="1" fontId="6" fillId="24" borderId="0" xfId="42" applyNumberFormat="1" applyFont="1" applyFill="1" applyBorder="1" applyAlignment="1">
      <alignment horizontal="right"/>
    </xf>
    <xf numFmtId="3" fontId="17" fillId="24" borderId="0" xfId="0" applyNumberFormat="1" applyFont="1" applyFill="1" applyBorder="1" applyAlignment="1">
      <alignment/>
    </xf>
    <xf numFmtId="2" fontId="6" fillId="24" borderId="0" xfId="0" applyNumberFormat="1" applyFont="1" applyFill="1" applyAlignment="1">
      <alignment/>
    </xf>
    <xf numFmtId="0" fontId="17" fillId="24" borderId="12" xfId="0" applyFont="1" applyFill="1" applyBorder="1" applyAlignment="1">
      <alignment/>
    </xf>
    <xf numFmtId="3" fontId="17" fillId="24" borderId="12" xfId="0" applyNumberFormat="1" applyFont="1" applyFill="1" applyBorder="1" applyAlignment="1">
      <alignment/>
    </xf>
    <xf numFmtId="0" fontId="6" fillId="24" borderId="0" xfId="0" applyFont="1" applyFill="1" applyAlignment="1">
      <alignment/>
    </xf>
    <xf numFmtId="0" fontId="6" fillId="24" borderId="0" xfId="0" applyFont="1" applyFill="1" applyBorder="1" applyAlignment="1">
      <alignment/>
    </xf>
    <xf numFmtId="165" fontId="16" fillId="24" borderId="0" xfId="0" applyNumberFormat="1" applyFont="1" applyFill="1" applyAlignment="1">
      <alignment/>
    </xf>
    <xf numFmtId="0" fontId="23" fillId="24" borderId="0" xfId="0" applyFont="1" applyFill="1" applyBorder="1" applyAlignment="1">
      <alignment vertical="top" wrapText="1"/>
    </xf>
    <xf numFmtId="3" fontId="17" fillId="24" borderId="0" xfId="0" applyNumberFormat="1" applyFont="1" applyFill="1" applyAlignment="1">
      <alignment/>
    </xf>
    <xf numFmtId="0" fontId="6" fillId="24" borderId="0" xfId="0" applyFont="1" applyFill="1" applyBorder="1" applyAlignment="1" applyProtection="1">
      <alignment horizontal="left" vertical="top" wrapText="1" indent="1"/>
      <protection/>
    </xf>
    <xf numFmtId="0" fontId="17" fillId="24" borderId="0" xfId="0" applyFont="1" applyFill="1" applyAlignment="1">
      <alignment horizontal="left" indent="1"/>
    </xf>
    <xf numFmtId="3" fontId="17" fillId="24" borderId="0" xfId="57" applyNumberFormat="1" applyFont="1" applyFill="1" applyBorder="1" applyAlignment="1">
      <alignment vertical="center" wrapText="1"/>
    </xf>
    <xf numFmtId="3" fontId="16" fillId="24" borderId="0" xfId="0" applyNumberFormat="1" applyFont="1" applyFill="1" applyAlignment="1">
      <alignment/>
    </xf>
    <xf numFmtId="2" fontId="16" fillId="24" borderId="0" xfId="0" applyNumberFormat="1" applyFont="1" applyFill="1" applyAlignment="1">
      <alignment/>
    </xf>
    <xf numFmtId="3" fontId="18" fillId="24" borderId="0" xfId="0" applyNumberFormat="1" applyFont="1" applyFill="1" applyAlignment="1">
      <alignment/>
    </xf>
    <xf numFmtId="2" fontId="6" fillId="24" borderId="0" xfId="0" applyNumberFormat="1" applyFont="1" applyFill="1" applyBorder="1" applyAlignment="1">
      <alignment/>
    </xf>
    <xf numFmtId="0" fontId="18" fillId="24" borderId="0" xfId="0" applyFont="1" applyFill="1" applyBorder="1" applyAlignment="1">
      <alignment/>
    </xf>
    <xf numFmtId="2" fontId="16" fillId="24" borderId="0" xfId="0" applyNumberFormat="1" applyFont="1" applyFill="1" applyBorder="1" applyAlignment="1">
      <alignment/>
    </xf>
    <xf numFmtId="167" fontId="16" fillId="24" borderId="0" xfId="57" applyNumberFormat="1" applyFont="1" applyFill="1" applyBorder="1" applyAlignment="1">
      <alignment vertical="center" wrapText="1"/>
    </xf>
    <xf numFmtId="0" fontId="16" fillId="24" borderId="0" xfId="0" applyFont="1" applyFill="1" applyAlignment="1">
      <alignment horizontal="left" indent="1"/>
    </xf>
    <xf numFmtId="165" fontId="16" fillId="24" borderId="0" xfId="0" applyNumberFormat="1" applyFont="1" applyFill="1" applyBorder="1" applyAlignment="1">
      <alignment/>
    </xf>
    <xf numFmtId="167" fontId="16" fillId="24" borderId="0" xfId="0" applyNumberFormat="1" applyFont="1" applyFill="1" applyBorder="1" applyAlignment="1">
      <alignment wrapText="1"/>
    </xf>
    <xf numFmtId="165" fontId="18" fillId="24" borderId="0" xfId="0" applyNumberFormat="1" applyFont="1" applyFill="1" applyBorder="1" applyAlignment="1">
      <alignment/>
    </xf>
    <xf numFmtId="167" fontId="18" fillId="24" borderId="0" xfId="57" applyNumberFormat="1" applyFont="1" applyFill="1" applyBorder="1" applyAlignment="1">
      <alignment vertical="center" wrapText="1"/>
    </xf>
    <xf numFmtId="165" fontId="18" fillId="24" borderId="0" xfId="0" applyNumberFormat="1" applyFont="1" applyFill="1" applyAlignment="1">
      <alignment/>
    </xf>
    <xf numFmtId="165" fontId="17" fillId="24" borderId="12" xfId="0" applyNumberFormat="1" applyFont="1" applyFill="1" applyBorder="1" applyAlignment="1">
      <alignment/>
    </xf>
    <xf numFmtId="167" fontId="17" fillId="24" borderId="0" xfId="57" applyNumberFormat="1" applyFont="1" applyFill="1" applyBorder="1" applyAlignment="1">
      <alignment vertical="center" wrapText="1"/>
    </xf>
    <xf numFmtId="165" fontId="18" fillId="24" borderId="0" xfId="0" applyNumberFormat="1" applyFont="1" applyFill="1" applyBorder="1" applyAlignment="1">
      <alignment/>
    </xf>
    <xf numFmtId="167" fontId="18" fillId="24" borderId="0" xfId="57" applyNumberFormat="1" applyFont="1" applyFill="1" applyBorder="1" applyAlignment="1">
      <alignment vertical="center" wrapText="1"/>
    </xf>
    <xf numFmtId="165" fontId="18" fillId="24" borderId="11" xfId="0" applyNumberFormat="1" applyFont="1" applyFill="1" applyBorder="1" applyAlignment="1">
      <alignment/>
    </xf>
    <xf numFmtId="0" fontId="17" fillId="24" borderId="0" xfId="0" applyFont="1" applyFill="1" applyAlignment="1">
      <alignment horizontal="left" indent="1"/>
    </xf>
    <xf numFmtId="0" fontId="17" fillId="24" borderId="0" xfId="0" applyFont="1" applyFill="1" applyBorder="1" applyAlignment="1">
      <alignment/>
    </xf>
    <xf numFmtId="0" fontId="18" fillId="24" borderId="11" xfId="0" applyFont="1" applyFill="1" applyBorder="1" applyAlignment="1">
      <alignment/>
    </xf>
    <xf numFmtId="165" fontId="17" fillId="24" borderId="0" xfId="0" applyNumberFormat="1" applyFont="1" applyFill="1" applyAlignment="1">
      <alignment/>
    </xf>
    <xf numFmtId="9" fontId="18" fillId="24" borderId="0" xfId="0" applyNumberFormat="1" applyFont="1" applyFill="1" applyBorder="1" applyAlignment="1">
      <alignment horizontal="center"/>
    </xf>
    <xf numFmtId="0" fontId="16" fillId="24" borderId="0" xfId="0" applyFont="1" applyFill="1" applyBorder="1" applyAlignment="1">
      <alignment horizontal="center"/>
    </xf>
    <xf numFmtId="0" fontId="16" fillId="24" borderId="12" xfId="0" applyFont="1" applyFill="1" applyBorder="1" applyAlignment="1">
      <alignment horizontal="center"/>
    </xf>
    <xf numFmtId="165" fontId="16" fillId="24" borderId="11" xfId="0" applyNumberFormat="1" applyFont="1" applyFill="1" applyBorder="1" applyAlignment="1">
      <alignment/>
    </xf>
    <xf numFmtId="0" fontId="17" fillId="24" borderId="11" xfId="0" applyFont="1" applyFill="1" applyBorder="1" applyAlignment="1">
      <alignment horizontal="center"/>
    </xf>
    <xf numFmtId="3" fontId="17" fillId="24" borderId="0" xfId="0" applyNumberFormat="1" applyFont="1" applyFill="1" applyBorder="1" applyAlignment="1">
      <alignment horizontal="right"/>
    </xf>
    <xf numFmtId="0" fontId="6" fillId="24" borderId="0" xfId="0" applyFont="1" applyFill="1" applyAlignment="1">
      <alignment horizontal="left"/>
    </xf>
    <xf numFmtId="167" fontId="27" fillId="24" borderId="0" xfId="58" applyNumberFormat="1" applyFont="1" applyFill="1" applyBorder="1" applyAlignment="1">
      <alignment vertical="center" wrapText="1"/>
    </xf>
    <xf numFmtId="165" fontId="6" fillId="24" borderId="0" xfId="0" applyNumberFormat="1" applyFont="1" applyFill="1" applyBorder="1" applyAlignment="1">
      <alignment/>
    </xf>
    <xf numFmtId="0" fontId="17" fillId="24" borderId="11" xfId="0" applyFont="1" applyFill="1" applyBorder="1" applyAlignment="1">
      <alignment/>
    </xf>
    <xf numFmtId="1" fontId="6" fillId="24" borderId="0" xfId="57" applyNumberFormat="1" applyFont="1" applyFill="1" applyBorder="1" applyAlignment="1">
      <alignment vertical="center" wrapText="1"/>
    </xf>
    <xf numFmtId="1" fontId="16" fillId="24" borderId="0" xfId="0" applyNumberFormat="1" applyFont="1" applyFill="1" applyBorder="1" applyAlignment="1">
      <alignment horizontal="right"/>
    </xf>
    <xf numFmtId="3" fontId="17" fillId="24" borderId="11" xfId="0" applyNumberFormat="1" applyFont="1" applyFill="1" applyBorder="1" applyAlignment="1">
      <alignment/>
    </xf>
    <xf numFmtId="3" fontId="17" fillId="24" borderId="11" xfId="0" applyNumberFormat="1" applyFont="1" applyFill="1" applyBorder="1" applyAlignment="1">
      <alignment horizontal="right"/>
    </xf>
    <xf numFmtId="0" fontId="16" fillId="24" borderId="11" xfId="0" applyFont="1" applyFill="1" applyBorder="1" applyAlignment="1">
      <alignment horizontal="center"/>
    </xf>
    <xf numFmtId="3" fontId="17" fillId="24" borderId="0" xfId="0" applyNumberFormat="1" applyFont="1" applyFill="1" applyBorder="1" applyAlignment="1">
      <alignment horizontal="right"/>
    </xf>
    <xf numFmtId="0" fontId="16" fillId="24" borderId="0" xfId="0" applyFont="1" applyFill="1" applyAlignment="1">
      <alignment horizontal="right"/>
    </xf>
    <xf numFmtId="0" fontId="16" fillId="24" borderId="0" xfId="0" applyFont="1" applyFill="1" applyBorder="1" applyAlignment="1">
      <alignment horizontal="right"/>
    </xf>
    <xf numFmtId="0" fontId="16" fillId="24" borderId="11" xfId="0" applyFont="1" applyFill="1" applyBorder="1" applyAlignment="1">
      <alignment horizontal="right"/>
    </xf>
    <xf numFmtId="0" fontId="18" fillId="24" borderId="0" xfId="0" applyFont="1" applyFill="1" applyAlignment="1">
      <alignment horizontal="left"/>
    </xf>
    <xf numFmtId="0" fontId="0" fillId="24" borderId="0" xfId="0" applyFont="1" applyFill="1" applyAlignment="1">
      <alignment/>
    </xf>
    <xf numFmtId="0" fontId="6" fillId="24" borderId="0" xfId="0" applyFont="1" applyFill="1" applyAlignment="1">
      <alignment horizontal="left"/>
    </xf>
    <xf numFmtId="0" fontId="0" fillId="24" borderId="0" xfId="0" applyFont="1" applyFill="1" applyAlignment="1">
      <alignment vertical="center"/>
    </xf>
    <xf numFmtId="1" fontId="0" fillId="24" borderId="0" xfId="0" applyNumberFormat="1" applyFont="1" applyFill="1" applyAlignment="1">
      <alignment/>
    </xf>
    <xf numFmtId="0" fontId="0" fillId="24" borderId="0" xfId="0" applyFont="1" applyFill="1" applyAlignment="1">
      <alignment horizontal="right"/>
    </xf>
    <xf numFmtId="0" fontId="15" fillId="24" borderId="0" xfId="0" applyFont="1" applyFill="1" applyAlignment="1">
      <alignment/>
    </xf>
    <xf numFmtId="3" fontId="17" fillId="24" borderId="0" xfId="0" applyNumberFormat="1" applyFont="1" applyFill="1" applyBorder="1" applyAlignment="1">
      <alignment horizontal="right" vertical="top"/>
    </xf>
    <xf numFmtId="3" fontId="17" fillId="24" borderId="11" xfId="0" applyNumberFormat="1" applyFont="1" applyFill="1" applyBorder="1" applyAlignment="1">
      <alignment horizontal="right" vertical="top"/>
    </xf>
    <xf numFmtId="0" fontId="18" fillId="24" borderId="0" xfId="0" applyFont="1" applyFill="1" applyAlignment="1">
      <alignment vertical="top" wrapText="1"/>
    </xf>
    <xf numFmtId="0" fontId="17" fillId="24" borderId="0" xfId="0" applyFont="1" applyFill="1" applyAlignment="1">
      <alignment vertical="top" wrapText="1"/>
    </xf>
    <xf numFmtId="0" fontId="18" fillId="24" borderId="0" xfId="0" applyFont="1" applyFill="1" applyAlignment="1">
      <alignment vertical="center"/>
    </xf>
    <xf numFmtId="0" fontId="18" fillId="24" borderId="0" xfId="0" applyFont="1" applyFill="1" applyAlignment="1">
      <alignment wrapText="1"/>
    </xf>
    <xf numFmtId="0" fontId="17" fillId="24" borderId="0" xfId="0" applyFont="1" applyFill="1" applyAlignment="1">
      <alignment vertical="top"/>
    </xf>
    <xf numFmtId="0" fontId="18" fillId="24" borderId="0" xfId="0" applyFont="1" applyFill="1" applyAlignment="1">
      <alignment vertical="top"/>
    </xf>
    <xf numFmtId="0" fontId="6" fillId="24" borderId="0" xfId="0" applyFont="1" applyFill="1" applyAlignment="1">
      <alignment vertical="top"/>
    </xf>
    <xf numFmtId="0" fontId="0" fillId="24" borderId="0" xfId="0" applyFill="1" applyAlignment="1">
      <alignment/>
    </xf>
    <xf numFmtId="3" fontId="17" fillId="24" borderId="0" xfId="58" applyNumberFormat="1" applyFont="1" applyFill="1" applyBorder="1" applyAlignment="1">
      <alignment horizontal="right" vertical="top" wrapText="1"/>
    </xf>
    <xf numFmtId="0" fontId="16" fillId="24" borderId="0" xfId="0" applyFont="1" applyFill="1" applyBorder="1" applyAlignment="1">
      <alignment horizontal="center" vertical="top"/>
    </xf>
    <xf numFmtId="0" fontId="6" fillId="24" borderId="0" xfId="0" applyFont="1" applyFill="1" applyBorder="1" applyAlignment="1">
      <alignment horizontal="left" vertical="top" wrapText="1"/>
    </xf>
    <xf numFmtId="0" fontId="0" fillId="24" borderId="0" xfId="0" applyFill="1" applyAlignment="1">
      <alignment vertical="top"/>
    </xf>
    <xf numFmtId="3" fontId="17" fillId="24" borderId="11" xfId="58" applyNumberFormat="1" applyFont="1" applyFill="1" applyBorder="1" applyAlignment="1">
      <alignment horizontal="right" vertical="top" wrapText="1"/>
    </xf>
    <xf numFmtId="165" fontId="16" fillId="24" borderId="0" xfId="0" applyNumberFormat="1" applyFont="1" applyFill="1" applyBorder="1" applyAlignment="1">
      <alignment vertical="top"/>
    </xf>
    <xf numFmtId="165" fontId="17" fillId="24" borderId="0" xfId="0" applyNumberFormat="1" applyFont="1" applyFill="1" applyBorder="1" applyAlignment="1">
      <alignment vertical="top"/>
    </xf>
    <xf numFmtId="0" fontId="16" fillId="24" borderId="11" xfId="0" applyFont="1" applyFill="1" applyBorder="1" applyAlignment="1">
      <alignment horizontal="center" vertical="top"/>
    </xf>
    <xf numFmtId="1" fontId="0" fillId="24" borderId="0" xfId="0" applyNumberFormat="1" applyFill="1" applyAlignment="1">
      <alignment vertical="top"/>
    </xf>
    <xf numFmtId="1" fontId="0" fillId="24" borderId="0" xfId="0" applyNumberFormat="1" applyFill="1" applyAlignment="1">
      <alignment/>
    </xf>
    <xf numFmtId="0" fontId="16" fillId="24" borderId="11" xfId="0" applyFont="1" applyFill="1" applyBorder="1" applyAlignment="1">
      <alignment/>
    </xf>
    <xf numFmtId="0" fontId="18" fillId="24" borderId="11" xfId="0" applyFont="1" applyFill="1" applyBorder="1" applyAlignment="1">
      <alignment horizontal="right"/>
    </xf>
    <xf numFmtId="0" fontId="15" fillId="24" borderId="13" xfId="0" applyFont="1" applyFill="1" applyBorder="1" applyAlignment="1">
      <alignment vertical="center" wrapText="1"/>
    </xf>
    <xf numFmtId="0" fontId="16" fillId="24" borderId="13" xfId="0" applyFont="1" applyFill="1" applyBorder="1" applyAlignment="1">
      <alignment horizontal="right" vertical="center" wrapText="1"/>
    </xf>
    <xf numFmtId="0" fontId="16" fillId="24" borderId="0" xfId="0" applyFont="1" applyFill="1" applyAlignment="1">
      <alignment vertical="center"/>
    </xf>
    <xf numFmtId="0" fontId="15" fillId="24" borderId="0" xfId="0" applyFont="1" applyFill="1" applyBorder="1" applyAlignment="1">
      <alignment wrapText="1"/>
    </xf>
    <xf numFmtId="17" fontId="16" fillId="24" borderId="0" xfId="0" applyNumberFormat="1" applyFont="1" applyFill="1" applyBorder="1" applyAlignment="1" quotePrefix="1">
      <alignment horizontal="right" wrapText="1"/>
    </xf>
    <xf numFmtId="0" fontId="16" fillId="24" borderId="0" xfId="0" applyFont="1" applyFill="1" applyBorder="1" applyAlignment="1" quotePrefix="1">
      <alignment horizontal="right" wrapText="1"/>
    </xf>
    <xf numFmtId="0" fontId="16" fillId="24" borderId="0" xfId="0" applyFont="1" applyFill="1" applyBorder="1" applyAlignment="1">
      <alignment horizontal="right" wrapText="1"/>
    </xf>
    <xf numFmtId="0" fontId="15" fillId="24" borderId="11" xfId="0" applyFont="1" applyFill="1" applyBorder="1" applyAlignment="1">
      <alignment vertical="center" wrapText="1"/>
    </xf>
    <xf numFmtId="0" fontId="16" fillId="24" borderId="11" xfId="0" applyFont="1" applyFill="1" applyBorder="1" applyAlignment="1">
      <alignment horizontal="right" vertical="center" wrapText="1"/>
    </xf>
    <xf numFmtId="0" fontId="16" fillId="24" borderId="0" xfId="0" applyFont="1" applyFill="1" applyBorder="1" applyAlignment="1">
      <alignment vertical="center"/>
    </xf>
    <xf numFmtId="1" fontId="16" fillId="24" borderId="13" xfId="0" applyNumberFormat="1" applyFont="1" applyFill="1" applyBorder="1" applyAlignment="1">
      <alignment/>
    </xf>
    <xf numFmtId="0" fontId="17" fillId="24" borderId="13" xfId="0" applyFont="1" applyFill="1" applyBorder="1" applyAlignment="1">
      <alignment horizontal="center"/>
    </xf>
    <xf numFmtId="3" fontId="16" fillId="24" borderId="11" xfId="0" applyNumberFormat="1" applyFont="1" applyFill="1" applyBorder="1" applyAlignment="1">
      <alignment horizontal="right"/>
    </xf>
    <xf numFmtId="3" fontId="16" fillId="24" borderId="0" xfId="0" applyNumberFormat="1" applyFont="1" applyFill="1" applyBorder="1" applyAlignment="1">
      <alignment horizontal="right"/>
    </xf>
    <xf numFmtId="0" fontId="16" fillId="24" borderId="0" xfId="0" applyFont="1" applyFill="1" applyBorder="1" applyAlignment="1">
      <alignment horizontal="center" vertical="center"/>
    </xf>
    <xf numFmtId="0" fontId="0" fillId="24" borderId="0" xfId="0" applyFont="1" applyFill="1" applyAlignment="1">
      <alignment horizontal="center"/>
    </xf>
    <xf numFmtId="165" fontId="17" fillId="24" borderId="0" xfId="0" applyNumberFormat="1" applyFont="1" applyFill="1" applyBorder="1" applyAlignment="1">
      <alignment/>
    </xf>
    <xf numFmtId="1" fontId="16" fillId="24" borderId="0" xfId="0" applyNumberFormat="1" applyFont="1" applyFill="1" applyBorder="1" applyAlignment="1">
      <alignment vertical="top"/>
    </xf>
    <xf numFmtId="1" fontId="16" fillId="24" borderId="0" xfId="57" applyNumberFormat="1" applyFont="1" applyFill="1" applyBorder="1" applyAlignment="1">
      <alignment vertical="center" wrapText="1"/>
    </xf>
    <xf numFmtId="1" fontId="16" fillId="24" borderId="0" xfId="58" applyNumberFormat="1" applyFont="1" applyFill="1" applyBorder="1" applyAlignment="1">
      <alignment vertical="center" wrapText="1"/>
    </xf>
    <xf numFmtId="1" fontId="16" fillId="24" borderId="0" xfId="0" applyNumberFormat="1" applyFont="1" applyFill="1" applyBorder="1" applyAlignment="1">
      <alignment vertical="center"/>
    </xf>
    <xf numFmtId="3" fontId="17" fillId="24" borderId="0" xfId="0" applyNumberFormat="1" applyFont="1" applyFill="1" applyBorder="1" applyAlignment="1">
      <alignment vertical="top"/>
    </xf>
    <xf numFmtId="0" fontId="17" fillId="24" borderId="0" xfId="0" applyFont="1" applyFill="1" applyBorder="1" applyAlignment="1">
      <alignment horizontal="right" vertical="top"/>
    </xf>
    <xf numFmtId="1" fontId="16" fillId="24" borderId="0" xfId="57" applyNumberFormat="1" applyFont="1" applyFill="1" applyBorder="1" applyAlignment="1">
      <alignment vertical="top" wrapText="1"/>
    </xf>
    <xf numFmtId="1" fontId="16" fillId="24" borderId="0" xfId="0" applyNumberFormat="1" applyFont="1" applyFill="1" applyBorder="1" applyAlignment="1">
      <alignment horizontal="right" vertical="center"/>
    </xf>
    <xf numFmtId="0" fontId="16" fillId="24" borderId="0" xfId="0" applyFont="1" applyFill="1" applyBorder="1" applyAlignment="1">
      <alignment horizontal="centerContinuous"/>
    </xf>
    <xf numFmtId="3" fontId="17" fillId="24" borderId="0" xfId="0" applyNumberFormat="1" applyFont="1" applyFill="1" applyAlignment="1">
      <alignment vertical="top"/>
    </xf>
    <xf numFmtId="3" fontId="16" fillId="24" borderId="0" xfId="0" applyNumberFormat="1" applyFont="1" applyFill="1" applyAlignment="1">
      <alignment vertical="top"/>
    </xf>
    <xf numFmtId="0" fontId="16" fillId="24" borderId="11" xfId="0" applyFont="1" applyFill="1" applyBorder="1" applyAlignment="1" quotePrefix="1">
      <alignment horizontal="right" vertical="center" wrapText="1"/>
    </xf>
    <xf numFmtId="0" fontId="16" fillId="0" borderId="14" xfId="0" applyFont="1" applyFill="1" applyBorder="1" applyAlignment="1">
      <alignment vertical="center"/>
    </xf>
    <xf numFmtId="0" fontId="18" fillId="0" borderId="12" xfId="0" applyFont="1" applyFill="1" applyBorder="1" applyAlignment="1">
      <alignment vertical="center" wrapText="1"/>
    </xf>
    <xf numFmtId="0" fontId="16" fillId="0" borderId="12" xfId="0" applyFont="1" applyFill="1" applyBorder="1" applyAlignment="1">
      <alignment vertical="center" wrapText="1"/>
    </xf>
    <xf numFmtId="0" fontId="16" fillId="0" borderId="12" xfId="0" applyFont="1" applyFill="1" applyBorder="1" applyAlignment="1">
      <alignment horizontal="right" vertical="center" wrapText="1"/>
    </xf>
    <xf numFmtId="0" fontId="18" fillId="0" borderId="12" xfId="0" applyFont="1" applyFill="1" applyBorder="1" applyAlignment="1">
      <alignment horizontal="right" vertical="center"/>
    </xf>
    <xf numFmtId="0" fontId="18" fillId="0" borderId="14" xfId="0" applyFont="1" applyFill="1" applyBorder="1" applyAlignment="1">
      <alignment vertical="center"/>
    </xf>
    <xf numFmtId="0" fontId="16" fillId="0" borderId="0" xfId="0" applyFont="1" applyBorder="1" applyAlignment="1">
      <alignment horizontal="center" vertical="center" wrapText="1"/>
    </xf>
    <xf numFmtId="0" fontId="16" fillId="0" borderId="14" xfId="0" applyFont="1" applyFill="1" applyBorder="1" applyAlignment="1">
      <alignment horizontal="center" vertical="center"/>
    </xf>
    <xf numFmtId="44" fontId="18" fillId="0" borderId="12" xfId="0" applyNumberFormat="1" applyFont="1" applyFill="1" applyBorder="1" applyAlignment="1">
      <alignment horizontal="left" vertical="center" wrapText="1"/>
    </xf>
    <xf numFmtId="44" fontId="16" fillId="0" borderId="15" xfId="0" applyNumberFormat="1" applyFont="1" applyFill="1" applyBorder="1" applyAlignment="1">
      <alignment horizontal="right" vertical="center" wrapText="1"/>
    </xf>
    <xf numFmtId="44" fontId="16" fillId="0" borderId="12" xfId="0" applyNumberFormat="1" applyFont="1" applyFill="1" applyBorder="1" applyAlignment="1">
      <alignment horizontal="center" vertical="center" wrapText="1"/>
    </xf>
    <xf numFmtId="0" fontId="16" fillId="0" borderId="0" xfId="0" applyFont="1" applyFill="1" applyAlignment="1">
      <alignment vertical="center"/>
    </xf>
    <xf numFmtId="0" fontId="16" fillId="0" borderId="0" xfId="0" applyFont="1" applyFill="1" applyBorder="1" applyAlignment="1">
      <alignment vertical="center"/>
    </xf>
    <xf numFmtId="0" fontId="16" fillId="0" borderId="0" xfId="0" applyFont="1" applyFill="1" applyBorder="1" applyAlignment="1">
      <alignment horizontal="right" vertical="center"/>
    </xf>
    <xf numFmtId="0" fontId="16" fillId="0" borderId="0" xfId="0" applyFont="1" applyFill="1" applyBorder="1" applyAlignment="1">
      <alignment horizontal="center" vertical="center"/>
    </xf>
    <xf numFmtId="0" fontId="16" fillId="0" borderId="0" xfId="0" applyFont="1" applyFill="1" applyAlignment="1">
      <alignment horizontal="center" vertical="center"/>
    </xf>
    <xf numFmtId="3" fontId="16" fillId="0" borderId="0" xfId="0" applyNumberFormat="1" applyFont="1" applyFill="1" applyBorder="1" applyAlignment="1">
      <alignment horizontal="right" vertical="center"/>
    </xf>
    <xf numFmtId="1" fontId="18" fillId="0" borderId="0" xfId="0" applyNumberFormat="1" applyFont="1" applyFill="1" applyBorder="1" applyAlignment="1">
      <alignment horizontal="center" vertical="center"/>
    </xf>
    <xf numFmtId="1" fontId="16" fillId="0" borderId="0" xfId="0" applyNumberFormat="1" applyFont="1" applyFill="1" applyAlignment="1">
      <alignment horizontal="right" vertical="center"/>
    </xf>
    <xf numFmtId="1" fontId="16" fillId="0" borderId="0" xfId="0" applyNumberFormat="1" applyFont="1" applyFill="1" applyBorder="1" applyAlignment="1">
      <alignment horizontal="right" vertical="center"/>
    </xf>
    <xf numFmtId="3" fontId="48" fillId="0" borderId="0" xfId="0" applyNumberFormat="1" applyFont="1" applyFill="1" applyBorder="1" applyAlignment="1">
      <alignment horizontal="right"/>
    </xf>
    <xf numFmtId="3" fontId="16" fillId="0" borderId="0" xfId="0" applyNumberFormat="1" applyFont="1" applyFill="1" applyBorder="1" applyAlignment="1">
      <alignment horizontal="center" vertical="center"/>
    </xf>
    <xf numFmtId="0" fontId="18" fillId="0" borderId="0" xfId="0" applyFont="1" applyFill="1" applyBorder="1" applyAlignment="1">
      <alignment horizontal="center" vertical="center"/>
    </xf>
    <xf numFmtId="3" fontId="16" fillId="0" borderId="0" xfId="0" applyNumberFormat="1" applyFont="1" applyFill="1" applyAlignment="1">
      <alignment horizontal="right" vertical="center"/>
    </xf>
    <xf numFmtId="0" fontId="16" fillId="0" borderId="0" xfId="0" applyFont="1" applyFill="1" applyAlignment="1">
      <alignment horizontal="right" vertical="center"/>
    </xf>
    <xf numFmtId="0" fontId="18" fillId="0" borderId="0" xfId="0" applyFont="1" applyFill="1" applyAlignment="1">
      <alignment horizontal="right" vertical="center"/>
    </xf>
    <xf numFmtId="0" fontId="18" fillId="0" borderId="15" xfId="0" applyFont="1" applyFill="1" applyBorder="1" applyAlignment="1">
      <alignment vertical="center"/>
    </xf>
    <xf numFmtId="3" fontId="18" fillId="0" borderId="15" xfId="0" applyNumberFormat="1" applyFont="1" applyFill="1" applyBorder="1" applyAlignment="1">
      <alignment horizontal="right" vertical="center"/>
    </xf>
    <xf numFmtId="1" fontId="18" fillId="0" borderId="15" xfId="0" applyNumberFormat="1" applyFont="1" applyFill="1" applyBorder="1" applyAlignment="1">
      <alignment horizontal="center" vertical="center"/>
    </xf>
    <xf numFmtId="1" fontId="18" fillId="0" borderId="15" xfId="0" applyNumberFormat="1" applyFont="1" applyFill="1" applyBorder="1" applyAlignment="1">
      <alignment horizontal="right" vertical="center"/>
    </xf>
    <xf numFmtId="1" fontId="16" fillId="0" borderId="0" xfId="0" applyNumberFormat="1" applyFont="1" applyFill="1" applyAlignment="1">
      <alignment horizontal="right" vertical="center"/>
    </xf>
    <xf numFmtId="3" fontId="18" fillId="0" borderId="14" xfId="0" applyNumberFormat="1" applyFont="1" applyFill="1" applyBorder="1" applyAlignment="1">
      <alignment horizontal="right" vertical="center"/>
    </xf>
    <xf numFmtId="1" fontId="18" fillId="0" borderId="14" xfId="0" applyNumberFormat="1" applyFont="1" applyFill="1" applyBorder="1" applyAlignment="1">
      <alignment horizontal="center" vertical="center"/>
    </xf>
    <xf numFmtId="1" fontId="18" fillId="0" borderId="14" xfId="0" applyNumberFormat="1" applyFont="1" applyFill="1" applyBorder="1" applyAlignment="1">
      <alignment horizontal="right" vertical="center"/>
    </xf>
    <xf numFmtId="0" fontId="17" fillId="0" borderId="12" xfId="0" applyFont="1" applyFill="1" applyBorder="1" applyAlignment="1">
      <alignment horizontal="left" vertical="center" indent="1"/>
    </xf>
    <xf numFmtId="3" fontId="18" fillId="0" borderId="12" xfId="0" applyNumberFormat="1" applyFont="1" applyFill="1" applyBorder="1" applyAlignment="1">
      <alignment horizontal="right" vertical="center"/>
    </xf>
    <xf numFmtId="3" fontId="17" fillId="0" borderId="12" xfId="0" applyNumberFormat="1" applyFont="1" applyFill="1" applyBorder="1" applyAlignment="1">
      <alignment horizontal="right" vertical="center"/>
    </xf>
    <xf numFmtId="1" fontId="17" fillId="0" borderId="12" xfId="0" applyNumberFormat="1" applyFont="1" applyFill="1" applyBorder="1" applyAlignment="1">
      <alignment horizontal="center" vertical="center"/>
    </xf>
    <xf numFmtId="1" fontId="17" fillId="0" borderId="12" xfId="0" applyNumberFormat="1" applyFont="1" applyFill="1" applyBorder="1" applyAlignment="1">
      <alignment horizontal="right" vertical="center"/>
    </xf>
    <xf numFmtId="0" fontId="18" fillId="0" borderId="0" xfId="0" applyFont="1" applyFill="1" applyBorder="1" applyAlignment="1">
      <alignment vertical="center"/>
    </xf>
    <xf numFmtId="3" fontId="18" fillId="0" borderId="0" xfId="0" applyNumberFormat="1" applyFont="1" applyFill="1" applyBorder="1" applyAlignment="1">
      <alignment horizontal="right" vertical="center"/>
    </xf>
    <xf numFmtId="1" fontId="18" fillId="0" borderId="0" xfId="0" applyNumberFormat="1" applyFont="1" applyFill="1" applyBorder="1" applyAlignment="1">
      <alignment horizontal="right" vertical="center"/>
    </xf>
    <xf numFmtId="0" fontId="18" fillId="0" borderId="0" xfId="0" applyFont="1" applyAlignment="1">
      <alignment horizontal="left"/>
    </xf>
    <xf numFmtId="0" fontId="16" fillId="0" borderId="0" xfId="0" applyFont="1" applyAlignment="1">
      <alignment/>
    </xf>
    <xf numFmtId="0" fontId="18" fillId="0" borderId="12" xfId="0" applyFont="1" applyBorder="1" applyAlignment="1">
      <alignment/>
    </xf>
    <xf numFmtId="0" fontId="16" fillId="0" borderId="12" xfId="0" applyFont="1" applyBorder="1" applyAlignment="1">
      <alignment/>
    </xf>
    <xf numFmtId="0" fontId="18" fillId="0" borderId="12" xfId="0" applyFont="1" applyBorder="1" applyAlignment="1">
      <alignment horizontal="right"/>
    </xf>
    <xf numFmtId="0" fontId="16" fillId="0" borderId="15" xfId="0" applyFont="1" applyBorder="1" applyAlignment="1">
      <alignment vertical="center" wrapText="1"/>
    </xf>
    <xf numFmtId="0" fontId="16" fillId="0" borderId="15" xfId="0" applyFont="1" applyFill="1" applyBorder="1" applyAlignment="1">
      <alignment horizontal="right" vertical="center" wrapText="1"/>
    </xf>
    <xf numFmtId="0" fontId="16" fillId="0" borderId="14" xfId="0" applyFont="1" applyBorder="1" applyAlignment="1">
      <alignment vertical="top" wrapText="1"/>
    </xf>
    <xf numFmtId="0" fontId="16" fillId="0" borderId="14" xfId="0" applyFont="1" applyFill="1" applyBorder="1" applyAlignment="1">
      <alignment horizontal="right" vertical="top" wrapText="1"/>
    </xf>
    <xf numFmtId="3" fontId="52" fillId="0" borderId="0" xfId="0" applyNumberFormat="1" applyFont="1" applyFill="1" applyBorder="1" applyAlignment="1">
      <alignment vertical="center"/>
    </xf>
    <xf numFmtId="3" fontId="52" fillId="25" borderId="0" xfId="0" applyNumberFormat="1" applyFont="1" applyFill="1" applyBorder="1" applyAlignment="1">
      <alignment horizontal="right" vertical="center"/>
    </xf>
    <xf numFmtId="3" fontId="52" fillId="25" borderId="0" xfId="0" applyNumberFormat="1" applyFont="1" applyFill="1" applyBorder="1" applyAlignment="1">
      <alignment vertical="center"/>
    </xf>
    <xf numFmtId="1" fontId="52" fillId="25" borderId="0" xfId="0" applyNumberFormat="1" applyFont="1" applyFill="1" applyBorder="1" applyAlignment="1">
      <alignment vertical="center"/>
    </xf>
    <xf numFmtId="3" fontId="53" fillId="0" borderId="0" xfId="0" applyNumberFormat="1" applyFont="1" applyFill="1" applyBorder="1" applyAlignment="1">
      <alignment vertical="center"/>
    </xf>
    <xf numFmtId="3" fontId="53" fillId="25" borderId="0" xfId="0" applyNumberFormat="1" applyFont="1" applyFill="1" applyBorder="1" applyAlignment="1">
      <alignment horizontal="right" vertical="center"/>
    </xf>
    <xf numFmtId="1" fontId="53" fillId="25" borderId="0" xfId="0" applyNumberFormat="1" applyFont="1" applyFill="1" applyBorder="1" applyAlignment="1">
      <alignment vertical="center"/>
    </xf>
    <xf numFmtId="3" fontId="17" fillId="0" borderId="0" xfId="0" applyNumberFormat="1" applyFont="1" applyFill="1" applyBorder="1" applyAlignment="1">
      <alignment vertical="center"/>
    </xf>
    <xf numFmtId="3" fontId="17" fillId="0" borderId="0" xfId="0" applyNumberFormat="1" applyFont="1" applyBorder="1" applyAlignment="1">
      <alignment vertical="center"/>
    </xf>
    <xf numFmtId="3" fontId="17" fillId="0" borderId="12" xfId="0" applyNumberFormat="1" applyFont="1" applyFill="1" applyBorder="1" applyAlignment="1">
      <alignment vertical="center"/>
    </xf>
    <xf numFmtId="1" fontId="52" fillId="25" borderId="12" xfId="0" applyNumberFormat="1" applyFont="1" applyFill="1" applyBorder="1" applyAlignment="1">
      <alignment vertical="center"/>
    </xf>
    <xf numFmtId="3" fontId="53" fillId="0" borderId="14" xfId="0" applyNumberFormat="1" applyFont="1" applyFill="1" applyBorder="1" applyAlignment="1">
      <alignment vertical="center"/>
    </xf>
    <xf numFmtId="3" fontId="16" fillId="0" borderId="0" xfId="0" applyNumberFormat="1" applyFont="1" applyFill="1" applyBorder="1" applyAlignment="1">
      <alignment vertical="center"/>
    </xf>
    <xf numFmtId="3" fontId="53" fillId="0" borderId="0" xfId="0" applyNumberFormat="1" applyFont="1" applyFill="1" applyBorder="1" applyAlignment="1">
      <alignment horizontal="left" vertical="center"/>
    </xf>
    <xf numFmtId="3" fontId="52" fillId="0" borderId="0" xfId="0" applyNumberFormat="1" applyFont="1" applyFill="1" applyBorder="1" applyAlignment="1">
      <alignment horizontal="right" vertical="center"/>
    </xf>
    <xf numFmtId="3" fontId="54" fillId="0" borderId="0" xfId="0" applyNumberFormat="1" applyFont="1" applyFill="1" applyBorder="1" applyAlignment="1">
      <alignment vertical="center"/>
    </xf>
    <xf numFmtId="3" fontId="18" fillId="0" borderId="0" xfId="0" applyNumberFormat="1" applyFont="1" applyFill="1" applyBorder="1" applyAlignment="1">
      <alignment vertical="center"/>
    </xf>
    <xf numFmtId="3" fontId="54" fillId="0" borderId="0" xfId="0" applyNumberFormat="1" applyFont="1" applyFill="1" applyBorder="1" applyAlignment="1">
      <alignment horizontal="right" vertical="center"/>
    </xf>
    <xf numFmtId="1" fontId="54" fillId="25" borderId="0" xfId="0" applyNumberFormat="1" applyFont="1" applyFill="1" applyBorder="1" applyAlignment="1">
      <alignment vertical="center"/>
    </xf>
    <xf numFmtId="3" fontId="54" fillId="0" borderId="12" xfId="0" applyNumberFormat="1" applyFont="1" applyFill="1" applyBorder="1" applyAlignment="1">
      <alignment vertical="center"/>
    </xf>
    <xf numFmtId="3" fontId="18" fillId="0" borderId="12" xfId="0" applyNumberFormat="1" applyFont="1" applyFill="1" applyBorder="1" applyAlignment="1">
      <alignment vertical="center"/>
    </xf>
    <xf numFmtId="3" fontId="54" fillId="0" borderId="14" xfId="0" applyNumberFormat="1" applyFont="1" applyFill="1" applyBorder="1" applyAlignment="1">
      <alignment vertical="center"/>
    </xf>
    <xf numFmtId="3" fontId="52" fillId="0" borderId="12" xfId="0" applyNumberFormat="1" applyFont="1" applyFill="1" applyBorder="1" applyAlignment="1">
      <alignment vertical="center"/>
    </xf>
    <xf numFmtId="3" fontId="16" fillId="0" borderId="12" xfId="0" applyNumberFormat="1" applyFont="1" applyFill="1" applyBorder="1" applyAlignment="1">
      <alignment vertical="center"/>
    </xf>
    <xf numFmtId="0" fontId="17" fillId="0" borderId="0" xfId="0" applyFont="1" applyFill="1" applyBorder="1" applyAlignment="1">
      <alignment vertical="center"/>
    </xf>
    <xf numFmtId="3" fontId="17" fillId="0" borderId="0" xfId="0" applyNumberFormat="1" applyFont="1" applyFill="1" applyBorder="1" applyAlignment="1">
      <alignment horizontal="right" vertical="center"/>
    </xf>
    <xf numFmtId="1" fontId="17" fillId="0" borderId="0" xfId="0" applyNumberFormat="1" applyFont="1" applyFill="1" applyBorder="1" applyAlignment="1">
      <alignment horizontal="right" vertical="center"/>
    </xf>
    <xf numFmtId="0" fontId="17" fillId="0" borderId="12" xfId="0" applyFont="1" applyFill="1" applyBorder="1" applyAlignment="1">
      <alignment vertical="center"/>
    </xf>
    <xf numFmtId="0" fontId="49" fillId="0" borderId="0" xfId="0" applyFont="1" applyAlignment="1">
      <alignment horizontal="justify"/>
    </xf>
    <xf numFmtId="0" fontId="6" fillId="24" borderId="0" xfId="0" applyFont="1" applyFill="1" applyBorder="1" applyAlignment="1">
      <alignment horizontal="left" wrapText="1"/>
    </xf>
    <xf numFmtId="0" fontId="49" fillId="0" borderId="0" xfId="0" applyFont="1" applyAlignment="1">
      <alignment vertical="top" wrapText="1"/>
    </xf>
    <xf numFmtId="0" fontId="0" fillId="0" borderId="0" xfId="0" applyAlignment="1">
      <alignment vertical="top" wrapText="1"/>
    </xf>
    <xf numFmtId="0" fontId="6" fillId="24" borderId="0" xfId="0" applyFont="1" applyFill="1" applyAlignment="1">
      <alignment horizontal="left" vertical="top" wrapText="1"/>
    </xf>
    <xf numFmtId="0" fontId="17" fillId="24" borderId="0" xfId="0" applyFont="1" applyFill="1" applyAlignment="1">
      <alignment horizontal="center"/>
    </xf>
    <xf numFmtId="0" fontId="0" fillId="24" borderId="0" xfId="0" applyFill="1" applyAlignment="1">
      <alignment horizontal="center"/>
    </xf>
    <xf numFmtId="0" fontId="6" fillId="24" borderId="14" xfId="0" applyFont="1" applyFill="1" applyBorder="1" applyAlignment="1">
      <alignment horizontal="left" wrapText="1"/>
    </xf>
    <xf numFmtId="0" fontId="17" fillId="24" borderId="0" xfId="0" applyFont="1" applyFill="1" applyBorder="1" applyAlignment="1">
      <alignment horizontal="center" vertical="center"/>
    </xf>
    <xf numFmtId="0" fontId="0" fillId="24" borderId="0" xfId="0" applyFill="1" applyBorder="1" applyAlignment="1">
      <alignment horizontal="center"/>
    </xf>
    <xf numFmtId="0" fontId="17" fillId="24" borderId="0" xfId="0" applyFont="1" applyFill="1" applyBorder="1" applyAlignment="1">
      <alignment horizontal="center" vertical="center"/>
    </xf>
    <xf numFmtId="0" fontId="21" fillId="24" borderId="0" xfId="0" applyFont="1" applyFill="1" applyAlignment="1">
      <alignment horizontal="center"/>
    </xf>
    <xf numFmtId="0" fontId="6" fillId="24" borderId="0" xfId="0" applyFont="1" applyFill="1" applyAlignment="1">
      <alignment horizontal="left" vertical="top"/>
    </xf>
    <xf numFmtId="0" fontId="55" fillId="0" borderId="0" xfId="0" applyFont="1" applyAlignment="1">
      <alignment horizontal="left" vertical="top" wrapText="1"/>
    </xf>
    <xf numFmtId="0" fontId="55" fillId="0" borderId="0" xfId="0" applyFont="1" applyAlignment="1">
      <alignment horizontal="left" vertical="center" wrapText="1"/>
    </xf>
    <xf numFmtId="0" fontId="17" fillId="24" borderId="0" xfId="0" applyFont="1" applyFill="1" applyBorder="1" applyAlignment="1">
      <alignment horizontal="center" vertical="center" wrapText="1"/>
    </xf>
    <xf numFmtId="0" fontId="6" fillId="24" borderId="0" xfId="0" applyFont="1" applyFill="1" applyAlignment="1">
      <alignment horizontal="left" wrapText="1"/>
    </xf>
    <xf numFmtId="1" fontId="17" fillId="24" borderId="0" xfId="57" applyNumberFormat="1" applyFont="1" applyFill="1" applyBorder="1" applyAlignment="1">
      <alignment horizontal="center" vertical="center" wrapText="1"/>
    </xf>
    <xf numFmtId="0" fontId="6" fillId="24" borderId="14" xfId="0" applyFont="1" applyFill="1" applyBorder="1" applyAlignment="1">
      <alignment horizontal="left" wrapText="1"/>
    </xf>
    <xf numFmtId="0" fontId="6" fillId="24" borderId="0" xfId="0" applyFont="1" applyFill="1" applyAlignment="1">
      <alignment horizontal="left" vertical="center" wrapText="1"/>
    </xf>
    <xf numFmtId="0" fontId="6" fillId="24" borderId="0" xfId="0" applyFont="1" applyFill="1" applyAlignment="1">
      <alignment horizontal="left"/>
    </xf>
    <xf numFmtId="0" fontId="6" fillId="24" borderId="0" xfId="0" applyFont="1" applyFill="1" applyBorder="1" applyAlignment="1">
      <alignment horizontal="left" vertical="top" wrapText="1"/>
    </xf>
    <xf numFmtId="0" fontId="6" fillId="24" borderId="0" xfId="0" applyFont="1" applyFill="1" applyAlignment="1">
      <alignment horizontal="left" vertical="top" wrapText="1"/>
    </xf>
    <xf numFmtId="0" fontId="6" fillId="0" borderId="0" xfId="0" applyFont="1" applyFill="1" applyAlignment="1">
      <alignment horizontal="left" wrapText="1"/>
    </xf>
    <xf numFmtId="0" fontId="18" fillId="0" borderId="15"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0" fillId="0" borderId="12" xfId="0" applyBorder="1" applyAlignment="1">
      <alignment vertical="center" wrapText="1"/>
    </xf>
    <xf numFmtId="0" fontId="18" fillId="0" borderId="0" xfId="0" applyFont="1" applyFill="1" applyBorder="1" applyAlignment="1">
      <alignment horizontal="center" vertical="center" wrapText="1"/>
    </xf>
    <xf numFmtId="0" fontId="6" fillId="0" borderId="0" xfId="0" applyFont="1" applyFill="1" applyAlignment="1">
      <alignment wrapText="1"/>
    </xf>
    <xf numFmtId="0" fontId="0" fillId="0" borderId="0" xfId="0" applyAlignment="1">
      <alignment wrapText="1"/>
    </xf>
    <xf numFmtId="0" fontId="6" fillId="0" borderId="0" xfId="0" applyFont="1" applyFill="1" applyAlignment="1">
      <alignment/>
    </xf>
    <xf numFmtId="0" fontId="0" fillId="0" borderId="0" xfId="0" applyAlignment="1">
      <alignment/>
    </xf>
    <xf numFmtId="0" fontId="6" fillId="0" borderId="0" xfId="0" applyFont="1" applyFill="1" applyBorder="1" applyAlignment="1">
      <alignment vertical="center" wrapText="1"/>
    </xf>
    <xf numFmtId="0" fontId="0" fillId="0" borderId="0" xfId="0" applyFont="1" applyFill="1" applyAlignment="1">
      <alignment wrapText="1"/>
    </xf>
    <xf numFmtId="0" fontId="0" fillId="0" borderId="0" xfId="0"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rmal_Sheet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475"/>
          <c:y val="0.042"/>
          <c:w val="0.752"/>
          <c:h val="0.7895"/>
        </c:manualLayout>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NCRS!$A$42:$A$47</c:f>
              <c:strCache/>
            </c:strRef>
          </c:cat>
          <c:val>
            <c:numRef>
              <c:f>NCRS!$B$42:$B$47</c:f>
              <c:numCache>
                <c:ptCount val="6"/>
                <c:pt idx="0">
                  <c:v>0</c:v>
                </c:pt>
                <c:pt idx="1">
                  <c:v>0</c:v>
                </c:pt>
                <c:pt idx="2">
                  <c:v>0</c:v>
                </c:pt>
                <c:pt idx="3">
                  <c:v>0</c:v>
                </c:pt>
                <c:pt idx="4">
                  <c:v>0</c:v>
                </c:pt>
                <c:pt idx="5">
                  <c:v>0</c:v>
                </c:pt>
              </c:numCache>
            </c:numRef>
          </c:val>
        </c:ser>
        <c:axId val="47299790"/>
        <c:axId val="23044927"/>
      </c:barChart>
      <c:catAx>
        <c:axId val="47299790"/>
        <c:scaling>
          <c:orientation val="minMax"/>
        </c:scaling>
        <c:axPos val="l"/>
        <c:delete val="0"/>
        <c:numFmt formatCode="General" sourceLinked="1"/>
        <c:majorTickMark val="out"/>
        <c:minorTickMark val="none"/>
        <c:tickLblPos val="nextTo"/>
        <c:spPr>
          <a:ln w="3175">
            <a:solidFill>
              <a:srgbClr val="000000"/>
            </a:solidFill>
          </a:ln>
        </c:spPr>
        <c:crossAx val="23044927"/>
        <c:crosses val="autoZero"/>
        <c:auto val="1"/>
        <c:lblOffset val="100"/>
        <c:tickLblSkip val="2"/>
        <c:noMultiLvlLbl val="0"/>
      </c:catAx>
      <c:valAx>
        <c:axId val="23044927"/>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Percentage</a:t>
                </a:r>
              </a:p>
            </c:rich>
          </c:tx>
          <c:layout>
            <c:manualLayout>
              <c:xMode val="factor"/>
              <c:yMode val="factor"/>
              <c:x val="0.00525"/>
              <c:y val="0.01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29979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41</xdr:row>
      <xdr:rowOff>142875</xdr:rowOff>
    </xdr:from>
    <xdr:to>
      <xdr:col>10</xdr:col>
      <xdr:colOff>152400</xdr:colOff>
      <xdr:row>56</xdr:row>
      <xdr:rowOff>57150</xdr:rowOff>
    </xdr:to>
    <xdr:graphicFrame>
      <xdr:nvGraphicFramePr>
        <xdr:cNvPr id="1" name="Chart 1"/>
        <xdr:cNvGraphicFramePr/>
      </xdr:nvGraphicFramePr>
      <xdr:xfrm>
        <a:off x="2466975" y="7058025"/>
        <a:ext cx="4371975" cy="2343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76"/>
  <sheetViews>
    <sheetView showGridLines="0" tabSelected="1" zoomScalePageLayoutView="0" workbookViewId="0" topLeftCell="A1">
      <selection activeCell="A77" sqref="A77"/>
    </sheetView>
  </sheetViews>
  <sheetFormatPr defaultColWidth="9.140625" defaultRowHeight="12.75"/>
  <cols>
    <col min="1" max="1" width="31.7109375" style="72" customWidth="1"/>
    <col min="2" max="3" width="15.7109375" style="72" customWidth="1"/>
    <col min="4" max="5" width="12.7109375" style="72" customWidth="1"/>
    <col min="6" max="6" width="9.421875" style="72" bestFit="1" customWidth="1"/>
    <col min="7" max="11" width="9.140625" style="72" customWidth="1"/>
    <col min="12" max="12" width="10.00390625" style="72" bestFit="1" customWidth="1"/>
    <col min="13" max="16384" width="9.140625" style="72" customWidth="1"/>
  </cols>
  <sheetData>
    <row r="1" spans="1:5" ht="28.5" customHeight="1">
      <c r="A1" s="306" t="s">
        <v>197</v>
      </c>
      <c r="B1" s="307"/>
      <c r="C1" s="307"/>
      <c r="D1" s="307"/>
      <c r="E1" s="307"/>
    </row>
    <row r="3" spans="1:5" ht="12">
      <c r="A3" s="45"/>
      <c r="B3" s="194"/>
      <c r="C3" s="194"/>
      <c r="D3" s="81"/>
      <c r="E3" s="195" t="s">
        <v>131</v>
      </c>
    </row>
    <row r="4" spans="1:5" s="198" customFormat="1" ht="13.5" customHeight="1">
      <c r="A4" s="196"/>
      <c r="B4" s="197" t="s">
        <v>167</v>
      </c>
      <c r="C4" s="197" t="s">
        <v>167</v>
      </c>
      <c r="D4" s="197" t="s">
        <v>122</v>
      </c>
      <c r="E4" s="197" t="s">
        <v>134</v>
      </c>
    </row>
    <row r="5" spans="1:5" s="198" customFormat="1" ht="12.75" customHeight="1">
      <c r="A5" s="199"/>
      <c r="B5" s="200" t="s">
        <v>168</v>
      </c>
      <c r="C5" s="201" t="s">
        <v>170</v>
      </c>
      <c r="D5" s="202" t="s">
        <v>132</v>
      </c>
      <c r="E5" s="202" t="s">
        <v>133</v>
      </c>
    </row>
    <row r="6" spans="1:9" s="198" customFormat="1" ht="14.25" customHeight="1">
      <c r="A6" s="203"/>
      <c r="B6" s="204" t="s">
        <v>169</v>
      </c>
      <c r="C6" s="224" t="s">
        <v>171</v>
      </c>
      <c r="D6" s="204" t="s">
        <v>138</v>
      </c>
      <c r="E6" s="204" t="s">
        <v>139</v>
      </c>
      <c r="H6" s="205"/>
      <c r="I6" s="205"/>
    </row>
    <row r="7" spans="2:5" s="81" customFormat="1" ht="4.5" customHeight="1">
      <c r="B7" s="66"/>
      <c r="C7" s="66"/>
      <c r="D7" s="206"/>
      <c r="E7" s="207"/>
    </row>
    <row r="8" spans="2:9" ht="12" customHeight="1">
      <c r="B8" s="312" t="s">
        <v>140</v>
      </c>
      <c r="C8" s="313"/>
      <c r="D8" s="313"/>
      <c r="E8" s="96"/>
      <c r="H8" s="81"/>
      <c r="I8" s="81"/>
    </row>
    <row r="9" spans="2:9" ht="4.5" customHeight="1">
      <c r="B9" s="97"/>
      <c r="C9" s="98"/>
      <c r="D9" s="96"/>
      <c r="E9" s="96"/>
      <c r="H9" s="99"/>
      <c r="I9" s="100"/>
    </row>
    <row r="10" spans="1:12" ht="12.75" customHeight="1">
      <c r="A10" s="101" t="s">
        <v>112</v>
      </c>
      <c r="B10" s="66">
        <v>2454</v>
      </c>
      <c r="C10" s="34">
        <v>2271</v>
      </c>
      <c r="D10" s="72">
        <v>-7</v>
      </c>
      <c r="E10" s="82" t="s">
        <v>135</v>
      </c>
      <c r="I10" s="100"/>
      <c r="J10" s="102"/>
      <c r="K10" s="103"/>
      <c r="L10" s="75"/>
    </row>
    <row r="11" spans="1:12" ht="12.75" customHeight="1">
      <c r="A11" s="104" t="s">
        <v>38</v>
      </c>
      <c r="B11" s="66">
        <v>652</v>
      </c>
      <c r="C11" s="35">
        <v>710</v>
      </c>
      <c r="D11" s="73">
        <v>9</v>
      </c>
      <c r="E11" s="83"/>
      <c r="G11" s="68"/>
      <c r="H11" s="105"/>
      <c r="I11" s="100"/>
      <c r="J11" s="102"/>
      <c r="K11" s="103"/>
      <c r="L11" s="75"/>
    </row>
    <row r="12" spans="1:12" ht="12.75" customHeight="1">
      <c r="A12" s="104" t="s">
        <v>113</v>
      </c>
      <c r="B12" s="67">
        <v>1361</v>
      </c>
      <c r="C12" s="35">
        <v>1161</v>
      </c>
      <c r="D12" s="74">
        <v>-15</v>
      </c>
      <c r="E12" s="84" t="s">
        <v>135</v>
      </c>
      <c r="H12" s="105"/>
      <c r="I12" s="100"/>
      <c r="J12" s="102"/>
      <c r="K12" s="103"/>
      <c r="L12" s="75"/>
    </row>
    <row r="13" spans="1:12" ht="12.75" customHeight="1">
      <c r="A13" s="104" t="s">
        <v>114</v>
      </c>
      <c r="B13" s="35">
        <v>495</v>
      </c>
      <c r="C13" s="35">
        <v>507</v>
      </c>
      <c r="D13" s="75">
        <v>3</v>
      </c>
      <c r="E13" s="85"/>
      <c r="G13" s="66"/>
      <c r="H13" s="106"/>
      <c r="I13" s="100"/>
      <c r="J13" s="105"/>
      <c r="K13" s="103"/>
      <c r="L13" s="75"/>
    </row>
    <row r="14" spans="1:12" ht="12.75" customHeight="1">
      <c r="A14" s="104" t="s">
        <v>115</v>
      </c>
      <c r="B14" s="35">
        <v>1079</v>
      </c>
      <c r="C14" s="35">
        <v>1250</v>
      </c>
      <c r="D14" s="75">
        <v>16</v>
      </c>
      <c r="E14" s="86" t="s">
        <v>135</v>
      </c>
      <c r="G14" s="66"/>
      <c r="H14" s="106"/>
      <c r="I14" s="100"/>
      <c r="J14" s="102"/>
      <c r="K14" s="103"/>
      <c r="L14" s="75"/>
    </row>
    <row r="15" spans="1:12" ht="4.5" customHeight="1">
      <c r="A15" s="107"/>
      <c r="B15" s="35"/>
      <c r="C15" s="35"/>
      <c r="D15" s="75"/>
      <c r="E15" s="86"/>
      <c r="G15" s="67"/>
      <c r="H15" s="105"/>
      <c r="I15" s="100"/>
      <c r="J15" s="106"/>
      <c r="K15" s="103"/>
      <c r="L15" s="75"/>
    </row>
    <row r="16" spans="1:12" ht="12.75" customHeight="1">
      <c r="A16" s="39" t="s">
        <v>116</v>
      </c>
      <c r="B16" s="67">
        <v>3587</v>
      </c>
      <c r="C16" s="35">
        <v>3629</v>
      </c>
      <c r="D16" s="75">
        <v>1</v>
      </c>
      <c r="E16" s="82"/>
      <c r="H16" s="105"/>
      <c r="I16" s="100"/>
      <c r="J16" s="106"/>
      <c r="K16" s="103"/>
      <c r="L16" s="75"/>
    </row>
    <row r="17" spans="2:12" ht="4.5" customHeight="1">
      <c r="B17" s="35"/>
      <c r="C17" s="35"/>
      <c r="D17" s="75"/>
      <c r="E17" s="86"/>
      <c r="G17" s="67"/>
      <c r="H17" s="105"/>
      <c r="I17" s="108"/>
      <c r="J17" s="109"/>
      <c r="K17" s="103"/>
      <c r="L17" s="75"/>
    </row>
    <row r="18" spans="1:12" ht="12.75" customHeight="1">
      <c r="A18" s="110" t="s">
        <v>128</v>
      </c>
      <c r="B18" s="68">
        <v>6041</v>
      </c>
      <c r="C18" s="111">
        <v>5899</v>
      </c>
      <c r="D18" s="76">
        <v>-2</v>
      </c>
      <c r="E18" s="87"/>
      <c r="G18" s="67"/>
      <c r="H18" s="112"/>
      <c r="I18" s="113"/>
      <c r="J18" s="109"/>
      <c r="K18" s="103"/>
      <c r="L18" s="75"/>
    </row>
    <row r="19" spans="1:12" ht="4.5" customHeight="1">
      <c r="A19" s="110"/>
      <c r="B19" s="69"/>
      <c r="C19" s="69"/>
      <c r="D19" s="77"/>
      <c r="E19" s="86"/>
      <c r="G19" s="114"/>
      <c r="H19" s="105"/>
      <c r="I19" s="100"/>
      <c r="J19" s="105"/>
      <c r="K19" s="115"/>
      <c r="L19" s="75"/>
    </row>
    <row r="20" spans="1:13" s="118" customFormat="1" ht="12.75" customHeight="1">
      <c r="A20" s="116" t="s">
        <v>107</v>
      </c>
      <c r="B20" s="117">
        <v>45220</v>
      </c>
      <c r="C20" s="117">
        <v>45062</v>
      </c>
      <c r="D20" s="78"/>
      <c r="E20" s="88"/>
      <c r="G20" s="35"/>
      <c r="H20" s="119"/>
      <c r="I20" s="119"/>
      <c r="J20" s="105"/>
      <c r="K20" s="115"/>
      <c r="L20" s="75"/>
      <c r="M20" s="72"/>
    </row>
    <row r="21" spans="1:12" ht="7.5" customHeight="1">
      <c r="A21" s="81"/>
      <c r="B21" s="66"/>
      <c r="C21" s="66"/>
      <c r="D21" s="55"/>
      <c r="E21" s="89"/>
      <c r="J21" s="102"/>
      <c r="K21" s="103"/>
      <c r="L21" s="75"/>
    </row>
    <row r="22" spans="1:12" ht="12.75" customHeight="1">
      <c r="A22" s="104" t="s">
        <v>9</v>
      </c>
      <c r="B22" s="67">
        <v>656</v>
      </c>
      <c r="C22" s="35">
        <v>535</v>
      </c>
      <c r="D22" s="72">
        <v>-18</v>
      </c>
      <c r="E22" s="90" t="s">
        <v>135</v>
      </c>
      <c r="F22" s="120"/>
      <c r="G22" s="67"/>
      <c r="J22" s="121"/>
      <c r="K22" s="103"/>
      <c r="L22" s="75"/>
    </row>
    <row r="23" spans="1:12" ht="12.75" customHeight="1">
      <c r="A23" s="104" t="s">
        <v>117</v>
      </c>
      <c r="B23" s="35">
        <v>1095</v>
      </c>
      <c r="C23" s="35">
        <v>968</v>
      </c>
      <c r="D23" s="72">
        <v>-12</v>
      </c>
      <c r="E23" s="85" t="s">
        <v>135</v>
      </c>
      <c r="F23" s="120"/>
      <c r="G23" s="67"/>
      <c r="J23" s="102"/>
      <c r="K23" s="103"/>
      <c r="L23" s="75"/>
    </row>
    <row r="24" spans="1:12" ht="12.75" customHeight="1">
      <c r="A24" s="104" t="s">
        <v>118</v>
      </c>
      <c r="B24" s="67">
        <v>2137</v>
      </c>
      <c r="C24" s="34">
        <v>2032</v>
      </c>
      <c r="D24" s="72">
        <v>-5</v>
      </c>
      <c r="E24" s="86"/>
      <c r="G24" s="122"/>
      <c r="J24" s="123"/>
      <c r="K24" s="103"/>
      <c r="L24" s="75"/>
    </row>
    <row r="25" spans="1:12" ht="12.75" customHeight="1">
      <c r="A25" s="124" t="s">
        <v>105</v>
      </c>
      <c r="B25" s="70">
        <v>1104</v>
      </c>
      <c r="C25" s="125">
        <v>1061</v>
      </c>
      <c r="D25" s="80">
        <v>-4</v>
      </c>
      <c r="E25" s="86"/>
      <c r="F25" s="80"/>
      <c r="G25" s="122"/>
      <c r="J25" s="123"/>
      <c r="K25" s="103"/>
      <c r="L25" s="75"/>
    </row>
    <row r="26" spans="1:12" ht="12.75" customHeight="1">
      <c r="A26" s="124" t="s">
        <v>119</v>
      </c>
      <c r="B26" s="70">
        <v>1034</v>
      </c>
      <c r="C26" s="125">
        <v>971</v>
      </c>
      <c r="D26" s="80">
        <v>-6</v>
      </c>
      <c r="E26" s="58"/>
      <c r="F26" s="80"/>
      <c r="J26" s="99"/>
      <c r="K26" s="103"/>
      <c r="L26" s="75"/>
    </row>
    <row r="27" spans="2:12" ht="4.5" customHeight="1">
      <c r="B27" s="35"/>
      <c r="C27" s="35"/>
      <c r="E27" s="86"/>
      <c r="G27" s="126"/>
      <c r="J27" s="102"/>
      <c r="K27" s="103"/>
      <c r="L27" s="75"/>
    </row>
    <row r="28" spans="1:12" s="39" customFormat="1" ht="13.5" customHeight="1">
      <c r="A28" s="39" t="s">
        <v>120</v>
      </c>
      <c r="B28" s="67">
        <v>2050</v>
      </c>
      <c r="C28" s="35">
        <v>1787</v>
      </c>
      <c r="D28" s="72">
        <v>-13</v>
      </c>
      <c r="E28" s="82" t="s">
        <v>135</v>
      </c>
      <c r="G28" s="72"/>
      <c r="J28" s="102"/>
      <c r="K28" s="127"/>
      <c r="L28" s="57"/>
    </row>
    <row r="29" spans="2:12" ht="4.5" customHeight="1">
      <c r="B29" s="35"/>
      <c r="C29" s="35"/>
      <c r="E29" s="86"/>
      <c r="G29" s="114"/>
      <c r="J29" s="99"/>
      <c r="K29" s="103"/>
      <c r="L29" s="75"/>
    </row>
    <row r="30" spans="1:12" ht="12">
      <c r="A30" s="110" t="s">
        <v>129</v>
      </c>
      <c r="B30" s="69">
        <v>3889</v>
      </c>
      <c r="C30" s="111">
        <v>3536</v>
      </c>
      <c r="D30" s="38">
        <v>-9</v>
      </c>
      <c r="E30" s="91" t="s">
        <v>135</v>
      </c>
      <c r="G30" s="35"/>
      <c r="H30" s="119"/>
      <c r="J30" s="102"/>
      <c r="K30" s="103"/>
      <c r="L30" s="75"/>
    </row>
    <row r="31" spans="1:13" s="119" customFormat="1" ht="4.5" customHeight="1">
      <c r="A31" s="42"/>
      <c r="B31" s="35"/>
      <c r="C31" s="35"/>
      <c r="D31" s="81"/>
      <c r="E31" s="92"/>
      <c r="G31" s="128"/>
      <c r="J31" s="102"/>
      <c r="K31" s="129"/>
      <c r="L31" s="75"/>
      <c r="M31" s="72"/>
    </row>
    <row r="32" spans="1:13" s="119" customFormat="1" ht="12">
      <c r="A32" s="116" t="s">
        <v>108</v>
      </c>
      <c r="B32" s="117">
        <v>45182</v>
      </c>
      <c r="C32" s="117">
        <v>45011</v>
      </c>
      <c r="D32" s="79"/>
      <c r="E32" s="93"/>
      <c r="J32" s="102"/>
      <c r="K32" s="103"/>
      <c r="L32" s="75"/>
      <c r="M32" s="72"/>
    </row>
    <row r="33" spans="1:12" ht="4.5" customHeight="1">
      <c r="A33" s="81"/>
      <c r="B33" s="66"/>
      <c r="C33" s="66"/>
      <c r="D33" s="81"/>
      <c r="E33" s="89"/>
      <c r="J33" s="102"/>
      <c r="K33" s="103"/>
      <c r="L33" s="75"/>
    </row>
    <row r="34" spans="1:11" s="81" customFormat="1" ht="12.75" customHeight="1">
      <c r="A34" s="130" t="s">
        <v>130</v>
      </c>
      <c r="B34" s="71">
        <v>9930</v>
      </c>
      <c r="C34" s="71">
        <v>9435</v>
      </c>
      <c r="D34" s="95">
        <v>-5</v>
      </c>
      <c r="E34" s="94" t="s">
        <v>135</v>
      </c>
      <c r="K34" s="131"/>
    </row>
    <row r="35" spans="1:11" s="81" customFormat="1" ht="4.5" customHeight="1">
      <c r="A35" s="194"/>
      <c r="B35" s="208"/>
      <c r="C35" s="208"/>
      <c r="D35" s="46"/>
      <c r="E35" s="152"/>
      <c r="K35" s="72"/>
    </row>
    <row r="36" spans="2:11" s="81" customFormat="1" ht="4.5" customHeight="1">
      <c r="B36" s="209"/>
      <c r="C36" s="209"/>
      <c r="D36" s="43"/>
      <c r="E36" s="89"/>
      <c r="K36" s="72"/>
    </row>
    <row r="37" spans="2:5" ht="12" customHeight="1">
      <c r="B37" s="314" t="s">
        <v>121</v>
      </c>
      <c r="C37" s="315"/>
      <c r="D37" s="315"/>
      <c r="E37" s="96"/>
    </row>
    <row r="38" spans="2:5" ht="14.25" customHeight="1">
      <c r="B38" s="309" t="s">
        <v>141</v>
      </c>
      <c r="C38" s="310"/>
      <c r="D38" s="310"/>
      <c r="E38" s="96"/>
    </row>
    <row r="39" spans="2:5" ht="4.5" customHeight="1">
      <c r="B39" s="210"/>
      <c r="C39" s="211"/>
      <c r="D39" s="211"/>
      <c r="E39" s="96"/>
    </row>
    <row r="40" spans="1:11" ht="12.75" customHeight="1">
      <c r="A40" s="101" t="s">
        <v>112</v>
      </c>
      <c r="B40" s="132">
        <v>6.873371346319</v>
      </c>
      <c r="C40" s="134">
        <v>6.29522591181821</v>
      </c>
      <c r="D40" s="120">
        <v>-0.556514791526677</v>
      </c>
      <c r="E40" s="84" t="s">
        <v>135</v>
      </c>
      <c r="G40" s="134"/>
      <c r="H40" s="102"/>
      <c r="K40" s="135"/>
    </row>
    <row r="41" spans="1:14" ht="12.75" customHeight="1">
      <c r="A41" s="104" t="s">
        <v>38</v>
      </c>
      <c r="B41" s="132">
        <v>2.289262133996</v>
      </c>
      <c r="C41" s="134">
        <v>2.42626027099139</v>
      </c>
      <c r="D41" s="120">
        <v>0.13699813699538677</v>
      </c>
      <c r="E41" s="83"/>
      <c r="G41" s="134"/>
      <c r="H41" s="102"/>
      <c r="L41" s="135"/>
      <c r="M41" s="135"/>
      <c r="N41" s="135"/>
    </row>
    <row r="42" spans="1:8" ht="12.75" customHeight="1">
      <c r="A42" s="104" t="s">
        <v>142</v>
      </c>
      <c r="B42" s="132">
        <v>6.02806757867</v>
      </c>
      <c r="C42" s="134">
        <v>5.30583237853145</v>
      </c>
      <c r="D42" s="120">
        <v>-0.7222352001445458</v>
      </c>
      <c r="E42" s="82" t="s">
        <v>135</v>
      </c>
      <c r="G42" s="134"/>
      <c r="H42" s="102"/>
    </row>
    <row r="43" spans="1:8" ht="12.75" customHeight="1">
      <c r="A43" s="104" t="s">
        <v>143</v>
      </c>
      <c r="B43" s="132">
        <v>4.076375061039</v>
      </c>
      <c r="C43" s="134">
        <v>4.11713726834152</v>
      </c>
      <c r="D43" s="120">
        <v>0</v>
      </c>
      <c r="E43" s="90"/>
      <c r="F43" s="120"/>
      <c r="G43" s="134"/>
      <c r="H43" s="105"/>
    </row>
    <row r="44" spans="1:8" ht="12.75" customHeight="1">
      <c r="A44" s="104" t="s">
        <v>115</v>
      </c>
      <c r="B44" s="132">
        <v>3.562809625616</v>
      </c>
      <c r="C44" s="134">
        <v>4.08394800150511</v>
      </c>
      <c r="D44" s="120">
        <v>0.5211383758891084</v>
      </c>
      <c r="E44" s="82" t="s">
        <v>135</v>
      </c>
      <c r="G44" s="134"/>
      <c r="H44" s="102"/>
    </row>
    <row r="45" spans="1:8" ht="4.5" customHeight="1">
      <c r="A45" s="133"/>
      <c r="B45" s="134"/>
      <c r="C45" s="134"/>
      <c r="D45" s="120"/>
      <c r="E45" s="82"/>
      <c r="G45" s="134"/>
      <c r="H45" s="106"/>
    </row>
    <row r="46" spans="1:8" ht="12.75" customHeight="1">
      <c r="A46" s="39" t="s">
        <v>116</v>
      </c>
      <c r="B46" s="132">
        <v>11.24987764773</v>
      </c>
      <c r="C46" s="134">
        <v>11.377006057455</v>
      </c>
      <c r="D46" s="120">
        <v>0.12712840972503514</v>
      </c>
      <c r="E46" s="82"/>
      <c r="G46" s="134"/>
      <c r="H46" s="106"/>
    </row>
    <row r="47" spans="2:8" ht="4.5" customHeight="1">
      <c r="B47" s="134"/>
      <c r="C47" s="134"/>
      <c r="D47" s="120"/>
      <c r="E47" s="82"/>
      <c r="G47" s="134"/>
      <c r="H47" s="109"/>
    </row>
    <row r="48" spans="1:8" ht="12.75" customHeight="1">
      <c r="A48" s="110" t="s">
        <v>128</v>
      </c>
      <c r="B48" s="137">
        <v>16.69718726836</v>
      </c>
      <c r="C48" s="141">
        <v>16.2800418653915</v>
      </c>
      <c r="D48" s="138">
        <v>-0.4171454029684831</v>
      </c>
      <c r="E48" s="87"/>
      <c r="G48" s="136"/>
      <c r="H48" s="109"/>
    </row>
    <row r="49" spans="1:8" ht="4.5" customHeight="1">
      <c r="A49" s="110"/>
      <c r="B49" s="69"/>
      <c r="C49" s="69"/>
      <c r="D49" s="120"/>
      <c r="E49" s="86"/>
      <c r="G49" s="36"/>
      <c r="H49" s="105"/>
    </row>
    <row r="50" spans="1:8" ht="12.75" customHeight="1">
      <c r="A50" s="116" t="s">
        <v>107</v>
      </c>
      <c r="B50" s="117">
        <v>45220</v>
      </c>
      <c r="C50" s="117">
        <v>45062</v>
      </c>
      <c r="D50" s="139"/>
      <c r="E50" s="88"/>
      <c r="F50" s="81"/>
      <c r="G50" s="114"/>
      <c r="H50" s="105"/>
    </row>
    <row r="51" spans="1:8" ht="4.5" customHeight="1">
      <c r="A51" s="81"/>
      <c r="B51" s="66"/>
      <c r="C51" s="66"/>
      <c r="D51" s="120"/>
      <c r="E51" s="89"/>
      <c r="G51" s="66"/>
      <c r="H51" s="102"/>
    </row>
    <row r="52" spans="1:8" ht="12.75" customHeight="1">
      <c r="A52" s="104" t="s">
        <v>9</v>
      </c>
      <c r="B52" s="132">
        <v>1.322268179953</v>
      </c>
      <c r="C52" s="134">
        <v>1.11999686829037</v>
      </c>
      <c r="D52" s="52">
        <v>-0.2022713116626298</v>
      </c>
      <c r="E52" s="90" t="s">
        <v>135</v>
      </c>
      <c r="G52" s="134"/>
      <c r="H52" s="121"/>
    </row>
    <row r="53" spans="1:8" ht="12.75" customHeight="1">
      <c r="A53" s="104" t="s">
        <v>117</v>
      </c>
      <c r="B53" s="132">
        <v>2.135640062175</v>
      </c>
      <c r="C53" s="134">
        <v>1.86689876587</v>
      </c>
      <c r="D53" s="52">
        <v>-0.26874129630499954</v>
      </c>
      <c r="E53" s="90" t="s">
        <v>135</v>
      </c>
      <c r="G53" s="134"/>
      <c r="H53" s="102"/>
    </row>
    <row r="54" spans="1:8" ht="12.75" customHeight="1">
      <c r="A54" s="104" t="s">
        <v>118</v>
      </c>
      <c r="B54" s="132">
        <v>3.122790259491576</v>
      </c>
      <c r="C54" s="134">
        <v>2.993874230116703</v>
      </c>
      <c r="D54" s="52">
        <v>-0.128916029374873</v>
      </c>
      <c r="G54" s="134"/>
      <c r="H54" s="123"/>
    </row>
    <row r="55" spans="1:8" ht="12.75" customHeight="1">
      <c r="A55" s="144" t="s">
        <v>105</v>
      </c>
      <c r="B55" s="140">
        <v>1.7403191786417131</v>
      </c>
      <c r="C55" s="212">
        <v>1.5964279507980599</v>
      </c>
      <c r="D55" s="147">
        <v>-0.14389122784365327</v>
      </c>
      <c r="E55" s="82"/>
      <c r="G55" s="134"/>
      <c r="H55" s="123"/>
    </row>
    <row r="56" spans="1:8" ht="12.75" customHeight="1">
      <c r="A56" s="144" t="s">
        <v>119</v>
      </c>
      <c r="B56" s="140">
        <v>1.5772386489666486</v>
      </c>
      <c r="C56" s="212">
        <v>1.5221581783318854</v>
      </c>
      <c r="D56" s="147">
        <v>-0.05508047063476318</v>
      </c>
      <c r="E56" s="83"/>
      <c r="G56" s="134"/>
      <c r="H56" s="99"/>
    </row>
    <row r="57" spans="2:8" ht="4.5" customHeight="1">
      <c r="B57" s="134"/>
      <c r="C57" s="134"/>
      <c r="D57" s="52"/>
      <c r="E57" s="82"/>
      <c r="G57" s="134"/>
      <c r="H57" s="102"/>
    </row>
    <row r="58" spans="1:8" ht="12.75" customHeight="1">
      <c r="A58" s="39" t="s">
        <v>120</v>
      </c>
      <c r="B58" s="132">
        <v>3.845416281372</v>
      </c>
      <c r="C58" s="134">
        <v>3.36288293269665</v>
      </c>
      <c r="D58" s="52">
        <v>-0.48253334867535</v>
      </c>
      <c r="E58" s="82" t="s">
        <v>135</v>
      </c>
      <c r="G58" s="134"/>
      <c r="H58" s="102"/>
    </row>
    <row r="59" spans="2:8" ht="4.5" customHeight="1">
      <c r="B59" s="141"/>
      <c r="C59" s="141"/>
      <c r="D59" s="138"/>
      <c r="E59" s="87"/>
      <c r="G59" s="134"/>
      <c r="H59" s="99"/>
    </row>
    <row r="60" spans="1:8" ht="12.75" customHeight="1">
      <c r="A60" s="110" t="s">
        <v>129</v>
      </c>
      <c r="B60" s="137">
        <v>6.123551116136</v>
      </c>
      <c r="C60" s="141">
        <v>5.61110143534109</v>
      </c>
      <c r="D60" s="138">
        <v>-0.5124496807949104</v>
      </c>
      <c r="E60" s="148" t="s">
        <v>135</v>
      </c>
      <c r="G60" s="136"/>
      <c r="H60" s="102"/>
    </row>
    <row r="61" spans="1:11" ht="4.5" customHeight="1">
      <c r="A61" s="145"/>
      <c r="B61" s="66"/>
      <c r="C61" s="66"/>
      <c r="D61" s="120"/>
      <c r="E61" s="149"/>
      <c r="G61" s="153"/>
      <c r="H61" s="102"/>
      <c r="I61" s="119"/>
      <c r="J61" s="119"/>
      <c r="K61" s="119"/>
    </row>
    <row r="62" spans="1:11" s="119" customFormat="1" ht="12.75" customHeight="1">
      <c r="A62" s="116" t="s">
        <v>108</v>
      </c>
      <c r="B62" s="117">
        <v>45182</v>
      </c>
      <c r="C62" s="117">
        <v>45011</v>
      </c>
      <c r="D62" s="139"/>
      <c r="E62" s="150"/>
      <c r="F62" s="72"/>
      <c r="G62" s="114"/>
      <c r="H62" s="102"/>
      <c r="K62" s="72"/>
    </row>
    <row r="63" spans="1:8" ht="4.5" customHeight="1">
      <c r="A63" s="81"/>
      <c r="B63" s="66"/>
      <c r="C63" s="66"/>
      <c r="D63" s="120"/>
      <c r="E63" s="149"/>
      <c r="G63" s="66"/>
      <c r="H63" s="102"/>
    </row>
    <row r="64" spans="1:7" ht="12.75" customHeight="1">
      <c r="A64" s="130" t="s">
        <v>130</v>
      </c>
      <c r="B64" s="142">
        <v>22.07819953264</v>
      </c>
      <c r="C64" s="136">
        <v>21.4445614553281</v>
      </c>
      <c r="D64" s="136">
        <v>-0.6336380773118897</v>
      </c>
      <c r="E64" s="94"/>
      <c r="G64" s="136"/>
    </row>
    <row r="65" spans="1:7" ht="4.5" customHeight="1">
      <c r="A65" s="146"/>
      <c r="B65" s="143"/>
      <c r="C65" s="143"/>
      <c r="D65" s="151"/>
      <c r="E65" s="152"/>
      <c r="G65" s="136"/>
    </row>
    <row r="66" spans="1:7" ht="34.5" customHeight="1">
      <c r="A66" s="311" t="s">
        <v>175</v>
      </c>
      <c r="B66" s="311"/>
      <c r="C66" s="311"/>
      <c r="D66" s="311"/>
      <c r="E66" s="311"/>
      <c r="G66" s="136"/>
    </row>
    <row r="67" ht="9.75" customHeight="1">
      <c r="A67" s="118" t="s">
        <v>165</v>
      </c>
    </row>
    <row r="68" spans="1:5" ht="33.75" customHeight="1">
      <c r="A68" s="308" t="s">
        <v>176</v>
      </c>
      <c r="B68" s="308"/>
      <c r="C68" s="308"/>
      <c r="D68" s="308"/>
      <c r="E68" s="308"/>
    </row>
    <row r="69" spans="1:5" ht="12">
      <c r="A69" s="316" t="s">
        <v>145</v>
      </c>
      <c r="B69" s="316"/>
      <c r="C69" s="316"/>
      <c r="D69" s="316"/>
      <c r="E69" s="316"/>
    </row>
    <row r="70" spans="1:5" ht="22.5" customHeight="1">
      <c r="A70" s="308" t="s">
        <v>146</v>
      </c>
      <c r="B70" s="308"/>
      <c r="C70" s="308"/>
      <c r="D70" s="308"/>
      <c r="E70" s="308"/>
    </row>
    <row r="71" spans="1:5" ht="22.5" customHeight="1">
      <c r="A71" s="308" t="s">
        <v>147</v>
      </c>
      <c r="B71" s="308"/>
      <c r="C71" s="308"/>
      <c r="D71" s="308"/>
      <c r="E71" s="308"/>
    </row>
    <row r="72" spans="1:5" ht="10.5" customHeight="1">
      <c r="A72" s="308" t="s">
        <v>144</v>
      </c>
      <c r="B72" s="308"/>
      <c r="C72" s="308"/>
      <c r="D72" s="308"/>
      <c r="E72" s="308"/>
    </row>
    <row r="73" ht="12">
      <c r="A73" s="154" t="s">
        <v>166</v>
      </c>
    </row>
    <row r="76" ht="12">
      <c r="A76" s="72" t="s">
        <v>136</v>
      </c>
    </row>
  </sheetData>
  <sheetProtection/>
  <mergeCells count="10">
    <mergeCell ref="A1:E1"/>
    <mergeCell ref="A72:E72"/>
    <mergeCell ref="B38:D38"/>
    <mergeCell ref="A66:E66"/>
    <mergeCell ref="B8:D8"/>
    <mergeCell ref="A71:E71"/>
    <mergeCell ref="B37:D37"/>
    <mergeCell ref="A70:E70"/>
    <mergeCell ref="A68:E68"/>
    <mergeCell ref="A69:E69"/>
  </mergeCells>
  <printOptions horizontalCentered="1"/>
  <pageMargins left="0.7480314960629921" right="0.7480314960629921" top="0.57" bottom="0.984251968503937" header="0" footer="0.5118110236220472"/>
  <pageSetup horizontalDpi="600" verticalDpi="600" orientation="portrait" paperSize="9" scale="80" r:id="rId1"/>
  <colBreaks count="1" manualBreakCount="1">
    <brk id="5" max="65535" man="1"/>
  </colBreaks>
</worksheet>
</file>

<file path=xl/worksheets/sheet10.xml><?xml version="1.0" encoding="utf-8"?>
<worksheet xmlns="http://schemas.openxmlformats.org/spreadsheetml/2006/main" xmlns:r="http://schemas.openxmlformats.org/officeDocument/2006/relationships">
  <dimension ref="A1:K32"/>
  <sheetViews>
    <sheetView zoomScalePageLayoutView="0" workbookViewId="0" topLeftCell="A1">
      <selection activeCell="B25" sqref="B25"/>
    </sheetView>
  </sheetViews>
  <sheetFormatPr defaultColWidth="9.140625" defaultRowHeight="12.75"/>
  <cols>
    <col min="1" max="1" width="35.7109375" style="0" customWidth="1"/>
    <col min="3" max="3" width="2.140625" style="0" customWidth="1"/>
    <col min="7" max="7" width="1.8515625" style="0" customWidth="1"/>
    <col min="9" max="9" width="1.7109375" style="0" customWidth="1"/>
  </cols>
  <sheetData>
    <row r="1" spans="1:10" ht="12.75">
      <c r="A1" s="25" t="s">
        <v>86</v>
      </c>
      <c r="B1" s="20">
        <v>37530</v>
      </c>
      <c r="C1" s="1"/>
      <c r="D1" s="8">
        <v>37561</v>
      </c>
      <c r="E1" s="8">
        <v>37561</v>
      </c>
      <c r="F1" s="8">
        <v>37591</v>
      </c>
      <c r="G1" s="1"/>
      <c r="H1" s="8">
        <v>37591</v>
      </c>
      <c r="I1" s="19" t="s">
        <v>34</v>
      </c>
      <c r="J1" s="20" t="s">
        <v>77</v>
      </c>
    </row>
    <row r="2" spans="1:10" ht="12.75">
      <c r="A2" s="25" t="s">
        <v>87</v>
      </c>
      <c r="B2" s="3" t="s">
        <v>56</v>
      </c>
      <c r="C2" s="1"/>
      <c r="D2" s="3" t="s">
        <v>56</v>
      </c>
      <c r="E2" s="3" t="s">
        <v>79</v>
      </c>
      <c r="F2" s="3" t="s">
        <v>79</v>
      </c>
      <c r="G2" s="1"/>
      <c r="H2" s="1" t="s">
        <v>57</v>
      </c>
      <c r="I2" t="s">
        <v>34</v>
      </c>
      <c r="J2" s="1" t="s">
        <v>81</v>
      </c>
    </row>
    <row r="3" spans="1:10" ht="12.75">
      <c r="A3" s="1" t="s">
        <v>0</v>
      </c>
      <c r="B3" s="1">
        <v>3234</v>
      </c>
      <c r="C3" s="1"/>
      <c r="D3" s="4">
        <v>3201</v>
      </c>
      <c r="E3" s="1">
        <v>3151</v>
      </c>
      <c r="F3" s="1">
        <v>3102</v>
      </c>
      <c r="G3" s="1"/>
      <c r="H3" s="4">
        <f>F3*(D3/E3)</f>
        <v>3151.2224690574426</v>
      </c>
      <c r="J3" s="4">
        <f>B3+D3+H3</f>
        <v>9586.222469057442</v>
      </c>
    </row>
    <row r="4" spans="1:10" ht="12.75">
      <c r="A4" s="1" t="s">
        <v>1</v>
      </c>
      <c r="B4" s="1">
        <v>66506</v>
      </c>
      <c r="C4" s="1"/>
      <c r="D4" s="4">
        <v>65978</v>
      </c>
      <c r="E4" s="1">
        <v>64540</v>
      </c>
      <c r="F4" s="1">
        <v>65192</v>
      </c>
      <c r="G4" s="1"/>
      <c r="H4" s="4">
        <f aca="true" t="shared" si="0" ref="H4:H24">F4*(D4/E4)</f>
        <v>66644.5270529904</v>
      </c>
      <c r="J4" s="4">
        <f aca="true" t="shared" si="1" ref="J4:J24">B4+D4+H4</f>
        <v>199128.5270529904</v>
      </c>
    </row>
    <row r="5" spans="1:10" ht="12.75">
      <c r="A5" s="1" t="s">
        <v>2</v>
      </c>
      <c r="B5" s="1">
        <v>1057</v>
      </c>
      <c r="C5" s="1"/>
      <c r="D5" s="4">
        <v>1045</v>
      </c>
      <c r="E5" s="1">
        <v>1007</v>
      </c>
      <c r="F5" s="1">
        <v>901</v>
      </c>
      <c r="G5" s="1"/>
      <c r="H5" s="4">
        <f t="shared" si="0"/>
        <v>935</v>
      </c>
      <c r="J5" s="4">
        <f t="shared" si="1"/>
        <v>3037</v>
      </c>
    </row>
    <row r="6" spans="1:10" ht="12.75">
      <c r="A6" s="1" t="s">
        <v>3</v>
      </c>
      <c r="B6" s="1">
        <v>2120</v>
      </c>
      <c r="C6" s="1"/>
      <c r="D6" s="4">
        <v>2108</v>
      </c>
      <c r="E6" s="1">
        <v>2050</v>
      </c>
      <c r="F6" s="1">
        <v>1788</v>
      </c>
      <c r="G6" s="1"/>
      <c r="H6" s="4">
        <f t="shared" si="0"/>
        <v>1838.5873170731709</v>
      </c>
      <c r="J6" s="4">
        <f t="shared" si="1"/>
        <v>6066.587317073171</v>
      </c>
    </row>
    <row r="7" spans="1:10" ht="12.75">
      <c r="A7" s="1" t="s">
        <v>4</v>
      </c>
      <c r="B7" s="1">
        <v>1157</v>
      </c>
      <c r="C7" s="1"/>
      <c r="D7" s="4">
        <v>965</v>
      </c>
      <c r="E7" s="1">
        <v>948</v>
      </c>
      <c r="F7" s="1">
        <v>768</v>
      </c>
      <c r="G7" s="1"/>
      <c r="H7" s="4">
        <f t="shared" si="0"/>
        <v>781.7721518987341</v>
      </c>
      <c r="J7" s="4">
        <f t="shared" si="1"/>
        <v>2903.772151898734</v>
      </c>
    </row>
    <row r="8" spans="1:10" ht="12.75">
      <c r="A8" s="1" t="s">
        <v>5</v>
      </c>
      <c r="B8" s="1">
        <v>992</v>
      </c>
      <c r="C8" s="1"/>
      <c r="D8" s="4">
        <v>931</v>
      </c>
      <c r="E8" s="1">
        <v>919</v>
      </c>
      <c r="F8" s="1">
        <v>950</v>
      </c>
      <c r="G8" s="1"/>
      <c r="H8" s="4">
        <f t="shared" si="0"/>
        <v>962.4047878128399</v>
      </c>
      <c r="J8" s="4">
        <f t="shared" si="1"/>
        <v>2885.40478781284</v>
      </c>
    </row>
    <row r="9" spans="1:10" ht="12.75">
      <c r="A9" s="1" t="s">
        <v>6</v>
      </c>
      <c r="B9" s="1">
        <v>7975</v>
      </c>
      <c r="C9" s="1"/>
      <c r="D9" s="4">
        <v>7709</v>
      </c>
      <c r="E9" s="1">
        <v>7626</v>
      </c>
      <c r="F9" s="1">
        <v>7132</v>
      </c>
      <c r="G9" s="1"/>
      <c r="H9" s="4">
        <f t="shared" si="0"/>
        <v>7209.623393653292</v>
      </c>
      <c r="J9" s="4">
        <f t="shared" si="1"/>
        <v>22893.62339365329</v>
      </c>
    </row>
    <row r="10" spans="1:10" ht="12.75">
      <c r="A10" s="1" t="s">
        <v>7</v>
      </c>
      <c r="B10" s="1">
        <v>36862</v>
      </c>
      <c r="C10" s="1"/>
      <c r="D10" s="4">
        <v>37624</v>
      </c>
      <c r="E10" s="1">
        <v>36945</v>
      </c>
      <c r="F10" s="1">
        <v>36088</v>
      </c>
      <c r="G10" s="1"/>
      <c r="H10" s="4">
        <f t="shared" si="0"/>
        <v>36751.2494789552</v>
      </c>
      <c r="J10" s="4">
        <f t="shared" si="1"/>
        <v>111237.2494789552</v>
      </c>
    </row>
    <row r="11" spans="1:10" ht="12.75">
      <c r="A11" s="1" t="s">
        <v>8</v>
      </c>
      <c r="B11" s="1">
        <v>36498</v>
      </c>
      <c r="C11" s="1"/>
      <c r="D11" s="4">
        <v>35470</v>
      </c>
      <c r="E11" s="1">
        <v>34656</v>
      </c>
      <c r="F11" s="1">
        <v>31625</v>
      </c>
      <c r="G11" s="1"/>
      <c r="H11" s="4">
        <f t="shared" si="0"/>
        <v>32367.807883194833</v>
      </c>
      <c r="J11" s="4">
        <f t="shared" si="1"/>
        <v>104335.80788319484</v>
      </c>
    </row>
    <row r="12" spans="1:10" ht="12.75">
      <c r="A12" s="1" t="s">
        <v>9</v>
      </c>
      <c r="B12" s="1">
        <v>11188</v>
      </c>
      <c r="C12" s="1"/>
      <c r="D12" s="4">
        <v>11511</v>
      </c>
      <c r="E12" s="1">
        <v>11284</v>
      </c>
      <c r="F12" s="1">
        <v>11882</v>
      </c>
      <c r="G12" s="1"/>
      <c r="H12" s="4">
        <f t="shared" si="0"/>
        <v>12121.029953917052</v>
      </c>
      <c r="J12" s="4">
        <f t="shared" si="1"/>
        <v>34820.02995391705</v>
      </c>
    </row>
    <row r="13" spans="1:10" ht="12.75">
      <c r="A13" s="1" t="s">
        <v>10</v>
      </c>
      <c r="B13" s="1">
        <v>9764</v>
      </c>
      <c r="C13" s="1"/>
      <c r="D13" s="4">
        <v>7517</v>
      </c>
      <c r="E13" s="1">
        <v>7287</v>
      </c>
      <c r="F13" s="1">
        <v>5351</v>
      </c>
      <c r="G13" s="1"/>
      <c r="H13" s="4">
        <f t="shared" si="0"/>
        <v>5519.8939206806635</v>
      </c>
      <c r="J13" s="4">
        <f t="shared" si="1"/>
        <v>22800.893920680664</v>
      </c>
    </row>
    <row r="14" spans="1:10" ht="12.75">
      <c r="A14" s="1" t="s">
        <v>11</v>
      </c>
      <c r="B14" s="1">
        <v>25914</v>
      </c>
      <c r="C14" s="1"/>
      <c r="D14" s="4">
        <v>25637</v>
      </c>
      <c r="E14" s="1">
        <v>24997</v>
      </c>
      <c r="F14" s="1">
        <v>21896</v>
      </c>
      <c r="G14" s="1"/>
      <c r="H14" s="4">
        <f t="shared" si="0"/>
        <v>22456.60487258471</v>
      </c>
      <c r="J14" s="4">
        <f t="shared" si="1"/>
        <v>74007.6048725847</v>
      </c>
    </row>
    <row r="15" spans="1:10" ht="12.75">
      <c r="A15" s="1" t="s">
        <v>12</v>
      </c>
      <c r="B15" s="1">
        <v>58957</v>
      </c>
      <c r="C15" s="1"/>
      <c r="D15" s="4">
        <v>56613</v>
      </c>
      <c r="E15" s="1">
        <v>55166</v>
      </c>
      <c r="F15" s="1">
        <v>47975</v>
      </c>
      <c r="G15" s="1"/>
      <c r="H15" s="4">
        <f t="shared" si="0"/>
        <v>49233.38061487148</v>
      </c>
      <c r="J15" s="4">
        <f t="shared" si="1"/>
        <v>164803.38061487148</v>
      </c>
    </row>
    <row r="16" spans="1:10" ht="12.75">
      <c r="A16" s="1" t="s">
        <v>13</v>
      </c>
      <c r="B16" s="1">
        <v>27614</v>
      </c>
      <c r="C16" s="1"/>
      <c r="D16" s="4">
        <v>26603</v>
      </c>
      <c r="E16" s="1">
        <v>26058</v>
      </c>
      <c r="F16" s="1">
        <v>24085</v>
      </c>
      <c r="G16" s="1"/>
      <c r="H16" s="4">
        <f t="shared" si="0"/>
        <v>24588.734937447236</v>
      </c>
      <c r="J16" s="4">
        <f t="shared" si="1"/>
        <v>78805.73493744724</v>
      </c>
    </row>
    <row r="17" spans="1:10" ht="12.75">
      <c r="A17" s="1" t="s">
        <v>21</v>
      </c>
      <c r="B17" s="1">
        <v>7786</v>
      </c>
      <c r="C17" s="1"/>
      <c r="D17" s="4">
        <v>7926</v>
      </c>
      <c r="E17" s="1">
        <v>7788</v>
      </c>
      <c r="F17" s="1">
        <v>7367</v>
      </c>
      <c r="G17" s="1"/>
      <c r="H17" s="4">
        <f t="shared" si="0"/>
        <v>7497.540061633282</v>
      </c>
      <c r="J17" s="4">
        <f t="shared" si="1"/>
        <v>23209.54006163328</v>
      </c>
    </row>
    <row r="18" spans="1:10" ht="12.75">
      <c r="A18" s="1" t="s">
        <v>14</v>
      </c>
      <c r="B18" s="1">
        <v>63035</v>
      </c>
      <c r="C18" s="1"/>
      <c r="D18" s="4">
        <v>59700</v>
      </c>
      <c r="E18" s="1">
        <v>57737</v>
      </c>
      <c r="F18" s="1">
        <v>53232</v>
      </c>
      <c r="G18" s="1"/>
      <c r="H18" s="4">
        <f t="shared" si="0"/>
        <v>55041.8345255209</v>
      </c>
      <c r="J18" s="4">
        <f t="shared" si="1"/>
        <v>177776.8345255209</v>
      </c>
    </row>
    <row r="19" spans="1:10" ht="12.75">
      <c r="A19" s="1" t="s">
        <v>15</v>
      </c>
      <c r="B19" s="1">
        <v>1754</v>
      </c>
      <c r="C19" s="1"/>
      <c r="D19" s="4">
        <v>1823</v>
      </c>
      <c r="E19" s="1">
        <v>1785</v>
      </c>
      <c r="F19" s="1">
        <v>1483</v>
      </c>
      <c r="G19" s="1"/>
      <c r="H19" s="4">
        <f t="shared" si="0"/>
        <v>1514.5708683473388</v>
      </c>
      <c r="J19" s="4">
        <f t="shared" si="1"/>
        <v>5091.570868347339</v>
      </c>
    </row>
    <row r="20" spans="1:10" ht="12.75">
      <c r="A20" s="1" t="s">
        <v>16</v>
      </c>
      <c r="B20" s="1">
        <v>29006</v>
      </c>
      <c r="C20" s="1"/>
      <c r="D20" s="4">
        <v>26765</v>
      </c>
      <c r="E20" s="1">
        <v>26184</v>
      </c>
      <c r="F20" s="1">
        <v>22606</v>
      </c>
      <c r="G20" s="1"/>
      <c r="H20" s="4">
        <f t="shared" si="0"/>
        <v>23107.60731744577</v>
      </c>
      <c r="J20" s="4">
        <f t="shared" si="1"/>
        <v>78878.60731744577</v>
      </c>
    </row>
    <row r="21" spans="1:10" ht="12.75">
      <c r="A21" s="1" t="s">
        <v>17</v>
      </c>
      <c r="B21" s="1">
        <v>5296</v>
      </c>
      <c r="C21" s="1"/>
      <c r="D21" s="4">
        <v>4880</v>
      </c>
      <c r="E21" s="1">
        <v>4774</v>
      </c>
      <c r="F21" s="1">
        <v>3477</v>
      </c>
      <c r="G21" s="1"/>
      <c r="H21" s="4">
        <f t="shared" si="0"/>
        <v>3554.201927105153</v>
      </c>
      <c r="J21" s="4">
        <f t="shared" si="1"/>
        <v>13730.201927105154</v>
      </c>
    </row>
    <row r="22" spans="1:10" ht="12.75">
      <c r="A22" s="1" t="s">
        <v>18</v>
      </c>
      <c r="B22" s="1">
        <v>87084</v>
      </c>
      <c r="C22" s="1"/>
      <c r="D22" s="4">
        <v>91381</v>
      </c>
      <c r="E22" s="1">
        <v>89270</v>
      </c>
      <c r="F22" s="1">
        <v>82711</v>
      </c>
      <c r="G22" s="1"/>
      <c r="H22" s="4">
        <f t="shared" si="0"/>
        <v>84666.89695306374</v>
      </c>
      <c r="J22" s="4">
        <f t="shared" si="1"/>
        <v>263131.8969530637</v>
      </c>
    </row>
    <row r="23" spans="1:10" ht="12.75">
      <c r="A23" s="1" t="s">
        <v>19</v>
      </c>
      <c r="B23" s="1">
        <v>13083</v>
      </c>
      <c r="C23" s="1"/>
      <c r="D23" s="4">
        <v>12783</v>
      </c>
      <c r="E23" s="1">
        <v>12478</v>
      </c>
      <c r="F23" s="1">
        <v>11624</v>
      </c>
      <c r="G23" s="1"/>
      <c r="H23" s="4">
        <f t="shared" si="0"/>
        <v>11908.125661163647</v>
      </c>
      <c r="J23" s="4">
        <f t="shared" si="1"/>
        <v>37774.12566116365</v>
      </c>
    </row>
    <row r="24" spans="1:10" ht="12.75">
      <c r="A24" s="1" t="s">
        <v>20</v>
      </c>
      <c r="B24" s="1">
        <v>6426</v>
      </c>
      <c r="C24" s="1"/>
      <c r="D24" s="4">
        <v>6333</v>
      </c>
      <c r="E24" s="1">
        <v>6163</v>
      </c>
      <c r="F24" s="1">
        <v>5645</v>
      </c>
      <c r="G24" s="1"/>
      <c r="H24" s="4">
        <f t="shared" si="0"/>
        <v>5800.7115041375955</v>
      </c>
      <c r="J24" s="4">
        <f t="shared" si="1"/>
        <v>18559.711504137595</v>
      </c>
    </row>
    <row r="25" spans="1:11" ht="12.75">
      <c r="A25" s="1"/>
      <c r="B25" s="1"/>
      <c r="C25" s="1"/>
      <c r="D25" s="4" t="s">
        <v>34</v>
      </c>
      <c r="E25" s="1"/>
      <c r="F25" s="1"/>
      <c r="G25" s="1"/>
      <c r="H25" s="1"/>
      <c r="J25" s="1"/>
      <c r="K25" t="s">
        <v>34</v>
      </c>
    </row>
    <row r="26" spans="1:10" ht="12.75">
      <c r="A26" s="1" t="s">
        <v>40</v>
      </c>
      <c r="B26" s="1">
        <f>SUM(B3:B24)</f>
        <v>503308</v>
      </c>
      <c r="C26" s="1"/>
      <c r="D26" s="1">
        <f>SUM(D3:D24)</f>
        <v>494503</v>
      </c>
      <c r="E26" s="1">
        <f>SUM(E3:E24)</f>
        <v>482813</v>
      </c>
      <c r="F26" s="1">
        <f>SUM(F3:F24)</f>
        <v>446880</v>
      </c>
      <c r="G26" s="1"/>
      <c r="H26" s="4">
        <f>SUM(H3:H24)</f>
        <v>457653.32765255444</v>
      </c>
      <c r="J26" s="4">
        <f>SUM(J3:J24)</f>
        <v>1455464.3276525547</v>
      </c>
    </row>
    <row r="29" spans="1:3" ht="12.75">
      <c r="A29" s="1" t="s">
        <v>80</v>
      </c>
      <c r="B29" s="1"/>
      <c r="C29" s="1"/>
    </row>
    <row r="31" spans="1:3" ht="12.75">
      <c r="A31" s="1" t="s">
        <v>34</v>
      </c>
      <c r="B31" s="1"/>
      <c r="C31" s="1"/>
    </row>
    <row r="32" spans="1:3" ht="12.75">
      <c r="A32" s="1" t="s">
        <v>34</v>
      </c>
      <c r="B32" s="1"/>
      <c r="C32" s="1"/>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50"/>
  <sheetViews>
    <sheetView workbookViewId="0" topLeftCell="A22">
      <selection activeCell="D4" sqref="D4"/>
    </sheetView>
  </sheetViews>
  <sheetFormatPr defaultColWidth="9.140625" defaultRowHeight="12.75"/>
  <cols>
    <col min="1" max="1" width="40.7109375" style="0" customWidth="1"/>
    <col min="2" max="2" width="15.7109375" style="0" customWidth="1"/>
    <col min="3" max="3" width="13.421875" style="0" customWidth="1"/>
    <col min="4" max="4" width="12.7109375" style="0" customWidth="1"/>
  </cols>
  <sheetData>
    <row r="1" spans="1:4" ht="12.75">
      <c r="A1" s="267" t="s">
        <v>198</v>
      </c>
      <c r="B1" s="267"/>
      <c r="C1" s="267"/>
      <c r="D1" s="267"/>
    </row>
    <row r="2" spans="1:4" ht="12.75">
      <c r="A2" s="237"/>
      <c r="B2" s="268"/>
      <c r="C2" s="268"/>
      <c r="D2" s="268"/>
    </row>
    <row r="3" spans="1:4" ht="13.5">
      <c r="A3" s="269" t="s">
        <v>199</v>
      </c>
      <c r="B3" s="270"/>
      <c r="C3" s="270"/>
      <c r="D3" s="271" t="s">
        <v>232</v>
      </c>
    </row>
    <row r="4" spans="1:4" ht="36">
      <c r="A4" s="272" t="s">
        <v>200</v>
      </c>
      <c r="B4" s="273" t="s">
        <v>201</v>
      </c>
      <c r="C4" s="273" t="s">
        <v>202</v>
      </c>
      <c r="D4" s="273" t="s">
        <v>203</v>
      </c>
    </row>
    <row r="5" spans="1:4" ht="4.5" customHeight="1">
      <c r="A5" s="274"/>
      <c r="B5" s="275"/>
      <c r="C5" s="275"/>
      <c r="D5" s="275"/>
    </row>
    <row r="6" spans="1:4" ht="12.75">
      <c r="A6" s="276" t="s">
        <v>204</v>
      </c>
      <c r="B6" s="277">
        <v>889771</v>
      </c>
      <c r="C6" s="278">
        <v>849954</v>
      </c>
      <c r="D6" s="279">
        <v>-4.474971650008822</v>
      </c>
    </row>
    <row r="7" spans="1:4" ht="13.5">
      <c r="A7" s="280" t="s">
        <v>230</v>
      </c>
      <c r="B7" s="281">
        <v>416028</v>
      </c>
      <c r="C7" s="281">
        <v>383018</v>
      </c>
      <c r="D7" s="282">
        <v>-7.934562096781947</v>
      </c>
    </row>
    <row r="8" spans="1:4" ht="13.5">
      <c r="A8" s="280" t="s">
        <v>231</v>
      </c>
      <c r="B8" s="281">
        <v>473743</v>
      </c>
      <c r="C8" s="281">
        <v>466936</v>
      </c>
      <c r="D8" s="282">
        <v>-1.4368550036623233</v>
      </c>
    </row>
    <row r="9" spans="1:4" ht="4.5" customHeight="1">
      <c r="A9" s="280"/>
      <c r="B9" s="283"/>
      <c r="C9" s="283"/>
      <c r="D9" s="279"/>
    </row>
    <row r="10" spans="1:4" ht="12.75">
      <c r="A10" s="276" t="s">
        <v>205</v>
      </c>
      <c r="B10" s="277">
        <v>51757</v>
      </c>
      <c r="C10" s="278">
        <v>55169</v>
      </c>
      <c r="D10" s="279">
        <v>6.592344996812026</v>
      </c>
    </row>
    <row r="11" spans="1:4" ht="12.75">
      <c r="A11" s="280" t="s">
        <v>206</v>
      </c>
      <c r="B11" s="281">
        <v>41262</v>
      </c>
      <c r="C11" s="281">
        <v>44721</v>
      </c>
      <c r="D11" s="282">
        <v>8.383015849934566</v>
      </c>
    </row>
    <row r="12" spans="1:4" ht="12.75">
      <c r="A12" s="280" t="s">
        <v>207</v>
      </c>
      <c r="B12" s="281">
        <v>10495</v>
      </c>
      <c r="C12" s="281">
        <v>10448</v>
      </c>
      <c r="D12" s="282">
        <v>-0.4478323010957599</v>
      </c>
    </row>
    <row r="13" spans="1:4" ht="4.5" customHeight="1">
      <c r="A13" s="280"/>
      <c r="B13" s="283"/>
      <c r="C13" s="283"/>
      <c r="D13" s="279"/>
    </row>
    <row r="14" spans="1:4" ht="12.75">
      <c r="A14" s="276" t="s">
        <v>208</v>
      </c>
      <c r="B14" s="277">
        <v>78578</v>
      </c>
      <c r="C14" s="278">
        <v>74584</v>
      </c>
      <c r="D14" s="279">
        <v>-5.0828476163811755</v>
      </c>
    </row>
    <row r="15" spans="1:4" ht="12.75">
      <c r="A15" s="280" t="s">
        <v>209</v>
      </c>
      <c r="B15" s="281">
        <v>9166</v>
      </c>
      <c r="C15" s="284">
        <v>7872</v>
      </c>
      <c r="D15" s="282">
        <v>-14.117390355662229</v>
      </c>
    </row>
    <row r="16" spans="1:4" ht="12.75">
      <c r="A16" s="280" t="s">
        <v>210</v>
      </c>
      <c r="B16" s="281">
        <v>69412</v>
      </c>
      <c r="C16" s="284">
        <v>66712</v>
      </c>
      <c r="D16" s="282">
        <v>-3.889817322653143</v>
      </c>
    </row>
    <row r="17" spans="1:4" ht="4.5" customHeight="1">
      <c r="A17" s="280"/>
      <c r="B17" s="285"/>
      <c r="C17" s="285"/>
      <c r="D17" s="286"/>
    </row>
    <row r="18" spans="1:4" ht="4.5" customHeight="1">
      <c r="A18" s="287"/>
      <c r="B18" s="283"/>
      <c r="C18" s="283"/>
      <c r="D18" s="279"/>
    </row>
    <row r="19" spans="1:4" ht="12.75">
      <c r="A19" s="276" t="s">
        <v>211</v>
      </c>
      <c r="B19" s="277">
        <v>572813</v>
      </c>
      <c r="C19" s="278">
        <v>524414</v>
      </c>
      <c r="D19" s="279">
        <v>-8.449354326804734</v>
      </c>
    </row>
    <row r="20" spans="1:4" ht="12.75">
      <c r="A20" s="280" t="s">
        <v>212</v>
      </c>
      <c r="B20" s="284">
        <v>280806</v>
      </c>
      <c r="C20" s="284">
        <v>262012</v>
      </c>
      <c r="D20" s="282">
        <v>-6.69287693282907</v>
      </c>
    </row>
    <row r="21" spans="1:4" ht="12.75">
      <c r="A21" s="280" t="s">
        <v>213</v>
      </c>
      <c r="B21" s="284">
        <v>292007</v>
      </c>
      <c r="C21" s="284">
        <v>262402</v>
      </c>
      <c r="D21" s="282">
        <v>-10.138455584968852</v>
      </c>
    </row>
    <row r="22" spans="1:4" ht="4.5" customHeight="1">
      <c r="A22" s="280"/>
      <c r="B22" s="283"/>
      <c r="C22" s="283"/>
      <c r="D22" s="279"/>
    </row>
    <row r="23" spans="1:4" ht="13.5">
      <c r="A23" s="276" t="s">
        <v>229</v>
      </c>
      <c r="B23" s="277">
        <v>543236</v>
      </c>
      <c r="C23" s="278">
        <v>468962</v>
      </c>
      <c r="D23" s="279">
        <v>-13.672510658351067</v>
      </c>
    </row>
    <row r="24" spans="1:4" ht="4.5" customHeight="1">
      <c r="A24" s="276"/>
      <c r="B24" s="288"/>
      <c r="C24" s="288"/>
      <c r="D24" s="279"/>
    </row>
    <row r="25" spans="1:4" ht="12.75">
      <c r="A25" s="276" t="s">
        <v>214</v>
      </c>
      <c r="B25" s="277">
        <v>1056135</v>
      </c>
      <c r="C25" s="278">
        <v>1054378</v>
      </c>
      <c r="D25" s="279">
        <v>-0.16636130797672646</v>
      </c>
    </row>
    <row r="26" spans="1:4" ht="12.75">
      <c r="A26" s="289" t="s">
        <v>215</v>
      </c>
      <c r="B26" s="290"/>
      <c r="C26" s="276"/>
      <c r="D26" s="279"/>
    </row>
    <row r="27" spans="1:4" ht="12.75">
      <c r="A27" s="289" t="s">
        <v>216</v>
      </c>
      <c r="B27" s="284">
        <v>92276</v>
      </c>
      <c r="C27" s="281">
        <v>90157</v>
      </c>
      <c r="D27" s="282">
        <v>-2.2963717543023106</v>
      </c>
    </row>
    <row r="28" spans="1:4" ht="12.75">
      <c r="A28" s="289" t="s">
        <v>217</v>
      </c>
      <c r="B28" s="284">
        <v>112128</v>
      </c>
      <c r="C28" s="281">
        <v>109294</v>
      </c>
      <c r="D28" s="282">
        <v>-2.527468607305936</v>
      </c>
    </row>
    <row r="29" spans="1:4" ht="4.5" customHeight="1">
      <c r="A29" s="289"/>
      <c r="B29" s="283"/>
      <c r="C29" s="283"/>
      <c r="D29" s="279"/>
    </row>
    <row r="30" spans="1:4" ht="12.75">
      <c r="A30" s="276" t="s">
        <v>218</v>
      </c>
      <c r="B30" s="277">
        <v>152722</v>
      </c>
      <c r="C30" s="278">
        <v>150535</v>
      </c>
      <c r="D30" s="279">
        <v>-1.4320137242833384</v>
      </c>
    </row>
    <row r="31" spans="1:4" ht="4.5" customHeight="1">
      <c r="A31" s="276"/>
      <c r="B31" s="288"/>
      <c r="C31" s="288"/>
      <c r="D31" s="279"/>
    </row>
    <row r="32" spans="1:4" ht="12.75">
      <c r="A32" s="276" t="s">
        <v>219</v>
      </c>
      <c r="B32" s="277">
        <v>900003</v>
      </c>
      <c r="C32" s="278">
        <v>740891</v>
      </c>
      <c r="D32" s="279">
        <v>-17.679052180937173</v>
      </c>
    </row>
    <row r="33" spans="1:4" ht="4.5" customHeight="1">
      <c r="A33" s="291"/>
      <c r="B33" s="292"/>
      <c r="C33" s="292"/>
      <c r="D33" s="279"/>
    </row>
    <row r="34" spans="1:4" ht="12.75">
      <c r="A34" s="291" t="s">
        <v>220</v>
      </c>
      <c r="B34" s="293">
        <v>3224909</v>
      </c>
      <c r="C34" s="293">
        <v>2939180</v>
      </c>
      <c r="D34" s="294">
        <v>-8.860063958393864</v>
      </c>
    </row>
    <row r="35" spans="1:4" ht="4.5" customHeight="1">
      <c r="A35" s="295"/>
      <c r="B35" s="296"/>
      <c r="C35" s="296"/>
      <c r="D35" s="286"/>
    </row>
    <row r="36" spans="1:4" ht="4.5" customHeight="1">
      <c r="A36" s="297"/>
      <c r="B36" s="292"/>
      <c r="C36" s="292"/>
      <c r="D36" s="279"/>
    </row>
    <row r="37" spans="1:4" ht="12.75">
      <c r="A37" s="276" t="s">
        <v>19</v>
      </c>
      <c r="B37" s="277">
        <v>238837</v>
      </c>
      <c r="C37" s="278">
        <v>234841</v>
      </c>
      <c r="D37" s="279">
        <v>-1.6731076005811494</v>
      </c>
    </row>
    <row r="38" spans="1:4" ht="4.5" customHeight="1">
      <c r="A38" s="276"/>
      <c r="B38" s="288"/>
      <c r="C38" s="288"/>
      <c r="D38" s="279"/>
    </row>
    <row r="39" spans="1:4" ht="12.75">
      <c r="A39" s="276" t="s">
        <v>221</v>
      </c>
      <c r="B39" s="277">
        <v>70458</v>
      </c>
      <c r="C39" s="278">
        <v>69634</v>
      </c>
      <c r="D39" s="279">
        <v>-1.1694910443100854</v>
      </c>
    </row>
    <row r="40" spans="1:4" ht="4.5" customHeight="1">
      <c r="A40" s="298"/>
      <c r="B40" s="299"/>
      <c r="C40" s="299"/>
      <c r="D40" s="286"/>
    </row>
    <row r="41" spans="1:4" ht="4.5" customHeight="1">
      <c r="A41" s="276"/>
      <c r="B41" s="288"/>
      <c r="C41" s="288"/>
      <c r="D41" s="279"/>
    </row>
    <row r="42" spans="1:4" ht="12.75">
      <c r="A42" s="291" t="s">
        <v>222</v>
      </c>
      <c r="B42" s="293">
        <v>4554310</v>
      </c>
      <c r="C42" s="293">
        <v>4223362</v>
      </c>
      <c r="D42" s="294">
        <v>-7.26669901697513</v>
      </c>
    </row>
    <row r="43" spans="1:4" ht="13.5">
      <c r="A43" s="300" t="s">
        <v>228</v>
      </c>
      <c r="B43" s="301">
        <v>8263</v>
      </c>
      <c r="C43" s="301">
        <v>7764</v>
      </c>
      <c r="D43" s="302">
        <v>-6</v>
      </c>
    </row>
    <row r="44" spans="1:4" ht="4.5" customHeight="1">
      <c r="A44" s="303"/>
      <c r="B44" s="261"/>
      <c r="C44" s="261"/>
      <c r="D44" s="263"/>
    </row>
    <row r="45" spans="1:4" ht="12.75">
      <c r="A45" s="317" t="s">
        <v>223</v>
      </c>
      <c r="B45" s="317"/>
      <c r="C45" s="317"/>
      <c r="D45" s="317"/>
    </row>
    <row r="46" spans="1:4" ht="45" customHeight="1">
      <c r="A46" s="317" t="s">
        <v>224</v>
      </c>
      <c r="B46" s="317"/>
      <c r="C46" s="317"/>
      <c r="D46" s="317"/>
    </row>
    <row r="47" spans="1:4" ht="21.75" customHeight="1">
      <c r="A47" s="317" t="s">
        <v>225</v>
      </c>
      <c r="B47" s="317"/>
      <c r="C47" s="317"/>
      <c r="D47" s="317"/>
    </row>
    <row r="48" spans="1:4" ht="12.75">
      <c r="A48" s="318" t="s">
        <v>226</v>
      </c>
      <c r="B48" s="318"/>
      <c r="C48" s="318"/>
      <c r="D48" s="318"/>
    </row>
    <row r="49" spans="1:4" ht="36" customHeight="1">
      <c r="A49" s="317" t="s">
        <v>227</v>
      </c>
      <c r="B49" s="317"/>
      <c r="C49" s="317"/>
      <c r="D49" s="317"/>
    </row>
    <row r="50" spans="1:4" ht="12.75">
      <c r="A50" s="268"/>
      <c r="B50" s="268"/>
      <c r="C50" s="268"/>
      <c r="D50" s="268"/>
    </row>
  </sheetData>
  <mergeCells count="5">
    <mergeCell ref="A49:D49"/>
    <mergeCell ref="A45:D45"/>
    <mergeCell ref="A46:D46"/>
    <mergeCell ref="A47:D47"/>
    <mergeCell ref="A48:D48"/>
  </mergeCells>
  <printOptions/>
  <pageMargins left="0.75" right="0.75" top="0.58"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J35"/>
  <sheetViews>
    <sheetView showGridLines="0" zoomScalePageLayoutView="0" workbookViewId="0" topLeftCell="A1">
      <selection activeCell="A1" sqref="A1"/>
    </sheetView>
  </sheetViews>
  <sheetFormatPr defaultColWidth="9.140625" defaultRowHeight="12.75"/>
  <cols>
    <col min="1" max="1" width="46.7109375" style="39" customWidth="1"/>
    <col min="2" max="2" width="19.7109375" style="39" customWidth="1"/>
    <col min="3" max="3" width="19.7109375" style="57" customWidth="1"/>
    <col min="4" max="4" width="15.7109375" style="39" customWidth="1"/>
    <col min="5" max="16384" width="9.140625" style="39" customWidth="1"/>
  </cols>
  <sheetData>
    <row r="1" ht="12.75">
      <c r="A1" s="304" t="s">
        <v>177</v>
      </c>
    </row>
    <row r="3" spans="1:5" ht="12">
      <c r="A3" s="45" t="s">
        <v>106</v>
      </c>
      <c r="B3" s="40"/>
      <c r="C3" s="46"/>
      <c r="D3" s="47" t="s">
        <v>131</v>
      </c>
      <c r="E3" s="41"/>
    </row>
    <row r="4" spans="1:5" s="50" customFormat="1" ht="37.5">
      <c r="A4" s="48"/>
      <c r="B4" s="37" t="s">
        <v>172</v>
      </c>
      <c r="C4" s="37" t="s">
        <v>173</v>
      </c>
      <c r="D4" s="37" t="s">
        <v>148</v>
      </c>
      <c r="E4" s="49"/>
    </row>
    <row r="5" spans="2:5" ht="4.5" customHeight="1">
      <c r="B5" s="41"/>
      <c r="C5" s="41"/>
      <c r="D5" s="51"/>
      <c r="E5" s="52"/>
    </row>
    <row r="6" spans="1:8" ht="12.75" customHeight="1">
      <c r="A6" s="42"/>
      <c r="B6" s="319" t="s">
        <v>109</v>
      </c>
      <c r="C6" s="319"/>
      <c r="D6" s="319"/>
      <c r="E6" s="41"/>
      <c r="H6" s="53"/>
    </row>
    <row r="7" spans="1:10" ht="13.5">
      <c r="A7" s="38" t="s">
        <v>149</v>
      </c>
      <c r="B7" s="158">
        <v>15.1103257967</v>
      </c>
      <c r="C7" s="54">
        <v>13.8490846216965</v>
      </c>
      <c r="D7" s="159" t="s">
        <v>135</v>
      </c>
      <c r="E7" s="57"/>
      <c r="F7" s="57"/>
      <c r="H7" s="41"/>
      <c r="I7" s="52"/>
      <c r="J7" s="52"/>
    </row>
    <row r="8" spans="1:10" ht="4.5" customHeight="1">
      <c r="A8" s="38"/>
      <c r="B8" s="55"/>
      <c r="C8" s="55"/>
      <c r="D8" s="56"/>
      <c r="E8" s="57"/>
      <c r="F8" s="57"/>
      <c r="H8" s="41"/>
      <c r="I8" s="52"/>
      <c r="J8" s="52"/>
    </row>
    <row r="9" spans="1:10" ht="12.75" customHeight="1">
      <c r="A9" s="38"/>
      <c r="B9" s="321" t="s">
        <v>110</v>
      </c>
      <c r="C9" s="321"/>
      <c r="D9" s="321"/>
      <c r="E9" s="43"/>
      <c r="F9" s="57"/>
      <c r="H9" s="41"/>
      <c r="I9" s="52"/>
      <c r="J9" s="52"/>
    </row>
    <row r="10" spans="1:10" ht="4.5" customHeight="1">
      <c r="A10" s="38"/>
      <c r="B10" s="55"/>
      <c r="C10" s="55"/>
      <c r="D10" s="56"/>
      <c r="E10" s="57"/>
      <c r="F10" s="57"/>
      <c r="H10" s="41"/>
      <c r="I10" s="52"/>
      <c r="J10" s="52"/>
    </row>
    <row r="11" spans="1:10" ht="12" customHeight="1">
      <c r="A11" s="38" t="s">
        <v>104</v>
      </c>
      <c r="B11" s="65">
        <v>4.963071244656</v>
      </c>
      <c r="C11" s="54">
        <v>4.42205442159183</v>
      </c>
      <c r="D11" s="159" t="s">
        <v>135</v>
      </c>
      <c r="E11" s="57"/>
      <c r="F11" s="57"/>
      <c r="H11" s="41"/>
      <c r="I11" s="52"/>
      <c r="J11" s="52"/>
    </row>
    <row r="12" spans="1:10" ht="12" customHeight="1">
      <c r="A12" s="38" t="s">
        <v>98</v>
      </c>
      <c r="B12" s="65">
        <v>10.84102460033</v>
      </c>
      <c r="C12" s="54">
        <v>10.797861114679</v>
      </c>
      <c r="D12" s="159"/>
      <c r="E12" s="57"/>
      <c r="F12" s="57"/>
      <c r="H12" s="41"/>
      <c r="I12" s="52"/>
      <c r="J12" s="52"/>
    </row>
    <row r="13" spans="1:10" ht="12" customHeight="1">
      <c r="A13" s="38" t="s">
        <v>103</v>
      </c>
      <c r="B13" s="65">
        <v>24.79259750592</v>
      </c>
      <c r="C13" s="54">
        <v>23.6147758161166</v>
      </c>
      <c r="D13" s="159" t="s">
        <v>135</v>
      </c>
      <c r="E13" s="57"/>
      <c r="F13" s="57"/>
      <c r="H13" s="41"/>
      <c r="I13" s="52"/>
      <c r="J13" s="52"/>
    </row>
    <row r="14" spans="1:10" ht="12" customHeight="1">
      <c r="A14" s="38" t="s">
        <v>102</v>
      </c>
      <c r="B14" s="65">
        <v>26.27070847951</v>
      </c>
      <c r="C14" s="54">
        <v>25.7898136245573</v>
      </c>
      <c r="D14" s="159"/>
      <c r="E14" s="57"/>
      <c r="F14" s="57"/>
      <c r="H14" s="41"/>
      <c r="I14" s="52"/>
      <c r="J14" s="52"/>
    </row>
    <row r="15" spans="1:6" ht="12" customHeight="1">
      <c r="A15" s="38" t="s">
        <v>99</v>
      </c>
      <c r="B15" s="65">
        <v>28.10027582626</v>
      </c>
      <c r="C15" s="54">
        <v>26.1574127145748</v>
      </c>
      <c r="D15" s="159" t="s">
        <v>135</v>
      </c>
      <c r="E15" s="57"/>
      <c r="F15" s="57"/>
    </row>
    <row r="16" spans="1:6" ht="12" customHeight="1">
      <c r="A16" s="38" t="s">
        <v>100</v>
      </c>
      <c r="B16" s="65">
        <v>29.23185610075</v>
      </c>
      <c r="C16" s="54">
        <v>27.9847504162678</v>
      </c>
      <c r="D16" s="159" t="s">
        <v>135</v>
      </c>
      <c r="E16" s="57"/>
      <c r="F16" s="57"/>
    </row>
    <row r="17" spans="1:6" ht="12" customHeight="1">
      <c r="A17" s="38" t="s">
        <v>101</v>
      </c>
      <c r="B17" s="65">
        <v>24.70406589618</v>
      </c>
      <c r="C17" s="54">
        <v>21.8238015614164</v>
      </c>
      <c r="D17" s="159" t="s">
        <v>135</v>
      </c>
      <c r="E17" s="57"/>
      <c r="F17" s="57"/>
    </row>
    <row r="18" spans="2:5" ht="4.5" customHeight="1">
      <c r="B18" s="41"/>
      <c r="C18" s="41"/>
      <c r="D18" s="51"/>
      <c r="E18" s="52"/>
    </row>
    <row r="19" spans="1:6" ht="13.5">
      <c r="A19" s="42" t="s">
        <v>137</v>
      </c>
      <c r="B19" s="114">
        <v>42769</v>
      </c>
      <c r="C19" s="163">
        <v>42494</v>
      </c>
      <c r="D19" s="149"/>
      <c r="E19" s="41"/>
      <c r="F19" s="114"/>
    </row>
    <row r="20" spans="1:5" ht="5.25" customHeight="1">
      <c r="A20" s="157"/>
      <c r="B20" s="160"/>
      <c r="C20" s="161"/>
      <c r="D20" s="162"/>
      <c r="E20" s="41"/>
    </row>
    <row r="21" spans="1:5" ht="22.5" customHeight="1">
      <c r="A21" s="322" t="s">
        <v>175</v>
      </c>
      <c r="B21" s="322"/>
      <c r="C21" s="322"/>
      <c r="D21" s="322"/>
      <c r="E21" s="41"/>
    </row>
    <row r="22" spans="1:4" ht="22.5" customHeight="1">
      <c r="A22" s="305" t="s">
        <v>150</v>
      </c>
      <c r="B22" s="305"/>
      <c r="C22" s="305"/>
      <c r="D22" s="305"/>
    </row>
    <row r="23" spans="1:4" ht="11.25" customHeight="1">
      <c r="A23" s="320" t="s">
        <v>151</v>
      </c>
      <c r="B23" s="320"/>
      <c r="C23" s="320"/>
      <c r="D23" s="320"/>
    </row>
    <row r="24" spans="1:4" ht="11.25" customHeight="1">
      <c r="A24" s="320" t="s">
        <v>174</v>
      </c>
      <c r="B24" s="320"/>
      <c r="C24" s="320"/>
      <c r="D24" s="320"/>
    </row>
    <row r="26" spans="1:2" ht="12">
      <c r="A26" s="102"/>
      <c r="B26" s="155"/>
    </row>
    <row r="27" spans="1:3" ht="12">
      <c r="A27" s="102"/>
      <c r="B27" s="155"/>
      <c r="C27" s="156"/>
    </row>
    <row r="28" spans="1:3" ht="12">
      <c r="A28" s="102"/>
      <c r="B28" s="155"/>
      <c r="C28" s="156"/>
    </row>
    <row r="29" spans="1:3" ht="12">
      <c r="A29" s="102"/>
      <c r="B29" s="155"/>
      <c r="C29" s="156"/>
    </row>
    <row r="30" spans="1:3" ht="12">
      <c r="A30" s="102"/>
      <c r="B30" s="155"/>
      <c r="C30" s="156"/>
    </row>
    <row r="31" spans="1:3" ht="12">
      <c r="A31" s="102"/>
      <c r="B31" s="155"/>
      <c r="C31" s="156"/>
    </row>
    <row r="32" spans="1:3" ht="12">
      <c r="A32" s="102"/>
      <c r="B32" s="155"/>
      <c r="C32" s="156"/>
    </row>
    <row r="33" spans="1:3" ht="12">
      <c r="A33" s="41"/>
      <c r="B33" s="102"/>
      <c r="C33" s="156"/>
    </row>
    <row r="34" spans="1:3" ht="12">
      <c r="A34" s="41"/>
      <c r="B34" s="41"/>
      <c r="C34" s="43"/>
    </row>
    <row r="35" spans="2:3" ht="12">
      <c r="B35" s="41"/>
      <c r="C35" s="43"/>
    </row>
  </sheetData>
  <sheetProtection/>
  <mergeCells count="6">
    <mergeCell ref="B6:D6"/>
    <mergeCell ref="A24:D24"/>
    <mergeCell ref="B9:D9"/>
    <mergeCell ref="A22:D22"/>
    <mergeCell ref="A23:D23"/>
    <mergeCell ref="A21:D21"/>
  </mergeCells>
  <printOptions/>
  <pageMargins left="0.75" right="0.75" top="1" bottom="1" header="0.5" footer="0.5"/>
  <pageSetup fitToHeight="1"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pageSetUpPr fitToPage="1"/>
  </sheetPr>
  <dimension ref="A1:F18"/>
  <sheetViews>
    <sheetView showGridLines="0" zoomScalePageLayoutView="0" workbookViewId="0" topLeftCell="A1">
      <selection activeCell="A1" sqref="A1"/>
    </sheetView>
  </sheetViews>
  <sheetFormatPr defaultColWidth="9.140625" defaultRowHeight="12.75"/>
  <cols>
    <col min="1" max="1" width="45.7109375" style="168" customWidth="1"/>
    <col min="2" max="2" width="19.7109375" style="168" customWidth="1"/>
    <col min="3" max="3" width="19.7109375" style="171" customWidth="1"/>
    <col min="4" max="4" width="15.7109375" style="172" customWidth="1"/>
    <col min="5" max="16384" width="9.140625" style="168" customWidth="1"/>
  </cols>
  <sheetData>
    <row r="1" ht="12.75">
      <c r="A1" s="304" t="s">
        <v>178</v>
      </c>
    </row>
    <row r="3" spans="1:5" s="39" customFormat="1" ht="12">
      <c r="A3" s="45" t="s">
        <v>106</v>
      </c>
      <c r="B3" s="40"/>
      <c r="C3" s="46"/>
      <c r="D3" s="47" t="s">
        <v>131</v>
      </c>
      <c r="E3" s="41"/>
    </row>
    <row r="4" spans="1:5" s="50" customFormat="1" ht="37.5">
      <c r="A4" s="48"/>
      <c r="B4" s="37" t="s">
        <v>172</v>
      </c>
      <c r="C4" s="37" t="s">
        <v>173</v>
      </c>
      <c r="D4" s="37" t="s">
        <v>152</v>
      </c>
      <c r="E4" s="49"/>
    </row>
    <row r="5" spans="2:5" s="39" customFormat="1" ht="4.5" customHeight="1">
      <c r="B5" s="41"/>
      <c r="C5" s="41"/>
      <c r="D5" s="51"/>
      <c r="E5" s="52"/>
    </row>
    <row r="6" spans="2:4" s="39" customFormat="1" ht="13.5">
      <c r="B6" s="309" t="s">
        <v>153</v>
      </c>
      <c r="C6" s="309"/>
      <c r="D6" s="309"/>
    </row>
    <row r="7" spans="2:5" s="39" customFormat="1" ht="4.5" customHeight="1">
      <c r="B7" s="41"/>
      <c r="C7" s="41"/>
      <c r="D7" s="51"/>
      <c r="E7" s="52"/>
    </row>
    <row r="8" spans="1:6" s="39" customFormat="1" ht="12" customHeight="1">
      <c r="A8" s="167" t="s">
        <v>38</v>
      </c>
      <c r="B8" s="214">
        <v>10.37766124011</v>
      </c>
      <c r="C8" s="55">
        <v>10.395274205574113</v>
      </c>
      <c r="D8" s="44"/>
      <c r="E8" s="83"/>
      <c r="F8" s="43"/>
    </row>
    <row r="9" spans="1:6" s="39" customFormat="1" ht="12" customHeight="1">
      <c r="A9" s="167" t="s">
        <v>97</v>
      </c>
      <c r="B9" s="214">
        <v>10.86309791517</v>
      </c>
      <c r="C9" s="55">
        <v>9.972014197655303</v>
      </c>
      <c r="D9" s="44"/>
      <c r="E9" s="57"/>
      <c r="F9" s="43"/>
    </row>
    <row r="10" spans="1:6" s="39" customFormat="1" ht="12" customHeight="1">
      <c r="A10" s="167" t="s">
        <v>96</v>
      </c>
      <c r="B10" s="214">
        <v>13.58867908779</v>
      </c>
      <c r="C10" s="55">
        <v>12.877657786190001</v>
      </c>
      <c r="D10" s="164"/>
      <c r="E10" s="57"/>
      <c r="F10" s="43"/>
    </row>
    <row r="11" spans="2:5" s="39" customFormat="1" ht="4.5" customHeight="1">
      <c r="B11" s="81"/>
      <c r="C11" s="81"/>
      <c r="D11" s="51"/>
      <c r="E11" s="52"/>
    </row>
    <row r="12" spans="1:4" s="39" customFormat="1" ht="13.5">
      <c r="A12" s="42" t="s">
        <v>137</v>
      </c>
      <c r="B12" s="153">
        <v>11282</v>
      </c>
      <c r="C12" s="153">
        <v>11263</v>
      </c>
      <c r="D12" s="165"/>
    </row>
    <row r="13" spans="1:4" s="39" customFormat="1" ht="4.5" customHeight="1">
      <c r="A13" s="157"/>
      <c r="B13" s="161"/>
      <c r="C13" s="161"/>
      <c r="D13" s="166"/>
    </row>
    <row r="14" spans="1:4" s="39" customFormat="1" ht="22.5" customHeight="1">
      <c r="A14" s="322" t="s">
        <v>175</v>
      </c>
      <c r="B14" s="322"/>
      <c r="C14" s="322"/>
      <c r="D14" s="322"/>
    </row>
    <row r="15" spans="1:4" ht="22.5" customHeight="1">
      <c r="A15" s="305" t="s">
        <v>150</v>
      </c>
      <c r="B15" s="305"/>
      <c r="C15" s="305"/>
      <c r="D15" s="305"/>
    </row>
    <row r="16" spans="1:4" s="170" customFormat="1" ht="11.25" customHeight="1">
      <c r="A16" s="324" t="s">
        <v>154</v>
      </c>
      <c r="B16" s="324"/>
      <c r="C16" s="324"/>
      <c r="D16" s="324"/>
    </row>
    <row r="17" spans="1:4" ht="22.5" customHeight="1">
      <c r="A17" s="323" t="s">
        <v>155</v>
      </c>
      <c r="B17" s="323"/>
      <c r="C17" s="323"/>
      <c r="D17" s="323"/>
    </row>
    <row r="18" ht="12.75">
      <c r="A18" s="173"/>
    </row>
  </sheetData>
  <sheetProtection/>
  <mergeCells count="5">
    <mergeCell ref="A17:D17"/>
    <mergeCell ref="B6:D6"/>
    <mergeCell ref="A15:D15"/>
    <mergeCell ref="A16:D16"/>
    <mergeCell ref="A14:D14"/>
  </mergeCells>
  <printOptions/>
  <pageMargins left="0.75" right="0.75" top="1" bottom="1" header="0.5" footer="0.5"/>
  <pageSetup fitToHeight="1" fitToWidth="1"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A1:G46"/>
  <sheetViews>
    <sheetView showGridLines="0" zoomScalePageLayoutView="0" workbookViewId="0" topLeftCell="A1">
      <selection activeCell="A1" sqref="A1"/>
    </sheetView>
  </sheetViews>
  <sheetFormatPr defaultColWidth="9.140625" defaultRowHeight="12.75"/>
  <cols>
    <col min="1" max="1" width="49.57421875" style="183" customWidth="1"/>
    <col min="2" max="2" width="19.7109375" style="183" customWidth="1"/>
    <col min="3" max="3" width="19.7109375" style="193" customWidth="1"/>
    <col min="4" max="4" width="15.7109375" style="183" customWidth="1"/>
    <col min="5" max="16384" width="9.140625" style="183" customWidth="1"/>
  </cols>
  <sheetData>
    <row r="1" ht="12.75">
      <c r="A1" s="304" t="s">
        <v>179</v>
      </c>
    </row>
    <row r="3" spans="1:5" s="39" customFormat="1" ht="12">
      <c r="A3" s="45" t="s">
        <v>106</v>
      </c>
      <c r="B3" s="40"/>
      <c r="C3" s="46"/>
      <c r="D3" s="47" t="s">
        <v>131</v>
      </c>
      <c r="E3" s="41"/>
    </row>
    <row r="4" spans="1:5" s="50" customFormat="1" ht="37.5">
      <c r="A4" s="48"/>
      <c r="B4" s="37" t="s">
        <v>172</v>
      </c>
      <c r="C4" s="37" t="s">
        <v>173</v>
      </c>
      <c r="D4" s="37" t="s">
        <v>157</v>
      </c>
      <c r="E4" s="49"/>
    </row>
    <row r="5" spans="2:5" s="50" customFormat="1" ht="4.5" customHeight="1">
      <c r="B5" s="49"/>
      <c r="C5" s="49"/>
      <c r="D5" s="59"/>
      <c r="E5" s="60"/>
    </row>
    <row r="6" spans="1:5" s="50" customFormat="1" ht="12.75" customHeight="1">
      <c r="A6" s="61"/>
      <c r="B6" s="62" t="s">
        <v>158</v>
      </c>
      <c r="C6" s="63"/>
      <c r="D6" s="64"/>
      <c r="E6" s="49"/>
    </row>
    <row r="7" spans="1:5" s="50" customFormat="1" ht="24">
      <c r="A7" s="176" t="s">
        <v>111</v>
      </c>
      <c r="B7" s="215">
        <v>50.38323709678</v>
      </c>
      <c r="C7" s="216">
        <v>52.1916507088949</v>
      </c>
      <c r="D7" s="44" t="s">
        <v>135</v>
      </c>
      <c r="E7" s="189"/>
    </row>
    <row r="8" spans="2:5" s="50" customFormat="1" ht="4.5" customHeight="1">
      <c r="B8" s="213"/>
      <c r="C8" s="213"/>
      <c r="D8" s="59"/>
      <c r="E8" s="60"/>
    </row>
    <row r="9" spans="1:7" s="180" customFormat="1" ht="12">
      <c r="A9" s="177" t="s">
        <v>123</v>
      </c>
      <c r="B9" s="217">
        <v>43973</v>
      </c>
      <c r="C9" s="222">
        <v>43767</v>
      </c>
      <c r="D9" s="218"/>
      <c r="E9" s="190"/>
      <c r="F9" s="222"/>
      <c r="G9" s="223"/>
    </row>
    <row r="10" spans="2:5" s="50" customFormat="1" ht="4.5" customHeight="1">
      <c r="B10" s="219"/>
      <c r="C10" s="213"/>
      <c r="D10" s="165"/>
      <c r="E10" s="189"/>
    </row>
    <row r="11" spans="1:5" s="50" customFormat="1" ht="12" customHeight="1">
      <c r="A11" s="178" t="s">
        <v>124</v>
      </c>
      <c r="B11" s="215">
        <v>55.12577692491</v>
      </c>
      <c r="C11" s="215">
        <v>57.4931319772706</v>
      </c>
      <c r="D11" s="44" t="s">
        <v>135</v>
      </c>
      <c r="E11" s="189"/>
    </row>
    <row r="12" spans="1:5" s="50" customFormat="1" ht="24">
      <c r="A12" s="179" t="s">
        <v>125</v>
      </c>
      <c r="B12" s="215">
        <v>54.99180968685</v>
      </c>
      <c r="C12" s="220">
        <v>56.6934994160594</v>
      </c>
      <c r="D12" s="44" t="s">
        <v>135</v>
      </c>
      <c r="E12" s="189"/>
    </row>
    <row r="13" spans="2:5" s="50" customFormat="1" ht="4.5" customHeight="1">
      <c r="B13" s="219"/>
      <c r="C13" s="213"/>
      <c r="D13" s="164"/>
      <c r="E13" s="189"/>
    </row>
    <row r="14" spans="1:5" s="50" customFormat="1" ht="13.5" customHeight="1">
      <c r="A14" s="180" t="s">
        <v>137</v>
      </c>
      <c r="B14" s="184">
        <v>44340</v>
      </c>
      <c r="C14" s="217">
        <v>44023</v>
      </c>
      <c r="D14" s="164" t="s">
        <v>34</v>
      </c>
      <c r="E14" s="189"/>
    </row>
    <row r="15" spans="1:5" s="50" customFormat="1" ht="4.5" customHeight="1">
      <c r="A15" s="180"/>
      <c r="B15" s="219"/>
      <c r="C15" s="213"/>
      <c r="D15" s="164"/>
      <c r="E15" s="189"/>
    </row>
    <row r="16" spans="1:5" s="50" customFormat="1" ht="12.75" customHeight="1">
      <c r="A16" s="61"/>
      <c r="B16" s="62" t="s">
        <v>162</v>
      </c>
      <c r="C16" s="221"/>
      <c r="D16" s="64"/>
      <c r="E16" s="49"/>
    </row>
    <row r="17" spans="1:5" s="50" customFormat="1" ht="12" customHeight="1">
      <c r="A17" s="181" t="s">
        <v>126</v>
      </c>
      <c r="B17" s="44">
        <v>40.08683894461</v>
      </c>
      <c r="C17" s="44">
        <v>41.546650447321355</v>
      </c>
      <c r="D17" s="44" t="s">
        <v>135</v>
      </c>
      <c r="E17" s="189"/>
    </row>
    <row r="18" spans="1:5" s="50" customFormat="1" ht="12" customHeight="1">
      <c r="A18" s="181" t="s">
        <v>127</v>
      </c>
      <c r="B18" s="44">
        <v>59.0906057471</v>
      </c>
      <c r="C18" s="44">
        <v>60.66110656546923</v>
      </c>
      <c r="D18" s="44" t="s">
        <v>135</v>
      </c>
      <c r="E18" s="189"/>
    </row>
    <row r="19" spans="2:5" s="50" customFormat="1" ht="4.5" customHeight="1">
      <c r="B19" s="49"/>
      <c r="C19" s="49"/>
      <c r="E19" s="60"/>
    </row>
    <row r="20" spans="1:5" s="50" customFormat="1" ht="13.5">
      <c r="A20" s="42" t="s">
        <v>160</v>
      </c>
      <c r="B20" s="184">
        <v>43741</v>
      </c>
      <c r="C20" s="174">
        <v>43408</v>
      </c>
      <c r="D20" s="185"/>
      <c r="E20" s="49"/>
    </row>
    <row r="21" spans="1:5" s="50" customFormat="1" ht="4.5" customHeight="1">
      <c r="A21" s="157"/>
      <c r="B21" s="188"/>
      <c r="C21" s="175"/>
      <c r="D21" s="191"/>
      <c r="E21" s="49"/>
    </row>
    <row r="22" spans="1:5" s="50" customFormat="1" ht="22.5" customHeight="1">
      <c r="A22" s="322" t="s">
        <v>175</v>
      </c>
      <c r="B22" s="322"/>
      <c r="C22" s="322"/>
      <c r="D22" s="322"/>
      <c r="E22" s="49"/>
    </row>
    <row r="23" spans="1:5" s="187" customFormat="1" ht="22.5" customHeight="1">
      <c r="A23" s="325" t="s">
        <v>156</v>
      </c>
      <c r="B23" s="325"/>
      <c r="C23" s="325"/>
      <c r="D23" s="325"/>
      <c r="E23" s="186"/>
    </row>
    <row r="24" spans="1:5" s="187" customFormat="1" ht="11.25" customHeight="1">
      <c r="A24" s="326" t="s">
        <v>163</v>
      </c>
      <c r="B24" s="326"/>
      <c r="C24" s="326"/>
      <c r="D24" s="326"/>
      <c r="E24" s="186"/>
    </row>
    <row r="25" spans="1:4" s="187" customFormat="1" ht="11.25" customHeight="1">
      <c r="A25" s="308" t="s">
        <v>159</v>
      </c>
      <c r="B25" s="308"/>
      <c r="C25" s="308"/>
      <c r="D25" s="308"/>
    </row>
    <row r="26" spans="1:3" s="187" customFormat="1" ht="11.25" customHeight="1">
      <c r="A26" s="182" t="s">
        <v>164</v>
      </c>
      <c r="C26" s="192"/>
    </row>
    <row r="27" ht="11.25" customHeight="1">
      <c r="A27" s="169" t="s">
        <v>161</v>
      </c>
    </row>
    <row r="30" spans="1:4" ht="12.75">
      <c r="A30" s="72"/>
      <c r="B30" s="72"/>
      <c r="C30" s="75"/>
      <c r="D30" s="172"/>
    </row>
    <row r="46" ht="12.75">
      <c r="G46" s="183" t="s">
        <v>136</v>
      </c>
    </row>
  </sheetData>
  <sheetProtection/>
  <mergeCells count="4">
    <mergeCell ref="A23:D23"/>
    <mergeCell ref="A25:D25"/>
    <mergeCell ref="A24:D24"/>
    <mergeCell ref="A22:D22"/>
  </mergeCells>
  <printOptions/>
  <pageMargins left="0.75" right="0.75" top="1" bottom="1" header="0.5" footer="0.5"/>
  <pageSetup fitToHeight="1" fitToWidth="1" horizontalDpi="600" verticalDpi="600" orientation="portrait" paperSize="9" scale="84" r:id="rId1"/>
</worksheet>
</file>

<file path=xl/worksheets/sheet6.xml><?xml version="1.0" encoding="utf-8"?>
<worksheet xmlns="http://schemas.openxmlformats.org/spreadsheetml/2006/main" xmlns:r="http://schemas.openxmlformats.org/officeDocument/2006/relationships">
  <dimension ref="A1:I23"/>
  <sheetViews>
    <sheetView workbookViewId="0" topLeftCell="A1">
      <selection activeCell="A2" sqref="A2"/>
    </sheetView>
  </sheetViews>
  <sheetFormatPr defaultColWidth="9.140625" defaultRowHeight="12.75"/>
  <cols>
    <col min="1" max="1" width="37.421875" style="0" bestFit="1" customWidth="1"/>
    <col min="2" max="2" width="1.7109375" style="0" customWidth="1"/>
    <col min="3" max="4" width="12.28125" style="0" customWidth="1"/>
    <col min="5" max="5" width="1.7109375" style="0" customWidth="1"/>
    <col min="7" max="7" width="1.7109375" style="0" customWidth="1"/>
    <col min="8" max="9" width="12.28125" style="0" customWidth="1"/>
  </cols>
  <sheetData>
    <row r="1" spans="1:9" ht="42.75" customHeight="1">
      <c r="A1" s="306" t="s">
        <v>196</v>
      </c>
      <c r="B1" s="306"/>
      <c r="C1" s="306"/>
      <c r="D1" s="306"/>
      <c r="E1" s="306"/>
      <c r="F1" s="306"/>
      <c r="G1" s="306"/>
      <c r="H1" s="306"/>
      <c r="I1" s="306"/>
    </row>
    <row r="3" spans="1:9" ht="12.75">
      <c r="A3" s="226" t="s">
        <v>180</v>
      </c>
      <c r="B3" s="227"/>
      <c r="C3" s="228"/>
      <c r="D3" s="227"/>
      <c r="E3" s="227"/>
      <c r="F3" s="227"/>
      <c r="G3" s="227"/>
      <c r="H3" s="227"/>
      <c r="I3" s="229" t="s">
        <v>181</v>
      </c>
    </row>
    <row r="4" spans="1:9" ht="12.75">
      <c r="A4" s="230" t="s">
        <v>182</v>
      </c>
      <c r="B4" s="225"/>
      <c r="C4" s="328" t="s">
        <v>183</v>
      </c>
      <c r="D4" s="328"/>
      <c r="E4" s="231"/>
      <c r="F4" s="329" t="s">
        <v>122</v>
      </c>
      <c r="G4" s="232"/>
      <c r="H4" s="329" t="s">
        <v>184</v>
      </c>
      <c r="I4" s="331"/>
    </row>
    <row r="5" spans="1:9" ht="36">
      <c r="A5" s="233"/>
      <c r="B5" s="233"/>
      <c r="C5" s="234" t="s">
        <v>194</v>
      </c>
      <c r="D5" s="234" t="s">
        <v>195</v>
      </c>
      <c r="E5" s="235"/>
      <c r="F5" s="330"/>
      <c r="G5" s="235"/>
      <c r="H5" s="234" t="s">
        <v>194</v>
      </c>
      <c r="I5" s="234" t="s">
        <v>195</v>
      </c>
    </row>
    <row r="6" spans="1:9" ht="6" customHeight="1">
      <c r="A6" s="236"/>
      <c r="B6" s="237"/>
      <c r="C6" s="238"/>
      <c r="D6" s="239"/>
      <c r="E6" s="239"/>
      <c r="F6" s="240"/>
      <c r="G6" s="239"/>
      <c r="H6" s="240"/>
      <c r="I6" s="240"/>
    </row>
    <row r="7" spans="1:9" ht="14.25" customHeight="1">
      <c r="A7" s="236" t="s">
        <v>185</v>
      </c>
      <c r="B7" s="237"/>
      <c r="C7" s="241">
        <v>267</v>
      </c>
      <c r="D7" s="241">
        <v>212</v>
      </c>
      <c r="E7" s="242"/>
      <c r="F7" s="243">
        <v>-20.59925093632959</v>
      </c>
      <c r="G7" s="244"/>
      <c r="H7" s="243">
        <v>47.8494623655914</v>
      </c>
      <c r="I7" s="243">
        <v>45.010615711252655</v>
      </c>
    </row>
    <row r="8" spans="1:9" ht="14.25" customHeight="1">
      <c r="A8" s="236" t="s">
        <v>186</v>
      </c>
      <c r="B8" s="237"/>
      <c r="C8" s="241">
        <v>1427</v>
      </c>
      <c r="D8" s="241">
        <v>1472</v>
      </c>
      <c r="E8" s="242"/>
      <c r="F8" s="243">
        <v>3.153468815697267</v>
      </c>
      <c r="G8" s="244"/>
      <c r="H8" s="243">
        <v>16.329099439295113</v>
      </c>
      <c r="I8" s="243">
        <v>15.212897891690783</v>
      </c>
    </row>
    <row r="9" spans="1:9" ht="14.25" customHeight="1">
      <c r="A9" s="236" t="s">
        <v>233</v>
      </c>
      <c r="B9" s="237"/>
      <c r="C9" s="241">
        <v>14914</v>
      </c>
      <c r="D9" s="241">
        <v>13357</v>
      </c>
      <c r="E9" s="242"/>
      <c r="F9" s="243">
        <v>-10.439855169639266</v>
      </c>
      <c r="G9" s="244"/>
      <c r="H9" s="243">
        <v>3.8632101374944305</v>
      </c>
      <c r="I9" s="243">
        <v>3.7612955730083324</v>
      </c>
    </row>
    <row r="10" spans="1:9" ht="14.25" customHeight="1">
      <c r="A10" s="236" t="s">
        <v>37</v>
      </c>
      <c r="B10" s="237"/>
      <c r="C10" s="241">
        <v>14321</v>
      </c>
      <c r="D10" s="241">
        <v>13940</v>
      </c>
      <c r="E10" s="242"/>
      <c r="F10" s="243">
        <v>-2.660428741009706</v>
      </c>
      <c r="G10" s="244"/>
      <c r="H10" s="245">
        <v>20.181223753558243</v>
      </c>
      <c r="I10" s="245">
        <v>20.911463802466173</v>
      </c>
    </row>
    <row r="11" spans="1:9" ht="14.25" customHeight="1">
      <c r="A11" s="236" t="s">
        <v>2</v>
      </c>
      <c r="B11" s="237"/>
      <c r="C11" s="241">
        <v>212</v>
      </c>
      <c r="D11" s="241">
        <v>221</v>
      </c>
      <c r="E11" s="242"/>
      <c r="F11" s="243">
        <v>4.245283018867925</v>
      </c>
      <c r="G11" s="244"/>
      <c r="H11" s="245">
        <v>1.6277641277641277</v>
      </c>
      <c r="I11" s="245">
        <v>1.4584570712070217</v>
      </c>
    </row>
    <row r="12" spans="1:9" ht="14.25" customHeight="1">
      <c r="A12" s="236" t="s">
        <v>234</v>
      </c>
      <c r="B12" s="237"/>
      <c r="C12" s="241">
        <v>102</v>
      </c>
      <c r="D12" s="241">
        <v>86</v>
      </c>
      <c r="E12" s="242"/>
      <c r="F12" s="243">
        <v>-15.686274509803921</v>
      </c>
      <c r="G12" s="244"/>
      <c r="H12" s="245">
        <v>0.49428183756541966</v>
      </c>
      <c r="I12" s="245">
        <v>0.40627362055933486</v>
      </c>
    </row>
    <row r="13" spans="1:9" ht="6" customHeight="1">
      <c r="A13" s="236"/>
      <c r="B13" s="237"/>
      <c r="C13" s="241"/>
      <c r="D13" s="246"/>
      <c r="E13" s="247"/>
      <c r="F13" s="248"/>
      <c r="G13" s="238"/>
      <c r="H13" s="249"/>
      <c r="I13" s="250"/>
    </row>
    <row r="14" spans="1:9" ht="18" customHeight="1">
      <c r="A14" s="251" t="s">
        <v>235</v>
      </c>
      <c r="B14" s="252"/>
      <c r="C14" s="252">
        <v>31243</v>
      </c>
      <c r="D14" s="252">
        <v>29288</v>
      </c>
      <c r="E14" s="253"/>
      <c r="F14" s="252">
        <v>-6.257401657971386</v>
      </c>
      <c r="G14" s="252"/>
      <c r="H14" s="254">
        <v>6.24896243982151</v>
      </c>
      <c r="I14" s="254">
        <v>6.254818503909261</v>
      </c>
    </row>
    <row r="15" spans="1:9" ht="18" customHeight="1">
      <c r="A15" s="236" t="s">
        <v>236</v>
      </c>
      <c r="B15" s="237"/>
      <c r="C15" s="238">
        <v>202</v>
      </c>
      <c r="D15" s="238">
        <v>202</v>
      </c>
      <c r="E15" s="239"/>
      <c r="F15" s="252">
        <v>0</v>
      </c>
      <c r="G15" s="238"/>
      <c r="H15" s="255">
        <v>35.130434782608695</v>
      </c>
      <c r="I15" s="243">
        <v>34.82758620689655</v>
      </c>
    </row>
    <row r="16" spans="1:9" ht="18" customHeight="1">
      <c r="A16" s="230" t="s">
        <v>187</v>
      </c>
      <c r="B16" s="256"/>
      <c r="C16" s="256">
        <v>31445</v>
      </c>
      <c r="D16" s="256">
        <v>29490</v>
      </c>
      <c r="E16" s="257"/>
      <c r="F16" s="256">
        <v>-6.217204643027508</v>
      </c>
      <c r="G16" s="256"/>
      <c r="H16" s="258">
        <v>6.282139903225678</v>
      </c>
      <c r="I16" s="258">
        <v>6.290166735277618</v>
      </c>
    </row>
    <row r="17" spans="1:9" ht="18" customHeight="1">
      <c r="A17" s="259" t="s">
        <v>237</v>
      </c>
      <c r="B17" s="260"/>
      <c r="C17" s="261">
        <v>34932</v>
      </c>
      <c r="D17" s="261">
        <v>32449</v>
      </c>
      <c r="E17" s="262"/>
      <c r="F17" s="261" t="s">
        <v>188</v>
      </c>
      <c r="G17" s="261"/>
      <c r="H17" s="263" t="s">
        <v>188</v>
      </c>
      <c r="I17" s="263" t="s">
        <v>188</v>
      </c>
    </row>
    <row r="18" spans="1:9" ht="12.75">
      <c r="A18" s="264"/>
      <c r="B18" s="265"/>
      <c r="C18" s="265"/>
      <c r="D18" s="265"/>
      <c r="E18" s="242"/>
      <c r="F18" s="265"/>
      <c r="G18" s="265"/>
      <c r="H18" s="266"/>
      <c r="I18" s="266"/>
    </row>
    <row r="19" spans="1:9" ht="33.75" customHeight="1">
      <c r="A19" s="332" t="s">
        <v>189</v>
      </c>
      <c r="B19" s="333"/>
      <c r="C19" s="333"/>
      <c r="D19" s="333"/>
      <c r="E19" s="333"/>
      <c r="F19" s="333"/>
      <c r="G19" s="333"/>
      <c r="H19" s="333"/>
      <c r="I19" s="333"/>
    </row>
    <row r="20" spans="1:9" ht="12.75">
      <c r="A20" s="334" t="s">
        <v>190</v>
      </c>
      <c r="B20" s="335"/>
      <c r="C20" s="335"/>
      <c r="D20" s="335"/>
      <c r="E20" s="335"/>
      <c r="F20" s="335"/>
      <c r="G20" s="335"/>
      <c r="H20" s="335"/>
      <c r="I20" s="335"/>
    </row>
    <row r="21" spans="1:9" ht="12.75">
      <c r="A21" s="334" t="s">
        <v>191</v>
      </c>
      <c r="B21" s="335"/>
      <c r="C21" s="335"/>
      <c r="D21" s="335"/>
      <c r="E21" s="335"/>
      <c r="F21" s="335"/>
      <c r="G21" s="335"/>
      <c r="H21" s="335"/>
      <c r="I21" s="335"/>
    </row>
    <row r="22" spans="1:9" ht="33.75" customHeight="1">
      <c r="A22" s="336" t="s">
        <v>192</v>
      </c>
      <c r="B22" s="337"/>
      <c r="C22" s="337"/>
      <c r="D22" s="337"/>
      <c r="E22" s="337"/>
      <c r="F22" s="337"/>
      <c r="G22" s="337"/>
      <c r="H22" s="337"/>
      <c r="I22" s="337"/>
    </row>
    <row r="23" spans="1:9" ht="34.5" customHeight="1">
      <c r="A23" s="327" t="s">
        <v>193</v>
      </c>
      <c r="B23" s="327"/>
      <c r="C23" s="327"/>
      <c r="D23" s="327"/>
      <c r="E23" s="327"/>
      <c r="F23" s="327"/>
      <c r="G23" s="327"/>
      <c r="H23" s="327"/>
      <c r="I23" s="327"/>
    </row>
  </sheetData>
  <mergeCells count="9">
    <mergeCell ref="A1:I1"/>
    <mergeCell ref="A20:I20"/>
    <mergeCell ref="A21:I21"/>
    <mergeCell ref="A22:I22"/>
    <mergeCell ref="A23:I23"/>
    <mergeCell ref="C4:D4"/>
    <mergeCell ref="F4:F5"/>
    <mergeCell ref="H4:I4"/>
    <mergeCell ref="A19:I19"/>
  </mergeCells>
  <printOptions/>
  <pageMargins left="0.53" right="0.33" top="1" bottom="1" header="0.5" footer="0.5"/>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pageSetUpPr fitToPage="1"/>
  </sheetPr>
  <dimension ref="A1:AM42"/>
  <sheetViews>
    <sheetView zoomScalePageLayoutView="0" workbookViewId="0" topLeftCell="A1">
      <pane xSplit="1" ySplit="1" topLeftCell="B10" activePane="bottomRight" state="frozen"/>
      <selection pane="topLeft" activeCell="B25" sqref="B25"/>
      <selection pane="topRight" activeCell="B25" sqref="B25"/>
      <selection pane="bottomLeft" activeCell="B25" sqref="B25"/>
      <selection pane="bottomRight" activeCell="H12" sqref="H12"/>
    </sheetView>
  </sheetViews>
  <sheetFormatPr defaultColWidth="9.140625" defaultRowHeight="12.75"/>
  <cols>
    <col min="1" max="1" width="22.28125" style="0" customWidth="1"/>
    <col min="14" max="19" width="9.421875" style="0" customWidth="1"/>
    <col min="21" max="32" width="10.7109375" style="0" customWidth="1"/>
  </cols>
  <sheetData>
    <row r="1" spans="1:34" ht="12.75">
      <c r="A1" s="1"/>
      <c r="B1" s="31" t="s">
        <v>22</v>
      </c>
      <c r="C1" s="33" t="s">
        <v>23</v>
      </c>
      <c r="D1" s="33" t="s">
        <v>24</v>
      </c>
      <c r="E1" s="33" t="s">
        <v>25</v>
      </c>
      <c r="F1" s="33" t="s">
        <v>26</v>
      </c>
      <c r="G1" s="31" t="s">
        <v>27</v>
      </c>
      <c r="H1" s="31" t="s">
        <v>28</v>
      </c>
      <c r="I1" s="31" t="s">
        <v>29</v>
      </c>
      <c r="J1" s="31" t="s">
        <v>30</v>
      </c>
      <c r="K1" s="32" t="s">
        <v>31</v>
      </c>
      <c r="L1" s="32" t="s">
        <v>32</v>
      </c>
      <c r="M1" s="32" t="s">
        <v>33</v>
      </c>
      <c r="N1" s="32" t="s">
        <v>54</v>
      </c>
      <c r="O1" s="31" t="s">
        <v>67</v>
      </c>
      <c r="P1" s="31" t="s">
        <v>77</v>
      </c>
      <c r="Q1" s="31" t="s">
        <v>92</v>
      </c>
      <c r="R1" s="31" t="s">
        <v>93</v>
      </c>
      <c r="S1" s="3"/>
      <c r="T1" s="9"/>
      <c r="U1" s="3" t="s">
        <v>45</v>
      </c>
      <c r="V1" s="3" t="s">
        <v>46</v>
      </c>
      <c r="W1" s="3" t="s">
        <v>47</v>
      </c>
      <c r="X1" s="3" t="s">
        <v>48</v>
      </c>
      <c r="Y1" s="3" t="s">
        <v>49</v>
      </c>
      <c r="Z1" s="3" t="s">
        <v>50</v>
      </c>
      <c r="AA1" s="3" t="s">
        <v>51</v>
      </c>
      <c r="AB1" s="3" t="s">
        <v>52</v>
      </c>
      <c r="AC1" s="3" t="s">
        <v>53</v>
      </c>
      <c r="AD1" s="3" t="s">
        <v>55</v>
      </c>
      <c r="AE1" s="3" t="s">
        <v>68</v>
      </c>
      <c r="AF1" s="3" t="s">
        <v>78</v>
      </c>
      <c r="AG1" s="3" t="s">
        <v>94</v>
      </c>
      <c r="AH1" s="3" t="s">
        <v>95</v>
      </c>
    </row>
    <row r="2" spans="1:19" ht="12.75">
      <c r="A2" s="1"/>
      <c r="B2" s="1"/>
      <c r="C2" s="1"/>
      <c r="D2" s="1"/>
      <c r="E2" s="1"/>
      <c r="F2" s="1"/>
      <c r="G2" s="1"/>
      <c r="H2" s="1"/>
      <c r="I2" s="1"/>
      <c r="J2" s="1"/>
      <c r="K2" s="1"/>
      <c r="L2" s="1"/>
      <c r="M2" s="1"/>
      <c r="N2" s="1"/>
      <c r="O2" s="1"/>
      <c r="P2" s="1"/>
      <c r="S2" s="1"/>
    </row>
    <row r="3" spans="1:34" ht="12.75">
      <c r="A3" s="1" t="s">
        <v>0</v>
      </c>
      <c r="B3" s="1">
        <v>7675</v>
      </c>
      <c r="C3" s="1">
        <v>8038</v>
      </c>
      <c r="D3" s="1">
        <v>7353</v>
      </c>
      <c r="E3" s="1">
        <v>7378</v>
      </c>
      <c r="F3" s="1">
        <v>8097</v>
      </c>
      <c r="G3" s="1">
        <v>8118</v>
      </c>
      <c r="H3" s="1">
        <v>7718</v>
      </c>
      <c r="I3" s="1">
        <v>7733</v>
      </c>
      <c r="J3" s="1">
        <v>8265</v>
      </c>
      <c r="K3" s="1">
        <v>8334</v>
      </c>
      <c r="L3" s="1">
        <v>7973</v>
      </c>
      <c r="M3" s="1">
        <v>7778</v>
      </c>
      <c r="N3" s="4">
        <v>9672</v>
      </c>
      <c r="O3" s="4">
        <v>10069</v>
      </c>
      <c r="P3" s="4">
        <v>9590</v>
      </c>
      <c r="Q3">
        <v>9125</v>
      </c>
      <c r="R3">
        <v>10344</v>
      </c>
      <c r="S3" s="4"/>
      <c r="U3" s="1">
        <f aca="true" t="shared" si="0" ref="U3:U24">SUM(B3:E3)</f>
        <v>30444</v>
      </c>
      <c r="V3" s="1">
        <f aca="true" t="shared" si="1" ref="V3:V24">SUM(C3:F3)</f>
        <v>30866</v>
      </c>
      <c r="W3" s="1">
        <f aca="true" t="shared" si="2" ref="W3:W24">SUM(D3:G3)</f>
        <v>30946</v>
      </c>
      <c r="X3" s="1">
        <f aca="true" t="shared" si="3" ref="X3:X24">SUM(E3:H3)</f>
        <v>31311</v>
      </c>
      <c r="Y3" s="1">
        <f aca="true" t="shared" si="4" ref="Y3:Y24">SUM(F3:I3)</f>
        <v>31666</v>
      </c>
      <c r="Z3" s="1">
        <f aca="true" t="shared" si="5" ref="Z3:Z24">SUM(G3:J3)</f>
        <v>31834</v>
      </c>
      <c r="AA3" s="1">
        <f aca="true" t="shared" si="6" ref="AA3:AF18">SUM(H3:K3)</f>
        <v>32050</v>
      </c>
      <c r="AB3" s="1">
        <f t="shared" si="6"/>
        <v>32305</v>
      </c>
      <c r="AC3" s="1">
        <f t="shared" si="6"/>
        <v>32350</v>
      </c>
      <c r="AD3" s="4">
        <f t="shared" si="6"/>
        <v>33757</v>
      </c>
      <c r="AE3" s="4">
        <f t="shared" si="6"/>
        <v>35492</v>
      </c>
      <c r="AF3" s="4">
        <f t="shared" si="6"/>
        <v>37109</v>
      </c>
      <c r="AG3" s="4">
        <f aca="true" t="shared" si="7" ref="AG3:AG19">SUM(N3:Q3)</f>
        <v>38456</v>
      </c>
      <c r="AH3" s="4">
        <f aca="true" t="shared" si="8" ref="AH3:AH19">SUM(O3:R3)</f>
        <v>39128</v>
      </c>
    </row>
    <row r="4" spans="1:34" ht="12.75">
      <c r="A4" s="1" t="s">
        <v>1</v>
      </c>
      <c r="B4" s="1">
        <v>139219</v>
      </c>
      <c r="C4" s="1">
        <v>143725</v>
      </c>
      <c r="D4" s="1">
        <v>135140</v>
      </c>
      <c r="E4" s="1">
        <v>132504</v>
      </c>
      <c r="F4" s="1">
        <v>144715</v>
      </c>
      <c r="G4" s="1">
        <v>145110</v>
      </c>
      <c r="H4" s="1">
        <v>140399</v>
      </c>
      <c r="I4" s="1">
        <v>139030</v>
      </c>
      <c r="J4" s="1">
        <v>154627</v>
      </c>
      <c r="K4" s="1">
        <v>158222</v>
      </c>
      <c r="L4" s="1">
        <v>154888</v>
      </c>
      <c r="M4" s="1">
        <v>150059</v>
      </c>
      <c r="N4" s="4">
        <v>198848</v>
      </c>
      <c r="O4" s="4">
        <v>204774</v>
      </c>
      <c r="P4" s="4">
        <v>199133</v>
      </c>
      <c r="Q4">
        <v>196833</v>
      </c>
      <c r="R4">
        <v>222900</v>
      </c>
      <c r="S4" s="4"/>
      <c r="U4" s="1">
        <f t="shared" si="0"/>
        <v>550588</v>
      </c>
      <c r="V4" s="1">
        <f t="shared" si="1"/>
        <v>556084</v>
      </c>
      <c r="W4" s="1">
        <f t="shared" si="2"/>
        <v>557469</v>
      </c>
      <c r="X4" s="1">
        <f t="shared" si="3"/>
        <v>562728</v>
      </c>
      <c r="Y4" s="1">
        <f t="shared" si="4"/>
        <v>569254</v>
      </c>
      <c r="Z4" s="1">
        <f t="shared" si="5"/>
        <v>579166</v>
      </c>
      <c r="AA4" s="1">
        <f t="shared" si="6"/>
        <v>592278</v>
      </c>
      <c r="AB4" s="1">
        <f t="shared" si="6"/>
        <v>606767</v>
      </c>
      <c r="AC4" s="1">
        <f t="shared" si="6"/>
        <v>617796</v>
      </c>
      <c r="AD4" s="4">
        <f t="shared" si="6"/>
        <v>662017</v>
      </c>
      <c r="AE4" s="4">
        <f t="shared" si="6"/>
        <v>708569</v>
      </c>
      <c r="AF4" s="4">
        <f t="shared" si="6"/>
        <v>752814</v>
      </c>
      <c r="AG4" s="4">
        <f t="shared" si="7"/>
        <v>799588</v>
      </c>
      <c r="AH4" s="4">
        <f t="shared" si="8"/>
        <v>823640</v>
      </c>
    </row>
    <row r="5" spans="1:34" ht="12.75">
      <c r="A5" s="1" t="s">
        <v>2</v>
      </c>
      <c r="B5" s="1">
        <v>2205</v>
      </c>
      <c r="C5" s="1">
        <v>2298</v>
      </c>
      <c r="D5" s="1">
        <v>1824</v>
      </c>
      <c r="E5" s="1">
        <v>2082</v>
      </c>
      <c r="F5" s="1">
        <v>2219</v>
      </c>
      <c r="G5" s="1">
        <v>2273</v>
      </c>
      <c r="H5" s="1">
        <v>2006</v>
      </c>
      <c r="I5" s="1">
        <v>2095</v>
      </c>
      <c r="J5" s="1">
        <v>2492</v>
      </c>
      <c r="K5" s="1">
        <v>2372</v>
      </c>
      <c r="L5" s="1">
        <v>2490</v>
      </c>
      <c r="M5" s="1">
        <v>2389</v>
      </c>
      <c r="N5" s="4">
        <v>3178</v>
      </c>
      <c r="O5" s="4">
        <v>3334</v>
      </c>
      <c r="P5" s="4">
        <v>3034</v>
      </c>
      <c r="Q5">
        <v>2970</v>
      </c>
      <c r="R5">
        <v>3223</v>
      </c>
      <c r="S5" s="4"/>
      <c r="U5" s="1">
        <f t="shared" si="0"/>
        <v>8409</v>
      </c>
      <c r="V5" s="1">
        <f t="shared" si="1"/>
        <v>8423</v>
      </c>
      <c r="W5" s="1">
        <f t="shared" si="2"/>
        <v>8398</v>
      </c>
      <c r="X5" s="1">
        <f t="shared" si="3"/>
        <v>8580</v>
      </c>
      <c r="Y5" s="1">
        <f t="shared" si="4"/>
        <v>8593</v>
      </c>
      <c r="Z5" s="1">
        <f t="shared" si="5"/>
        <v>8866</v>
      </c>
      <c r="AA5" s="1">
        <f t="shared" si="6"/>
        <v>8965</v>
      </c>
      <c r="AB5" s="1">
        <f t="shared" si="6"/>
        <v>9449</v>
      </c>
      <c r="AC5" s="1">
        <f t="shared" si="6"/>
        <v>9743</v>
      </c>
      <c r="AD5" s="4">
        <f t="shared" si="6"/>
        <v>10429</v>
      </c>
      <c r="AE5" s="4">
        <f t="shared" si="6"/>
        <v>11391</v>
      </c>
      <c r="AF5" s="4">
        <f t="shared" si="6"/>
        <v>11935</v>
      </c>
      <c r="AG5" s="4">
        <f t="shared" si="7"/>
        <v>12516</v>
      </c>
      <c r="AH5" s="4">
        <f t="shared" si="8"/>
        <v>12561</v>
      </c>
    </row>
    <row r="6" spans="1:34" ht="12.75">
      <c r="A6" s="1" t="s">
        <v>3</v>
      </c>
      <c r="B6" s="1">
        <v>5568</v>
      </c>
      <c r="C6" s="1">
        <v>5555</v>
      </c>
      <c r="D6" s="1">
        <v>4832</v>
      </c>
      <c r="E6" s="1">
        <v>4709</v>
      </c>
      <c r="F6" s="1">
        <v>5118</v>
      </c>
      <c r="G6" s="1">
        <v>5610</v>
      </c>
      <c r="H6" s="1">
        <v>4820</v>
      </c>
      <c r="I6" s="1">
        <v>4753</v>
      </c>
      <c r="J6" s="1">
        <v>5694</v>
      </c>
      <c r="K6" s="1">
        <v>5669</v>
      </c>
      <c r="L6" s="1">
        <v>5418</v>
      </c>
      <c r="M6" s="1">
        <v>4984</v>
      </c>
      <c r="N6" s="4">
        <v>6105</v>
      </c>
      <c r="O6" s="4">
        <v>6880</v>
      </c>
      <c r="P6" s="4">
        <v>6044</v>
      </c>
      <c r="Q6">
        <v>5866</v>
      </c>
      <c r="R6">
        <v>6582</v>
      </c>
      <c r="S6" s="4"/>
      <c r="U6" s="1">
        <f t="shared" si="0"/>
        <v>20664</v>
      </c>
      <c r="V6" s="1">
        <f t="shared" si="1"/>
        <v>20214</v>
      </c>
      <c r="W6" s="1">
        <f t="shared" si="2"/>
        <v>20269</v>
      </c>
      <c r="X6" s="1">
        <f t="shared" si="3"/>
        <v>20257</v>
      </c>
      <c r="Y6" s="1">
        <f t="shared" si="4"/>
        <v>20301</v>
      </c>
      <c r="Z6" s="1">
        <f t="shared" si="5"/>
        <v>20877</v>
      </c>
      <c r="AA6" s="1">
        <f t="shared" si="6"/>
        <v>20936</v>
      </c>
      <c r="AB6" s="1">
        <f t="shared" si="6"/>
        <v>21534</v>
      </c>
      <c r="AC6" s="1">
        <f t="shared" si="6"/>
        <v>21765</v>
      </c>
      <c r="AD6" s="4">
        <f t="shared" si="6"/>
        <v>22176</v>
      </c>
      <c r="AE6" s="4">
        <f t="shared" si="6"/>
        <v>23387</v>
      </c>
      <c r="AF6" s="4">
        <f t="shared" si="6"/>
        <v>24013</v>
      </c>
      <c r="AG6" s="4">
        <f t="shared" si="7"/>
        <v>24895</v>
      </c>
      <c r="AH6" s="4">
        <f t="shared" si="8"/>
        <v>25372</v>
      </c>
    </row>
    <row r="7" spans="1:34" ht="12.75">
      <c r="A7" s="1" t="s">
        <v>4</v>
      </c>
      <c r="B7" s="1">
        <v>2356</v>
      </c>
      <c r="C7" s="1">
        <v>2186</v>
      </c>
      <c r="D7" s="1">
        <v>2094</v>
      </c>
      <c r="E7" s="1">
        <v>2083</v>
      </c>
      <c r="F7" s="1">
        <v>2136</v>
      </c>
      <c r="G7" s="1">
        <v>2174</v>
      </c>
      <c r="H7" s="1">
        <v>2053</v>
      </c>
      <c r="I7" s="1">
        <v>2054</v>
      </c>
      <c r="J7" s="1">
        <v>2282</v>
      </c>
      <c r="K7" s="1">
        <v>2409</v>
      </c>
      <c r="L7" s="1">
        <v>2670</v>
      </c>
      <c r="M7" s="1">
        <v>2549</v>
      </c>
      <c r="N7" s="4">
        <v>2830</v>
      </c>
      <c r="O7" s="4">
        <v>2867</v>
      </c>
      <c r="P7" s="4">
        <v>2900</v>
      </c>
      <c r="Q7">
        <v>2996</v>
      </c>
      <c r="R7">
        <v>2952</v>
      </c>
      <c r="S7" s="4"/>
      <c r="U7" s="1">
        <f t="shared" si="0"/>
        <v>8719</v>
      </c>
      <c r="V7" s="1">
        <f t="shared" si="1"/>
        <v>8499</v>
      </c>
      <c r="W7" s="1">
        <f t="shared" si="2"/>
        <v>8487</v>
      </c>
      <c r="X7" s="1">
        <f t="shared" si="3"/>
        <v>8446</v>
      </c>
      <c r="Y7" s="1">
        <f t="shared" si="4"/>
        <v>8417</v>
      </c>
      <c r="Z7" s="1">
        <f t="shared" si="5"/>
        <v>8563</v>
      </c>
      <c r="AA7" s="1">
        <f t="shared" si="6"/>
        <v>8798</v>
      </c>
      <c r="AB7" s="1">
        <f t="shared" si="6"/>
        <v>9415</v>
      </c>
      <c r="AC7" s="1">
        <f t="shared" si="6"/>
        <v>9910</v>
      </c>
      <c r="AD7" s="4">
        <f t="shared" si="6"/>
        <v>10458</v>
      </c>
      <c r="AE7" s="4">
        <f t="shared" si="6"/>
        <v>10916</v>
      </c>
      <c r="AF7" s="4">
        <f t="shared" si="6"/>
        <v>11146</v>
      </c>
      <c r="AG7" s="4">
        <f t="shared" si="7"/>
        <v>11593</v>
      </c>
      <c r="AH7" s="4">
        <f t="shared" si="8"/>
        <v>11715</v>
      </c>
    </row>
    <row r="8" spans="1:34" ht="12.75">
      <c r="A8" s="1" t="s">
        <v>5</v>
      </c>
      <c r="B8" s="1">
        <v>2560</v>
      </c>
      <c r="C8" s="1">
        <v>2649</v>
      </c>
      <c r="D8" s="1">
        <v>3311</v>
      </c>
      <c r="E8" s="1">
        <v>3628</v>
      </c>
      <c r="F8" s="1">
        <v>2760</v>
      </c>
      <c r="G8" s="1">
        <v>2557</v>
      </c>
      <c r="H8" s="1">
        <v>3351</v>
      </c>
      <c r="I8" s="1">
        <v>3726</v>
      </c>
      <c r="J8" s="1">
        <v>2809</v>
      </c>
      <c r="K8" s="1">
        <v>2786</v>
      </c>
      <c r="L8" s="1">
        <v>3657</v>
      </c>
      <c r="M8" s="1">
        <v>3945</v>
      </c>
      <c r="N8" s="4">
        <v>2869</v>
      </c>
      <c r="O8" s="4">
        <v>2552</v>
      </c>
      <c r="P8" s="4">
        <v>2903</v>
      </c>
      <c r="Q8">
        <v>2862</v>
      </c>
      <c r="R8">
        <v>2438</v>
      </c>
      <c r="S8" s="4"/>
      <c r="U8" s="1">
        <f t="shared" si="0"/>
        <v>12148</v>
      </c>
      <c r="V8" s="1">
        <f t="shared" si="1"/>
        <v>12348</v>
      </c>
      <c r="W8" s="1">
        <f t="shared" si="2"/>
        <v>12256</v>
      </c>
      <c r="X8" s="1">
        <f t="shared" si="3"/>
        <v>12296</v>
      </c>
      <c r="Y8" s="1">
        <f t="shared" si="4"/>
        <v>12394</v>
      </c>
      <c r="Z8" s="1">
        <f t="shared" si="5"/>
        <v>12443</v>
      </c>
      <c r="AA8" s="1">
        <f t="shared" si="6"/>
        <v>12672</v>
      </c>
      <c r="AB8" s="1">
        <f t="shared" si="6"/>
        <v>12978</v>
      </c>
      <c r="AC8" s="1">
        <f t="shared" si="6"/>
        <v>13197</v>
      </c>
      <c r="AD8" s="4">
        <f t="shared" si="6"/>
        <v>13257</v>
      </c>
      <c r="AE8" s="4">
        <f t="shared" si="6"/>
        <v>13023</v>
      </c>
      <c r="AF8" s="4">
        <f t="shared" si="6"/>
        <v>12269</v>
      </c>
      <c r="AG8" s="4">
        <f t="shared" si="7"/>
        <v>11186</v>
      </c>
      <c r="AH8" s="4">
        <f t="shared" si="8"/>
        <v>10755</v>
      </c>
    </row>
    <row r="9" spans="1:34" ht="12.75">
      <c r="A9" s="1" t="s">
        <v>6</v>
      </c>
      <c r="B9" s="1">
        <v>16800</v>
      </c>
      <c r="C9" s="1">
        <v>17403</v>
      </c>
      <c r="D9" s="1">
        <v>17706</v>
      </c>
      <c r="E9" s="1">
        <v>20220</v>
      </c>
      <c r="F9" s="1">
        <v>20549</v>
      </c>
      <c r="G9" s="1">
        <v>19698</v>
      </c>
      <c r="H9" s="1">
        <v>20218</v>
      </c>
      <c r="I9" s="1">
        <v>22295</v>
      </c>
      <c r="J9" s="1">
        <v>24496</v>
      </c>
      <c r="K9" s="1">
        <v>25701</v>
      </c>
      <c r="L9" s="1">
        <v>29103</v>
      </c>
      <c r="M9" s="1">
        <v>28877</v>
      </c>
      <c r="N9" s="4">
        <v>26015</v>
      </c>
      <c r="O9" s="4">
        <v>23728</v>
      </c>
      <c r="P9" s="4">
        <v>22899</v>
      </c>
      <c r="Q9">
        <v>24459</v>
      </c>
      <c r="R9">
        <v>24425</v>
      </c>
      <c r="S9" s="4"/>
      <c r="U9" s="1">
        <f t="shared" si="0"/>
        <v>72129</v>
      </c>
      <c r="V9" s="1">
        <f t="shared" si="1"/>
        <v>75878</v>
      </c>
      <c r="W9" s="1">
        <f t="shared" si="2"/>
        <v>78173</v>
      </c>
      <c r="X9" s="1">
        <f t="shared" si="3"/>
        <v>80685</v>
      </c>
      <c r="Y9" s="1">
        <f t="shared" si="4"/>
        <v>82760</v>
      </c>
      <c r="Z9" s="1">
        <f t="shared" si="5"/>
        <v>86707</v>
      </c>
      <c r="AA9" s="1">
        <f t="shared" si="6"/>
        <v>92710</v>
      </c>
      <c r="AB9" s="1">
        <f t="shared" si="6"/>
        <v>101595</v>
      </c>
      <c r="AC9" s="1">
        <f t="shared" si="6"/>
        <v>108177</v>
      </c>
      <c r="AD9" s="4">
        <f t="shared" si="6"/>
        <v>109696</v>
      </c>
      <c r="AE9" s="4">
        <f t="shared" si="6"/>
        <v>107723</v>
      </c>
      <c r="AF9" s="4">
        <f t="shared" si="6"/>
        <v>101519</v>
      </c>
      <c r="AG9" s="4">
        <f t="shared" si="7"/>
        <v>97101</v>
      </c>
      <c r="AH9" s="4">
        <f t="shared" si="8"/>
        <v>95511</v>
      </c>
    </row>
    <row r="10" spans="1:34" ht="12.75">
      <c r="A10" s="1" t="s">
        <v>7</v>
      </c>
      <c r="B10" s="1">
        <v>107185</v>
      </c>
      <c r="C10" s="1">
        <v>106901</v>
      </c>
      <c r="D10" s="1">
        <v>114283</v>
      </c>
      <c r="E10" s="1">
        <v>114232</v>
      </c>
      <c r="F10" s="1">
        <v>95204</v>
      </c>
      <c r="G10" s="1">
        <v>93656</v>
      </c>
      <c r="H10" s="1">
        <v>105666</v>
      </c>
      <c r="I10" s="1">
        <v>108457</v>
      </c>
      <c r="J10" s="1">
        <v>95970</v>
      </c>
      <c r="K10" s="1">
        <v>104486</v>
      </c>
      <c r="L10" s="1">
        <v>112875</v>
      </c>
      <c r="M10" s="1">
        <v>117029</v>
      </c>
      <c r="N10" s="4">
        <v>109449</v>
      </c>
      <c r="O10" s="4">
        <v>107877</v>
      </c>
      <c r="P10" s="4">
        <v>111334</v>
      </c>
      <c r="Q10">
        <v>109531</v>
      </c>
      <c r="R10">
        <v>105111</v>
      </c>
      <c r="S10" s="4"/>
      <c r="U10" s="1">
        <f t="shared" si="0"/>
        <v>442601</v>
      </c>
      <c r="V10" s="1">
        <f t="shared" si="1"/>
        <v>430620</v>
      </c>
      <c r="W10" s="1">
        <f t="shared" si="2"/>
        <v>417375</v>
      </c>
      <c r="X10" s="1">
        <f t="shared" si="3"/>
        <v>408758</v>
      </c>
      <c r="Y10" s="1">
        <f t="shared" si="4"/>
        <v>402983</v>
      </c>
      <c r="Z10" s="1">
        <f t="shared" si="5"/>
        <v>403749</v>
      </c>
      <c r="AA10" s="1">
        <f t="shared" si="6"/>
        <v>414579</v>
      </c>
      <c r="AB10" s="1">
        <f t="shared" si="6"/>
        <v>421788</v>
      </c>
      <c r="AC10" s="1">
        <f t="shared" si="6"/>
        <v>430360</v>
      </c>
      <c r="AD10" s="4">
        <f t="shared" si="6"/>
        <v>443839</v>
      </c>
      <c r="AE10" s="4">
        <f t="shared" si="6"/>
        <v>447230</v>
      </c>
      <c r="AF10" s="4">
        <f t="shared" si="6"/>
        <v>445689</v>
      </c>
      <c r="AG10" s="4">
        <f t="shared" si="7"/>
        <v>438191</v>
      </c>
      <c r="AH10" s="4">
        <f t="shared" si="8"/>
        <v>433853</v>
      </c>
    </row>
    <row r="11" spans="1:34" ht="12.75">
      <c r="A11" s="1" t="s">
        <v>8</v>
      </c>
      <c r="B11" s="1">
        <v>127958</v>
      </c>
      <c r="C11" s="1">
        <v>113746</v>
      </c>
      <c r="D11" s="1">
        <v>108062</v>
      </c>
      <c r="E11" s="1">
        <v>114099</v>
      </c>
      <c r="F11" s="1">
        <v>117520</v>
      </c>
      <c r="G11" s="1">
        <v>105660</v>
      </c>
      <c r="H11" s="1">
        <v>102688</v>
      </c>
      <c r="I11" s="1">
        <v>107175</v>
      </c>
      <c r="J11" s="1">
        <v>114579</v>
      </c>
      <c r="K11" s="1">
        <v>110114</v>
      </c>
      <c r="L11" s="1">
        <v>107237</v>
      </c>
      <c r="M11" s="1">
        <v>116243</v>
      </c>
      <c r="N11" s="4">
        <v>126927</v>
      </c>
      <c r="O11" s="4">
        <v>112982</v>
      </c>
      <c r="P11" s="4">
        <v>104296</v>
      </c>
      <c r="Q11">
        <v>107374</v>
      </c>
      <c r="R11">
        <v>115730</v>
      </c>
      <c r="S11" s="4"/>
      <c r="U11" s="1">
        <f t="shared" si="0"/>
        <v>463865</v>
      </c>
      <c r="V11" s="1">
        <f t="shared" si="1"/>
        <v>453427</v>
      </c>
      <c r="W11" s="1">
        <f t="shared" si="2"/>
        <v>445341</v>
      </c>
      <c r="X11" s="1">
        <f t="shared" si="3"/>
        <v>439967</v>
      </c>
      <c r="Y11" s="1">
        <f t="shared" si="4"/>
        <v>433043</v>
      </c>
      <c r="Z11" s="1">
        <f t="shared" si="5"/>
        <v>430102</v>
      </c>
      <c r="AA11" s="1">
        <f t="shared" si="6"/>
        <v>434556</v>
      </c>
      <c r="AB11" s="1">
        <f t="shared" si="6"/>
        <v>439105</v>
      </c>
      <c r="AC11" s="1">
        <f t="shared" si="6"/>
        <v>448173</v>
      </c>
      <c r="AD11" s="4">
        <f t="shared" si="6"/>
        <v>460521</v>
      </c>
      <c r="AE11" s="4">
        <f t="shared" si="6"/>
        <v>463389</v>
      </c>
      <c r="AF11" s="4">
        <f t="shared" si="6"/>
        <v>460448</v>
      </c>
      <c r="AG11" s="4">
        <f t="shared" si="7"/>
        <v>451579</v>
      </c>
      <c r="AH11" s="4">
        <f t="shared" si="8"/>
        <v>440382</v>
      </c>
    </row>
    <row r="12" spans="1:34" ht="12.75">
      <c r="A12" s="1" t="s">
        <v>9</v>
      </c>
      <c r="B12" s="1">
        <v>17254</v>
      </c>
      <c r="C12" s="1">
        <v>18288</v>
      </c>
      <c r="D12" s="1">
        <v>19731</v>
      </c>
      <c r="E12" s="1">
        <v>20981</v>
      </c>
      <c r="F12" s="1">
        <v>22365</v>
      </c>
      <c r="G12" s="1">
        <v>21969</v>
      </c>
      <c r="H12" s="1">
        <v>21174</v>
      </c>
      <c r="I12" s="1">
        <v>21824</v>
      </c>
      <c r="J12" s="1">
        <v>23974</v>
      </c>
      <c r="K12" s="1">
        <v>27483</v>
      </c>
      <c r="L12" s="1">
        <v>31589</v>
      </c>
      <c r="M12" s="1">
        <v>31584</v>
      </c>
      <c r="N12" s="4">
        <v>34181</v>
      </c>
      <c r="O12" s="4">
        <v>33799</v>
      </c>
      <c r="P12" s="4">
        <v>34790</v>
      </c>
      <c r="Q12">
        <v>32832</v>
      </c>
      <c r="R12">
        <v>33206</v>
      </c>
      <c r="S12" s="4"/>
      <c r="U12" s="1">
        <f t="shared" si="0"/>
        <v>76254</v>
      </c>
      <c r="V12" s="1">
        <f t="shared" si="1"/>
        <v>81365</v>
      </c>
      <c r="W12" s="1">
        <f t="shared" si="2"/>
        <v>85046</v>
      </c>
      <c r="X12" s="1">
        <f t="shared" si="3"/>
        <v>86489</v>
      </c>
      <c r="Y12" s="1">
        <f t="shared" si="4"/>
        <v>87332</v>
      </c>
      <c r="Z12" s="1">
        <f t="shared" si="5"/>
        <v>88941</v>
      </c>
      <c r="AA12" s="1">
        <f t="shared" si="6"/>
        <v>94455</v>
      </c>
      <c r="AB12" s="1">
        <f t="shared" si="6"/>
        <v>104870</v>
      </c>
      <c r="AC12" s="1">
        <f t="shared" si="6"/>
        <v>114630</v>
      </c>
      <c r="AD12" s="4">
        <f t="shared" si="6"/>
        <v>124837</v>
      </c>
      <c r="AE12" s="4">
        <f t="shared" si="6"/>
        <v>131153</v>
      </c>
      <c r="AF12" s="4">
        <f t="shared" si="6"/>
        <v>134354</v>
      </c>
      <c r="AG12" s="4">
        <f t="shared" si="7"/>
        <v>135602</v>
      </c>
      <c r="AH12" s="4">
        <f t="shared" si="8"/>
        <v>134627</v>
      </c>
    </row>
    <row r="13" spans="1:34" ht="12.75">
      <c r="A13" s="1" t="s">
        <v>10</v>
      </c>
      <c r="B13" s="1">
        <v>33476</v>
      </c>
      <c r="C13" s="1">
        <v>41012</v>
      </c>
      <c r="D13" s="1">
        <v>30442</v>
      </c>
      <c r="E13" s="1">
        <v>26310</v>
      </c>
      <c r="F13" s="1">
        <v>27945</v>
      </c>
      <c r="G13" s="1">
        <v>34304</v>
      </c>
      <c r="H13" s="1">
        <v>25383</v>
      </c>
      <c r="I13" s="1">
        <v>20877</v>
      </c>
      <c r="J13" s="1">
        <v>26660</v>
      </c>
      <c r="K13" s="1">
        <v>31686</v>
      </c>
      <c r="L13" s="1">
        <v>24881</v>
      </c>
      <c r="M13" s="1">
        <v>19587</v>
      </c>
      <c r="N13" s="4">
        <v>24512</v>
      </c>
      <c r="O13" s="4">
        <v>28688</v>
      </c>
      <c r="P13" s="4">
        <v>22802</v>
      </c>
      <c r="Q13">
        <v>19114</v>
      </c>
      <c r="R13">
        <v>25357</v>
      </c>
      <c r="S13" s="4"/>
      <c r="U13" s="1">
        <f t="shared" si="0"/>
        <v>131240</v>
      </c>
      <c r="V13" s="1">
        <f t="shared" si="1"/>
        <v>125709</v>
      </c>
      <c r="W13" s="1">
        <f t="shared" si="2"/>
        <v>119001</v>
      </c>
      <c r="X13" s="1">
        <f t="shared" si="3"/>
        <v>113942</v>
      </c>
      <c r="Y13" s="1">
        <f t="shared" si="4"/>
        <v>108509</v>
      </c>
      <c r="Z13" s="1">
        <f t="shared" si="5"/>
        <v>107224</v>
      </c>
      <c r="AA13" s="1">
        <f t="shared" si="6"/>
        <v>104606</v>
      </c>
      <c r="AB13" s="1">
        <f t="shared" si="6"/>
        <v>104104</v>
      </c>
      <c r="AC13" s="1">
        <f t="shared" si="6"/>
        <v>102814</v>
      </c>
      <c r="AD13" s="4">
        <f t="shared" si="6"/>
        <v>100666</v>
      </c>
      <c r="AE13" s="4">
        <f t="shared" si="6"/>
        <v>97668</v>
      </c>
      <c r="AF13" s="4">
        <f t="shared" si="6"/>
        <v>95589</v>
      </c>
      <c r="AG13" s="4">
        <f t="shared" si="7"/>
        <v>95116</v>
      </c>
      <c r="AH13" s="4">
        <f t="shared" si="8"/>
        <v>95961</v>
      </c>
    </row>
    <row r="14" spans="1:34" ht="12.75">
      <c r="A14" s="1" t="s">
        <v>11</v>
      </c>
      <c r="B14" s="1">
        <v>72515</v>
      </c>
      <c r="C14" s="1">
        <v>69177</v>
      </c>
      <c r="D14" s="1">
        <v>73509</v>
      </c>
      <c r="E14" s="1">
        <v>77293</v>
      </c>
      <c r="F14" s="1">
        <v>72596</v>
      </c>
      <c r="G14" s="1">
        <v>69874</v>
      </c>
      <c r="H14" s="1">
        <v>73451</v>
      </c>
      <c r="I14" s="1">
        <v>77159</v>
      </c>
      <c r="J14" s="1">
        <v>76302</v>
      </c>
      <c r="K14" s="1">
        <v>72273</v>
      </c>
      <c r="L14" s="1">
        <v>77694</v>
      </c>
      <c r="M14" s="1">
        <v>80039</v>
      </c>
      <c r="N14" s="4">
        <v>79244</v>
      </c>
      <c r="O14" s="4">
        <v>75212</v>
      </c>
      <c r="P14" s="4">
        <v>74030</v>
      </c>
      <c r="Q14">
        <v>81234</v>
      </c>
      <c r="R14">
        <v>77696</v>
      </c>
      <c r="S14" s="4"/>
      <c r="U14" s="1">
        <f t="shared" si="0"/>
        <v>292494</v>
      </c>
      <c r="V14" s="1">
        <f t="shared" si="1"/>
        <v>292575</v>
      </c>
      <c r="W14" s="1">
        <f t="shared" si="2"/>
        <v>293272</v>
      </c>
      <c r="X14" s="1">
        <f t="shared" si="3"/>
        <v>293214</v>
      </c>
      <c r="Y14" s="1">
        <f t="shared" si="4"/>
        <v>293080</v>
      </c>
      <c r="Z14" s="1">
        <f t="shared" si="5"/>
        <v>296786</v>
      </c>
      <c r="AA14" s="1">
        <f t="shared" si="6"/>
        <v>299185</v>
      </c>
      <c r="AB14" s="1">
        <f t="shared" si="6"/>
        <v>303428</v>
      </c>
      <c r="AC14" s="1">
        <f t="shared" si="6"/>
        <v>306308</v>
      </c>
      <c r="AD14" s="4">
        <f t="shared" si="6"/>
        <v>309250</v>
      </c>
      <c r="AE14" s="4">
        <f t="shared" si="6"/>
        <v>312189</v>
      </c>
      <c r="AF14" s="4">
        <f t="shared" si="6"/>
        <v>308525</v>
      </c>
      <c r="AG14" s="4">
        <f t="shared" si="7"/>
        <v>309720</v>
      </c>
      <c r="AH14" s="4">
        <f t="shared" si="8"/>
        <v>308172</v>
      </c>
    </row>
    <row r="15" spans="1:34" ht="12.75">
      <c r="A15" s="1" t="s">
        <v>12</v>
      </c>
      <c r="B15" s="1">
        <v>179093</v>
      </c>
      <c r="C15" s="1">
        <v>164505</v>
      </c>
      <c r="D15" s="1">
        <v>161779</v>
      </c>
      <c r="E15" s="1">
        <v>163855</v>
      </c>
      <c r="F15" s="1">
        <v>161559</v>
      </c>
      <c r="G15" s="1">
        <v>154567</v>
      </c>
      <c r="H15" s="1">
        <v>157901</v>
      </c>
      <c r="I15" s="1">
        <v>155623</v>
      </c>
      <c r="J15" s="1">
        <v>160128</v>
      </c>
      <c r="K15" s="1">
        <v>161524</v>
      </c>
      <c r="L15" s="1">
        <v>166188</v>
      </c>
      <c r="M15" s="1">
        <v>167287</v>
      </c>
      <c r="N15" s="4">
        <v>169827</v>
      </c>
      <c r="O15" s="4">
        <v>163548</v>
      </c>
      <c r="P15" s="4">
        <v>164823</v>
      </c>
      <c r="Q15">
        <v>161015</v>
      </c>
      <c r="R15">
        <v>160581</v>
      </c>
      <c r="S15" s="4"/>
      <c r="U15" s="1">
        <f t="shared" si="0"/>
        <v>669232</v>
      </c>
      <c r="V15" s="1">
        <f t="shared" si="1"/>
        <v>651698</v>
      </c>
      <c r="W15" s="1">
        <f t="shared" si="2"/>
        <v>641760</v>
      </c>
      <c r="X15" s="1">
        <f t="shared" si="3"/>
        <v>637882</v>
      </c>
      <c r="Y15" s="1">
        <f t="shared" si="4"/>
        <v>629650</v>
      </c>
      <c r="Z15" s="1">
        <f t="shared" si="5"/>
        <v>628219</v>
      </c>
      <c r="AA15" s="1">
        <f t="shared" si="6"/>
        <v>635176</v>
      </c>
      <c r="AB15" s="1">
        <f t="shared" si="6"/>
        <v>643463</v>
      </c>
      <c r="AC15" s="1">
        <f t="shared" si="6"/>
        <v>655127</v>
      </c>
      <c r="AD15" s="4">
        <f t="shared" si="6"/>
        <v>664826</v>
      </c>
      <c r="AE15" s="4">
        <f t="shared" si="6"/>
        <v>666850</v>
      </c>
      <c r="AF15" s="4">
        <f t="shared" si="6"/>
        <v>665485</v>
      </c>
      <c r="AG15" s="4">
        <f t="shared" si="7"/>
        <v>659213</v>
      </c>
      <c r="AH15" s="4">
        <f t="shared" si="8"/>
        <v>649967</v>
      </c>
    </row>
    <row r="16" spans="1:34" ht="12.75">
      <c r="A16" s="1" t="s">
        <v>13</v>
      </c>
      <c r="B16" s="1">
        <v>94739</v>
      </c>
      <c r="C16" s="1">
        <v>87367</v>
      </c>
      <c r="D16" s="1">
        <v>93762</v>
      </c>
      <c r="E16" s="1">
        <v>98818</v>
      </c>
      <c r="F16" s="1">
        <v>86938</v>
      </c>
      <c r="G16" s="1">
        <v>78737</v>
      </c>
      <c r="H16" s="1">
        <v>85858</v>
      </c>
      <c r="I16" s="1">
        <v>87262</v>
      </c>
      <c r="J16" s="1">
        <v>80529</v>
      </c>
      <c r="K16" s="1">
        <v>76261</v>
      </c>
      <c r="L16" s="1">
        <v>84965</v>
      </c>
      <c r="M16" s="1">
        <v>86441</v>
      </c>
      <c r="N16" s="4">
        <v>82341</v>
      </c>
      <c r="O16" s="4">
        <v>77512</v>
      </c>
      <c r="P16" s="4">
        <v>78802</v>
      </c>
      <c r="Q16">
        <v>79616</v>
      </c>
      <c r="R16">
        <v>75304</v>
      </c>
      <c r="S16" s="4"/>
      <c r="U16" s="1">
        <f t="shared" si="0"/>
        <v>374686</v>
      </c>
      <c r="V16" s="1">
        <f t="shared" si="1"/>
        <v>366885</v>
      </c>
      <c r="W16" s="1">
        <f t="shared" si="2"/>
        <v>358255</v>
      </c>
      <c r="X16" s="1">
        <f t="shared" si="3"/>
        <v>350351</v>
      </c>
      <c r="Y16" s="1">
        <f t="shared" si="4"/>
        <v>338795</v>
      </c>
      <c r="Z16" s="1">
        <f t="shared" si="5"/>
        <v>332386</v>
      </c>
      <c r="AA16" s="1">
        <f t="shared" si="6"/>
        <v>329910</v>
      </c>
      <c r="AB16" s="1">
        <f t="shared" si="6"/>
        <v>329017</v>
      </c>
      <c r="AC16" s="1">
        <f t="shared" si="6"/>
        <v>328196</v>
      </c>
      <c r="AD16" s="4">
        <f t="shared" si="6"/>
        <v>330008</v>
      </c>
      <c r="AE16" s="4">
        <f t="shared" si="6"/>
        <v>331259</v>
      </c>
      <c r="AF16" s="4">
        <f t="shared" si="6"/>
        <v>325096</v>
      </c>
      <c r="AG16" s="4">
        <f t="shared" si="7"/>
        <v>318271</v>
      </c>
      <c r="AH16" s="4">
        <f t="shared" si="8"/>
        <v>311234</v>
      </c>
    </row>
    <row r="17" spans="1:34" ht="12.75">
      <c r="A17" s="1" t="s">
        <v>21</v>
      </c>
      <c r="B17" s="1">
        <v>14291</v>
      </c>
      <c r="C17" s="1">
        <v>11981</v>
      </c>
      <c r="D17" s="1">
        <v>14366</v>
      </c>
      <c r="E17" s="1">
        <v>15883</v>
      </c>
      <c r="F17" s="1">
        <v>14685</v>
      </c>
      <c r="G17" s="1">
        <v>14054</v>
      </c>
      <c r="H17" s="1">
        <v>16388</v>
      </c>
      <c r="I17" s="1">
        <v>17569</v>
      </c>
      <c r="J17" s="1">
        <v>16672</v>
      </c>
      <c r="K17" s="1">
        <v>18010</v>
      </c>
      <c r="L17" s="1">
        <v>21747</v>
      </c>
      <c r="M17" s="1">
        <v>24321</v>
      </c>
      <c r="N17" s="4">
        <v>22702</v>
      </c>
      <c r="O17" s="4">
        <v>20925</v>
      </c>
      <c r="P17" s="4">
        <v>23210</v>
      </c>
      <c r="Q17">
        <v>24868</v>
      </c>
      <c r="R17">
        <v>23553</v>
      </c>
      <c r="S17" s="4"/>
      <c r="U17" s="1">
        <f t="shared" si="0"/>
        <v>56521</v>
      </c>
      <c r="V17" s="1">
        <f t="shared" si="1"/>
        <v>56915</v>
      </c>
      <c r="W17" s="1">
        <f t="shared" si="2"/>
        <v>58988</v>
      </c>
      <c r="X17" s="1">
        <f t="shared" si="3"/>
        <v>61010</v>
      </c>
      <c r="Y17" s="1">
        <f t="shared" si="4"/>
        <v>62696</v>
      </c>
      <c r="Z17" s="1">
        <f t="shared" si="5"/>
        <v>64683</v>
      </c>
      <c r="AA17" s="1">
        <f t="shared" si="6"/>
        <v>68639</v>
      </c>
      <c r="AB17" s="1">
        <f t="shared" si="6"/>
        <v>73998</v>
      </c>
      <c r="AC17" s="1">
        <f t="shared" si="6"/>
        <v>80750</v>
      </c>
      <c r="AD17" s="4">
        <f t="shared" si="6"/>
        <v>86780</v>
      </c>
      <c r="AE17" s="4">
        <f t="shared" si="6"/>
        <v>89695</v>
      </c>
      <c r="AF17" s="4">
        <f t="shared" si="6"/>
        <v>91158</v>
      </c>
      <c r="AG17" s="4">
        <f t="shared" si="7"/>
        <v>91705</v>
      </c>
      <c r="AH17" s="4">
        <f t="shared" si="8"/>
        <v>92556</v>
      </c>
    </row>
    <row r="18" spans="1:34" ht="12.75">
      <c r="A18" s="1" t="s">
        <v>14</v>
      </c>
      <c r="B18" s="1">
        <v>157270</v>
      </c>
      <c r="C18" s="1">
        <v>157454</v>
      </c>
      <c r="D18" s="1">
        <v>139989</v>
      </c>
      <c r="E18" s="1">
        <v>145179</v>
      </c>
      <c r="F18" s="1">
        <v>159689</v>
      </c>
      <c r="G18" s="1">
        <v>156803</v>
      </c>
      <c r="H18" s="1">
        <v>142574</v>
      </c>
      <c r="I18" s="1">
        <v>146995</v>
      </c>
      <c r="J18" s="1">
        <v>166436</v>
      </c>
      <c r="K18" s="1">
        <v>169575</v>
      </c>
      <c r="L18" s="1">
        <v>161343</v>
      </c>
      <c r="M18" s="1">
        <v>163154</v>
      </c>
      <c r="N18" s="4">
        <v>194747</v>
      </c>
      <c r="O18" s="4">
        <v>194939</v>
      </c>
      <c r="P18" s="4">
        <v>177835</v>
      </c>
      <c r="Q18">
        <v>173295</v>
      </c>
      <c r="R18">
        <v>195396</v>
      </c>
      <c r="S18" s="4"/>
      <c r="U18" s="1">
        <f t="shared" si="0"/>
        <v>599892</v>
      </c>
      <c r="V18" s="1">
        <f t="shared" si="1"/>
        <v>602311</v>
      </c>
      <c r="W18" s="1">
        <f t="shared" si="2"/>
        <v>601660</v>
      </c>
      <c r="X18" s="1">
        <f t="shared" si="3"/>
        <v>604245</v>
      </c>
      <c r="Y18" s="1">
        <f t="shared" si="4"/>
        <v>606061</v>
      </c>
      <c r="Z18" s="1">
        <f t="shared" si="5"/>
        <v>612808</v>
      </c>
      <c r="AA18" s="1">
        <f t="shared" si="6"/>
        <v>625580</v>
      </c>
      <c r="AB18" s="1">
        <f t="shared" si="6"/>
        <v>644349</v>
      </c>
      <c r="AC18" s="1">
        <f t="shared" si="6"/>
        <v>660508</v>
      </c>
      <c r="AD18" s="4">
        <f t="shared" si="6"/>
        <v>688819</v>
      </c>
      <c r="AE18" s="4">
        <f t="shared" si="6"/>
        <v>714183</v>
      </c>
      <c r="AF18" s="4">
        <f t="shared" si="6"/>
        <v>730675</v>
      </c>
      <c r="AG18" s="4">
        <f t="shared" si="7"/>
        <v>740816</v>
      </c>
      <c r="AH18" s="4">
        <f t="shared" si="8"/>
        <v>741465</v>
      </c>
    </row>
    <row r="19" spans="1:34" ht="12.75">
      <c r="A19" s="1" t="s">
        <v>15</v>
      </c>
      <c r="B19" s="1">
        <v>6126</v>
      </c>
      <c r="C19" s="1">
        <v>5941</v>
      </c>
      <c r="D19" s="1">
        <v>5672</v>
      </c>
      <c r="E19" s="1">
        <v>5558</v>
      </c>
      <c r="F19" s="1">
        <v>5035</v>
      </c>
      <c r="G19" s="1">
        <v>4683</v>
      </c>
      <c r="H19" s="1">
        <v>4645</v>
      </c>
      <c r="I19" s="1">
        <v>4880</v>
      </c>
      <c r="J19" s="1">
        <v>4376</v>
      </c>
      <c r="K19" s="1">
        <v>4316</v>
      </c>
      <c r="L19" s="1">
        <v>5004</v>
      </c>
      <c r="M19" s="1">
        <v>5024</v>
      </c>
      <c r="N19" s="4">
        <v>4650</v>
      </c>
      <c r="O19" s="4">
        <v>4431</v>
      </c>
      <c r="P19" s="4">
        <v>5093</v>
      </c>
      <c r="Q19">
        <v>4669</v>
      </c>
      <c r="R19">
        <v>4274</v>
      </c>
      <c r="S19" s="4"/>
      <c r="U19" s="1">
        <f t="shared" si="0"/>
        <v>23297</v>
      </c>
      <c r="V19" s="1">
        <f t="shared" si="1"/>
        <v>22206</v>
      </c>
      <c r="W19" s="1">
        <f t="shared" si="2"/>
        <v>20948</v>
      </c>
      <c r="X19" s="1">
        <f t="shared" si="3"/>
        <v>19921</v>
      </c>
      <c r="Y19" s="1">
        <f t="shared" si="4"/>
        <v>19243</v>
      </c>
      <c r="Z19" s="1">
        <f t="shared" si="5"/>
        <v>18584</v>
      </c>
      <c r="AA19" s="1">
        <f aca="true" t="shared" si="9" ref="AA19:AH35">SUM(H19:K19)</f>
        <v>18217</v>
      </c>
      <c r="AB19" s="1">
        <f t="shared" si="9"/>
        <v>18576</v>
      </c>
      <c r="AC19" s="1">
        <f t="shared" si="9"/>
        <v>18720</v>
      </c>
      <c r="AD19" s="4">
        <f t="shared" si="9"/>
        <v>18994</v>
      </c>
      <c r="AE19" s="4">
        <f t="shared" si="9"/>
        <v>19109</v>
      </c>
      <c r="AF19" s="4">
        <f t="shared" si="9"/>
        <v>19198</v>
      </c>
      <c r="AG19" s="4">
        <f t="shared" si="7"/>
        <v>18843</v>
      </c>
      <c r="AH19" s="4">
        <f t="shared" si="8"/>
        <v>18467</v>
      </c>
    </row>
    <row r="20" spans="1:34" ht="12.75">
      <c r="A20" s="1" t="s">
        <v>16</v>
      </c>
      <c r="B20" s="1">
        <v>83895</v>
      </c>
      <c r="C20" s="1">
        <v>82189</v>
      </c>
      <c r="D20" s="1">
        <v>81821</v>
      </c>
      <c r="E20" s="1">
        <v>86867</v>
      </c>
      <c r="F20" s="1">
        <v>82728</v>
      </c>
      <c r="G20" s="1">
        <v>77410</v>
      </c>
      <c r="H20" s="1">
        <v>77652</v>
      </c>
      <c r="I20" s="1">
        <v>81534</v>
      </c>
      <c r="J20" s="1">
        <v>82688</v>
      </c>
      <c r="K20" s="1">
        <v>79526</v>
      </c>
      <c r="L20" s="1">
        <v>76558</v>
      </c>
      <c r="M20" s="1">
        <v>78625</v>
      </c>
      <c r="N20" s="4">
        <v>84568</v>
      </c>
      <c r="O20" s="4">
        <v>86451</v>
      </c>
      <c r="P20" s="4">
        <v>78843</v>
      </c>
      <c r="Q20">
        <v>80917</v>
      </c>
      <c r="R20">
        <v>83855</v>
      </c>
      <c r="S20" s="4"/>
      <c r="U20" s="1">
        <f t="shared" si="0"/>
        <v>334772</v>
      </c>
      <c r="V20" s="1">
        <f t="shared" si="1"/>
        <v>333605</v>
      </c>
      <c r="W20" s="1">
        <f t="shared" si="2"/>
        <v>328826</v>
      </c>
      <c r="X20" s="1">
        <f t="shared" si="3"/>
        <v>324657</v>
      </c>
      <c r="Y20" s="1">
        <f t="shared" si="4"/>
        <v>319324</v>
      </c>
      <c r="Z20" s="1">
        <f t="shared" si="5"/>
        <v>319284</v>
      </c>
      <c r="AA20" s="1">
        <f t="shared" si="9"/>
        <v>321400</v>
      </c>
      <c r="AB20" s="1">
        <f t="shared" si="9"/>
        <v>320306</v>
      </c>
      <c r="AC20" s="1">
        <f t="shared" si="9"/>
        <v>317397</v>
      </c>
      <c r="AD20" s="4">
        <f t="shared" si="9"/>
        <v>319277</v>
      </c>
      <c r="AE20" s="4">
        <f t="shared" si="9"/>
        <v>326202</v>
      </c>
      <c r="AF20" s="4">
        <f t="shared" si="9"/>
        <v>328487</v>
      </c>
      <c r="AG20" s="4">
        <f t="shared" si="9"/>
        <v>330779</v>
      </c>
      <c r="AH20" s="4">
        <f t="shared" si="9"/>
        <v>330066</v>
      </c>
    </row>
    <row r="21" spans="1:34" ht="12.75">
      <c r="A21" s="1" t="s">
        <v>17</v>
      </c>
      <c r="B21" s="1">
        <v>13851</v>
      </c>
      <c r="C21" s="1">
        <v>13011</v>
      </c>
      <c r="D21" s="1">
        <v>13199</v>
      </c>
      <c r="E21" s="1">
        <v>13733</v>
      </c>
      <c r="F21" s="1">
        <v>13809</v>
      </c>
      <c r="G21" s="1">
        <v>13290</v>
      </c>
      <c r="H21" s="1">
        <v>12724</v>
      </c>
      <c r="I21" s="1">
        <v>12995</v>
      </c>
      <c r="J21" s="1">
        <v>15416</v>
      </c>
      <c r="K21" s="1">
        <v>14708</v>
      </c>
      <c r="L21" s="1">
        <v>16367</v>
      </c>
      <c r="M21" s="1">
        <v>13981</v>
      </c>
      <c r="N21" s="4">
        <v>14213</v>
      </c>
      <c r="O21" s="4">
        <v>13755</v>
      </c>
      <c r="P21" s="4">
        <v>13721</v>
      </c>
      <c r="Q21">
        <v>11736</v>
      </c>
      <c r="R21">
        <v>14870</v>
      </c>
      <c r="S21" s="4"/>
      <c r="U21" s="1">
        <f t="shared" si="0"/>
        <v>53794</v>
      </c>
      <c r="V21" s="1">
        <f t="shared" si="1"/>
        <v>53752</v>
      </c>
      <c r="W21" s="1">
        <f t="shared" si="2"/>
        <v>54031</v>
      </c>
      <c r="X21" s="1">
        <f t="shared" si="3"/>
        <v>53556</v>
      </c>
      <c r="Y21" s="1">
        <f t="shared" si="4"/>
        <v>52818</v>
      </c>
      <c r="Z21" s="1">
        <f t="shared" si="5"/>
        <v>54425</v>
      </c>
      <c r="AA21" s="1">
        <f t="shared" si="9"/>
        <v>55843</v>
      </c>
      <c r="AB21" s="1">
        <f t="shared" si="9"/>
        <v>59486</v>
      </c>
      <c r="AC21" s="1">
        <f t="shared" si="9"/>
        <v>60472</v>
      </c>
      <c r="AD21" s="4">
        <f t="shared" si="9"/>
        <v>59269</v>
      </c>
      <c r="AE21" s="4">
        <f t="shared" si="9"/>
        <v>58316</v>
      </c>
      <c r="AF21" s="4">
        <f t="shared" si="9"/>
        <v>55670</v>
      </c>
      <c r="AG21" s="4">
        <f t="shared" si="9"/>
        <v>53425</v>
      </c>
      <c r="AH21" s="4">
        <f t="shared" si="9"/>
        <v>54082</v>
      </c>
    </row>
    <row r="22" spans="1:34" ht="12.75">
      <c r="A22" s="1" t="s">
        <v>18</v>
      </c>
      <c r="B22" s="1">
        <v>228739</v>
      </c>
      <c r="C22" s="1">
        <v>205226</v>
      </c>
      <c r="D22" s="1">
        <v>219095</v>
      </c>
      <c r="E22" s="1">
        <v>238828</v>
      </c>
      <c r="F22" s="1">
        <v>232626</v>
      </c>
      <c r="G22" s="1">
        <v>209214</v>
      </c>
      <c r="H22" s="1">
        <v>224166</v>
      </c>
      <c r="I22" s="1">
        <v>241261</v>
      </c>
      <c r="J22" s="1">
        <v>258147</v>
      </c>
      <c r="K22" s="1">
        <v>230836</v>
      </c>
      <c r="L22" s="1">
        <v>258088</v>
      </c>
      <c r="M22" s="1">
        <v>256927</v>
      </c>
      <c r="N22" s="4">
        <v>270630</v>
      </c>
      <c r="O22" s="4">
        <v>245806</v>
      </c>
      <c r="P22" s="4">
        <v>263174</v>
      </c>
      <c r="Q22">
        <v>278144</v>
      </c>
      <c r="R22">
        <v>285810</v>
      </c>
      <c r="S22" s="4"/>
      <c r="U22" s="1">
        <f t="shared" si="0"/>
        <v>891888</v>
      </c>
      <c r="V22" s="1">
        <f t="shared" si="1"/>
        <v>895775</v>
      </c>
      <c r="W22" s="1">
        <f t="shared" si="2"/>
        <v>899763</v>
      </c>
      <c r="X22" s="1">
        <f t="shared" si="3"/>
        <v>904834</v>
      </c>
      <c r="Y22" s="1">
        <f t="shared" si="4"/>
        <v>907267</v>
      </c>
      <c r="Z22" s="1">
        <f t="shared" si="5"/>
        <v>932788</v>
      </c>
      <c r="AA22" s="1">
        <f t="shared" si="9"/>
        <v>954410</v>
      </c>
      <c r="AB22" s="1">
        <f t="shared" si="9"/>
        <v>988332</v>
      </c>
      <c r="AC22" s="1">
        <f t="shared" si="9"/>
        <v>1003998</v>
      </c>
      <c r="AD22" s="4">
        <f t="shared" si="9"/>
        <v>1016481</v>
      </c>
      <c r="AE22" s="4">
        <f t="shared" si="9"/>
        <v>1031451</v>
      </c>
      <c r="AF22" s="4">
        <f t="shared" si="9"/>
        <v>1036537</v>
      </c>
      <c r="AG22" s="4">
        <f t="shared" si="9"/>
        <v>1057754</v>
      </c>
      <c r="AH22" s="4">
        <f t="shared" si="9"/>
        <v>1072934</v>
      </c>
    </row>
    <row r="23" spans="1:34" ht="12.75">
      <c r="A23" s="1" t="s">
        <v>19</v>
      </c>
      <c r="B23" s="1">
        <v>31420</v>
      </c>
      <c r="C23" s="1">
        <v>32102</v>
      </c>
      <c r="D23" s="1">
        <v>29789</v>
      </c>
      <c r="E23" s="1">
        <v>28554</v>
      </c>
      <c r="F23" s="1">
        <v>28154</v>
      </c>
      <c r="G23" s="1">
        <v>28891</v>
      </c>
      <c r="H23" s="1">
        <v>28296</v>
      </c>
      <c r="I23" s="1">
        <v>28116</v>
      </c>
      <c r="J23" s="1">
        <v>29022</v>
      </c>
      <c r="K23" s="1">
        <v>30492</v>
      </c>
      <c r="L23" s="1">
        <v>30538</v>
      </c>
      <c r="M23" s="1">
        <v>31279</v>
      </c>
      <c r="N23" s="4">
        <v>33112</v>
      </c>
      <c r="O23" s="4">
        <v>35144</v>
      </c>
      <c r="P23" s="4">
        <v>37797</v>
      </c>
      <c r="Q23">
        <v>35670</v>
      </c>
      <c r="R23">
        <v>33656</v>
      </c>
      <c r="S23" s="4"/>
      <c r="U23" s="1">
        <f t="shared" si="0"/>
        <v>121865</v>
      </c>
      <c r="V23" s="1">
        <f t="shared" si="1"/>
        <v>118599</v>
      </c>
      <c r="W23" s="1">
        <f t="shared" si="2"/>
        <v>115388</v>
      </c>
      <c r="X23" s="1">
        <f t="shared" si="3"/>
        <v>113895</v>
      </c>
      <c r="Y23" s="1">
        <f t="shared" si="4"/>
        <v>113457</v>
      </c>
      <c r="Z23" s="1">
        <f t="shared" si="5"/>
        <v>114325</v>
      </c>
      <c r="AA23" s="1">
        <f t="shared" si="9"/>
        <v>115926</v>
      </c>
      <c r="AB23" s="1">
        <f t="shared" si="9"/>
        <v>118168</v>
      </c>
      <c r="AC23" s="1">
        <f t="shared" si="9"/>
        <v>121331</v>
      </c>
      <c r="AD23" s="4">
        <f t="shared" si="9"/>
        <v>125421</v>
      </c>
      <c r="AE23" s="4">
        <f t="shared" si="9"/>
        <v>130073</v>
      </c>
      <c r="AF23" s="4">
        <f t="shared" si="9"/>
        <v>137332</v>
      </c>
      <c r="AG23" s="4">
        <f t="shared" si="9"/>
        <v>141723</v>
      </c>
      <c r="AH23" s="4">
        <f t="shared" si="9"/>
        <v>142267</v>
      </c>
    </row>
    <row r="24" spans="1:34" ht="12.75">
      <c r="A24" s="1" t="s">
        <v>20</v>
      </c>
      <c r="B24" s="1">
        <v>17121</v>
      </c>
      <c r="C24" s="1">
        <v>16500</v>
      </c>
      <c r="D24" s="1">
        <v>16030</v>
      </c>
      <c r="E24" s="1">
        <v>16018</v>
      </c>
      <c r="F24" s="1">
        <v>16332</v>
      </c>
      <c r="G24" s="1">
        <v>16314</v>
      </c>
      <c r="H24" s="1">
        <v>15237</v>
      </c>
      <c r="I24" s="1">
        <v>15304</v>
      </c>
      <c r="J24" s="1">
        <v>16183</v>
      </c>
      <c r="K24" s="1">
        <v>16628</v>
      </c>
      <c r="L24" s="1">
        <v>16321</v>
      </c>
      <c r="M24" s="1">
        <v>16211</v>
      </c>
      <c r="N24" s="4">
        <v>18348</v>
      </c>
      <c r="O24" s="4">
        <v>18640</v>
      </c>
      <c r="P24" s="4">
        <v>18529</v>
      </c>
      <c r="Q24">
        <v>17860</v>
      </c>
      <c r="R24">
        <v>18752</v>
      </c>
      <c r="S24" s="4"/>
      <c r="U24" s="1">
        <f t="shared" si="0"/>
        <v>65669</v>
      </c>
      <c r="V24" s="1">
        <f t="shared" si="1"/>
        <v>64880</v>
      </c>
      <c r="W24" s="1">
        <f t="shared" si="2"/>
        <v>64694</v>
      </c>
      <c r="X24" s="1">
        <f t="shared" si="3"/>
        <v>63901</v>
      </c>
      <c r="Y24" s="1">
        <f t="shared" si="4"/>
        <v>63187</v>
      </c>
      <c r="Z24" s="1">
        <f t="shared" si="5"/>
        <v>63038</v>
      </c>
      <c r="AA24" s="1">
        <f t="shared" si="9"/>
        <v>63352</v>
      </c>
      <c r="AB24" s="1">
        <f t="shared" si="9"/>
        <v>64436</v>
      </c>
      <c r="AC24" s="1">
        <f t="shared" si="9"/>
        <v>65343</v>
      </c>
      <c r="AD24" s="4">
        <f t="shared" si="9"/>
        <v>67508</v>
      </c>
      <c r="AE24" s="4">
        <f t="shared" si="9"/>
        <v>69520</v>
      </c>
      <c r="AF24" s="4">
        <f t="shared" si="9"/>
        <v>71728</v>
      </c>
      <c r="AG24" s="4">
        <f t="shared" si="9"/>
        <v>73377</v>
      </c>
      <c r="AH24" s="4">
        <f t="shared" si="9"/>
        <v>73781</v>
      </c>
    </row>
    <row r="25" spans="1:34" ht="12.75">
      <c r="A25" s="1"/>
      <c r="B25" s="1"/>
      <c r="C25" s="1"/>
      <c r="D25" s="1"/>
      <c r="E25" s="1"/>
      <c r="F25" s="1"/>
      <c r="G25" s="1"/>
      <c r="H25" s="1"/>
      <c r="I25" s="1"/>
      <c r="J25" s="1"/>
      <c r="K25" s="1"/>
      <c r="L25" s="1"/>
      <c r="M25" s="1"/>
      <c r="N25" s="1"/>
      <c r="O25" s="1"/>
      <c r="P25" s="1"/>
      <c r="S25" s="1"/>
      <c r="U25" s="1" t="s">
        <v>34</v>
      </c>
      <c r="AC25" s="1" t="s">
        <v>34</v>
      </c>
      <c r="AD25" s="4" t="s">
        <v>34</v>
      </c>
      <c r="AE25" s="4" t="s">
        <v>34</v>
      </c>
      <c r="AF25" s="4" t="s">
        <v>34</v>
      </c>
      <c r="AG25" s="4"/>
      <c r="AH25" s="4"/>
    </row>
    <row r="26" spans="1:34" ht="12.75">
      <c r="A26" s="1" t="s">
        <v>40</v>
      </c>
      <c r="B26" s="1">
        <f aca="true" t="shared" si="10" ref="B26:M26">SUM(B3:B24)</f>
        <v>1361316</v>
      </c>
      <c r="C26" s="1">
        <f t="shared" si="10"/>
        <v>1307254</v>
      </c>
      <c r="D26" s="1">
        <f t="shared" si="10"/>
        <v>1293789</v>
      </c>
      <c r="E26" s="1">
        <f t="shared" si="10"/>
        <v>1338812</v>
      </c>
      <c r="F26" s="1">
        <f t="shared" si="10"/>
        <v>1322779</v>
      </c>
      <c r="G26" s="1">
        <f t="shared" si="10"/>
        <v>1264966</v>
      </c>
      <c r="H26" s="1">
        <f t="shared" si="10"/>
        <v>1274368</v>
      </c>
      <c r="I26" s="1">
        <f t="shared" si="10"/>
        <v>1308717</v>
      </c>
      <c r="J26" s="1">
        <f t="shared" si="10"/>
        <v>1367747</v>
      </c>
      <c r="K26" s="1">
        <f t="shared" si="10"/>
        <v>1353411</v>
      </c>
      <c r="L26" s="1">
        <f t="shared" si="10"/>
        <v>1397594</v>
      </c>
      <c r="M26" s="1">
        <f t="shared" si="10"/>
        <v>1408313</v>
      </c>
      <c r="N26" s="4">
        <f>SUM(N3:N24)</f>
        <v>1518968</v>
      </c>
      <c r="O26" s="4">
        <f>SUM(O3:O24)</f>
        <v>1473913</v>
      </c>
      <c r="P26" s="4">
        <f>SUM(P3:P24)</f>
        <v>1455582</v>
      </c>
      <c r="Q26">
        <v>1462986</v>
      </c>
      <c r="R26">
        <v>1526015</v>
      </c>
      <c r="S26" s="4"/>
      <c r="T26" s="1" t="s">
        <v>34</v>
      </c>
      <c r="U26" s="1">
        <f>SUM(B26:E26)</f>
        <v>5301171</v>
      </c>
      <c r="V26" s="1">
        <f aca="true" t="shared" si="11" ref="V26:AB26">SUM(V3:V24)</f>
        <v>5262634</v>
      </c>
      <c r="W26" s="1">
        <f t="shared" si="11"/>
        <v>5220346</v>
      </c>
      <c r="X26" s="1">
        <f t="shared" si="11"/>
        <v>5200925</v>
      </c>
      <c r="Y26" s="1">
        <f t="shared" si="11"/>
        <v>5170830</v>
      </c>
      <c r="Z26" s="1">
        <f t="shared" si="11"/>
        <v>5215798</v>
      </c>
      <c r="AA26" s="1">
        <f t="shared" si="11"/>
        <v>5304243</v>
      </c>
      <c r="AB26" s="1">
        <f t="shared" si="11"/>
        <v>5427469</v>
      </c>
      <c r="AC26" s="1">
        <f t="shared" si="9"/>
        <v>5527065</v>
      </c>
      <c r="AD26" s="4">
        <f t="shared" si="9"/>
        <v>5678286</v>
      </c>
      <c r="AE26" s="4">
        <f t="shared" si="9"/>
        <v>5798788</v>
      </c>
      <c r="AF26" s="4">
        <f t="shared" si="9"/>
        <v>5856776</v>
      </c>
      <c r="AG26" s="4">
        <f t="shared" si="9"/>
        <v>5911449</v>
      </c>
      <c r="AH26" s="4">
        <f t="shared" si="9"/>
        <v>5918496</v>
      </c>
    </row>
    <row r="27" spans="1:34" ht="12.75">
      <c r="A27" s="1"/>
      <c r="B27" s="1"/>
      <c r="C27" s="1"/>
      <c r="D27" s="1"/>
      <c r="E27" s="1"/>
      <c r="F27" s="1"/>
      <c r="G27" s="1"/>
      <c r="H27" s="1"/>
      <c r="I27" s="1"/>
      <c r="J27" s="1"/>
      <c r="K27" s="1"/>
      <c r="L27" s="1"/>
      <c r="M27" s="1"/>
      <c r="N27" s="4"/>
      <c r="O27" s="4"/>
      <c r="P27" s="4"/>
      <c r="S27" s="4"/>
      <c r="AC27" s="1" t="s">
        <v>34</v>
      </c>
      <c r="AD27" s="4" t="s">
        <v>34</v>
      </c>
      <c r="AE27" s="4" t="s">
        <v>34</v>
      </c>
      <c r="AF27" s="4" t="s">
        <v>34</v>
      </c>
      <c r="AG27" s="4"/>
      <c r="AH27" s="4"/>
    </row>
    <row r="28" spans="1:34" ht="12.75">
      <c r="A28" s="1" t="s">
        <v>35</v>
      </c>
      <c r="B28" s="1">
        <f aca="true" t="shared" si="12" ref="B28:M28">SUM(B3:B4)</f>
        <v>146894</v>
      </c>
      <c r="C28" s="1">
        <f t="shared" si="12"/>
        <v>151763</v>
      </c>
      <c r="D28" s="1">
        <f t="shared" si="12"/>
        <v>142493</v>
      </c>
      <c r="E28" s="1">
        <f t="shared" si="12"/>
        <v>139882</v>
      </c>
      <c r="F28" s="1">
        <f t="shared" si="12"/>
        <v>152812</v>
      </c>
      <c r="G28" s="1">
        <f t="shared" si="12"/>
        <v>153228</v>
      </c>
      <c r="H28" s="1">
        <f t="shared" si="12"/>
        <v>148117</v>
      </c>
      <c r="I28" s="1">
        <f t="shared" si="12"/>
        <v>146763</v>
      </c>
      <c r="J28" s="1">
        <f t="shared" si="12"/>
        <v>162892</v>
      </c>
      <c r="K28" s="1">
        <f t="shared" si="12"/>
        <v>166556</v>
      </c>
      <c r="L28" s="1">
        <f t="shared" si="12"/>
        <v>162861</v>
      </c>
      <c r="M28" s="1">
        <f t="shared" si="12"/>
        <v>157837</v>
      </c>
      <c r="N28" s="4">
        <f>SUM(N3:N4)</f>
        <v>208520</v>
      </c>
      <c r="O28" s="4">
        <f>SUM(O3:O4)</f>
        <v>214843</v>
      </c>
      <c r="P28" s="4">
        <f>SUM(P3:P4)</f>
        <v>208723</v>
      </c>
      <c r="Q28" s="4">
        <f>SUM(Q3:Q4)</f>
        <v>205958</v>
      </c>
      <c r="R28" s="4">
        <f>SUM(R3:R4)</f>
        <v>233244</v>
      </c>
      <c r="S28" s="4"/>
      <c r="U28" s="1">
        <f aca="true" t="shared" si="13" ref="U28:AB28">SUM(B28:E28)</f>
        <v>581032</v>
      </c>
      <c r="V28" s="1">
        <f t="shared" si="13"/>
        <v>586950</v>
      </c>
      <c r="W28" s="1">
        <f t="shared" si="13"/>
        <v>588415</v>
      </c>
      <c r="X28" s="1">
        <f t="shared" si="13"/>
        <v>594039</v>
      </c>
      <c r="Y28" s="1">
        <f t="shared" si="13"/>
        <v>600920</v>
      </c>
      <c r="Z28" s="1">
        <f t="shared" si="13"/>
        <v>611000</v>
      </c>
      <c r="AA28" s="1">
        <f t="shared" si="13"/>
        <v>624328</v>
      </c>
      <c r="AB28" s="1">
        <f t="shared" si="13"/>
        <v>639072</v>
      </c>
      <c r="AC28" s="1">
        <f t="shared" si="9"/>
        <v>650146</v>
      </c>
      <c r="AD28" s="4">
        <f t="shared" si="9"/>
        <v>695774</v>
      </c>
      <c r="AE28" s="4">
        <f t="shared" si="9"/>
        <v>744061</v>
      </c>
      <c r="AF28" s="4">
        <f t="shared" si="9"/>
        <v>789923</v>
      </c>
      <c r="AG28" s="4">
        <f t="shared" si="9"/>
        <v>838044</v>
      </c>
      <c r="AH28" s="4">
        <f t="shared" si="9"/>
        <v>862768</v>
      </c>
    </row>
    <row r="29" spans="1:34" ht="12.75">
      <c r="A29" s="1" t="s">
        <v>36</v>
      </c>
      <c r="B29" s="1">
        <f aca="true" t="shared" si="14" ref="B29:M29">SUM(B5:B7)</f>
        <v>10129</v>
      </c>
      <c r="C29" s="1">
        <f t="shared" si="14"/>
        <v>10039</v>
      </c>
      <c r="D29" s="1">
        <f t="shared" si="14"/>
        <v>8750</v>
      </c>
      <c r="E29" s="1">
        <f t="shared" si="14"/>
        <v>8874</v>
      </c>
      <c r="F29" s="1">
        <f t="shared" si="14"/>
        <v>9473</v>
      </c>
      <c r="G29" s="1">
        <f t="shared" si="14"/>
        <v>10057</v>
      </c>
      <c r="H29" s="1">
        <f t="shared" si="14"/>
        <v>8879</v>
      </c>
      <c r="I29" s="1">
        <f t="shared" si="14"/>
        <v>8902</v>
      </c>
      <c r="J29" s="1">
        <f t="shared" si="14"/>
        <v>10468</v>
      </c>
      <c r="K29" s="1">
        <f t="shared" si="14"/>
        <v>10450</v>
      </c>
      <c r="L29" s="1">
        <f t="shared" si="14"/>
        <v>10578</v>
      </c>
      <c r="M29" s="1">
        <f t="shared" si="14"/>
        <v>9922</v>
      </c>
      <c r="N29" s="4">
        <f>SUM(N5:N7)</f>
        <v>12113</v>
      </c>
      <c r="O29" s="4">
        <f>SUM(O5:O7)</f>
        <v>13081</v>
      </c>
      <c r="P29" s="4">
        <f>SUM(P5:P7)</f>
        <v>11978</v>
      </c>
      <c r="Q29" s="4">
        <f>SUM(Q5:Q7)</f>
        <v>11832</v>
      </c>
      <c r="R29" s="4">
        <f>SUM(R5:R7)</f>
        <v>12757</v>
      </c>
      <c r="S29" s="4"/>
      <c r="U29" s="1">
        <f aca="true" t="shared" si="15" ref="U29:U37">SUM(B29:E29)</f>
        <v>37792</v>
      </c>
      <c r="V29" s="1">
        <f aca="true" t="shared" si="16" ref="V29:AB33">SUM(C29:F29)</f>
        <v>37136</v>
      </c>
      <c r="W29" s="1">
        <f t="shared" si="16"/>
        <v>37154</v>
      </c>
      <c r="X29" s="1">
        <f t="shared" si="16"/>
        <v>37283</v>
      </c>
      <c r="Y29" s="1">
        <f t="shared" si="16"/>
        <v>37311</v>
      </c>
      <c r="Z29" s="1">
        <f t="shared" si="16"/>
        <v>38306</v>
      </c>
      <c r="AA29" s="1">
        <f t="shared" si="16"/>
        <v>38699</v>
      </c>
      <c r="AB29" s="1">
        <f t="shared" si="16"/>
        <v>40398</v>
      </c>
      <c r="AC29" s="1">
        <f t="shared" si="9"/>
        <v>41418</v>
      </c>
      <c r="AD29" s="4">
        <f t="shared" si="9"/>
        <v>43063</v>
      </c>
      <c r="AE29" s="4">
        <f t="shared" si="9"/>
        <v>45694</v>
      </c>
      <c r="AF29" s="4">
        <f t="shared" si="9"/>
        <v>47094</v>
      </c>
      <c r="AG29" s="4">
        <f t="shared" si="9"/>
        <v>49004</v>
      </c>
      <c r="AH29" s="4">
        <f t="shared" si="9"/>
        <v>49648</v>
      </c>
    </row>
    <row r="30" spans="1:34" ht="12.75">
      <c r="A30" s="1" t="s">
        <v>37</v>
      </c>
      <c r="B30" s="1">
        <f aca="true" t="shared" si="17" ref="B30:M30">SUM(B8:B9)</f>
        <v>19360</v>
      </c>
      <c r="C30" s="1">
        <f t="shared" si="17"/>
        <v>20052</v>
      </c>
      <c r="D30" s="1">
        <f t="shared" si="17"/>
        <v>21017</v>
      </c>
      <c r="E30" s="1">
        <f t="shared" si="17"/>
        <v>23848</v>
      </c>
      <c r="F30" s="1">
        <f t="shared" si="17"/>
        <v>23309</v>
      </c>
      <c r="G30" s="1">
        <f t="shared" si="17"/>
        <v>22255</v>
      </c>
      <c r="H30" s="1">
        <f t="shared" si="17"/>
        <v>23569</v>
      </c>
      <c r="I30" s="1">
        <f t="shared" si="17"/>
        <v>26021</v>
      </c>
      <c r="J30" s="1">
        <f t="shared" si="17"/>
        <v>27305</v>
      </c>
      <c r="K30" s="1">
        <f t="shared" si="17"/>
        <v>28487</v>
      </c>
      <c r="L30" s="1">
        <f t="shared" si="17"/>
        <v>32760</v>
      </c>
      <c r="M30" s="1">
        <f t="shared" si="17"/>
        <v>32822</v>
      </c>
      <c r="N30" s="4">
        <f>SUM(N8:N9)</f>
        <v>28884</v>
      </c>
      <c r="O30" s="4">
        <f>SUM(O8:O9)</f>
        <v>26280</v>
      </c>
      <c r="P30" s="4">
        <f>SUM(P8:P9)</f>
        <v>25802</v>
      </c>
      <c r="Q30" s="4">
        <f>SUM(Q8:Q9)</f>
        <v>27321</v>
      </c>
      <c r="R30" s="4">
        <f>SUM(R8:R9)</f>
        <v>26863</v>
      </c>
      <c r="S30" s="4"/>
      <c r="U30" s="1">
        <f t="shared" si="15"/>
        <v>84277</v>
      </c>
      <c r="V30" s="1">
        <f t="shared" si="16"/>
        <v>88226</v>
      </c>
      <c r="W30" s="1">
        <f t="shared" si="16"/>
        <v>90429</v>
      </c>
      <c r="X30" s="1">
        <f t="shared" si="16"/>
        <v>92981</v>
      </c>
      <c r="Y30" s="1">
        <f t="shared" si="16"/>
        <v>95154</v>
      </c>
      <c r="Z30" s="1">
        <f t="shared" si="16"/>
        <v>99150</v>
      </c>
      <c r="AA30" s="1">
        <f t="shared" si="16"/>
        <v>105382</v>
      </c>
      <c r="AB30" s="1">
        <f t="shared" si="16"/>
        <v>114573</v>
      </c>
      <c r="AC30" s="1">
        <f t="shared" si="9"/>
        <v>121374</v>
      </c>
      <c r="AD30" s="4">
        <f t="shared" si="9"/>
        <v>122953</v>
      </c>
      <c r="AE30" s="4">
        <f t="shared" si="9"/>
        <v>120746</v>
      </c>
      <c r="AF30" s="4">
        <f t="shared" si="9"/>
        <v>113788</v>
      </c>
      <c r="AG30" s="4">
        <f t="shared" si="9"/>
        <v>108287</v>
      </c>
      <c r="AH30" s="4">
        <f t="shared" si="9"/>
        <v>106266</v>
      </c>
    </row>
    <row r="31" spans="1:34" ht="12.75">
      <c r="A31" s="1" t="s">
        <v>38</v>
      </c>
      <c r="B31" s="1">
        <f aca="true" t="shared" si="18" ref="B31:M31">SUM(B10:B11)</f>
        <v>235143</v>
      </c>
      <c r="C31" s="1">
        <f t="shared" si="18"/>
        <v>220647</v>
      </c>
      <c r="D31" s="1">
        <f t="shared" si="18"/>
        <v>222345</v>
      </c>
      <c r="E31" s="1">
        <f t="shared" si="18"/>
        <v>228331</v>
      </c>
      <c r="F31" s="1">
        <f t="shared" si="18"/>
        <v>212724</v>
      </c>
      <c r="G31" s="1">
        <f t="shared" si="18"/>
        <v>199316</v>
      </c>
      <c r="H31" s="1">
        <f t="shared" si="18"/>
        <v>208354</v>
      </c>
      <c r="I31" s="1">
        <f t="shared" si="18"/>
        <v>215632</v>
      </c>
      <c r="J31" s="1">
        <f t="shared" si="18"/>
        <v>210549</v>
      </c>
      <c r="K31" s="1">
        <f t="shared" si="18"/>
        <v>214600</v>
      </c>
      <c r="L31" s="1">
        <f t="shared" si="18"/>
        <v>220112</v>
      </c>
      <c r="M31" s="1">
        <f t="shared" si="18"/>
        <v>233272</v>
      </c>
      <c r="N31" s="4">
        <f>SUM(N10:N11)</f>
        <v>236376</v>
      </c>
      <c r="O31" s="4">
        <f>SUM(O10:O11)</f>
        <v>220859</v>
      </c>
      <c r="P31" s="4">
        <f>SUM(P10:P11)</f>
        <v>215630</v>
      </c>
      <c r="Q31" s="4">
        <f>SUM(Q10:Q11)</f>
        <v>216905</v>
      </c>
      <c r="R31" s="4">
        <f>SUM(R10:R11)</f>
        <v>220841</v>
      </c>
      <c r="S31" s="4"/>
      <c r="U31" s="1">
        <f t="shared" si="15"/>
        <v>906466</v>
      </c>
      <c r="V31" s="1">
        <f t="shared" si="16"/>
        <v>884047</v>
      </c>
      <c r="W31" s="1">
        <f t="shared" si="16"/>
        <v>862716</v>
      </c>
      <c r="X31" s="1">
        <f t="shared" si="16"/>
        <v>848725</v>
      </c>
      <c r="Y31" s="1">
        <f t="shared" si="16"/>
        <v>836026</v>
      </c>
      <c r="Z31" s="1">
        <f t="shared" si="16"/>
        <v>833851</v>
      </c>
      <c r="AA31" s="1">
        <f t="shared" si="16"/>
        <v>849135</v>
      </c>
      <c r="AB31" s="1">
        <f t="shared" si="16"/>
        <v>860893</v>
      </c>
      <c r="AC31" s="1">
        <f t="shared" si="9"/>
        <v>878533</v>
      </c>
      <c r="AD31" s="4">
        <f t="shared" si="9"/>
        <v>904360</v>
      </c>
      <c r="AE31" s="4">
        <f t="shared" si="9"/>
        <v>910619</v>
      </c>
      <c r="AF31" s="4">
        <f t="shared" si="9"/>
        <v>906137</v>
      </c>
      <c r="AG31" s="4">
        <f t="shared" si="9"/>
        <v>889770</v>
      </c>
      <c r="AH31" s="4">
        <f t="shared" si="9"/>
        <v>874235</v>
      </c>
    </row>
    <row r="32" spans="1:34" ht="12.75">
      <c r="A32" s="1" t="s">
        <v>39</v>
      </c>
      <c r="B32" s="1">
        <f aca="true" t="shared" si="19" ref="B32:M32">SUM(B12:B19)</f>
        <v>574764</v>
      </c>
      <c r="C32" s="1">
        <f t="shared" si="19"/>
        <v>555725</v>
      </c>
      <c r="D32" s="1">
        <f t="shared" si="19"/>
        <v>539250</v>
      </c>
      <c r="E32" s="1">
        <f t="shared" si="19"/>
        <v>553877</v>
      </c>
      <c r="F32" s="1">
        <f t="shared" si="19"/>
        <v>550812</v>
      </c>
      <c r="G32" s="1">
        <f t="shared" si="19"/>
        <v>534991</v>
      </c>
      <c r="H32" s="1">
        <f t="shared" si="19"/>
        <v>527374</v>
      </c>
      <c r="I32" s="1">
        <f t="shared" si="19"/>
        <v>532189</v>
      </c>
      <c r="J32" s="1">
        <f t="shared" si="19"/>
        <v>555077</v>
      </c>
      <c r="K32" s="1">
        <f t="shared" si="19"/>
        <v>561128</v>
      </c>
      <c r="L32" s="1">
        <f t="shared" si="19"/>
        <v>573411</v>
      </c>
      <c r="M32" s="1">
        <f t="shared" si="19"/>
        <v>577437</v>
      </c>
      <c r="N32" s="4">
        <f>SUM(N12:N19)</f>
        <v>612204</v>
      </c>
      <c r="O32" s="4">
        <f>SUM(O12:O19)</f>
        <v>599054</v>
      </c>
      <c r="P32" s="4">
        <f>SUM(P12:P19)</f>
        <v>581385</v>
      </c>
      <c r="Q32" s="4">
        <f>SUM(Q12:Q19)</f>
        <v>576643</v>
      </c>
      <c r="R32" s="4">
        <f>SUM(R12:R19)</f>
        <v>595367</v>
      </c>
      <c r="S32" s="4"/>
      <c r="U32" s="1">
        <f t="shared" si="15"/>
        <v>2223616</v>
      </c>
      <c r="V32" s="1">
        <f t="shared" si="16"/>
        <v>2199664</v>
      </c>
      <c r="W32" s="1">
        <f t="shared" si="16"/>
        <v>2178930</v>
      </c>
      <c r="X32" s="1">
        <f t="shared" si="16"/>
        <v>2167054</v>
      </c>
      <c r="Y32" s="1">
        <f t="shared" si="16"/>
        <v>2145366</v>
      </c>
      <c r="Z32" s="1">
        <f t="shared" si="16"/>
        <v>2149631</v>
      </c>
      <c r="AA32" s="1">
        <f t="shared" si="16"/>
        <v>2175768</v>
      </c>
      <c r="AB32" s="1">
        <f t="shared" si="16"/>
        <v>2221805</v>
      </c>
      <c r="AC32" s="1">
        <f t="shared" si="9"/>
        <v>2267053</v>
      </c>
      <c r="AD32" s="4">
        <f t="shared" si="9"/>
        <v>2324180</v>
      </c>
      <c r="AE32" s="4">
        <f t="shared" si="9"/>
        <v>2362106</v>
      </c>
      <c r="AF32" s="4">
        <f t="shared" si="9"/>
        <v>2370080</v>
      </c>
      <c r="AG32" s="4">
        <f t="shared" si="9"/>
        <v>2369286</v>
      </c>
      <c r="AH32" s="4">
        <f t="shared" si="9"/>
        <v>2352449</v>
      </c>
    </row>
    <row r="33" spans="1:34" ht="12.75">
      <c r="A33" s="1" t="s">
        <v>41</v>
      </c>
      <c r="B33" s="1">
        <f aca="true" t="shared" si="20" ref="B33:M33">SUM(B15:B16)</f>
        <v>273832</v>
      </c>
      <c r="C33" s="1">
        <f t="shared" si="20"/>
        <v>251872</v>
      </c>
      <c r="D33" s="1">
        <f t="shared" si="20"/>
        <v>255541</v>
      </c>
      <c r="E33" s="1">
        <f t="shared" si="20"/>
        <v>262673</v>
      </c>
      <c r="F33" s="1">
        <f t="shared" si="20"/>
        <v>248497</v>
      </c>
      <c r="G33" s="1">
        <f t="shared" si="20"/>
        <v>233304</v>
      </c>
      <c r="H33" s="1">
        <f t="shared" si="20"/>
        <v>243759</v>
      </c>
      <c r="I33" s="1">
        <f t="shared" si="20"/>
        <v>242885</v>
      </c>
      <c r="J33" s="1">
        <f t="shared" si="20"/>
        <v>240657</v>
      </c>
      <c r="K33" s="1">
        <f t="shared" si="20"/>
        <v>237785</v>
      </c>
      <c r="L33" s="1">
        <f t="shared" si="20"/>
        <v>251153</v>
      </c>
      <c r="M33" s="1">
        <f t="shared" si="20"/>
        <v>253728</v>
      </c>
      <c r="N33" s="4">
        <f>SUM(N15:N16)</f>
        <v>252168</v>
      </c>
      <c r="O33" s="4">
        <f>SUM(O15:O16)</f>
        <v>241060</v>
      </c>
      <c r="P33" s="4">
        <f>SUM(P15:P16)</f>
        <v>243625</v>
      </c>
      <c r="Q33" s="4">
        <f>SUM(Q15:Q16)</f>
        <v>240631</v>
      </c>
      <c r="R33" s="4">
        <f>SUM(R15:R16)</f>
        <v>235885</v>
      </c>
      <c r="S33" s="4"/>
      <c r="U33" s="1">
        <f t="shared" si="15"/>
        <v>1043918</v>
      </c>
      <c r="V33" s="1">
        <f t="shared" si="16"/>
        <v>1018583</v>
      </c>
      <c r="W33" s="1">
        <f t="shared" si="16"/>
        <v>1000015</v>
      </c>
      <c r="X33" s="1">
        <f t="shared" si="16"/>
        <v>988233</v>
      </c>
      <c r="Y33" s="1">
        <f t="shared" si="16"/>
        <v>968445</v>
      </c>
      <c r="Z33" s="1">
        <f t="shared" si="16"/>
        <v>960605</v>
      </c>
      <c r="AA33" s="1">
        <f t="shared" si="16"/>
        <v>965086</v>
      </c>
      <c r="AB33" s="1">
        <f t="shared" si="16"/>
        <v>972480</v>
      </c>
      <c r="AC33" s="1">
        <f t="shared" si="9"/>
        <v>983323</v>
      </c>
      <c r="AD33" s="4">
        <f t="shared" si="9"/>
        <v>994834</v>
      </c>
      <c r="AE33" s="4">
        <f t="shared" si="9"/>
        <v>998109</v>
      </c>
      <c r="AF33" s="4">
        <f t="shared" si="9"/>
        <v>990581</v>
      </c>
      <c r="AG33" s="4">
        <f t="shared" si="9"/>
        <v>977484</v>
      </c>
      <c r="AH33" s="4">
        <f t="shared" si="9"/>
        <v>961201</v>
      </c>
    </row>
    <row r="34" spans="1:34" ht="12.75">
      <c r="A34" s="1" t="s">
        <v>70</v>
      </c>
      <c r="B34" s="1">
        <f aca="true" t="shared" si="21" ref="B34:O34">B32-B33</f>
        <v>300932</v>
      </c>
      <c r="C34" s="1">
        <f t="shared" si="21"/>
        <v>303853</v>
      </c>
      <c r="D34" s="1">
        <f t="shared" si="21"/>
        <v>283709</v>
      </c>
      <c r="E34" s="1">
        <f t="shared" si="21"/>
        <v>291204</v>
      </c>
      <c r="F34" s="1">
        <f t="shared" si="21"/>
        <v>302315</v>
      </c>
      <c r="G34" s="1">
        <f t="shared" si="21"/>
        <v>301687</v>
      </c>
      <c r="H34" s="1">
        <f t="shared" si="21"/>
        <v>283615</v>
      </c>
      <c r="I34" s="1">
        <f t="shared" si="21"/>
        <v>289304</v>
      </c>
      <c r="J34" s="1">
        <f t="shared" si="21"/>
        <v>314420</v>
      </c>
      <c r="K34" s="1">
        <f t="shared" si="21"/>
        <v>323343</v>
      </c>
      <c r="L34" s="1">
        <f t="shared" si="21"/>
        <v>322258</v>
      </c>
      <c r="M34" s="1">
        <f t="shared" si="21"/>
        <v>323709</v>
      </c>
      <c r="N34" s="1">
        <f t="shared" si="21"/>
        <v>360036</v>
      </c>
      <c r="O34" s="4">
        <f t="shared" si="21"/>
        <v>357994</v>
      </c>
      <c r="P34" s="4">
        <f>P32-P33</f>
        <v>337760</v>
      </c>
      <c r="Q34" s="4">
        <f>Q32-Q33</f>
        <v>336012</v>
      </c>
      <c r="R34" s="4">
        <f>R32-R33</f>
        <v>359482</v>
      </c>
      <c r="S34" s="4"/>
      <c r="T34" s="4" t="s">
        <v>34</v>
      </c>
      <c r="U34" s="4">
        <f aca="true" t="shared" si="22" ref="U34:AF34">U32-U33</f>
        <v>1179698</v>
      </c>
      <c r="V34" s="4">
        <f t="shared" si="22"/>
        <v>1181081</v>
      </c>
      <c r="W34" s="4">
        <f t="shared" si="22"/>
        <v>1178915</v>
      </c>
      <c r="X34" s="4">
        <f t="shared" si="22"/>
        <v>1178821</v>
      </c>
      <c r="Y34" s="4">
        <f t="shared" si="22"/>
        <v>1176921</v>
      </c>
      <c r="Z34" s="4">
        <f t="shared" si="22"/>
        <v>1189026</v>
      </c>
      <c r="AA34" s="4">
        <f t="shared" si="22"/>
        <v>1210682</v>
      </c>
      <c r="AB34" s="4">
        <f t="shared" si="22"/>
        <v>1249325</v>
      </c>
      <c r="AC34" s="4">
        <f t="shared" si="22"/>
        <v>1283730</v>
      </c>
      <c r="AD34" s="4">
        <f t="shared" si="22"/>
        <v>1329346</v>
      </c>
      <c r="AE34" s="4">
        <f t="shared" si="22"/>
        <v>1363997</v>
      </c>
      <c r="AF34" s="4">
        <f t="shared" si="22"/>
        <v>1379499</v>
      </c>
      <c r="AG34" s="4">
        <f t="shared" si="9"/>
        <v>1391802</v>
      </c>
      <c r="AH34" s="4">
        <f t="shared" si="9"/>
        <v>1391248</v>
      </c>
    </row>
    <row r="35" spans="1:34" ht="12.75">
      <c r="A35" s="1" t="s">
        <v>42</v>
      </c>
      <c r="B35" s="2">
        <f aca="true" t="shared" si="23" ref="B35:M35">B20</f>
        <v>83895</v>
      </c>
      <c r="C35" s="2">
        <f t="shared" si="23"/>
        <v>82189</v>
      </c>
      <c r="D35" s="2">
        <f t="shared" si="23"/>
        <v>81821</v>
      </c>
      <c r="E35" s="2">
        <f t="shared" si="23"/>
        <v>86867</v>
      </c>
      <c r="F35" s="2">
        <f t="shared" si="23"/>
        <v>82728</v>
      </c>
      <c r="G35" s="2">
        <f t="shared" si="23"/>
        <v>77410</v>
      </c>
      <c r="H35" s="2">
        <f t="shared" si="23"/>
        <v>77652</v>
      </c>
      <c r="I35" s="2">
        <f t="shared" si="23"/>
        <v>81534</v>
      </c>
      <c r="J35" s="2">
        <f t="shared" si="23"/>
        <v>82688</v>
      </c>
      <c r="K35" s="2">
        <f t="shared" si="23"/>
        <v>79526</v>
      </c>
      <c r="L35" s="2">
        <f t="shared" si="23"/>
        <v>76558</v>
      </c>
      <c r="M35" s="2">
        <f t="shared" si="23"/>
        <v>78625</v>
      </c>
      <c r="N35" s="5">
        <f>N20</f>
        <v>84568</v>
      </c>
      <c r="O35" s="5">
        <f>O20</f>
        <v>86451</v>
      </c>
      <c r="P35" s="5">
        <f>P20</f>
        <v>78843</v>
      </c>
      <c r="Q35" s="5">
        <f>Q20</f>
        <v>80917</v>
      </c>
      <c r="R35" s="5">
        <f>R20</f>
        <v>83855</v>
      </c>
      <c r="S35" s="5"/>
      <c r="U35" s="1">
        <f t="shared" si="15"/>
        <v>334772</v>
      </c>
      <c r="V35" s="1">
        <f aca="true" t="shared" si="24" ref="V35:AB37">SUM(C35:F35)</f>
        <v>333605</v>
      </c>
      <c r="W35" s="1">
        <f t="shared" si="24"/>
        <v>328826</v>
      </c>
      <c r="X35" s="1">
        <f t="shared" si="24"/>
        <v>324657</v>
      </c>
      <c r="Y35" s="1">
        <f t="shared" si="24"/>
        <v>319324</v>
      </c>
      <c r="Z35" s="1">
        <f t="shared" si="24"/>
        <v>319284</v>
      </c>
      <c r="AA35" s="1">
        <f t="shared" si="24"/>
        <v>321400</v>
      </c>
      <c r="AB35" s="1">
        <f t="shared" si="24"/>
        <v>320306</v>
      </c>
      <c r="AC35" s="1">
        <f t="shared" si="9"/>
        <v>317397</v>
      </c>
      <c r="AD35" s="4">
        <f t="shared" si="9"/>
        <v>319277</v>
      </c>
      <c r="AE35" s="4">
        <f t="shared" si="9"/>
        <v>326202</v>
      </c>
      <c r="AF35" s="4">
        <f t="shared" si="9"/>
        <v>328487</v>
      </c>
      <c r="AG35" s="4">
        <f t="shared" si="9"/>
        <v>330779</v>
      </c>
      <c r="AH35" s="4">
        <f t="shared" si="9"/>
        <v>330066</v>
      </c>
    </row>
    <row r="36" spans="1:34" ht="12.75">
      <c r="A36" s="1" t="s">
        <v>43</v>
      </c>
      <c r="B36" s="1">
        <f aca="true" t="shared" si="25" ref="B36:M36">SUM(B21:B22)</f>
        <v>242590</v>
      </c>
      <c r="C36" s="1">
        <f t="shared" si="25"/>
        <v>218237</v>
      </c>
      <c r="D36" s="1">
        <f t="shared" si="25"/>
        <v>232294</v>
      </c>
      <c r="E36" s="1">
        <f t="shared" si="25"/>
        <v>252561</v>
      </c>
      <c r="F36" s="1">
        <f t="shared" si="25"/>
        <v>246435</v>
      </c>
      <c r="G36" s="1">
        <f t="shared" si="25"/>
        <v>222504</v>
      </c>
      <c r="H36" s="1">
        <f t="shared" si="25"/>
        <v>236890</v>
      </c>
      <c r="I36" s="1">
        <f t="shared" si="25"/>
        <v>254256</v>
      </c>
      <c r="J36" s="1">
        <f t="shared" si="25"/>
        <v>273563</v>
      </c>
      <c r="K36" s="1">
        <f t="shared" si="25"/>
        <v>245544</v>
      </c>
      <c r="L36" s="1">
        <f t="shared" si="25"/>
        <v>274455</v>
      </c>
      <c r="M36" s="1">
        <f t="shared" si="25"/>
        <v>270908</v>
      </c>
      <c r="N36" s="4">
        <f>SUM(N21:N22)</f>
        <v>284843</v>
      </c>
      <c r="O36" s="4">
        <f>SUM(O21:O22)</f>
        <v>259561</v>
      </c>
      <c r="P36" s="4">
        <f>SUM(P21:P22)</f>
        <v>276895</v>
      </c>
      <c r="Q36" s="4">
        <f>SUM(Q21:Q22)</f>
        <v>289880</v>
      </c>
      <c r="R36" s="4">
        <f>SUM(R21:R22)</f>
        <v>300680</v>
      </c>
      <c r="S36" s="4"/>
      <c r="U36" s="1">
        <f t="shared" si="15"/>
        <v>945682</v>
      </c>
      <c r="V36" s="1">
        <f t="shared" si="24"/>
        <v>949527</v>
      </c>
      <c r="W36" s="1">
        <f t="shared" si="24"/>
        <v>953794</v>
      </c>
      <c r="X36" s="1">
        <f t="shared" si="24"/>
        <v>958390</v>
      </c>
      <c r="Y36" s="1">
        <f t="shared" si="24"/>
        <v>960085</v>
      </c>
      <c r="Z36" s="1">
        <f t="shared" si="24"/>
        <v>987213</v>
      </c>
      <c r="AA36" s="1">
        <f t="shared" si="24"/>
        <v>1010253</v>
      </c>
      <c r="AB36" s="1">
        <f t="shared" si="24"/>
        <v>1047818</v>
      </c>
      <c r="AC36" s="1">
        <f aca="true" t="shared" si="26" ref="AC36:AH37">SUM(J36:M36)</f>
        <v>1064470</v>
      </c>
      <c r="AD36" s="4">
        <f t="shared" si="26"/>
        <v>1075750</v>
      </c>
      <c r="AE36" s="4">
        <f t="shared" si="26"/>
        <v>1089767</v>
      </c>
      <c r="AF36" s="4">
        <f t="shared" si="26"/>
        <v>1092207</v>
      </c>
      <c r="AG36" s="4">
        <f t="shared" si="26"/>
        <v>1111179</v>
      </c>
      <c r="AH36" s="4">
        <f t="shared" si="26"/>
        <v>1127016</v>
      </c>
    </row>
    <row r="37" spans="1:34" ht="12.75">
      <c r="A37" s="1" t="s">
        <v>44</v>
      </c>
      <c r="B37" s="1">
        <f aca="true" t="shared" si="27" ref="B37:M37">SUM(B23:B24)</f>
        <v>48541</v>
      </c>
      <c r="C37" s="1">
        <f t="shared" si="27"/>
        <v>48602</v>
      </c>
      <c r="D37" s="1">
        <f t="shared" si="27"/>
        <v>45819</v>
      </c>
      <c r="E37" s="1">
        <f t="shared" si="27"/>
        <v>44572</v>
      </c>
      <c r="F37" s="1">
        <f t="shared" si="27"/>
        <v>44486</v>
      </c>
      <c r="G37" s="1">
        <f t="shared" si="27"/>
        <v>45205</v>
      </c>
      <c r="H37" s="1">
        <f t="shared" si="27"/>
        <v>43533</v>
      </c>
      <c r="I37" s="1">
        <f t="shared" si="27"/>
        <v>43420</v>
      </c>
      <c r="J37" s="1">
        <f t="shared" si="27"/>
        <v>45205</v>
      </c>
      <c r="K37" s="1">
        <f t="shared" si="27"/>
        <v>47120</v>
      </c>
      <c r="L37" s="1">
        <f t="shared" si="27"/>
        <v>46859</v>
      </c>
      <c r="M37" s="1">
        <f t="shared" si="27"/>
        <v>47490</v>
      </c>
      <c r="N37" s="4">
        <f>SUM(N23:N24)</f>
        <v>51460</v>
      </c>
      <c r="O37" s="4">
        <f>SUM(O23:O24)</f>
        <v>53784</v>
      </c>
      <c r="P37" s="4">
        <f>SUM(P23:P24)</f>
        <v>56326</v>
      </c>
      <c r="Q37" s="4">
        <f>SUM(Q23:Q24)</f>
        <v>53530</v>
      </c>
      <c r="R37" s="4">
        <f>SUM(R23:R24)</f>
        <v>52408</v>
      </c>
      <c r="S37" s="4"/>
      <c r="U37" s="1">
        <f t="shared" si="15"/>
        <v>187534</v>
      </c>
      <c r="V37" s="1">
        <f t="shared" si="24"/>
        <v>183479</v>
      </c>
      <c r="W37" s="1">
        <f t="shared" si="24"/>
        <v>180082</v>
      </c>
      <c r="X37" s="1">
        <f t="shared" si="24"/>
        <v>177796</v>
      </c>
      <c r="Y37" s="1">
        <f t="shared" si="24"/>
        <v>176644</v>
      </c>
      <c r="Z37" s="1">
        <f t="shared" si="24"/>
        <v>177363</v>
      </c>
      <c r="AA37" s="1">
        <f t="shared" si="24"/>
        <v>179278</v>
      </c>
      <c r="AB37" s="1">
        <f t="shared" si="24"/>
        <v>182604</v>
      </c>
      <c r="AC37" s="1">
        <f t="shared" si="26"/>
        <v>186674</v>
      </c>
      <c r="AD37" s="4">
        <f t="shared" si="26"/>
        <v>192929</v>
      </c>
      <c r="AE37" s="4">
        <f t="shared" si="26"/>
        <v>199593</v>
      </c>
      <c r="AF37" s="4">
        <f t="shared" si="26"/>
        <v>209060</v>
      </c>
      <c r="AG37" s="4">
        <f t="shared" si="26"/>
        <v>215100</v>
      </c>
      <c r="AH37" s="4">
        <f t="shared" si="26"/>
        <v>216048</v>
      </c>
    </row>
    <row r="38" spans="1:34" ht="12.75">
      <c r="A38" s="1"/>
      <c r="B38" s="1"/>
      <c r="C38" s="1"/>
      <c r="D38" s="1"/>
      <c r="E38" s="1"/>
      <c r="F38" s="1"/>
      <c r="G38" s="1"/>
      <c r="H38" s="1"/>
      <c r="I38" s="1"/>
      <c r="J38" s="1"/>
      <c r="K38" s="1"/>
      <c r="L38" s="1"/>
      <c r="M38" s="1"/>
      <c r="N38" s="4"/>
      <c r="O38" s="4"/>
      <c r="P38" s="4"/>
      <c r="S38" s="4"/>
      <c r="AC38" s="1" t="s">
        <v>34</v>
      </c>
      <c r="AD38" s="4" t="s">
        <v>34</v>
      </c>
      <c r="AE38" s="4" t="s">
        <v>34</v>
      </c>
      <c r="AF38" s="4" t="s">
        <v>34</v>
      </c>
      <c r="AG38" s="4"/>
      <c r="AH38" s="4"/>
    </row>
    <row r="39" spans="1:34" ht="12.75">
      <c r="A39" s="1" t="s">
        <v>59</v>
      </c>
      <c r="B39" s="1">
        <f>SUM(B28:B30)</f>
        <v>176383</v>
      </c>
      <c r="C39" s="1">
        <f aca="true" t="shared" si="28" ref="C39:H39">SUM(C28:C30)</f>
        <v>181854</v>
      </c>
      <c r="D39" s="1">
        <f t="shared" si="28"/>
        <v>172260</v>
      </c>
      <c r="E39" s="1">
        <f t="shared" si="28"/>
        <v>172604</v>
      </c>
      <c r="F39" s="1">
        <f t="shared" si="28"/>
        <v>185594</v>
      </c>
      <c r="G39" s="1">
        <f t="shared" si="28"/>
        <v>185540</v>
      </c>
      <c r="H39" s="1">
        <f t="shared" si="28"/>
        <v>180565</v>
      </c>
      <c r="I39" s="1">
        <f aca="true" t="shared" si="29" ref="I39:N39">SUM(I28:I30)</f>
        <v>181686</v>
      </c>
      <c r="J39" s="1">
        <f t="shared" si="29"/>
        <v>200665</v>
      </c>
      <c r="K39" s="1">
        <f t="shared" si="29"/>
        <v>205493</v>
      </c>
      <c r="L39" s="1">
        <f t="shared" si="29"/>
        <v>206199</v>
      </c>
      <c r="M39" s="1">
        <f t="shared" si="29"/>
        <v>200581</v>
      </c>
      <c r="N39" s="4">
        <f t="shared" si="29"/>
        <v>249517</v>
      </c>
      <c r="O39" s="4">
        <f>SUM(O28:O30)</f>
        <v>254204</v>
      </c>
      <c r="P39" s="4">
        <f>SUM(P28:P30)</f>
        <v>246503</v>
      </c>
      <c r="Q39" s="4">
        <f>SUM(Q28:Q30)</f>
        <v>245111</v>
      </c>
      <c r="R39" s="4">
        <f>SUM(R28:R30)</f>
        <v>272864</v>
      </c>
      <c r="S39" s="4"/>
      <c r="T39" s="4" t="s">
        <v>34</v>
      </c>
      <c r="U39" s="4">
        <f aca="true" t="shared" si="30" ref="U39:AD39">SUM(U28:U30)</f>
        <v>703101</v>
      </c>
      <c r="V39" s="4">
        <f t="shared" si="30"/>
        <v>712312</v>
      </c>
      <c r="W39" s="4">
        <f t="shared" si="30"/>
        <v>715998</v>
      </c>
      <c r="X39" s="4">
        <f t="shared" si="30"/>
        <v>724303</v>
      </c>
      <c r="Y39" s="4">
        <f t="shared" si="30"/>
        <v>733385</v>
      </c>
      <c r="Z39" s="4">
        <f t="shared" si="30"/>
        <v>748456</v>
      </c>
      <c r="AA39" s="4">
        <f t="shared" si="30"/>
        <v>768409</v>
      </c>
      <c r="AB39" s="4">
        <f t="shared" si="30"/>
        <v>794043</v>
      </c>
      <c r="AC39" s="4">
        <f t="shared" si="30"/>
        <v>812938</v>
      </c>
      <c r="AD39" s="4">
        <f t="shared" si="30"/>
        <v>861790</v>
      </c>
      <c r="AE39" s="4">
        <f>SUM(AE28:AE30)</f>
        <v>910501</v>
      </c>
      <c r="AF39" s="4">
        <f>SUM(AF28:AF30)</f>
        <v>950805</v>
      </c>
      <c r="AG39" s="4">
        <f>SUM(N39:Q39)</f>
        <v>995335</v>
      </c>
      <c r="AH39" s="4">
        <f>SUM(O39:R39)</f>
        <v>1018682</v>
      </c>
    </row>
    <row r="40" spans="1:39" ht="12.75">
      <c r="A40" s="1" t="s">
        <v>66</v>
      </c>
      <c r="B40" s="1">
        <f>SUM(B31:B36)-B32</f>
        <v>1136392</v>
      </c>
      <c r="C40" s="1">
        <f aca="true" t="shared" si="31" ref="C40:AF40">SUM(C31:C36)-C32</f>
        <v>1076798</v>
      </c>
      <c r="D40" s="1">
        <f t="shared" si="31"/>
        <v>1075710</v>
      </c>
      <c r="E40" s="1">
        <f t="shared" si="31"/>
        <v>1121636</v>
      </c>
      <c r="F40" s="1">
        <f t="shared" si="31"/>
        <v>1092699</v>
      </c>
      <c r="G40" s="1">
        <f t="shared" si="31"/>
        <v>1034221</v>
      </c>
      <c r="H40" s="1">
        <f t="shared" si="31"/>
        <v>1050270</v>
      </c>
      <c r="I40" s="1">
        <f t="shared" si="31"/>
        <v>1083611</v>
      </c>
      <c r="J40" s="1">
        <f t="shared" si="31"/>
        <v>1121877</v>
      </c>
      <c r="K40" s="1">
        <f t="shared" si="31"/>
        <v>1100798</v>
      </c>
      <c r="L40" s="1">
        <f t="shared" si="31"/>
        <v>1144536</v>
      </c>
      <c r="M40" s="1">
        <f t="shared" si="31"/>
        <v>1160242</v>
      </c>
      <c r="N40" s="1">
        <f t="shared" si="31"/>
        <v>1217991</v>
      </c>
      <c r="O40" s="1">
        <f t="shared" si="31"/>
        <v>1165925</v>
      </c>
      <c r="P40" s="4">
        <f>SUM(P31:P36)-P32</f>
        <v>1152753</v>
      </c>
      <c r="Q40" s="4">
        <f>SUM(Q31:Q36)-Q32</f>
        <v>1164345</v>
      </c>
      <c r="R40" s="4">
        <f>SUM(R31:R36)-R32</f>
        <v>1200743</v>
      </c>
      <c r="S40" s="1"/>
      <c r="T40" s="1"/>
      <c r="U40" s="1">
        <f t="shared" si="31"/>
        <v>4410536</v>
      </c>
      <c r="V40" s="1">
        <f t="shared" si="31"/>
        <v>4366843</v>
      </c>
      <c r="W40" s="1">
        <f t="shared" si="31"/>
        <v>4324266</v>
      </c>
      <c r="X40" s="1">
        <f t="shared" si="31"/>
        <v>4298826</v>
      </c>
      <c r="Y40" s="1">
        <f t="shared" si="31"/>
        <v>4260801</v>
      </c>
      <c r="Z40" s="1">
        <f t="shared" si="31"/>
        <v>4289979</v>
      </c>
      <c r="AA40" s="1">
        <f t="shared" si="31"/>
        <v>4356556</v>
      </c>
      <c r="AB40" s="1">
        <f t="shared" si="31"/>
        <v>4450822</v>
      </c>
      <c r="AC40" s="1">
        <f t="shared" si="31"/>
        <v>4527453</v>
      </c>
      <c r="AD40" s="1">
        <f t="shared" si="31"/>
        <v>4623567</v>
      </c>
      <c r="AE40" s="1">
        <f t="shared" si="31"/>
        <v>4688694</v>
      </c>
      <c r="AF40" s="1">
        <f t="shared" si="31"/>
        <v>4696911</v>
      </c>
      <c r="AG40" s="4">
        <f>SUM(N40:Q40)</f>
        <v>4701014</v>
      </c>
      <c r="AH40" s="4">
        <f>SUM(O40:R40)</f>
        <v>4683766</v>
      </c>
      <c r="AI40" s="1"/>
      <c r="AJ40" s="1"/>
      <c r="AK40" s="1"/>
      <c r="AL40" s="1"/>
      <c r="AM40" s="1"/>
    </row>
    <row r="41" spans="1:34" ht="12.75">
      <c r="A41" s="1"/>
      <c r="B41" s="1"/>
      <c r="C41" s="1"/>
      <c r="D41" s="1"/>
      <c r="E41" s="1"/>
      <c r="F41" s="1"/>
      <c r="G41" s="1"/>
      <c r="H41" s="1"/>
      <c r="I41" s="1"/>
      <c r="J41" s="1"/>
      <c r="K41" s="1"/>
      <c r="L41" s="1"/>
      <c r="M41" s="1"/>
      <c r="N41" s="4"/>
      <c r="O41" s="4"/>
      <c r="P41" s="4"/>
      <c r="S41" s="4"/>
      <c r="AC41" s="1"/>
      <c r="AD41" s="4"/>
      <c r="AE41" s="4"/>
      <c r="AF41" s="4"/>
      <c r="AG41" s="4"/>
      <c r="AH41" s="4"/>
    </row>
    <row r="42" spans="1:34" ht="12.75">
      <c r="A42" s="1" t="s">
        <v>40</v>
      </c>
      <c r="B42" s="1">
        <f>SUM(B28:B37)-B32</f>
        <v>1361316</v>
      </c>
      <c r="C42" s="1">
        <f aca="true" t="shared" si="32" ref="C42:AE42">SUM(C28:C37)-C32</f>
        <v>1307254</v>
      </c>
      <c r="D42" s="1">
        <f t="shared" si="32"/>
        <v>1293789</v>
      </c>
      <c r="E42" s="1">
        <f t="shared" si="32"/>
        <v>1338812</v>
      </c>
      <c r="F42" s="1">
        <f t="shared" si="32"/>
        <v>1322779</v>
      </c>
      <c r="G42" s="1">
        <f t="shared" si="32"/>
        <v>1264966</v>
      </c>
      <c r="H42" s="1">
        <f t="shared" si="32"/>
        <v>1274368</v>
      </c>
      <c r="I42" s="1">
        <f t="shared" si="32"/>
        <v>1308717</v>
      </c>
      <c r="J42" s="1">
        <f t="shared" si="32"/>
        <v>1367747</v>
      </c>
      <c r="K42" s="1">
        <f t="shared" si="32"/>
        <v>1353411</v>
      </c>
      <c r="L42" s="1">
        <f t="shared" si="32"/>
        <v>1397594</v>
      </c>
      <c r="M42" s="1">
        <f t="shared" si="32"/>
        <v>1408313</v>
      </c>
      <c r="N42" s="1">
        <f t="shared" si="32"/>
        <v>1518968</v>
      </c>
      <c r="O42" s="4">
        <f t="shared" si="32"/>
        <v>1473913</v>
      </c>
      <c r="P42" s="4">
        <f>SUM(P28:P37)-P32</f>
        <v>1455582</v>
      </c>
      <c r="Q42" s="4">
        <f>SUM(Q28:Q37)-Q32</f>
        <v>1462986</v>
      </c>
      <c r="R42" s="4">
        <f>SUM(R28:R37)-R32</f>
        <v>1526015</v>
      </c>
      <c r="S42" s="4"/>
      <c r="T42" s="1" t="s">
        <v>34</v>
      </c>
      <c r="U42" s="1">
        <f t="shared" si="32"/>
        <v>5301171</v>
      </c>
      <c r="V42" s="1">
        <f t="shared" si="32"/>
        <v>5262634</v>
      </c>
      <c r="W42" s="1">
        <f t="shared" si="32"/>
        <v>5220346</v>
      </c>
      <c r="X42" s="1">
        <f t="shared" si="32"/>
        <v>5200925</v>
      </c>
      <c r="Y42" s="1">
        <f t="shared" si="32"/>
        <v>5170830</v>
      </c>
      <c r="Z42" s="1">
        <f t="shared" si="32"/>
        <v>5215798</v>
      </c>
      <c r="AA42" s="1">
        <f t="shared" si="32"/>
        <v>5304243</v>
      </c>
      <c r="AB42" s="1">
        <f t="shared" si="32"/>
        <v>5427469</v>
      </c>
      <c r="AC42" s="1">
        <f t="shared" si="32"/>
        <v>5527065</v>
      </c>
      <c r="AD42" s="1">
        <f t="shared" si="32"/>
        <v>5678286</v>
      </c>
      <c r="AE42" s="4">
        <f t="shared" si="32"/>
        <v>5798788</v>
      </c>
      <c r="AF42" s="4">
        <f>SUM(AF28:AF37)-AF32</f>
        <v>5856776</v>
      </c>
      <c r="AG42" s="4">
        <f>SUM(N42:Q42)</f>
        <v>5911449</v>
      </c>
      <c r="AH42" s="4">
        <f>SUM(O42:R42)</f>
        <v>5918496</v>
      </c>
    </row>
  </sheetData>
  <sheetProtection/>
  <printOptions/>
  <pageMargins left="0.75" right="0.75" top="1" bottom="1" header="0.5" footer="0.5"/>
  <pageSetup fitToHeight="1" fitToWidth="1" horizontalDpi="600" verticalDpi="600" orientation="landscape" paperSize="9" scale="38" r:id="rId1"/>
</worksheet>
</file>

<file path=xl/worksheets/sheet8.xml><?xml version="1.0" encoding="utf-8"?>
<worksheet xmlns="http://schemas.openxmlformats.org/spreadsheetml/2006/main" xmlns:r="http://schemas.openxmlformats.org/officeDocument/2006/relationships">
  <dimension ref="A1:Y53"/>
  <sheetViews>
    <sheetView zoomScalePageLayoutView="0" workbookViewId="0" topLeftCell="A1">
      <pane xSplit="1" ySplit="1" topLeftCell="I2" activePane="bottomRight" state="frozen"/>
      <selection pane="topLeft" activeCell="B25" sqref="B25"/>
      <selection pane="topRight" activeCell="B25" sqref="B25"/>
      <selection pane="bottomLeft" activeCell="B25" sqref="B25"/>
      <selection pane="bottomRight" activeCell="N3" sqref="N3"/>
    </sheetView>
  </sheetViews>
  <sheetFormatPr defaultColWidth="9.140625" defaultRowHeight="12.75"/>
  <cols>
    <col min="1" max="1" width="34.00390625" style="0" customWidth="1"/>
    <col min="2" max="2" width="11.140625" style="0" bestFit="1" customWidth="1"/>
    <col min="16" max="20" width="10.7109375" style="0" customWidth="1"/>
    <col min="21" max="21" width="10.57421875" style="0" customWidth="1"/>
    <col min="22" max="23" width="10.7109375" style="0" customWidth="1"/>
  </cols>
  <sheetData>
    <row r="1" spans="2:25" ht="12.75">
      <c r="B1" s="3" t="s">
        <v>26</v>
      </c>
      <c r="C1" s="3" t="s">
        <v>27</v>
      </c>
      <c r="D1" s="3" t="s">
        <v>28</v>
      </c>
      <c r="E1" s="3" t="s">
        <v>29</v>
      </c>
      <c r="F1" s="3" t="s">
        <v>30</v>
      </c>
      <c r="G1" s="3" t="s">
        <v>31</v>
      </c>
      <c r="H1" s="3" t="s">
        <v>32</v>
      </c>
      <c r="I1" s="3" t="s">
        <v>33</v>
      </c>
      <c r="J1" s="3" t="s">
        <v>54</v>
      </c>
      <c r="K1" s="3" t="s">
        <v>67</v>
      </c>
      <c r="L1" s="3" t="s">
        <v>82</v>
      </c>
      <c r="M1" s="3" t="s">
        <v>92</v>
      </c>
      <c r="N1" s="3" t="s">
        <v>93</v>
      </c>
      <c r="P1" s="3" t="s">
        <v>49</v>
      </c>
      <c r="Q1" s="3" t="s">
        <v>50</v>
      </c>
      <c r="R1" s="3" t="s">
        <v>51</v>
      </c>
      <c r="S1" s="3" t="s">
        <v>52</v>
      </c>
      <c r="T1" s="3" t="s">
        <v>53</v>
      </c>
      <c r="U1" s="3" t="s">
        <v>55</v>
      </c>
      <c r="V1" s="6" t="s">
        <v>68</v>
      </c>
      <c r="W1" s="1" t="s">
        <v>78</v>
      </c>
      <c r="X1" s="3" t="s">
        <v>94</v>
      </c>
      <c r="Y1" s="3" t="s">
        <v>95</v>
      </c>
    </row>
    <row r="3" spans="1:25" ht="12.75">
      <c r="A3" s="1" t="s">
        <v>0</v>
      </c>
      <c r="B3" s="4">
        <f>Levels!F3/Levels!B3*100-100</f>
        <v>5.498371335504885</v>
      </c>
      <c r="C3" s="4">
        <f>Levels!G3/Levels!C3*100-100</f>
        <v>0.9952724558347938</v>
      </c>
      <c r="D3" s="4">
        <f>Levels!H3/Levels!D3*100-100</f>
        <v>4.963960288317693</v>
      </c>
      <c r="E3" s="4">
        <f>Levels!I3/Levels!E3*100-100</f>
        <v>4.811602060178927</v>
      </c>
      <c r="F3" s="4">
        <f>Levels!J3/Levels!F3*100-100</f>
        <v>2.0748425342719514</v>
      </c>
      <c r="G3" s="4">
        <f>Levels!K3/Levels!G3*100-100</f>
        <v>2.6607538802660713</v>
      </c>
      <c r="H3" s="4">
        <f>Levels!L3/Levels!H3*100-100</f>
        <v>3.303964757709238</v>
      </c>
      <c r="I3" s="4">
        <f>Levels!M3/Levels!I3*100-100</f>
        <v>0.5819216345532112</v>
      </c>
      <c r="J3" s="4">
        <f>Levels!N3/Levels!J3*100-100</f>
        <v>17.023593466424686</v>
      </c>
      <c r="K3" s="4">
        <f>Levels!O3/Levels!K3*100-100</f>
        <v>20.818334533237334</v>
      </c>
      <c r="L3" s="4">
        <f>Levels!P3/Levels!L3*100-100</f>
        <v>20.280948200175587</v>
      </c>
      <c r="M3" s="4">
        <f>Levels!Q3/Levels!M3*100-100</f>
        <v>17.318076626382094</v>
      </c>
      <c r="N3" s="4">
        <f>Levels!R3/Levels!N3*100-100</f>
        <v>6.9478908188585535</v>
      </c>
      <c r="O3" s="4"/>
      <c r="P3" s="4">
        <f>Levels!Y3/Levels!U3*100-100</f>
        <v>4.013927210616217</v>
      </c>
      <c r="Q3" s="4">
        <f>Levels!Z3/Levels!V3*100-100</f>
        <v>3.136136849607979</v>
      </c>
      <c r="R3" s="4">
        <f>Levels!AA3/Levels!W3*100-100</f>
        <v>3.5675046855813406</v>
      </c>
      <c r="S3" s="4">
        <f>Levels!AB3/Levels!X3*100-100</f>
        <v>3.1746031746031917</v>
      </c>
      <c r="T3" s="4">
        <f>Levels!AC3/Levels!Y3*100-100</f>
        <v>2.1600454746415636</v>
      </c>
      <c r="U3" s="4">
        <f>Levels!AD3/Levels!Z3*100-100</f>
        <v>6.040711189294456</v>
      </c>
      <c r="V3" s="7">
        <f>Levels!AE3/Levels!AA3*100-100</f>
        <v>10.739469578783158</v>
      </c>
      <c r="W3" s="7">
        <f>Levels!AF3/Levels!AB3*100-100</f>
        <v>14.870763039777131</v>
      </c>
      <c r="X3" s="7">
        <f>Levels!AG3/Levels!AC3*100-100</f>
        <v>18.874806800618245</v>
      </c>
      <c r="Y3" s="7">
        <f>Levels!AH3/Levels!AD3*100-100</f>
        <v>15.910774061676094</v>
      </c>
    </row>
    <row r="4" spans="1:25" ht="12.75">
      <c r="A4" s="1" t="s">
        <v>1</v>
      </c>
      <c r="B4" s="4">
        <f>Levels!F4/Levels!B4*100-100</f>
        <v>3.947737018654067</v>
      </c>
      <c r="C4" s="4">
        <f>Levels!G4/Levels!C4*100-100</f>
        <v>0.9636458514524264</v>
      </c>
      <c r="D4" s="4">
        <f>Levels!H4/Levels!D4*100-100</f>
        <v>3.8915199052834026</v>
      </c>
      <c r="E4" s="4">
        <f>Levels!I4/Levels!E4*100-100</f>
        <v>4.925134335567222</v>
      </c>
      <c r="F4" s="4">
        <f>Levels!J4/Levels!F4*100-100</f>
        <v>6.849324534429741</v>
      </c>
      <c r="G4" s="4">
        <f>Levels!K4/Levels!G4*100-100</f>
        <v>9.035903797119431</v>
      </c>
      <c r="H4" s="4">
        <f>Levels!L4/Levels!H4*100-100</f>
        <v>10.31987407317716</v>
      </c>
      <c r="I4" s="4">
        <f>Levels!M4/Levels!I4*100-100</f>
        <v>7.932820254621305</v>
      </c>
      <c r="J4" s="4">
        <f>Levels!N4/Levels!J4*100-100</f>
        <v>28.598498321767863</v>
      </c>
      <c r="K4" s="4">
        <f>Levels!O4/Levels!K4*100-100</f>
        <v>29.42195143532504</v>
      </c>
      <c r="L4" s="4">
        <f>Levels!P4/Levels!L4*100-100</f>
        <v>28.565802386240392</v>
      </c>
      <c r="M4" s="4">
        <f>Levels!Q4/Levels!M4*100-100</f>
        <v>31.17040630685264</v>
      </c>
      <c r="N4" s="4">
        <f>Levels!R4/Levels!N4*100-100</f>
        <v>12.095671065336333</v>
      </c>
      <c r="O4" s="4"/>
      <c r="P4" s="4">
        <f>Levels!Y4/Levels!U4*100-100</f>
        <v>3.3901937564930478</v>
      </c>
      <c r="Q4" s="4">
        <f>Levels!Z4/Levels!V4*100-100</f>
        <v>4.1508117478654185</v>
      </c>
      <c r="R4" s="4">
        <f>Levels!AA4/Levels!W4*100-100</f>
        <v>6.244114022483771</v>
      </c>
      <c r="S4" s="4">
        <f>Levels!AB4/Levels!X4*100-100</f>
        <v>7.825983423607852</v>
      </c>
      <c r="T4" s="4">
        <f>Levels!AC4/Levels!Y4*100-100</f>
        <v>8.527300642595392</v>
      </c>
      <c r="U4" s="4">
        <f>Levels!AD4/Levels!Z4*100-100</f>
        <v>14.305225099539683</v>
      </c>
      <c r="V4" s="7">
        <f>Levels!AE4/Levels!AA4*100-100</f>
        <v>19.634529730970925</v>
      </c>
      <c r="W4" s="7">
        <f>Levels!AF4/Levels!AB4*100-100</f>
        <v>24.06970056051169</v>
      </c>
      <c r="X4" s="7">
        <f>Levels!AG4/Levels!AC4*100-100</f>
        <v>29.425894631884972</v>
      </c>
      <c r="Y4" s="7">
        <f>Levels!AH4/Levels!AD4*100-100</f>
        <v>24.413723514652943</v>
      </c>
    </row>
    <row r="5" spans="1:25" ht="12.75">
      <c r="A5" s="1" t="s">
        <v>2</v>
      </c>
      <c r="B5" s="4">
        <f>Levels!F5/Levels!B5*100-100</f>
        <v>0.6349206349206327</v>
      </c>
      <c r="C5" s="4">
        <f>Levels!G5/Levels!C5*100-100</f>
        <v>-1.087902523933863</v>
      </c>
      <c r="D5" s="4">
        <f>Levels!H5/Levels!D5*100-100</f>
        <v>9.978070175438589</v>
      </c>
      <c r="E5" s="4">
        <f>Levels!I5/Levels!E5*100-100</f>
        <v>0.6243996157540863</v>
      </c>
      <c r="F5" s="4">
        <f>Levels!J5/Levels!F5*100-100</f>
        <v>12.302839116719227</v>
      </c>
      <c r="G5" s="4">
        <f>Levels!K5/Levels!G5*100-100</f>
        <v>4.355477342718885</v>
      </c>
      <c r="H5" s="4">
        <f>Levels!L5/Levels!H5*100-100</f>
        <v>24.127617148554336</v>
      </c>
      <c r="I5" s="4">
        <f>Levels!M5/Levels!I5*100-100</f>
        <v>14.033412887828149</v>
      </c>
      <c r="J5" s="4">
        <f>Levels!N5/Levels!J5*100-100</f>
        <v>27.528089887640434</v>
      </c>
      <c r="K5" s="4">
        <f>Levels!O5/Levels!K5*100-100</f>
        <v>40.55649241146713</v>
      </c>
      <c r="L5" s="4">
        <f>Levels!P5/Levels!L5*100-100</f>
        <v>21.847389558232933</v>
      </c>
      <c r="M5" s="4">
        <f>Levels!Q5/Levels!M5*100-100</f>
        <v>24.319799079112585</v>
      </c>
      <c r="N5" s="4">
        <f>Levels!R5/Levels!N5*100-100</f>
        <v>1.4159848961611061</v>
      </c>
      <c r="O5" s="4"/>
      <c r="P5" s="4">
        <f>Levels!Y5/Levels!U5*100-100</f>
        <v>2.1881317635866253</v>
      </c>
      <c r="Q5" s="4">
        <f>Levels!Z5/Levels!V5*100-100</f>
        <v>5.259408761723861</v>
      </c>
      <c r="R5" s="4">
        <f>Levels!AA5/Levels!W5*100-100</f>
        <v>6.7516075256013295</v>
      </c>
      <c r="S5" s="4">
        <f>Levels!AB5/Levels!X5*100-100</f>
        <v>10.128205128205138</v>
      </c>
      <c r="T5" s="4">
        <f>Levels!AC5/Levels!Y5*100-100</f>
        <v>13.38298615151868</v>
      </c>
      <c r="U5" s="4">
        <f>Levels!AD5/Levels!Z5*100-100</f>
        <v>17.62914504849988</v>
      </c>
      <c r="V5" s="7">
        <f>Levels!AE5/Levels!AA5*100-100</f>
        <v>27.060791968767433</v>
      </c>
      <c r="W5" s="7">
        <f>Levels!AF5/Levels!AB5*100-100</f>
        <v>26.309662398137363</v>
      </c>
      <c r="X5" s="7">
        <f>Levels!AG5/Levels!AC5*100-100</f>
        <v>28.461459509391375</v>
      </c>
      <c r="Y5" s="7">
        <f>Levels!AH5/Levels!AD5*100-100</f>
        <v>20.442995493335886</v>
      </c>
    </row>
    <row r="6" spans="1:25" ht="12.75">
      <c r="A6" s="1" t="s">
        <v>3</v>
      </c>
      <c r="B6" s="4">
        <f>Levels!F6/Levels!B6*100-100</f>
        <v>-8.081896551724128</v>
      </c>
      <c r="C6" s="4">
        <f>Levels!G6/Levels!C6*100-100</f>
        <v>0.9900990099009874</v>
      </c>
      <c r="D6" s="4">
        <f>Levels!H6/Levels!D6*100-100</f>
        <v>-0.2483443708609343</v>
      </c>
      <c r="E6" s="4">
        <f>Levels!I6/Levels!E6*100-100</f>
        <v>0.934380972605652</v>
      </c>
      <c r="F6" s="4">
        <f>Levels!J6/Levels!F6*100-100</f>
        <v>11.25439624853459</v>
      </c>
      <c r="G6" s="4">
        <f>Levels!K6/Levels!G6*100-100</f>
        <v>1.0516934046345767</v>
      </c>
      <c r="H6" s="4">
        <f>Levels!L6/Levels!H6*100-100</f>
        <v>12.406639004149383</v>
      </c>
      <c r="I6" s="4">
        <f>Levels!M6/Levels!I6*100-100</f>
        <v>4.860088365243016</v>
      </c>
      <c r="J6" s="4">
        <f>Levels!N6/Levels!J6*100-100</f>
        <v>7.2181243414120075</v>
      </c>
      <c r="K6" s="4">
        <f>Levels!O6/Levels!K6*100-100</f>
        <v>21.36179220321044</v>
      </c>
      <c r="L6" s="4">
        <f>Levels!P6/Levels!L6*100-100</f>
        <v>11.554078995939449</v>
      </c>
      <c r="M6" s="4">
        <f>Levels!Q6/Levels!M6*100-100</f>
        <v>17.696629213483135</v>
      </c>
      <c r="N6" s="4">
        <f>Levels!R6/Levels!N6*100-100</f>
        <v>7.813267813267814</v>
      </c>
      <c r="O6" s="4"/>
      <c r="P6" s="4">
        <f>Levels!Y6/Levels!U6*100-100</f>
        <v>-1.756678281068531</v>
      </c>
      <c r="Q6" s="4">
        <f>Levels!Z6/Levels!V6*100-100</f>
        <v>3.2799050163253156</v>
      </c>
      <c r="R6" s="4">
        <f>Levels!AA6/Levels!W6*100-100</f>
        <v>3.2907395530119743</v>
      </c>
      <c r="S6" s="4">
        <f>Levels!AB6/Levels!X6*100-100</f>
        <v>6.30399368119663</v>
      </c>
      <c r="T6" s="4">
        <f>Levels!AC6/Levels!Y6*100-100</f>
        <v>7.2114674153982605</v>
      </c>
      <c r="U6" s="4">
        <f>Levels!AD6/Levels!Z6*100-100</f>
        <v>6.222158356085643</v>
      </c>
      <c r="V6" s="7">
        <f>Levels!AE6/Levels!AA6*100-100</f>
        <v>11.70710737485669</v>
      </c>
      <c r="W6" s="7">
        <f>Levels!AF6/Levels!AB6*100-100</f>
        <v>11.512027491408944</v>
      </c>
      <c r="X6" s="7">
        <f>Levels!AG6/Levels!AC6*100-100</f>
        <v>14.380886744773719</v>
      </c>
      <c r="Y6" s="7">
        <f>Levels!AH6/Levels!AD6*100-100</f>
        <v>14.411976911976907</v>
      </c>
    </row>
    <row r="7" spans="1:25" ht="12.75">
      <c r="A7" s="1" t="s">
        <v>4</v>
      </c>
      <c r="B7" s="4">
        <f>Levels!F7/Levels!B7*100-100</f>
        <v>-9.337860780984713</v>
      </c>
      <c r="C7" s="4">
        <f>Levels!G7/Levels!C7*100-100</f>
        <v>-0.5489478499542457</v>
      </c>
      <c r="D7" s="4">
        <f>Levels!H7/Levels!D7*100-100</f>
        <v>-1.9579751671442267</v>
      </c>
      <c r="E7" s="4">
        <f>Levels!I7/Levels!E7*100-100</f>
        <v>-1.3922227556409013</v>
      </c>
      <c r="F7" s="4">
        <f>Levels!J7/Levels!F7*100-100</f>
        <v>6.8352059925093585</v>
      </c>
      <c r="G7" s="4">
        <f>Levels!K7/Levels!G7*100-100</f>
        <v>10.8095676172953</v>
      </c>
      <c r="H7" s="4">
        <f>Levels!L7/Levels!H7*100-100</f>
        <v>30.053580126643936</v>
      </c>
      <c r="I7" s="4">
        <f>Levels!M7/Levels!I7*100-100</f>
        <v>24.099318403115873</v>
      </c>
      <c r="J7" s="4">
        <f>Levels!N7/Levels!J7*100-100</f>
        <v>24.014022787028935</v>
      </c>
      <c r="K7" s="4">
        <f>Levels!O7/Levels!K7*100-100</f>
        <v>19.01203819012038</v>
      </c>
      <c r="L7" s="4">
        <f>Levels!P7/Levels!L7*100-100</f>
        <v>8.614232209737821</v>
      </c>
      <c r="M7" s="4">
        <f>Levels!Q7/Levels!M7*100-100</f>
        <v>17.536288740682622</v>
      </c>
      <c r="N7" s="4">
        <f>Levels!R7/Levels!N7*100-100</f>
        <v>4.3109540636042425</v>
      </c>
      <c r="O7" s="4"/>
      <c r="P7" s="4">
        <f>Levels!Y7/Levels!U7*100-100</f>
        <v>-3.463699965592383</v>
      </c>
      <c r="Q7" s="4">
        <f>Levels!Z7/Levels!V7*100-100</f>
        <v>0.7530297682080374</v>
      </c>
      <c r="R7" s="4">
        <f>Levels!AA7/Levels!W7*100-100</f>
        <v>3.6644279486273206</v>
      </c>
      <c r="S7" s="4">
        <f>Levels!AB7/Levels!X7*100-100</f>
        <v>11.472886573525926</v>
      </c>
      <c r="T7" s="4">
        <f>Levels!AC7/Levels!Y7*100-100</f>
        <v>17.737911369846742</v>
      </c>
      <c r="U7" s="4">
        <f>Levels!AD7/Levels!Z7*100-100</f>
        <v>22.130094593016466</v>
      </c>
      <c r="V7" s="7">
        <f>Levels!AE7/Levels!AA7*100-100</f>
        <v>24.073653102977957</v>
      </c>
      <c r="W7" s="7">
        <f>Levels!AF7/Levels!AB7*100-100</f>
        <v>18.385554965480623</v>
      </c>
      <c r="X7" s="7">
        <f>Levels!AG7/Levels!AC7*100-100</f>
        <v>16.98284561049445</v>
      </c>
      <c r="Y7" s="7">
        <f>Levels!AH7/Levels!AD7*100-100</f>
        <v>12.019506597819856</v>
      </c>
    </row>
    <row r="8" spans="1:25" ht="12.75">
      <c r="A8" s="1" t="s">
        <v>5</v>
      </c>
      <c r="B8" s="4">
        <f>Levels!F8/Levels!B8*100-100</f>
        <v>7.8125</v>
      </c>
      <c r="C8" s="4">
        <f>Levels!G8/Levels!C8*100-100</f>
        <v>-3.4730086825217086</v>
      </c>
      <c r="D8" s="4">
        <f>Levels!H8/Levels!D8*100-100</f>
        <v>1.2080942313500458</v>
      </c>
      <c r="E8" s="4">
        <f>Levels!I8/Levels!E8*100-100</f>
        <v>2.7012127894156635</v>
      </c>
      <c r="F8" s="4">
        <f>Levels!J8/Levels!F8*100-100</f>
        <v>1.7753623188405925</v>
      </c>
      <c r="G8" s="4">
        <f>Levels!K8/Levels!G8*100-100</f>
        <v>8.95580758701604</v>
      </c>
      <c r="H8" s="4">
        <f>Levels!L8/Levels!H8*100-100</f>
        <v>9.131602506714415</v>
      </c>
      <c r="I8" s="4">
        <f>Levels!M8/Levels!I8*100-100</f>
        <v>5.877616747181975</v>
      </c>
      <c r="J8" s="4">
        <f>Levels!N8/Levels!J8*100-100</f>
        <v>2.1359914560341764</v>
      </c>
      <c r="K8" s="4">
        <f>Levels!O8/Levels!K8*100-100</f>
        <v>-8.399138549892314</v>
      </c>
      <c r="L8" s="4">
        <f>Levels!P8/Levels!L8*100-100</f>
        <v>-20.61799289034728</v>
      </c>
      <c r="M8" s="4">
        <f>Levels!Q8/Levels!M8*100-100</f>
        <v>-27.452471482889734</v>
      </c>
      <c r="N8" s="4">
        <f>Levels!R8/Levels!N8*100-100</f>
        <v>-15.02265597769258</v>
      </c>
      <c r="O8" s="4"/>
      <c r="P8" s="4">
        <f>Levels!Y8/Levels!U8*100-100</f>
        <v>2.025024695423113</v>
      </c>
      <c r="Q8" s="4">
        <f>Levels!Z8/Levels!V8*100-100</f>
        <v>0.7693553611920976</v>
      </c>
      <c r="R8" s="4">
        <f>Levels!AA8/Levels!W8*100-100</f>
        <v>3.3942558746736324</v>
      </c>
      <c r="S8" s="4">
        <f>Levels!AB8/Levels!X8*100-100</f>
        <v>5.546519193233564</v>
      </c>
      <c r="T8" s="4">
        <f>Levels!AC8/Levels!Y8*100-100</f>
        <v>6.478941423269319</v>
      </c>
      <c r="U8" s="4">
        <f>Levels!AD8/Levels!Z8*100-100</f>
        <v>6.5418307482118365</v>
      </c>
      <c r="V8" s="7">
        <f>Levels!AE8/Levels!AA8*100-100</f>
        <v>2.7698863636363598</v>
      </c>
      <c r="W8" s="7">
        <f>Levels!AF8/Levels!AB8*100-100</f>
        <v>-5.463091385421478</v>
      </c>
      <c r="X8" s="7">
        <f>Levels!AG8/Levels!AC8*100-100</f>
        <v>-15.2383117375161</v>
      </c>
      <c r="Y8" s="7">
        <f>Levels!AH8/Levels!AD8*100-100</f>
        <v>-18.873048200950436</v>
      </c>
    </row>
    <row r="9" spans="1:25" ht="12.75">
      <c r="A9" s="1" t="s">
        <v>6</v>
      </c>
      <c r="B9" s="4">
        <f>Levels!F9/Levels!B9*100-100</f>
        <v>22.315476190476176</v>
      </c>
      <c r="C9" s="4">
        <f>Levels!G9/Levels!C9*100-100</f>
        <v>13.187381485950695</v>
      </c>
      <c r="D9" s="4">
        <f>Levels!H9/Levels!D9*100-100</f>
        <v>14.18728114763357</v>
      </c>
      <c r="E9" s="4">
        <f>Levels!I9/Levels!E9*100-100</f>
        <v>10.262116716122648</v>
      </c>
      <c r="F9" s="4">
        <f>Levels!J9/Levels!F9*100-100</f>
        <v>19.207747335636768</v>
      </c>
      <c r="G9" s="4">
        <f>Levels!K9/Levels!G9*100-100</f>
        <v>30.475175144684727</v>
      </c>
      <c r="H9" s="4">
        <f>Levels!L9/Levels!H9*100-100</f>
        <v>43.94598872292016</v>
      </c>
      <c r="I9" s="4">
        <f>Levels!M9/Levels!I9*100-100</f>
        <v>29.522314420273602</v>
      </c>
      <c r="J9" s="4">
        <f>Levels!N9/Levels!J9*100-100</f>
        <v>6.201012410189421</v>
      </c>
      <c r="K9" s="4">
        <f>Levels!O9/Levels!K9*100-100</f>
        <v>-7.67674409556048</v>
      </c>
      <c r="L9" s="4">
        <f>Levels!P9/Levels!L9*100-100</f>
        <v>-21.317389959797964</v>
      </c>
      <c r="M9" s="4">
        <f>Levels!Q9/Levels!M9*100-100</f>
        <v>-15.299373203587635</v>
      </c>
      <c r="N9" s="4">
        <f>Levels!R9/Levels!N9*100-100</f>
        <v>-6.1118585431481876</v>
      </c>
      <c r="O9" s="4"/>
      <c r="P9" s="4">
        <f>Levels!Y9/Levels!U9*100-100</f>
        <v>14.738870634557514</v>
      </c>
      <c r="Q9" s="4">
        <f>Levels!Z9/Levels!V9*100-100</f>
        <v>14.271593874377288</v>
      </c>
      <c r="R9" s="4">
        <f>Levels!AA9/Levels!W9*100-100</f>
        <v>18.59593465774627</v>
      </c>
      <c r="S9" s="4">
        <f>Levels!AB9/Levels!X9*100-100</f>
        <v>25.915597694738793</v>
      </c>
      <c r="T9" s="4">
        <f>Levels!AC9/Levels!Y9*100-100</f>
        <v>30.711696471725475</v>
      </c>
      <c r="U9" s="4">
        <f>Levels!AD9/Levels!Z9*100-100</f>
        <v>26.51343028821202</v>
      </c>
      <c r="V9" s="7">
        <f>Levels!AE9/Levels!AA9*100-100</f>
        <v>16.193506633588612</v>
      </c>
      <c r="W9" s="7">
        <f>Levels!AF9/Levels!AB9*100-100</f>
        <v>-0.07480683104483887</v>
      </c>
      <c r="X9" s="7">
        <f>Levels!AG9/Levels!AC9*100-100</f>
        <v>-10.238775340414321</v>
      </c>
      <c r="Y9" s="7">
        <f>Levels!AH9/Levels!AD9*100-100</f>
        <v>-12.931191656942815</v>
      </c>
    </row>
    <row r="10" spans="1:25" ht="12.75">
      <c r="A10" s="1" t="s">
        <v>7</v>
      </c>
      <c r="B10" s="4">
        <f>Levels!F10/Levels!B10*100-100</f>
        <v>-11.17787003778514</v>
      </c>
      <c r="C10" s="4">
        <f>Levels!G10/Levels!C10*100-100</f>
        <v>-12.389968288416384</v>
      </c>
      <c r="D10" s="4">
        <f>Levels!H10/Levels!D10*100-100</f>
        <v>-7.5400540762843065</v>
      </c>
      <c r="E10" s="4">
        <f>Levels!I10/Levels!E10*100-100</f>
        <v>-5.055501085510201</v>
      </c>
      <c r="F10" s="4">
        <f>Levels!J10/Levels!F10*100-100</f>
        <v>0.8045880425192138</v>
      </c>
      <c r="G10" s="4">
        <f>Levels!K10/Levels!G10*100-100</f>
        <v>11.563594430682485</v>
      </c>
      <c r="H10" s="4">
        <f>Levels!L10/Levels!H10*100-100</f>
        <v>6.822440520129462</v>
      </c>
      <c r="I10" s="4">
        <f>Levels!M10/Levels!I10*100-100</f>
        <v>7.90359312907421</v>
      </c>
      <c r="J10" s="4">
        <f>Levels!N10/Levels!J10*100-100</f>
        <v>14.045014066895916</v>
      </c>
      <c r="K10" s="4">
        <f>Levels!O10/Levels!K10*100-100</f>
        <v>3.245410868441695</v>
      </c>
      <c r="L10" s="4">
        <f>Levels!P10/Levels!L10*100-100</f>
        <v>-1.3652270210409654</v>
      </c>
      <c r="M10" s="4">
        <f>Levels!Q10/Levels!M10*100-100</f>
        <v>-6.406958958890527</v>
      </c>
      <c r="N10" s="4">
        <f>Levels!R10/Levels!N10*100-100</f>
        <v>-3.9634898445851405</v>
      </c>
      <c r="O10" s="4"/>
      <c r="P10" s="4">
        <f>Levels!Y10/Levels!U10*100-100</f>
        <v>-8.9511772454197</v>
      </c>
      <c r="Q10" s="4">
        <f>Levels!Z10/Levels!V10*100-100</f>
        <v>-6.240072453671459</v>
      </c>
      <c r="R10" s="4">
        <f>Levels!AA10/Levels!W10*100-100</f>
        <v>-0.6699011680143769</v>
      </c>
      <c r="S10" s="4">
        <f>Levels!AB10/Levels!X10*100-100</f>
        <v>3.18770519476071</v>
      </c>
      <c r="T10" s="4">
        <f>Levels!AC10/Levels!Y10*100-100</f>
        <v>6.793586826243285</v>
      </c>
      <c r="U10" s="4">
        <f>Levels!AD10/Levels!Z10*100-100</f>
        <v>9.929436357737103</v>
      </c>
      <c r="V10" s="7">
        <f>Levels!AE10/Levels!AA10*100-100</f>
        <v>7.875700409330918</v>
      </c>
      <c r="W10" s="7">
        <f>Levels!AF10/Levels!AB10*100-100</f>
        <v>5.666590799169242</v>
      </c>
      <c r="X10" s="7">
        <f>Levels!AG10/Levels!AC10*100-100</f>
        <v>1.8196393716888082</v>
      </c>
      <c r="Y10" s="7">
        <f>Levels!AH10/Levels!AD10*100-100</f>
        <v>-2.2499149466360535</v>
      </c>
    </row>
    <row r="11" spans="1:25" ht="12.75">
      <c r="A11" s="1" t="s">
        <v>8</v>
      </c>
      <c r="B11" s="4">
        <f>Levels!F11/Levels!B11*100-100</f>
        <v>-8.157364135106832</v>
      </c>
      <c r="C11" s="4">
        <f>Levels!G11/Levels!C11*100-100</f>
        <v>-7.108821409104493</v>
      </c>
      <c r="D11" s="4">
        <f>Levels!H11/Levels!D11*100-100</f>
        <v>-4.973071014787806</v>
      </c>
      <c r="E11" s="4">
        <f>Levels!I11/Levels!E11*100-100</f>
        <v>-6.068414271816579</v>
      </c>
      <c r="F11" s="4">
        <f>Levels!J11/Levels!F11*100-100</f>
        <v>-2.5025527569775363</v>
      </c>
      <c r="G11" s="4">
        <f>Levels!K11/Levels!G11*100-100</f>
        <v>4.215407912171116</v>
      </c>
      <c r="H11" s="4">
        <f>Levels!L11/Levels!H11*100-100</f>
        <v>4.429923652228112</v>
      </c>
      <c r="I11" s="4">
        <f>Levels!M11/Levels!I11*100-100</f>
        <v>8.460928388150222</v>
      </c>
      <c r="J11" s="4">
        <f>Levels!N11/Levels!J11*100-100</f>
        <v>10.776843924279305</v>
      </c>
      <c r="K11" s="4">
        <f>Levels!O11/Levels!K11*100-100</f>
        <v>2.6045734420691247</v>
      </c>
      <c r="L11" s="4">
        <f>Levels!P11/Levels!L11*100-100</f>
        <v>-2.742523569290441</v>
      </c>
      <c r="M11" s="4">
        <f>Levels!Q11/Levels!M11*100-100</f>
        <v>-7.6297067350292025</v>
      </c>
      <c r="N11" s="4">
        <f>Levels!R11/Levels!N11*100-100</f>
        <v>-8.82160612005326</v>
      </c>
      <c r="O11" s="4"/>
      <c r="P11" s="4">
        <f>Levels!Y11/Levels!U11*100-100</f>
        <v>-6.644605650350854</v>
      </c>
      <c r="Q11" s="4">
        <f>Levels!Z11/Levels!V11*100-100</f>
        <v>-5.144157714472229</v>
      </c>
      <c r="R11" s="4">
        <f>Levels!AA11/Levels!W11*100-100</f>
        <v>-2.4217397454983995</v>
      </c>
      <c r="S11" s="4">
        <f>Levels!AB11/Levels!X11*100-100</f>
        <v>-0.19592378519297426</v>
      </c>
      <c r="T11" s="4">
        <f>Levels!AC11/Levels!Y11*100-100</f>
        <v>3.4938793607101246</v>
      </c>
      <c r="U11" s="4">
        <f>Levels!AD11/Levels!Z11*100-100</f>
        <v>7.072508381732703</v>
      </c>
      <c r="V11" s="7">
        <f>Levels!AE11/Levels!AA11*100-100</f>
        <v>6.635048187115132</v>
      </c>
      <c r="W11" s="7">
        <f>Levels!AF11/Levels!AB11*100-100</f>
        <v>4.860568656699414</v>
      </c>
      <c r="X11" s="7">
        <f>Levels!AG11/Levels!AC11*100-100</f>
        <v>0.7599743848915494</v>
      </c>
      <c r="Y11" s="7">
        <f>Levels!AH11/Levels!AD11*100-100</f>
        <v>-4.3730904779586695</v>
      </c>
    </row>
    <row r="12" spans="1:25" ht="12.75">
      <c r="A12" s="1" t="s">
        <v>9</v>
      </c>
      <c r="B12" s="4">
        <f>Levels!F12/Levels!B12*100-100</f>
        <v>29.622116610641</v>
      </c>
      <c r="C12" s="4">
        <f>Levels!G12/Levels!C12*100-100</f>
        <v>20.12795275590551</v>
      </c>
      <c r="D12" s="4">
        <f>Levels!H12/Levels!D12*100-100</f>
        <v>7.313364755967783</v>
      </c>
      <c r="E12" s="4">
        <f>Levels!I12/Levels!E12*100-100</f>
        <v>4.01792097612126</v>
      </c>
      <c r="F12" s="4">
        <f>Levels!J12/Levels!F12*100-100</f>
        <v>7.194276771741556</v>
      </c>
      <c r="G12" s="4">
        <f>Levels!K12/Levels!G12*100-100</f>
        <v>25.099003140789307</v>
      </c>
      <c r="H12" s="4">
        <f>Levels!L12/Levels!H12*100-100</f>
        <v>49.187683007462</v>
      </c>
      <c r="I12" s="4">
        <f>Levels!M12/Levels!I12*100-100</f>
        <v>44.72140762463343</v>
      </c>
      <c r="J12" s="4">
        <f>Levels!N12/Levels!J12*100-100</f>
        <v>42.57528989738884</v>
      </c>
      <c r="K12" s="4">
        <f>Levels!O12/Levels!K12*100-100</f>
        <v>22.981479460029846</v>
      </c>
      <c r="L12" s="4">
        <f>Levels!P12/Levels!L12*100-100</f>
        <v>10.133274241033277</v>
      </c>
      <c r="M12" s="4">
        <f>Levels!Q12/Levels!M12*100-100</f>
        <v>3.951367781155014</v>
      </c>
      <c r="N12" s="4">
        <f>Levels!R12/Levels!N12*100-100</f>
        <v>-2.8524618940346897</v>
      </c>
      <c r="O12" s="4"/>
      <c r="P12" s="4">
        <f>Levels!Y12/Levels!U12*100-100</f>
        <v>14.527762478033935</v>
      </c>
      <c r="Q12" s="4">
        <f>Levels!Z12/Levels!V12*100-100</f>
        <v>9.311128863762065</v>
      </c>
      <c r="R12" s="4">
        <f>Levels!AA12/Levels!W12*100-100</f>
        <v>11.063424499682512</v>
      </c>
      <c r="S12" s="4">
        <f>Levels!AB12/Levels!X12*100-100</f>
        <v>21.252413601729685</v>
      </c>
      <c r="T12" s="4">
        <f>Levels!AC12/Levels!Y12*100-100</f>
        <v>31.257729125635507</v>
      </c>
      <c r="U12" s="4">
        <f>Levels!AD12/Levels!Z12*100-100</f>
        <v>40.359339337313514</v>
      </c>
      <c r="V12" s="7">
        <f>Levels!AE12/Levels!AA12*100-100</f>
        <v>38.85236355936689</v>
      </c>
      <c r="W12" s="7">
        <f>Levels!AF12/Levels!AB12*100-100</f>
        <v>28.114808810908755</v>
      </c>
      <c r="X12" s="7">
        <f>Levels!AG12/Levels!AC12*100-100</f>
        <v>18.295385152228903</v>
      </c>
      <c r="Y12" s="7">
        <f>Levels!AH12/Levels!AD12*100-100</f>
        <v>7.842226263046996</v>
      </c>
    </row>
    <row r="13" spans="1:25" ht="12.75">
      <c r="A13" s="1" t="s">
        <v>10</v>
      </c>
      <c r="B13" s="4">
        <f>Levels!F13/Levels!B13*100-100</f>
        <v>-16.522284621818613</v>
      </c>
      <c r="C13" s="4">
        <f>Levels!G13/Levels!C13*100-100</f>
        <v>-16.356188432653866</v>
      </c>
      <c r="D13" s="4">
        <f>Levels!H13/Levels!D13*100-100</f>
        <v>-16.618487615793967</v>
      </c>
      <c r="E13" s="4">
        <f>Levels!I13/Levels!E13*100-100</f>
        <v>-20.649942987457237</v>
      </c>
      <c r="F13" s="4">
        <f>Levels!J13/Levels!F13*100-100</f>
        <v>-4.598318124888166</v>
      </c>
      <c r="G13" s="4">
        <f>Levels!K13/Levels!G13*100-100</f>
        <v>-7.631763059701484</v>
      </c>
      <c r="H13" s="4">
        <f>Levels!L13/Levels!H13*100-100</f>
        <v>-1.9777016113146573</v>
      </c>
      <c r="I13" s="4">
        <f>Levels!M13/Levels!I13*100-100</f>
        <v>-6.179048713895668</v>
      </c>
      <c r="J13" s="4">
        <f>Levels!N13/Levels!J13*100-100</f>
        <v>-8.057014253563395</v>
      </c>
      <c r="K13" s="4">
        <f>Levels!O13/Levels!K13*100-100</f>
        <v>-9.461591870226599</v>
      </c>
      <c r="L13" s="4">
        <f>Levels!P13/Levels!L13*100-100</f>
        <v>-8.355773481773241</v>
      </c>
      <c r="M13" s="4">
        <f>Levels!Q13/Levels!M13*100-100</f>
        <v>-2.414867003624849</v>
      </c>
      <c r="N13" s="4">
        <f>Levels!R13/Levels!N13*100-100</f>
        <v>3.4472911227153986</v>
      </c>
      <c r="O13" s="4"/>
      <c r="P13" s="4">
        <f>Levels!Y13/Levels!U13*100-100</f>
        <v>-17.32017677537337</v>
      </c>
      <c r="Q13" s="4">
        <f>Levels!Z13/Levels!V13*100-100</f>
        <v>-14.70459553413042</v>
      </c>
      <c r="R13" s="4">
        <f>Levels!AA13/Levels!W13*100-100</f>
        <v>-12.096537003890731</v>
      </c>
      <c r="S13" s="4">
        <f>Levels!AB13/Levels!X13*100-100</f>
        <v>-8.63421740885714</v>
      </c>
      <c r="T13" s="4">
        <f>Levels!AC13/Levels!Y13*100-100</f>
        <v>-5.248412574072191</v>
      </c>
      <c r="U13" s="4">
        <f>Levels!AD13/Levels!Z13*100-100</f>
        <v>-6.116168022084608</v>
      </c>
      <c r="V13" s="7">
        <f>Levels!AE13/Levels!AA13*100-100</f>
        <v>-6.632506739575177</v>
      </c>
      <c r="W13" s="7">
        <f>Levels!AF13/Levels!AB13*100-100</f>
        <v>-8.179320679320682</v>
      </c>
      <c r="X13" s="7">
        <f>Levels!AG13/Levels!AC13*100-100</f>
        <v>-7.487307176065514</v>
      </c>
      <c r="Y13" s="7">
        <f>Levels!AH13/Levels!AD13*100-100</f>
        <v>-4.673872012397425</v>
      </c>
    </row>
    <row r="14" spans="1:25" ht="12.75">
      <c r="A14" s="1" t="s">
        <v>11</v>
      </c>
      <c r="B14" s="4">
        <f>Levels!F14/Levels!B14*100-100</f>
        <v>0.11170102737365539</v>
      </c>
      <c r="C14" s="4">
        <f>Levels!G14/Levels!C14*100-100</f>
        <v>1.0075603162900961</v>
      </c>
      <c r="D14" s="4">
        <f>Levels!H14/Levels!D14*100-100</f>
        <v>-0.07890190316831536</v>
      </c>
      <c r="E14" s="4">
        <f>Levels!I14/Levels!E14*100-100</f>
        <v>-0.17336628155200628</v>
      </c>
      <c r="F14" s="4">
        <f>Levels!J14/Levels!F14*100-100</f>
        <v>5.104964460851846</v>
      </c>
      <c r="G14" s="4">
        <f>Levels!K14/Levels!G14*100-100</f>
        <v>3.433322838251712</v>
      </c>
      <c r="H14" s="4">
        <f>Levels!L14/Levels!H14*100-100</f>
        <v>5.776640209119009</v>
      </c>
      <c r="I14" s="4">
        <f>Levels!M14/Levels!I14*100-100</f>
        <v>3.732552262211783</v>
      </c>
      <c r="J14" s="4">
        <f>Levels!N14/Levels!J14*100-100</f>
        <v>3.855731173494803</v>
      </c>
      <c r="K14" s="4">
        <f>Levels!O14/Levels!K14*100-100</f>
        <v>4.066525535123759</v>
      </c>
      <c r="L14" s="4">
        <f>Levels!P14/Levels!L14*100-100</f>
        <v>-4.715936880582788</v>
      </c>
      <c r="M14" s="4">
        <f>Levels!Q14/Levels!M14*100-100</f>
        <v>1.493022151701041</v>
      </c>
      <c r="N14" s="4">
        <f>Levels!R14/Levels!N14*100-100</f>
        <v>-1.9534601988794122</v>
      </c>
      <c r="O14" s="4"/>
      <c r="P14" s="4">
        <f>Levels!Y14/Levels!U14*100-100</f>
        <v>0.20034599000319986</v>
      </c>
      <c r="Q14" s="4">
        <f>Levels!Z14/Levels!V14*100-100</f>
        <v>1.4392890711783366</v>
      </c>
      <c r="R14" s="4">
        <f>Levels!AA14/Levels!W14*100-100</f>
        <v>2.016217027196589</v>
      </c>
      <c r="S14" s="4">
        <f>Levels!AB14/Levels!X14*100-100</f>
        <v>3.483462590462949</v>
      </c>
      <c r="T14" s="4">
        <f>Levels!AC14/Levels!Y14*100-100</f>
        <v>4.513443428415442</v>
      </c>
      <c r="U14" s="4">
        <f>Levels!AD14/Levels!Z14*100-100</f>
        <v>4.199659013565338</v>
      </c>
      <c r="V14" s="7">
        <f>Levels!AE14/Levels!AA14*100-100</f>
        <v>4.346474589300925</v>
      </c>
      <c r="W14" s="7">
        <f>Levels!AF14/Levels!AB14*100-100</f>
        <v>1.6798054233623674</v>
      </c>
      <c r="X14" s="7">
        <f>Levels!AG14/Levels!AC14*100-100</f>
        <v>1.1139114877835539</v>
      </c>
      <c r="Y14" s="7">
        <f>Levels!AH14/Levels!AD14*100-100</f>
        <v>-0.34858528698464397</v>
      </c>
    </row>
    <row r="15" spans="1:25" ht="12.75">
      <c r="A15" s="1" t="s">
        <v>12</v>
      </c>
      <c r="B15" s="4">
        <f>Levels!F15/Levels!B15*100-100</f>
        <v>-9.790444070957548</v>
      </c>
      <c r="C15" s="4">
        <f>Levels!G15/Levels!C15*100-100</f>
        <v>-6.041153764323269</v>
      </c>
      <c r="D15" s="4">
        <f>Levels!H15/Levels!D15*100-100</f>
        <v>-2.3970972746771793</v>
      </c>
      <c r="E15" s="4">
        <f>Levels!I15/Levels!E15*100-100</f>
        <v>-5.023954105764233</v>
      </c>
      <c r="F15" s="4">
        <f>Levels!J15/Levels!F15*100-100</f>
        <v>-0.8857445267673114</v>
      </c>
      <c r="G15" s="4">
        <f>Levels!K15/Levels!G15*100-100</f>
        <v>4.500960748413306</v>
      </c>
      <c r="H15" s="4">
        <f>Levels!L15/Levels!H15*100-100</f>
        <v>5.248225153735575</v>
      </c>
      <c r="I15" s="4">
        <f>Levels!M15/Levels!I15*100-100</f>
        <v>7.4950360807849705</v>
      </c>
      <c r="J15" s="4">
        <f>Levels!N15/Levels!J15*100-100</f>
        <v>6.0570293764987895</v>
      </c>
      <c r="K15" s="4">
        <f>Levels!O15/Levels!K15*100-100</f>
        <v>1.2530645600653827</v>
      </c>
      <c r="L15" s="4">
        <f>Levels!P15/Levels!L15*100-100</f>
        <v>-0.8213589428839612</v>
      </c>
      <c r="M15" s="4">
        <f>Levels!Q15/Levels!M15*100-100</f>
        <v>-3.7492453089600417</v>
      </c>
      <c r="N15" s="4">
        <f>Levels!R15/Levels!N15*100-100</f>
        <v>-5.444363970393397</v>
      </c>
      <c r="O15" s="4"/>
      <c r="P15" s="4">
        <f>Levels!Y15/Levels!U15*100-100</f>
        <v>-5.914540846821438</v>
      </c>
      <c r="Q15" s="4">
        <f>Levels!Z15/Levels!V15*100-100</f>
        <v>-3.6027423745354383</v>
      </c>
      <c r="R15" s="4">
        <f>Levels!AA15/Levels!W15*100-100</f>
        <v>-1.0259286960857708</v>
      </c>
      <c r="S15" s="4">
        <f>Levels!AB15/Levels!X15*100-100</f>
        <v>0.8749267105828267</v>
      </c>
      <c r="T15" s="4">
        <f>Levels!AC15/Levels!Y15*100-100</f>
        <v>4.046216151830379</v>
      </c>
      <c r="U15" s="4">
        <f>Levels!AD15/Levels!Z15*100-100</f>
        <v>5.827108062634196</v>
      </c>
      <c r="V15" s="7">
        <f>Levels!AE15/Levels!AA15*100-100</f>
        <v>4.986649369623535</v>
      </c>
      <c r="W15" s="7">
        <f>Levels!AF15/Levels!AB15*100-100</f>
        <v>3.422419004666935</v>
      </c>
      <c r="X15" s="7">
        <f>Levels!AG15/Levels!AC15*100-100</f>
        <v>0.6236958635501111</v>
      </c>
      <c r="Y15" s="7">
        <f>Levels!AH15/Levels!AD15*100-100</f>
        <v>-2.2350208926847017</v>
      </c>
    </row>
    <row r="16" spans="1:25" ht="12.75">
      <c r="A16" s="1" t="s">
        <v>13</v>
      </c>
      <c r="B16" s="4">
        <f>Levels!F16/Levels!B16*100-100</f>
        <v>-8.234201332080772</v>
      </c>
      <c r="C16" s="4">
        <f>Levels!G16/Levels!C16*100-100</f>
        <v>-9.877871507548619</v>
      </c>
      <c r="D16" s="4">
        <f>Levels!H16/Levels!D16*100-100</f>
        <v>-8.429854311981401</v>
      </c>
      <c r="E16" s="4">
        <f>Levels!I16/Levels!E16*100-100</f>
        <v>-11.694225748345445</v>
      </c>
      <c r="F16" s="4">
        <f>Levels!J16/Levels!F16*100-100</f>
        <v>-7.37192021900664</v>
      </c>
      <c r="G16" s="4">
        <f>Levels!K16/Levels!G16*100-100</f>
        <v>-3.14464610030862</v>
      </c>
      <c r="H16" s="4">
        <f>Levels!L16/Levels!H16*100-100</f>
        <v>-1.040089450022137</v>
      </c>
      <c r="I16" s="4">
        <f>Levels!M16/Levels!I16*100-100</f>
        <v>-0.9408448121748307</v>
      </c>
      <c r="J16" s="4">
        <f>Levels!N16/Levels!J16*100-100</f>
        <v>2.250121074395551</v>
      </c>
      <c r="K16" s="4">
        <f>Levels!O16/Levels!K16*100-100</f>
        <v>1.6404190870825204</v>
      </c>
      <c r="L16" s="4">
        <f>Levels!P16/Levels!L16*100-100</f>
        <v>-7.253575001471191</v>
      </c>
      <c r="M16" s="4">
        <f>Levels!Q16/Levels!M16*100-100</f>
        <v>-7.895558820467144</v>
      </c>
      <c r="N16" s="4">
        <f>Levels!R16/Levels!N16*100-100</f>
        <v>-8.546167765754603</v>
      </c>
      <c r="O16" s="4"/>
      <c r="P16" s="4">
        <f>Levels!Y16/Levels!U16*100-100</f>
        <v>-9.578954110908867</v>
      </c>
      <c r="Q16" s="4">
        <f>Levels!Z16/Levels!V16*100-100</f>
        <v>-9.403218992327297</v>
      </c>
      <c r="R16" s="4">
        <f>Levels!AA16/Levels!W16*100-100</f>
        <v>-7.911962149865317</v>
      </c>
      <c r="S16" s="4">
        <f>Levels!AB16/Levels!X16*100-100</f>
        <v>-6.089321851514626</v>
      </c>
      <c r="T16" s="4">
        <f>Levels!AC16/Levels!Y16*100-100</f>
        <v>-3.12844050236869</v>
      </c>
      <c r="U16" s="4">
        <f>Levels!AD16/Levels!Z16*100-100</f>
        <v>-0.715433261328684</v>
      </c>
      <c r="V16" s="7">
        <f>Levels!AE16/Levels!AA16*100-100</f>
        <v>0.4088993968051966</v>
      </c>
      <c r="W16" s="7">
        <f>Levels!AF16/Levels!AB16*100-100</f>
        <v>-1.1917317342264937</v>
      </c>
      <c r="X16" s="7">
        <f>Levels!AG16/Levels!AC16*100-100</f>
        <v>-3.0241075454911055</v>
      </c>
      <c r="Y16" s="7">
        <f>Levels!AH16/Levels!AD16*100-100</f>
        <v>-5.688952995078907</v>
      </c>
    </row>
    <row r="17" spans="1:25" ht="12.75">
      <c r="A17" s="1" t="s">
        <v>21</v>
      </c>
      <c r="B17" s="4">
        <f>Levels!F17/Levels!B17*100-100</f>
        <v>2.756979917430556</v>
      </c>
      <c r="C17" s="4">
        <f>Levels!G17/Levels!C17*100-100</f>
        <v>17.30239545947751</v>
      </c>
      <c r="D17" s="4">
        <f>Levels!H17/Levels!D17*100-100</f>
        <v>14.074899067242114</v>
      </c>
      <c r="E17" s="4">
        <f>Levels!I17/Levels!E17*100-100</f>
        <v>10.6151230875779</v>
      </c>
      <c r="F17" s="4">
        <f>Levels!J17/Levels!F17*100-100</f>
        <v>13.530813755532861</v>
      </c>
      <c r="G17" s="4">
        <f>Levels!K17/Levels!G17*100-100</f>
        <v>28.14856980219153</v>
      </c>
      <c r="H17" s="4">
        <f>Levels!L17/Levels!H17*100-100</f>
        <v>32.700756651208195</v>
      </c>
      <c r="I17" s="4">
        <f>Levels!M17/Levels!I17*100-100</f>
        <v>38.43132790710911</v>
      </c>
      <c r="J17" s="4">
        <f>Levels!N17/Levels!J17*100-100</f>
        <v>36.16842610364682</v>
      </c>
      <c r="K17" s="4">
        <f>Levels!O17/Levels!K17*100-100</f>
        <v>16.18545252637425</v>
      </c>
      <c r="L17" s="4">
        <f>Levels!P17/Levels!L17*100-100</f>
        <v>6.727364693980789</v>
      </c>
      <c r="M17" s="4">
        <f>Levels!Q17/Levels!M17*100-100</f>
        <v>2.2490851527486626</v>
      </c>
      <c r="N17" s="4">
        <f>Levels!R17/Levels!N17*100-100</f>
        <v>3.748568408069758</v>
      </c>
      <c r="O17" s="4"/>
      <c r="P17" s="4">
        <f>Levels!Y17/Levels!U17*100-100</f>
        <v>10.925142867252873</v>
      </c>
      <c r="Q17" s="4">
        <f>Levels!Z17/Levels!V17*100-100</f>
        <v>13.64842308705964</v>
      </c>
      <c r="R17" s="4">
        <f>Levels!AA17/Levels!W17*100-100</f>
        <v>16.360954770461802</v>
      </c>
      <c r="S17" s="4">
        <f>Levels!AB17/Levels!X17*100-100</f>
        <v>21.28831339124733</v>
      </c>
      <c r="T17" s="4">
        <f>Levels!AC17/Levels!Y17*100-100</f>
        <v>28.796095444685477</v>
      </c>
      <c r="U17" s="4">
        <f>Levels!AD17/Levels!Z17*100-100</f>
        <v>34.16199001283181</v>
      </c>
      <c r="V17" s="7">
        <f>Levels!AE17/Levels!AA17*100-100</f>
        <v>30.676437593787796</v>
      </c>
      <c r="W17" s="7">
        <f>Levels!AF17/Levels!AB17*100-100</f>
        <v>23.189815940971386</v>
      </c>
      <c r="X17" s="7">
        <f>Levels!AG17/Levels!AC17*100-100</f>
        <v>13.566563467492259</v>
      </c>
      <c r="Y17" s="7">
        <f>Levels!AH17/Levels!AD17*100-100</f>
        <v>6.655911500345695</v>
      </c>
    </row>
    <row r="18" spans="1:25" ht="12.75">
      <c r="A18" s="1" t="s">
        <v>14</v>
      </c>
      <c r="B18" s="4">
        <f>Levels!F18/Levels!B18*100-100</f>
        <v>1.538119158135686</v>
      </c>
      <c r="C18" s="4">
        <f>Levels!G18/Levels!C18*100-100</f>
        <v>-0.4134540881781277</v>
      </c>
      <c r="D18" s="4">
        <f>Levels!H18/Levels!D18*100-100</f>
        <v>1.8465736593589384</v>
      </c>
      <c r="E18" s="4">
        <f>Levels!I18/Levels!E18*100-100</f>
        <v>1.2508696161290516</v>
      </c>
      <c r="F18" s="4">
        <f>Levels!J18/Levels!F18*100-100</f>
        <v>4.225087513855058</v>
      </c>
      <c r="G18" s="4">
        <f>Levels!K18/Levels!G18*100-100</f>
        <v>8.145252322978507</v>
      </c>
      <c r="H18" s="4">
        <f>Levels!L18/Levels!H18*100-100</f>
        <v>13.16439182459635</v>
      </c>
      <c r="I18" s="4">
        <f>Levels!M18/Levels!I18*100-100</f>
        <v>10.992890914656954</v>
      </c>
      <c r="J18" s="4">
        <f>Levels!N18/Levels!J18*100-100</f>
        <v>17.010142036578628</v>
      </c>
      <c r="K18" s="4">
        <f>Levels!O18/Levels!K18*100-100</f>
        <v>14.957393483709282</v>
      </c>
      <c r="L18" s="4">
        <f>Levels!P18/Levels!L18*100-100</f>
        <v>10.221701592259961</v>
      </c>
      <c r="M18" s="4">
        <f>Levels!Q18/Levels!M18*100-100</f>
        <v>6.21559998528997</v>
      </c>
      <c r="N18" s="4">
        <f>Levels!R18/Levels!N18*100-100</f>
        <v>0.3332528870791265</v>
      </c>
      <c r="O18" s="4"/>
      <c r="P18" s="4">
        <f>Levels!Y18/Levels!U18*100-100</f>
        <v>1.0283517699852638</v>
      </c>
      <c r="Q18" s="4">
        <f>Levels!Z18/Levels!V18*100-100</f>
        <v>1.7427873640029787</v>
      </c>
      <c r="R18" s="4">
        <f>Levels!AA18/Levels!W18*100-100</f>
        <v>3.975667320413521</v>
      </c>
      <c r="S18" s="4">
        <f>Levels!AB18/Levels!X18*100-100</f>
        <v>6.6370429213315845</v>
      </c>
      <c r="T18" s="4">
        <f>Levels!AC18/Levels!Y18*100-100</f>
        <v>8.983749160563036</v>
      </c>
      <c r="U18" s="4">
        <f>Levels!AD18/Levels!Z18*100-100</f>
        <v>12.403721883526316</v>
      </c>
      <c r="V18" s="7">
        <f>Levels!AE18/Levels!AA18*100-100</f>
        <v>14.163336423798725</v>
      </c>
      <c r="W18" s="7">
        <f>Levels!AF18/Levels!AB18*100-100</f>
        <v>13.397397993944281</v>
      </c>
      <c r="X18" s="7">
        <f>Levels!AG18/Levels!AC18*100-100</f>
        <v>12.158520411561994</v>
      </c>
      <c r="Y18" s="7">
        <f>Levels!AH18/Levels!AD18*100-100</f>
        <v>7.642936678575936</v>
      </c>
    </row>
    <row r="19" spans="1:25" ht="12.75">
      <c r="A19" s="1" t="s">
        <v>15</v>
      </c>
      <c r="B19" s="4">
        <f>Levels!F19/Levels!B19*100-100</f>
        <v>-17.809337251061052</v>
      </c>
      <c r="C19" s="4">
        <f>Levels!G19/Levels!C19*100-100</f>
        <v>-21.174886382763844</v>
      </c>
      <c r="D19" s="4">
        <f>Levels!H19/Levels!D19*100-100</f>
        <v>-18.10648801128349</v>
      </c>
      <c r="E19" s="4">
        <f>Levels!I19/Levels!E19*100-100</f>
        <v>-12.198632601655262</v>
      </c>
      <c r="F19" s="4">
        <f>Levels!J19/Levels!F19*100-100</f>
        <v>-13.088381330685209</v>
      </c>
      <c r="G19" s="4">
        <f>Levels!K19/Levels!G19*100-100</f>
        <v>-7.836856715780485</v>
      </c>
      <c r="H19" s="4">
        <f>Levels!L19/Levels!H19*100-100</f>
        <v>7.7287405812701735</v>
      </c>
      <c r="I19" s="4">
        <f>Levels!M19/Levels!I19*100-100</f>
        <v>2.9508196721311606</v>
      </c>
      <c r="J19" s="4">
        <f>Levels!N19/Levels!J19*100-100</f>
        <v>6.261425959780638</v>
      </c>
      <c r="K19" s="4">
        <f>Levels!O19/Levels!K19*100-100</f>
        <v>2.664504170528261</v>
      </c>
      <c r="L19" s="4">
        <f>Levels!P19/Levels!L19*100-100</f>
        <v>1.7785771382893785</v>
      </c>
      <c r="M19" s="4">
        <f>Levels!Q19/Levels!M19*100-100</f>
        <v>-7.066082802547768</v>
      </c>
      <c r="N19" s="4">
        <f>Levels!R19/Levels!N19*100-100</f>
        <v>-8.086021505376337</v>
      </c>
      <c r="O19" s="4"/>
      <c r="P19" s="4">
        <f>Levels!Y19/Levels!U19*100-100</f>
        <v>-17.401382152208427</v>
      </c>
      <c r="Q19" s="4">
        <f>Levels!Z19/Levels!V19*100-100</f>
        <v>-16.310906962082313</v>
      </c>
      <c r="R19" s="4">
        <f>Levels!AA19/Levels!W19*100-100</f>
        <v>-13.037044109222833</v>
      </c>
      <c r="S19" s="4">
        <f>Levels!AB19/Levels!X19*100-100</f>
        <v>-6.751669092917027</v>
      </c>
      <c r="T19" s="4">
        <f>Levels!AC19/Levels!Y19*100-100</f>
        <v>-2.7178714337681242</v>
      </c>
      <c r="U19" s="4">
        <f>Levels!AD19/Levels!Z19*100-100</f>
        <v>2.20619888075764</v>
      </c>
      <c r="V19" s="7">
        <f>Levels!AE19/Levels!AA19*100-100</f>
        <v>4.8965252236921515</v>
      </c>
      <c r="W19" s="7">
        <f>Levels!AF19/Levels!AB19*100-100</f>
        <v>3.34840654608098</v>
      </c>
      <c r="X19" s="7">
        <f>Levels!AG19/Levels!AC19*100-100</f>
        <v>0.6570512820512846</v>
      </c>
      <c r="Y19" s="7">
        <f>Levels!AH19/Levels!AD19*100-100</f>
        <v>-2.7745603874907943</v>
      </c>
    </row>
    <row r="20" spans="1:25" ht="12.75">
      <c r="A20" s="1" t="s">
        <v>16</v>
      </c>
      <c r="B20" s="4">
        <f>Levels!F20/Levels!B20*100-100</f>
        <v>-1.391024494904343</v>
      </c>
      <c r="C20" s="4">
        <f>Levels!G20/Levels!C20*100-100</f>
        <v>-5.814646728880987</v>
      </c>
      <c r="D20" s="4">
        <f>Levels!H20/Levels!D20*100-100</f>
        <v>-5.095268940736489</v>
      </c>
      <c r="E20" s="4">
        <f>Levels!I20/Levels!E20*100-100</f>
        <v>-6.139270378855031</v>
      </c>
      <c r="F20" s="4">
        <f>Levels!J20/Levels!F20*100-100</f>
        <v>-0.04835122328594821</v>
      </c>
      <c r="G20" s="4">
        <f>Levels!K20/Levels!G20*100-100</f>
        <v>2.7334969642165134</v>
      </c>
      <c r="H20" s="4">
        <f>Levels!L20/Levels!H20*100-100</f>
        <v>-1.4088497398650333</v>
      </c>
      <c r="I20" s="4">
        <f>Levels!M20/Levels!I20*100-100</f>
        <v>-3.567836730689038</v>
      </c>
      <c r="J20" s="4">
        <f>Levels!N20/Levels!J20*100-100</f>
        <v>2.2736068111454983</v>
      </c>
      <c r="K20" s="4">
        <f>Levels!O20/Levels!K20*100-100</f>
        <v>8.707843975555178</v>
      </c>
      <c r="L20" s="4">
        <f>Levels!P20/Levels!L20*100-100</f>
        <v>2.9846652211395366</v>
      </c>
      <c r="M20" s="4">
        <f>Levels!Q20/Levels!M20*100-100</f>
        <v>2.915103338632747</v>
      </c>
      <c r="N20" s="4">
        <f>Levels!R20/Levels!N20*100-100</f>
        <v>-0.8431085043988276</v>
      </c>
      <c r="O20" s="4"/>
      <c r="P20" s="4">
        <f>Levels!Y20/Levels!U20*100-100</f>
        <v>-4.6144838875413825</v>
      </c>
      <c r="Q20" s="4">
        <f>Levels!Z20/Levels!V20*100-100</f>
        <v>-4.292801366885996</v>
      </c>
      <c r="R20" s="4">
        <f>Levels!AA20/Levels!W20*100-100</f>
        <v>-2.2583372361066267</v>
      </c>
      <c r="S20" s="4">
        <f>Levels!AB20/Levels!X20*100-100</f>
        <v>-1.3401836399646356</v>
      </c>
      <c r="T20" s="4">
        <f>Levels!AC20/Levels!Y20*100-100</f>
        <v>-0.6034623141386106</v>
      </c>
      <c r="U20" s="4">
        <f>Levels!AD20/Levels!Z20*100-100</f>
        <v>-0.002192405507315698</v>
      </c>
      <c r="V20" s="7">
        <f>Levels!AE20/Levels!AA20*100-100</f>
        <v>1.4940883634100715</v>
      </c>
      <c r="W20" s="7">
        <f>Levels!AF20/Levels!AB20*100-100</f>
        <v>2.554120122632739</v>
      </c>
      <c r="X20" s="7">
        <f>Levels!AG20/Levels!AC20*100-100</f>
        <v>4.216170915289055</v>
      </c>
      <c r="Y20" s="7">
        <f>Levels!AH20/Levels!AD20*100-100</f>
        <v>3.3791973740670187</v>
      </c>
    </row>
    <row r="21" spans="1:25" ht="12.75">
      <c r="A21" s="1" t="s">
        <v>17</v>
      </c>
      <c r="B21" s="4">
        <f>Levels!F21/Levels!B21*100-100</f>
        <v>-0.30322720381199986</v>
      </c>
      <c r="C21" s="4">
        <f>Levels!G21/Levels!C21*100-100</f>
        <v>2.1443394051187568</v>
      </c>
      <c r="D21" s="4">
        <f>Levels!H21/Levels!D21*100-100</f>
        <v>-3.598757481627402</v>
      </c>
      <c r="E21" s="4">
        <f>Levels!I21/Levels!E21*100-100</f>
        <v>-5.373916842641819</v>
      </c>
      <c r="F21" s="4">
        <f>Levels!J21/Levels!F21*100-100</f>
        <v>11.637337967991897</v>
      </c>
      <c r="G21" s="4">
        <f>Levels!K21/Levels!G21*100-100</f>
        <v>10.669676448457494</v>
      </c>
      <c r="H21" s="4">
        <f>Levels!L21/Levels!H21*100-100</f>
        <v>28.63093366865766</v>
      </c>
      <c r="I21" s="4">
        <f>Levels!M21/Levels!I21*100-100</f>
        <v>7.587533666794926</v>
      </c>
      <c r="J21" s="4">
        <f>Levels!N21/Levels!J21*100-100</f>
        <v>-7.803580695381413</v>
      </c>
      <c r="K21" s="4">
        <f>Levels!O21/Levels!K21*100-100</f>
        <v>-6.47946695675823</v>
      </c>
      <c r="L21" s="4">
        <f>Levels!P21/Levels!L21*100-100</f>
        <v>-16.16667684975866</v>
      </c>
      <c r="M21" s="4">
        <f>Levels!Q21/Levels!M21*100-100</f>
        <v>-16.05750661612187</v>
      </c>
      <c r="N21" s="4">
        <f>Levels!R21/Levels!N21*100-100</f>
        <v>4.622528670935068</v>
      </c>
      <c r="O21" s="4"/>
      <c r="P21" s="4">
        <f>Levels!Y21/Levels!U21*100-100</f>
        <v>-1.8143287355467095</v>
      </c>
      <c r="Q21" s="4">
        <f>Levels!Z21/Levels!V21*100-100</f>
        <v>1.2520464354814749</v>
      </c>
      <c r="R21" s="4">
        <f>Levels!AA21/Levels!W21*100-100</f>
        <v>3.353630323332908</v>
      </c>
      <c r="S21" s="4">
        <f>Levels!AB21/Levels!X21*100-100</f>
        <v>11.072522219732605</v>
      </c>
      <c r="T21" s="4">
        <f>Levels!AC21/Levels!Y21*100-100</f>
        <v>14.491271914877515</v>
      </c>
      <c r="U21" s="4">
        <f>Levels!AD21/Levels!Z21*100-100</f>
        <v>8.900321543408367</v>
      </c>
      <c r="V21" s="7">
        <f>Levels!AE21/Levels!AA21*100-100</f>
        <v>4.428487008219477</v>
      </c>
      <c r="W21" s="7">
        <f>Levels!AF21/Levels!AB21*100-100</f>
        <v>-6.414954779275789</v>
      </c>
      <c r="X21" s="7">
        <f>Levels!AG21/Levels!AC21*100-100</f>
        <v>-11.653327159677204</v>
      </c>
      <c r="Y21" s="7">
        <f>Levels!AH21/Levels!AD21*100-100</f>
        <v>-8.751623951812931</v>
      </c>
    </row>
    <row r="22" spans="1:25" ht="12.75">
      <c r="A22" s="1" t="s">
        <v>18</v>
      </c>
      <c r="B22" s="4">
        <f>Levels!F22/Levels!B22*100-100</f>
        <v>1.6993166884527824</v>
      </c>
      <c r="C22" s="4">
        <f>Levels!G22/Levels!C22*100-100</f>
        <v>1.943223568163873</v>
      </c>
      <c r="D22" s="4">
        <f>Levels!H22/Levels!D22*100-100</f>
        <v>2.314521098153776</v>
      </c>
      <c r="E22" s="4">
        <f>Levels!I22/Levels!E22*100-100</f>
        <v>1.0187247726397288</v>
      </c>
      <c r="F22" s="4">
        <f>Levels!J22/Levels!F22*100-100</f>
        <v>10.970828712181785</v>
      </c>
      <c r="G22" s="4">
        <f>Levels!K22/Levels!G22*100-100</f>
        <v>10.334872427275428</v>
      </c>
      <c r="H22" s="4">
        <f>Levels!L22/Levels!H22*100-100</f>
        <v>15.132535710143372</v>
      </c>
      <c r="I22" s="4">
        <f>Levels!M22/Levels!I22*100-100</f>
        <v>6.49338268514181</v>
      </c>
      <c r="J22" s="4">
        <f>Levels!N22/Levels!J22*100-100</f>
        <v>4.835616915943248</v>
      </c>
      <c r="K22" s="4">
        <f>Levels!O22/Levels!K22*100-100</f>
        <v>6.485123637560861</v>
      </c>
      <c r="L22" s="4">
        <f>Levels!P22/Levels!L22*100-100</f>
        <v>1.9706456712439149</v>
      </c>
      <c r="M22" s="4">
        <f>Levels!Q22/Levels!M22*100-100</f>
        <v>8.257987677433661</v>
      </c>
      <c r="N22" s="4">
        <f>Levels!R22/Levels!N22*100-100</f>
        <v>5.609134242323478</v>
      </c>
      <c r="O22" s="4"/>
      <c r="P22" s="4">
        <f>Levels!Y22/Levels!U22*100-100</f>
        <v>1.724319645516033</v>
      </c>
      <c r="Q22" s="4">
        <f>Levels!Z22/Levels!V22*100-100</f>
        <v>4.1319527783204535</v>
      </c>
      <c r="R22" s="4">
        <f>Levels!AA22/Levels!W22*100-100</f>
        <v>6.073488240792301</v>
      </c>
      <c r="S22" s="4">
        <f>Levels!AB22/Levels!X22*100-100</f>
        <v>9.22799099061264</v>
      </c>
      <c r="T22" s="4">
        <f>Levels!AC22/Levels!Y22*100-100</f>
        <v>10.661800770886629</v>
      </c>
      <c r="U22" s="4">
        <f>Levels!AD22/Levels!Z22*100-100</f>
        <v>8.972349558527767</v>
      </c>
      <c r="V22" s="7">
        <f>Levels!AE22/Levels!AA22*100-100</f>
        <v>8.072107375237053</v>
      </c>
      <c r="W22" s="7">
        <f>Levels!AF22/Levels!AB22*100-100</f>
        <v>4.877409615392409</v>
      </c>
      <c r="X22" s="7">
        <f>Levels!AG22/Levels!AC22*100-100</f>
        <v>5.354193932657239</v>
      </c>
      <c r="Y22" s="7">
        <f>Levels!AH22/Levels!AD22*100-100</f>
        <v>5.553768343923778</v>
      </c>
    </row>
    <row r="23" spans="1:25" ht="12.75">
      <c r="A23" s="1" t="s">
        <v>19</v>
      </c>
      <c r="B23" s="4">
        <f>Levels!F23/Levels!B23*100-100</f>
        <v>-10.394653087205597</v>
      </c>
      <c r="C23" s="4">
        <f>Levels!G23/Levels!C23*100-100</f>
        <v>-10.002492056569693</v>
      </c>
      <c r="D23" s="4">
        <f>Levels!H23/Levels!D23*100-100</f>
        <v>-5.011917150626061</v>
      </c>
      <c r="E23" s="4">
        <f>Levels!I23/Levels!E23*100-100</f>
        <v>-1.5339357007774765</v>
      </c>
      <c r="F23" s="4">
        <f>Levels!J23/Levels!F23*100-100</f>
        <v>3.0830432620586805</v>
      </c>
      <c r="G23" s="4">
        <f>Levels!K23/Levels!G23*100-100</f>
        <v>5.541518119829703</v>
      </c>
      <c r="H23" s="4">
        <f>Levels!L23/Levels!H23*100-100</f>
        <v>7.923381396663842</v>
      </c>
      <c r="I23" s="4">
        <f>Levels!M23/Levels!I23*100-100</f>
        <v>11.24982216531511</v>
      </c>
      <c r="J23" s="4">
        <f>Levels!N23/Levels!J23*100-100</f>
        <v>14.092757218661703</v>
      </c>
      <c r="K23" s="4">
        <f>Levels!O23/Levels!K23*100-100</f>
        <v>15.25646071100617</v>
      </c>
      <c r="L23" s="4">
        <f>Levels!P23/Levels!L23*100-100</f>
        <v>23.770384439059526</v>
      </c>
      <c r="M23" s="4">
        <f>Levels!Q23/Levels!M23*100-100</f>
        <v>14.0381725758496</v>
      </c>
      <c r="N23" s="4">
        <f>Levels!R23/Levels!N23*100-100</f>
        <v>1.6429089151969123</v>
      </c>
      <c r="O23" s="4"/>
      <c r="P23" s="4">
        <f>Levels!Y23/Levels!U23*100-100</f>
        <v>-6.899437902597143</v>
      </c>
      <c r="Q23" s="4">
        <f>Levels!Z23/Levels!V23*100-100</f>
        <v>-3.6037403350787116</v>
      </c>
      <c r="R23" s="4">
        <f>Levels!AA23/Levels!W23*100-100</f>
        <v>0.4662529899122916</v>
      </c>
      <c r="S23" s="4">
        <f>Levels!AB23/Levels!X23*100-100</f>
        <v>3.751701128232156</v>
      </c>
      <c r="T23" s="4">
        <f>Levels!AC23/Levels!Y23*100-100</f>
        <v>6.940074213138018</v>
      </c>
      <c r="U23" s="4">
        <f>Levels!AD23/Levels!Z23*100-100</f>
        <v>9.705663678110653</v>
      </c>
      <c r="V23" s="7">
        <f>Levels!AE23/Levels!AA23*100-100</f>
        <v>12.203474630367637</v>
      </c>
      <c r="W23" s="7">
        <f>Levels!AF23/Levels!AB23*100-100</f>
        <v>16.21758851804212</v>
      </c>
      <c r="X23" s="7">
        <f>Levels!AG23/Levels!AC23*100-100</f>
        <v>16.806916616528326</v>
      </c>
      <c r="Y23" s="7">
        <f>Levels!AH23/Levels!AD23*100-100</f>
        <v>13.43156249750838</v>
      </c>
    </row>
    <row r="24" spans="1:25" ht="12.75">
      <c r="A24" s="1" t="s">
        <v>20</v>
      </c>
      <c r="B24" s="4">
        <f>Levels!F24/Levels!B24*100-100</f>
        <v>-4.608375678990711</v>
      </c>
      <c r="C24" s="4">
        <f>Levels!G24/Levels!C24*100-100</f>
        <v>-1.1272727272727252</v>
      </c>
      <c r="D24" s="4">
        <f>Levels!H24/Levels!D24*100-100</f>
        <v>-4.946974422956956</v>
      </c>
      <c r="E24" s="4">
        <f>Levels!I24/Levels!E24*100-100</f>
        <v>-4.457485329004868</v>
      </c>
      <c r="F24" s="4">
        <f>Levels!J24/Levels!F24*100-100</f>
        <v>-0.9123193730100354</v>
      </c>
      <c r="G24" s="4">
        <f>Levels!K24/Levels!G24*100-100</f>
        <v>1.9247272281476029</v>
      </c>
      <c r="H24" s="4">
        <f>Levels!L24/Levels!H24*100-100</f>
        <v>7.114261337533634</v>
      </c>
      <c r="I24" s="4">
        <f>Levels!M24/Levels!I24*100-100</f>
        <v>5.926555148980668</v>
      </c>
      <c r="J24" s="4">
        <f>Levels!N24/Levels!J24*100-100</f>
        <v>13.378236420935536</v>
      </c>
      <c r="K24" s="4">
        <f>Levels!O24/Levels!K24*100-100</f>
        <v>12.100072167428436</v>
      </c>
      <c r="L24" s="4">
        <f>Levels!P24/Levels!L24*100-100</f>
        <v>13.52858280742602</v>
      </c>
      <c r="M24" s="4">
        <f>Levels!Q24/Levels!M24*100-100</f>
        <v>10.172105360557637</v>
      </c>
      <c r="N24" s="4">
        <f>Levels!R24/Levels!N24*100-100</f>
        <v>2.201874863745374</v>
      </c>
      <c r="O24" s="4"/>
      <c r="P24" s="4">
        <f>Levels!Y24/Levels!U24*100-100</f>
        <v>-3.779561132345549</v>
      </c>
      <c r="Q24" s="4">
        <f>Levels!Z24/Levels!V24*100-100</f>
        <v>-2.839087546239213</v>
      </c>
      <c r="R24" s="4">
        <f>Levels!AA24/Levels!W24*100-100</f>
        <v>-2.0743809317711026</v>
      </c>
      <c r="S24" s="4">
        <f>Levels!AB24/Levels!X24*100-100</f>
        <v>0.8372325941691088</v>
      </c>
      <c r="T24" s="4">
        <f>Levels!AC24/Levels!Y24*100-100</f>
        <v>3.412094259895241</v>
      </c>
      <c r="U24" s="4">
        <f>Levels!AD24/Levels!Z24*100-100</f>
        <v>7.090961007646186</v>
      </c>
      <c r="V24" s="7">
        <f>Levels!AE24/Levels!AA24*100-100</f>
        <v>9.736077787599442</v>
      </c>
      <c r="W24" s="7">
        <f>Levels!AF24/Levels!AB24*100-100</f>
        <v>11.316655285865053</v>
      </c>
      <c r="X24" s="7">
        <f>Levels!AG24/Levels!AC24*100-100</f>
        <v>12.29511959965106</v>
      </c>
      <c r="Y24" s="7">
        <f>Levels!AH24/Levels!AD24*100-100</f>
        <v>9.292232031759198</v>
      </c>
    </row>
    <row r="25" spans="1:23" ht="12.75">
      <c r="A25" s="1"/>
      <c r="B25" s="4" t="s">
        <v>34</v>
      </c>
      <c r="C25" s="1"/>
      <c r="D25" s="1"/>
      <c r="E25" s="1"/>
      <c r="F25" s="1"/>
      <c r="G25" s="1"/>
      <c r="H25" s="1"/>
      <c r="I25" s="1"/>
      <c r="J25" s="1"/>
      <c r="K25" s="1"/>
      <c r="L25" s="1"/>
      <c r="M25" s="1"/>
      <c r="N25" s="1"/>
      <c r="O25" s="1"/>
      <c r="P25" s="4" t="s">
        <v>34</v>
      </c>
      <c r="Q25" s="1"/>
      <c r="R25" s="1"/>
      <c r="S25" s="1"/>
      <c r="T25" s="1"/>
      <c r="U25" s="1"/>
      <c r="V25" s="7"/>
      <c r="W25" s="7"/>
    </row>
    <row r="26" spans="1:25" ht="12.75">
      <c r="A26" s="1" t="s">
        <v>40</v>
      </c>
      <c r="B26" s="7">
        <f>Levels!F26/Levels!B26*100-100</f>
        <v>-2.8308636642778</v>
      </c>
      <c r="C26" s="7">
        <f>Levels!G26/Levels!C26*100-100</f>
        <v>-3.2348724884375883</v>
      </c>
      <c r="D26" s="7">
        <f>Levels!H26/Levels!D26*100-100</f>
        <v>-1.5010948462229976</v>
      </c>
      <c r="E26" s="7">
        <f>Levels!I26/Levels!E26*100-100</f>
        <v>-2.247888426455688</v>
      </c>
      <c r="F26" s="7">
        <f>Levels!J26/Levels!F26*100-100</f>
        <v>3.3995096686596895</v>
      </c>
      <c r="G26" s="7">
        <f>Levels!K26/Levels!G26*100-100</f>
        <v>6.991887528992862</v>
      </c>
      <c r="H26" s="7">
        <f>Levels!L26/Levels!H26*100-100</f>
        <v>9.669577390518285</v>
      </c>
      <c r="I26" s="7">
        <f>Levels!M26/Levels!I26*100-100</f>
        <v>7.610201441564527</v>
      </c>
      <c r="J26" s="7">
        <f>Levels!N26/Levels!J26*100-100</f>
        <v>11.05621141921715</v>
      </c>
      <c r="K26" s="7">
        <f>Levels!O26/Levels!K26*100-100</f>
        <v>8.903577701082682</v>
      </c>
      <c r="L26" s="7">
        <f>Levels!P26/Levels!L26*100-100</f>
        <v>4.149130577263492</v>
      </c>
      <c r="M26" s="7">
        <f>Levels!Q26/Levels!M26*100-100</f>
        <v>3.8821625590334037</v>
      </c>
      <c r="N26" s="28">
        <f>Levels!R26/Levels!N26*100-100</f>
        <v>0.4639334074187218</v>
      </c>
      <c r="O26" s="1"/>
      <c r="P26" s="7">
        <f>Levels!Y26/Levels!U26*100-100</f>
        <v>-2.458720912794547</v>
      </c>
      <c r="Q26" s="7">
        <f>Levels!Z26/Levels!V26*100-100</f>
        <v>-0.889972587871398</v>
      </c>
      <c r="R26" s="7">
        <f>Levels!AA26/Levels!W26*100-100</f>
        <v>1.6071156969289007</v>
      </c>
      <c r="S26" s="7">
        <f>Levels!AB26/Levels!X26*100-100</f>
        <v>4.355840547594909</v>
      </c>
      <c r="T26" s="7">
        <f>Levels!AC26/Levels!Y26*100-100</f>
        <v>6.88931950963385</v>
      </c>
      <c r="U26" s="7">
        <f>Levels!AD26/Levels!Z26*100-100</f>
        <v>8.867061186035201</v>
      </c>
      <c r="V26" s="7">
        <f>Levels!AE26/Levels!AA26*100-100</f>
        <v>9.323573599474983</v>
      </c>
      <c r="W26" s="7">
        <f>Levels!AF26/Levels!AB26*100-100</f>
        <v>7.909893174885013</v>
      </c>
      <c r="X26" s="7">
        <f>Levels!AG26/Levels!AC26*100-100</f>
        <v>6.954577158039569</v>
      </c>
      <c r="Y26" s="7">
        <f>Levels!AH26/Levels!AD26*100-100</f>
        <v>4.2303258412838005</v>
      </c>
    </row>
    <row r="27" spans="1:23" ht="12.75">
      <c r="A27" s="1"/>
      <c r="B27" s="4" t="s">
        <v>34</v>
      </c>
      <c r="C27" s="1"/>
      <c r="D27" s="1"/>
      <c r="E27" s="1"/>
      <c r="F27" s="1"/>
      <c r="G27" s="1"/>
      <c r="H27" s="1"/>
      <c r="I27" s="1"/>
      <c r="J27" s="1"/>
      <c r="K27" s="1"/>
      <c r="L27" s="1"/>
      <c r="M27" s="1"/>
      <c r="N27" s="1"/>
      <c r="O27" s="1"/>
      <c r="P27" s="1"/>
      <c r="Q27" s="1"/>
      <c r="R27" s="1"/>
      <c r="S27" s="1"/>
      <c r="T27" s="1"/>
      <c r="U27" s="1"/>
      <c r="V27" s="7"/>
      <c r="W27" s="7"/>
    </row>
    <row r="28" spans="1:25" ht="12.75">
      <c r="A28" s="1" t="s">
        <v>35</v>
      </c>
      <c r="B28" s="4">
        <f>Levels!F28/Levels!B28*100-100</f>
        <v>4.028755429084924</v>
      </c>
      <c r="C28" s="4">
        <f>Levels!G28/Levels!C28*100-100</f>
        <v>0.9653209280259318</v>
      </c>
      <c r="D28" s="4">
        <f>Levels!H28/Levels!D28*100-100</f>
        <v>3.946860547535664</v>
      </c>
      <c r="E28" s="4">
        <f>Levels!I28/Levels!E28*100-100</f>
        <v>4.919146137458725</v>
      </c>
      <c r="F28" s="4">
        <f>Levels!J28/Levels!F28*100-100</f>
        <v>6.596340601523437</v>
      </c>
      <c r="G28" s="4">
        <f>Levels!K28/Levels!G28*100-100</f>
        <v>8.698149163338286</v>
      </c>
      <c r="H28" s="4">
        <f>Levels!L28/Levels!H28*100-100</f>
        <v>9.95429289008014</v>
      </c>
      <c r="I28" s="4">
        <f>Levels!M28/Levels!I28*100-100</f>
        <v>7.545498524832553</v>
      </c>
      <c r="J28" s="4">
        <f>Levels!N28/Levels!J28*100-100</f>
        <v>28.01119760331997</v>
      </c>
      <c r="K28" s="4">
        <f>Levels!O28/Levels!K28*100-100</f>
        <v>28.991450323014476</v>
      </c>
      <c r="L28" s="4">
        <f>Levels!P28/Levels!L28*100-100</f>
        <v>28.160210240634655</v>
      </c>
      <c r="M28" s="4">
        <f>Levels!Q28/Levels!M28*100-100</f>
        <v>30.487781698841218</v>
      </c>
      <c r="N28" s="4">
        <f>Levels!R28/Levels!N28*100-100</f>
        <v>11.856896220986002</v>
      </c>
      <c r="O28" s="1"/>
      <c r="P28" s="4">
        <f>Levels!Y28/Levels!U28*100-100</f>
        <v>3.4228751600600305</v>
      </c>
      <c r="Q28" s="4">
        <f>Levels!Z28/Levels!V28*100-100</f>
        <v>4.097452934662243</v>
      </c>
      <c r="R28" s="4">
        <f>Levels!AA28/Levels!W28*100-100</f>
        <v>6.103345427971746</v>
      </c>
      <c r="S28" s="4">
        <f>Levels!AB28/Levels!X28*100-100</f>
        <v>7.580815401009033</v>
      </c>
      <c r="T28" s="4">
        <f>Levels!AC28/Levels!Y28*100-100</f>
        <v>8.191772615323174</v>
      </c>
      <c r="U28" s="4">
        <f>Levels!AD28/Levels!Z28*100-100</f>
        <v>13.874631751227497</v>
      </c>
      <c r="V28" s="7">
        <f>Levels!AE28/Levels!AA28*100-100</f>
        <v>19.177900078164043</v>
      </c>
      <c r="W28" s="7">
        <f>Levels!AF28/Levels!AB28*100-100</f>
        <v>23.60469555855991</v>
      </c>
      <c r="X28" s="7">
        <f>Levels!AG28/Levels!AC28*100-100</f>
        <v>28.900893030180896</v>
      </c>
      <c r="Y28" s="7">
        <f>Levels!AH28/Levels!AD28*100-100</f>
        <v>24.00118429260077</v>
      </c>
    </row>
    <row r="29" spans="1:25" ht="12.75">
      <c r="A29" s="1" t="s">
        <v>36</v>
      </c>
      <c r="B29" s="4">
        <f>Levels!F29/Levels!B29*100-100</f>
        <v>-6.4764537466679855</v>
      </c>
      <c r="C29" s="4">
        <f>Levels!G29/Levels!C29*100-100</f>
        <v>0.17930072716406187</v>
      </c>
      <c r="D29" s="4">
        <f>Levels!H29/Levels!D29*100-100</f>
        <v>1.4742857142857133</v>
      </c>
      <c r="E29" s="4">
        <f>Levels!I29/Levels!E29*100-100</f>
        <v>0.31552851025466566</v>
      </c>
      <c r="F29" s="4">
        <f>Levels!J29/Levels!F29*100-100</f>
        <v>10.503536366515348</v>
      </c>
      <c r="G29" s="4">
        <f>Levels!K29/Levels!G29*100-100</f>
        <v>3.9077259620164995</v>
      </c>
      <c r="H29" s="4">
        <f>Levels!L29/Levels!H29*100-100</f>
        <v>19.13503772947405</v>
      </c>
      <c r="I29" s="4">
        <f>Levels!M29/Levels!I29*100-100</f>
        <v>11.458099303527305</v>
      </c>
      <c r="J29" s="4">
        <f>Levels!N29/Levels!J29*100-100</f>
        <v>15.71455865494842</v>
      </c>
      <c r="K29" s="4">
        <f>Levels!O29/Levels!K29*100-100</f>
        <v>25.17703349282297</v>
      </c>
      <c r="L29" s="4">
        <f>Levels!P29/Levels!L29*100-100</f>
        <v>13.23501607109094</v>
      </c>
      <c r="M29" s="4">
        <f>Levels!Q29/Levels!M29*100-100</f>
        <v>19.250151179197744</v>
      </c>
      <c r="N29" s="4">
        <f>Levels!R29/Levels!N29*100-100</f>
        <v>5.316601997853553</v>
      </c>
      <c r="O29" s="1"/>
      <c r="P29" s="4">
        <f>Levels!Y29/Levels!U29*100-100</f>
        <v>-1.2727561388653754</v>
      </c>
      <c r="Q29" s="4">
        <f>Levels!Z29/Levels!V29*100-100</f>
        <v>3.150581645842294</v>
      </c>
      <c r="R29" s="4">
        <f>Levels!AA29/Levels!W29*100-100</f>
        <v>4.158367874253102</v>
      </c>
      <c r="S29" s="4">
        <f>Levels!AB29/Levels!X29*100-100</f>
        <v>8.355014349703623</v>
      </c>
      <c r="T29" s="4">
        <f>Levels!AC29/Levels!Y29*100-100</f>
        <v>11.007477687545219</v>
      </c>
      <c r="U29" s="4">
        <f>Levels!AD29/Levels!Z29*100-100</f>
        <v>12.418420090847391</v>
      </c>
      <c r="V29" s="7">
        <f>Levels!AE29/Levels!AA29*100-100</f>
        <v>18.075402465179977</v>
      </c>
      <c r="W29" s="7">
        <f>Levels!AF29/Levels!AB29*100-100</f>
        <v>16.57507797415714</v>
      </c>
      <c r="X29" s="7">
        <f>Levels!AG29/Levels!AC29*100-100</f>
        <v>18.315708146216608</v>
      </c>
      <c r="Y29" s="7">
        <f>Levels!AH29/Levels!AD29*100-100</f>
        <v>15.29154959013539</v>
      </c>
    </row>
    <row r="30" spans="1:25" ht="12.75">
      <c r="A30" s="1" t="s">
        <v>37</v>
      </c>
      <c r="B30" s="4">
        <f>Levels!F30/Levels!B30*100-100</f>
        <v>20.397727272727266</v>
      </c>
      <c r="C30" s="4">
        <f>Levels!G30/Levels!C30*100-100</f>
        <v>10.986435268302415</v>
      </c>
      <c r="D30" s="4">
        <f>Levels!H30/Levels!D30*100-100</f>
        <v>12.142551268021123</v>
      </c>
      <c r="E30" s="4">
        <f>Levels!I30/Levels!E30*100-100</f>
        <v>9.111875209661193</v>
      </c>
      <c r="F30" s="4">
        <f>Levels!J30/Levels!F30*100-100</f>
        <v>17.14359260371529</v>
      </c>
      <c r="G30" s="4">
        <f>Levels!K30/Levels!G30*100-100</f>
        <v>28.00269602336553</v>
      </c>
      <c r="H30" s="4">
        <f>Levels!L30/Levels!H30*100-100</f>
        <v>38.996138996138995</v>
      </c>
      <c r="I30" s="4">
        <f>Levels!M30/Levels!I30*100-100</f>
        <v>26.136581991468418</v>
      </c>
      <c r="J30" s="4">
        <f>Levels!N30/Levels!J30*100-100</f>
        <v>5.78282365867058</v>
      </c>
      <c r="K30" s="4">
        <f>Levels!O30/Levels!K30*100-100</f>
        <v>-7.747393547934138</v>
      </c>
      <c r="L30" s="4">
        <f>Levels!P30/Levels!L30*100-100</f>
        <v>-21.23931623931624</v>
      </c>
      <c r="M30" s="4">
        <f>Levels!Q30/Levels!M30*100-100</f>
        <v>-16.760099932971784</v>
      </c>
      <c r="N30" s="4">
        <f>Levels!R30/Levels!N30*100-100</f>
        <v>-6.996953330563642</v>
      </c>
      <c r="O30" s="1"/>
      <c r="P30" s="4">
        <f>Levels!Y30/Levels!U30*100-100</f>
        <v>12.906249629198953</v>
      </c>
      <c r="Q30" s="4">
        <f>Levels!Z30/Levels!V30*100-100</f>
        <v>12.381837553555641</v>
      </c>
      <c r="R30" s="4">
        <f>Levels!AA30/Levels!W30*100-100</f>
        <v>16.535624633690517</v>
      </c>
      <c r="S30" s="4">
        <f>Levels!AB30/Levels!X30*100-100</f>
        <v>23.221948570137997</v>
      </c>
      <c r="T30" s="4">
        <f>Levels!AC30/Levels!Y30*100-100</f>
        <v>27.55533135758874</v>
      </c>
      <c r="U30" s="4">
        <f>Levels!AD30/Levels!Z30*100-100</f>
        <v>24.007060010085723</v>
      </c>
      <c r="V30" s="7">
        <f>Levels!AE30/Levels!AA30*100-100</f>
        <v>14.579339925224417</v>
      </c>
      <c r="W30" s="7">
        <f>Levels!AF30/Levels!AB30*100-100</f>
        <v>-0.6851526974068918</v>
      </c>
      <c r="X30" s="7">
        <f>Levels!AG30/Levels!AC30*100-100</f>
        <v>-10.782375138003204</v>
      </c>
      <c r="Y30" s="7">
        <f>Levels!AH30/Levels!AD30*100-100</f>
        <v>-13.571852659146174</v>
      </c>
    </row>
    <row r="31" spans="1:25" ht="12.75">
      <c r="A31" s="1" t="s">
        <v>38</v>
      </c>
      <c r="B31" s="4">
        <f>Levels!F31/Levels!B31*100-100</f>
        <v>-9.534198338883144</v>
      </c>
      <c r="C31" s="4">
        <f>Levels!G31/Levels!C31*100-100</f>
        <v>-9.667477917216189</v>
      </c>
      <c r="D31" s="4">
        <f>Levels!H31/Levels!D31*100-100</f>
        <v>-6.292473408441836</v>
      </c>
      <c r="E31" s="4">
        <f>Levels!I31/Levels!E31*100-100</f>
        <v>-5.561662673925142</v>
      </c>
      <c r="F31" s="4">
        <f>Levels!J31/Levels!F31*100-100</f>
        <v>-1.0224516274609385</v>
      </c>
      <c r="G31" s="4">
        <f>Levels!K31/Levels!G31*100-100</f>
        <v>7.6682253306307615</v>
      </c>
      <c r="H31" s="4">
        <f>Levels!L31/Levels!H31*100-100</f>
        <v>5.6432801866054945</v>
      </c>
      <c r="I31" s="4">
        <f>Levels!M31/Levels!I31*100-100</f>
        <v>8.180603991986345</v>
      </c>
      <c r="J31" s="4">
        <f>Levels!N31/Levels!J31*100-100</f>
        <v>12.266503284271124</v>
      </c>
      <c r="K31" s="4">
        <f>Levels!O31/Levels!K31*100-100</f>
        <v>2.9165890027959023</v>
      </c>
      <c r="L31" s="4">
        <f>Levels!P31/Levels!L31*100-100</f>
        <v>-2.0362360979864746</v>
      </c>
      <c r="M31" s="4">
        <f>Levels!Q31/Levels!M31*100-100</f>
        <v>-7.0162728488631245</v>
      </c>
      <c r="N31" s="4">
        <f>Levels!R31/Levels!N31*100-100</f>
        <v>-6.572156225674348</v>
      </c>
      <c r="O31" s="1"/>
      <c r="P31" s="4">
        <f>Levels!Y31/Levels!U31*100-100</f>
        <v>-7.770837516244399</v>
      </c>
      <c r="Q31" s="4">
        <f>Levels!Z31/Levels!V31*100-100</f>
        <v>-5.677978659505655</v>
      </c>
      <c r="R31" s="4">
        <f>Levels!AA31/Levels!W31*100-100</f>
        <v>-1.574214457596696</v>
      </c>
      <c r="S31" s="4">
        <f>Levels!AB31/Levels!X31*100-100</f>
        <v>1.4336799316621978</v>
      </c>
      <c r="T31" s="4">
        <f>Levels!AC31/Levels!Y31*100-100</f>
        <v>5.084411250367808</v>
      </c>
      <c r="U31" s="4">
        <f>Levels!AD31/Levels!Z31*100-100</f>
        <v>8.455827240118438</v>
      </c>
      <c r="V31" s="7">
        <f>Levels!AE31/Levels!AA31*100-100</f>
        <v>7.240780323505675</v>
      </c>
      <c r="W31" s="7">
        <f>Levels!AF31/Levels!AB31*100-100</f>
        <v>5.255473095959658</v>
      </c>
      <c r="X31" s="7">
        <f>Levels!AG31/Levels!AC31*100-100</f>
        <v>1.2790640761360095</v>
      </c>
      <c r="Y31" s="7">
        <f>Levels!AH31/Levels!AD31*100-100</f>
        <v>-3.331084966163928</v>
      </c>
    </row>
    <row r="32" spans="1:25" ht="12.75">
      <c r="A32" s="1" t="s">
        <v>39</v>
      </c>
      <c r="B32" s="4">
        <f>Levels!F32/Levels!B32*100-100</f>
        <v>-4.167275612251288</v>
      </c>
      <c r="C32" s="4">
        <f>Levels!G32/Levels!C32*100-100</f>
        <v>-3.7309820504746085</v>
      </c>
      <c r="D32" s="4">
        <f>Levels!H32/Levels!D32*100-100</f>
        <v>-2.2023180343068987</v>
      </c>
      <c r="E32" s="4">
        <f>Levels!I32/Levels!E32*100-100</f>
        <v>-3.915670807778625</v>
      </c>
      <c r="F32" s="4">
        <f>Levels!J32/Levels!F32*100-100</f>
        <v>0.7743113802894754</v>
      </c>
      <c r="G32" s="4">
        <f>Levels!K32/Levels!G32*100-100</f>
        <v>4.885502746775174</v>
      </c>
      <c r="H32" s="4">
        <f>Levels!L32/Levels!H32*100-100</f>
        <v>8.72947851050678</v>
      </c>
      <c r="I32" s="4">
        <f>Levels!M32/Levels!I32*100-100</f>
        <v>8.502242624330833</v>
      </c>
      <c r="J32" s="4">
        <f>Levels!N32/Levels!J32*100-100</f>
        <v>10.29172529216666</v>
      </c>
      <c r="K32" s="4">
        <f>Levels!O32/Levels!K32*100-100</f>
        <v>6.758885673144093</v>
      </c>
      <c r="L32" s="4">
        <f>Levels!P32/Levels!L32*100-100</f>
        <v>1.3906255722335317</v>
      </c>
      <c r="M32" s="4">
        <f>Levels!Q32/Levels!M32*100-100</f>
        <v>-0.13750417794496173</v>
      </c>
      <c r="N32" s="4">
        <f>Levels!R32/Levels!N32*100-100</f>
        <v>-2.7502270485001787</v>
      </c>
      <c r="O32" s="1"/>
      <c r="P32" s="4">
        <f>Levels!Y32/Levels!U32*100-100</f>
        <v>-3.5190428563205245</v>
      </c>
      <c r="Q32" s="4">
        <f>Levels!Z32/Levels!V32*100-100</f>
        <v>-2.2745746623120624</v>
      </c>
      <c r="R32" s="4">
        <f>Levels!AA32/Levels!W32*100-100</f>
        <v>-0.14511709875948497</v>
      </c>
      <c r="S32" s="4">
        <f>Levels!AB32/Levels!X32*100-100</f>
        <v>2.526517567167218</v>
      </c>
      <c r="T32" s="4">
        <f>Levels!AC32/Levels!Y32*100-100</f>
        <v>5.672085788625353</v>
      </c>
      <c r="U32" s="4">
        <f>Levels!AD32/Levels!Z32*100-100</f>
        <v>8.119951749858473</v>
      </c>
      <c r="V32" s="7">
        <f>Levels!AE32/Levels!AA32*100-100</f>
        <v>8.564240305032513</v>
      </c>
      <c r="W32" s="7">
        <f>Levels!AF32/Levels!AB32*100-100</f>
        <v>6.673627973652046</v>
      </c>
      <c r="X32" s="7">
        <f>Levels!AG32/Levels!AC32*100-100</f>
        <v>4.5095108054377135</v>
      </c>
      <c r="Y32" s="7">
        <f>Levels!AH32/Levels!AD32*100-100</f>
        <v>1.2162999423452732</v>
      </c>
    </row>
    <row r="33" spans="1:25" ht="12.75">
      <c r="A33" s="1" t="s">
        <v>41</v>
      </c>
      <c r="B33" s="4">
        <f>Levels!F33/Levels!B33*100-100</f>
        <v>-9.252023138274566</v>
      </c>
      <c r="C33" s="4">
        <f>Levels!G33/Levels!C33*100-100</f>
        <v>-7.371998475416092</v>
      </c>
      <c r="D33" s="4">
        <f>Levels!H33/Levels!D33*100-100</f>
        <v>-4.6106104304201665</v>
      </c>
      <c r="E33" s="4">
        <f>Levels!I33/Levels!E33*100-100</f>
        <v>-7.533320897084977</v>
      </c>
      <c r="F33" s="4">
        <f>Levels!J33/Levels!F33*100-100</f>
        <v>-3.154967665605625</v>
      </c>
      <c r="G33" s="4">
        <f>Levels!K33/Levels!G33*100-100</f>
        <v>1.9206700270891162</v>
      </c>
      <c r="H33" s="4">
        <f>Levels!L33/Levels!H33*100-100</f>
        <v>3.0333238977842854</v>
      </c>
      <c r="I33" s="4">
        <f>Levels!M33/Levels!I33*100-100</f>
        <v>4.464252629845404</v>
      </c>
      <c r="J33" s="4">
        <f>Levels!N33/Levels!J33*100-100</f>
        <v>4.783156110148482</v>
      </c>
      <c r="K33" s="4">
        <f>Levels!O33/Levels!K33*100-100</f>
        <v>1.3772946148831835</v>
      </c>
      <c r="L33" s="4">
        <f>Levels!P33/Levels!L33*100-100</f>
        <v>-2.997376101420244</v>
      </c>
      <c r="M33" s="4">
        <f>Levels!Q33/Levels!M33*100-100</f>
        <v>-5.161826838188929</v>
      </c>
      <c r="N33" s="4">
        <f>Levels!R33/Levels!N33*100-100</f>
        <v>-6.457203134418322</v>
      </c>
      <c r="O33" s="1"/>
      <c r="P33" s="4">
        <f>Levels!Y33/Levels!U33*100-100</f>
        <v>-7.229782415860257</v>
      </c>
      <c r="Q33" s="4">
        <f>Levels!Z33/Levels!V33*100-100</f>
        <v>-5.6920250976110935</v>
      </c>
      <c r="R33" s="4">
        <f>Levels!AA33/Levels!W33*100-100</f>
        <v>-3.4928476072858814</v>
      </c>
      <c r="S33" s="4">
        <f>Levels!AB33/Levels!X33*100-100</f>
        <v>-1.5940572719186719</v>
      </c>
      <c r="T33" s="4">
        <f>Levels!AC33/Levels!Y33*100-100</f>
        <v>1.5362772279272434</v>
      </c>
      <c r="U33" s="4">
        <f>Levels!AD33/Levels!Z33*100-100</f>
        <v>3.5632752275909496</v>
      </c>
      <c r="V33" s="7">
        <f>Levels!AE33/Levels!AA33*100-100</f>
        <v>3.4217675937688483</v>
      </c>
      <c r="W33" s="7">
        <f>Levels!AF33/Levels!AB33*100-100</f>
        <v>1.8613236261928279</v>
      </c>
      <c r="X33" s="7">
        <f>Levels!AG33/Levels!AC33*100-100</f>
        <v>-0.5938028501316381</v>
      </c>
      <c r="Y33" s="7">
        <f>Levels!AH33/Levels!AD33*100-100</f>
        <v>-3.38076503215612</v>
      </c>
    </row>
    <row r="34" spans="1:25" ht="12.75">
      <c r="A34" s="1" t="s">
        <v>70</v>
      </c>
      <c r="B34" s="4">
        <f>Levels!F34/Levels!B34*100-100</f>
        <v>0.4595722621721876</v>
      </c>
      <c r="C34" s="4">
        <f>Levels!G34/Levels!C34*100-100</f>
        <v>-0.7128446979295973</v>
      </c>
      <c r="D34" s="4">
        <f>Levels!H34/Levels!D34*100-100</f>
        <v>-0.03313254073717076</v>
      </c>
      <c r="E34" s="4">
        <f>Levels!I34/Levels!E34*100-100</f>
        <v>-0.652463565060927</v>
      </c>
      <c r="F34" s="4">
        <f>Levels!J34/Levels!F34*100-100</f>
        <v>4.004101682020405</v>
      </c>
      <c r="G34" s="4">
        <f>Levels!K34/Levels!G34*100-100</f>
        <v>7.178300689124811</v>
      </c>
      <c r="H34" s="4">
        <f>Levels!L34/Levels!H34*100-100</f>
        <v>13.625160869488568</v>
      </c>
      <c r="I34" s="4">
        <f>Levels!M34/Levels!I34*100-100</f>
        <v>11.892334706744464</v>
      </c>
      <c r="J34" s="4">
        <f>Levels!N34/Levels!J34*100-100</f>
        <v>14.507982952738388</v>
      </c>
      <c r="K34" s="4">
        <f>Levels!O34/Levels!K34*100-100</f>
        <v>10.716483733991453</v>
      </c>
      <c r="L34" s="4">
        <f>Levels!P34/Levels!L34*100-100</f>
        <v>4.81043139347976</v>
      </c>
      <c r="M34" s="4">
        <f>Levels!Q34/Levels!M34*100-100</f>
        <v>3.800635756188427</v>
      </c>
      <c r="N34" s="4">
        <f>Levels!R34/Levels!N34*100-100</f>
        <v>-0.15387350153874024</v>
      </c>
      <c r="O34" s="4" t="s">
        <v>34</v>
      </c>
      <c r="P34" s="4">
        <f>Levels!Y34/Levels!U34*100-100</f>
        <v>-0.23539922929427348</v>
      </c>
      <c r="Q34" s="4">
        <f>Levels!Z34/Levels!V34*100-100</f>
        <v>0.6726888333653704</v>
      </c>
      <c r="R34" s="4">
        <f>Levels!AA34/Levels!W34*100-100</f>
        <v>2.6945963025324176</v>
      </c>
      <c r="S34" s="4">
        <f>Levels!AB34/Levels!X34*100-100</f>
        <v>5.9808910767622905</v>
      </c>
      <c r="T34" s="4">
        <f>Levels!AC34/Levels!Y34*100-100</f>
        <v>9.075290525022496</v>
      </c>
      <c r="U34" s="4">
        <f>Levels!AD34/Levels!Z34*100-100</f>
        <v>11.801255817786995</v>
      </c>
      <c r="V34" s="7">
        <f>Levels!AE34/Levels!AA34*100-100</f>
        <v>12.663523534668883</v>
      </c>
      <c r="W34" s="7">
        <f>Levels!AF34/Levels!AB34*100-100</f>
        <v>10.419546555139775</v>
      </c>
      <c r="X34" s="7">
        <f>Levels!AG34/Levels!AC34*100-100</f>
        <v>8.418592694725533</v>
      </c>
      <c r="Y34" s="7">
        <f>Levels!AH34/Levels!AD34*100-100</f>
        <v>4.656575488999849</v>
      </c>
    </row>
    <row r="35" spans="1:25" ht="12.75">
      <c r="A35" s="1" t="s">
        <v>42</v>
      </c>
      <c r="B35" s="4">
        <f>Levels!F35/Levels!B35*100-100</f>
        <v>-1.391024494904343</v>
      </c>
      <c r="C35" s="4">
        <f>Levels!G35/Levels!C35*100-100</f>
        <v>-5.814646728880987</v>
      </c>
      <c r="D35" s="4">
        <f>Levels!H35/Levels!D35*100-100</f>
        <v>-5.095268940736489</v>
      </c>
      <c r="E35" s="4">
        <f>Levels!I35/Levels!E35*100-100</f>
        <v>-6.139270378855031</v>
      </c>
      <c r="F35" s="4">
        <f>Levels!J35/Levels!F35*100-100</f>
        <v>-0.04835122328594821</v>
      </c>
      <c r="G35" s="4">
        <f>Levels!K35/Levels!G35*100-100</f>
        <v>2.7334969642165134</v>
      </c>
      <c r="H35" s="4">
        <f>Levels!L35/Levels!H35*100-100</f>
        <v>-1.4088497398650333</v>
      </c>
      <c r="I35" s="4">
        <f>Levels!M35/Levels!I35*100-100</f>
        <v>-3.567836730689038</v>
      </c>
      <c r="J35" s="4">
        <f>Levels!N35/Levels!J35*100-100</f>
        <v>2.2736068111454983</v>
      </c>
      <c r="K35" s="4">
        <f>Levels!O35/Levels!K35*100-100</f>
        <v>8.707843975555178</v>
      </c>
      <c r="L35" s="4">
        <f>Levels!P35/Levels!L35*100-100</f>
        <v>2.9846652211395366</v>
      </c>
      <c r="M35" s="4">
        <f>Levels!Q35/Levels!M35*100-100</f>
        <v>2.915103338632747</v>
      </c>
      <c r="N35" s="4">
        <f>Levels!R35/Levels!N35*100-100</f>
        <v>-0.8431085043988276</v>
      </c>
      <c r="O35" s="1"/>
      <c r="P35" s="4">
        <f>Levels!Y35/Levels!U35*100-100</f>
        <v>-4.6144838875413825</v>
      </c>
      <c r="Q35" s="4">
        <f>Levels!Z35/Levels!V35*100-100</f>
        <v>-4.292801366885996</v>
      </c>
      <c r="R35" s="4">
        <f>Levels!AA35/Levels!W35*100-100</f>
        <v>-2.2583372361066267</v>
      </c>
      <c r="S35" s="4">
        <f>Levels!AB35/Levels!X35*100-100</f>
        <v>-1.3401836399646356</v>
      </c>
      <c r="T35" s="4">
        <f>Levels!AC35/Levels!Y35*100-100</f>
        <v>-0.6034623141386106</v>
      </c>
      <c r="U35" s="4">
        <f>Levels!AD35/Levels!Z35*100-100</f>
        <v>-0.002192405507315698</v>
      </c>
      <c r="V35" s="7">
        <f>Levels!AE35/Levels!AA35*100-100</f>
        <v>1.4940883634100715</v>
      </c>
      <c r="W35" s="7">
        <f>Levels!AF35/Levels!AB35*100-100</f>
        <v>2.554120122632739</v>
      </c>
      <c r="X35" s="7">
        <f>Levels!AG35/Levels!AC35*100-100</f>
        <v>4.216170915289055</v>
      </c>
      <c r="Y35" s="7">
        <f>Levels!AH35/Levels!AD35*100-100</f>
        <v>3.3791973740670187</v>
      </c>
    </row>
    <row r="36" spans="1:25" ht="12.75">
      <c r="A36" s="1" t="s">
        <v>43</v>
      </c>
      <c r="B36" s="4">
        <f>Levels!F36/Levels!B36*100-100</f>
        <v>1.5849787707654883</v>
      </c>
      <c r="C36" s="4">
        <f>Levels!G36/Levels!C36*100-100</f>
        <v>1.955213827169544</v>
      </c>
      <c r="D36" s="4">
        <f>Levels!H36/Levels!D36*100-100</f>
        <v>1.9785272112064831</v>
      </c>
      <c r="E36" s="4">
        <f>Levels!I36/Levels!E36*100-100</f>
        <v>0.6711249955456253</v>
      </c>
      <c r="F36" s="4">
        <f>Levels!J36/Levels!F36*100-100</f>
        <v>11.008176598291627</v>
      </c>
      <c r="G36" s="4">
        <f>Levels!K36/Levels!G36*100-100</f>
        <v>10.354870024808548</v>
      </c>
      <c r="H36" s="4">
        <f>Levels!L36/Levels!H36*100-100</f>
        <v>15.857571024526138</v>
      </c>
      <c r="I36" s="4">
        <f>Levels!M36/Levels!I36*100-100</f>
        <v>6.549304637845339</v>
      </c>
      <c r="J36" s="4">
        <f>Levels!N36/Levels!J36*100-100</f>
        <v>4.123364636299499</v>
      </c>
      <c r="K36" s="4">
        <f>Levels!O36/Levels!K36*100-100</f>
        <v>5.708549180594915</v>
      </c>
      <c r="L36" s="4">
        <f>Levels!P36/Levels!L36*100-100</f>
        <v>0.8890346322712332</v>
      </c>
      <c r="M36" s="4">
        <f>Levels!Q36/Levels!M36*100-100</f>
        <v>7.003115448787042</v>
      </c>
      <c r="N36" s="4">
        <f>Levels!R36/Levels!N36*100-100</f>
        <v>5.559904930084286</v>
      </c>
      <c r="O36" s="1"/>
      <c r="P36" s="4">
        <f>Levels!Y36/Levels!U36*100-100</f>
        <v>1.523027825421238</v>
      </c>
      <c r="Q36" s="4">
        <f>Levels!Z36/Levels!V36*100-100</f>
        <v>3.9689234745299444</v>
      </c>
      <c r="R36" s="4">
        <f>Levels!AA36/Levels!W36*100-100</f>
        <v>5.919412367869796</v>
      </c>
      <c r="S36" s="4">
        <f>Levels!AB36/Levels!X36*100-100</f>
        <v>9.331065641335982</v>
      </c>
      <c r="T36" s="4">
        <f>Levels!AC36/Levels!Y36*100-100</f>
        <v>10.872474832957508</v>
      </c>
      <c r="U36" s="4">
        <f>Levels!AD36/Levels!Z36*100-100</f>
        <v>8.96837865789854</v>
      </c>
      <c r="V36" s="7">
        <f>Levels!AE36/Levels!AA36*100-100</f>
        <v>7.870701695515862</v>
      </c>
      <c r="W36" s="7">
        <f>Levels!AF36/Levels!AB36*100-100</f>
        <v>4.236327301115267</v>
      </c>
      <c r="X36" s="7">
        <f>Levels!AG36/Levels!AC36*100-100</f>
        <v>4.388005298411414</v>
      </c>
      <c r="Y36" s="7">
        <f>Levels!AH36/Levels!AD36*100-100</f>
        <v>4.765605391587258</v>
      </c>
    </row>
    <row r="37" spans="1:25" ht="12.75">
      <c r="A37" s="1" t="s">
        <v>44</v>
      </c>
      <c r="B37" s="4">
        <f>Levels!F37/Levels!B37*100-100</f>
        <v>-8.35376279845903</v>
      </c>
      <c r="C37" s="4">
        <f>Levels!G37/Levels!C37*100-100</f>
        <v>-6.989424303526604</v>
      </c>
      <c r="D37" s="4">
        <f>Levels!H37/Levels!D37*100-100</f>
        <v>-4.989196621488901</v>
      </c>
      <c r="E37" s="4">
        <f>Levels!I37/Levels!E37*100-100</f>
        <v>-2.584582248945523</v>
      </c>
      <c r="F37" s="4">
        <f>Levels!J37/Levels!F37*100-100</f>
        <v>1.6162388167063853</v>
      </c>
      <c r="G37" s="4">
        <f>Levels!K37/Levels!G37*100-100</f>
        <v>4.236257051211155</v>
      </c>
      <c r="H37" s="4">
        <f>Levels!L37/Levels!H37*100-100</f>
        <v>7.6401810121057565</v>
      </c>
      <c r="I37" s="4">
        <f>Levels!M37/Levels!I37*100-100</f>
        <v>9.373560571165356</v>
      </c>
      <c r="J37" s="4">
        <f>Levels!N37/Levels!J37*100-100</f>
        <v>13.83696493750692</v>
      </c>
      <c r="K37" s="4">
        <f>Levels!O37/Levels!K37*100-100</f>
        <v>14.142614601018664</v>
      </c>
      <c r="L37" s="4">
        <f>Levels!P37/Levels!L37*100-100</f>
        <v>20.20316267952795</v>
      </c>
      <c r="M37" s="4">
        <f>Levels!Q37/Levels!M37*100-100</f>
        <v>12.718467045693842</v>
      </c>
      <c r="N37" s="4">
        <f>Levels!R37/Levels!N37*100-100</f>
        <v>1.842207539836778</v>
      </c>
      <c r="O37" s="1"/>
      <c r="P37" s="4">
        <f>Levels!Y37/Levels!U37*100-100</f>
        <v>-5.806947006942735</v>
      </c>
      <c r="Q37" s="4">
        <f>Levels!Z37/Levels!V37*100-100</f>
        <v>-3.3333515007167023</v>
      </c>
      <c r="R37" s="4">
        <f>Levels!AA37/Levels!W37*100-100</f>
        <v>-0.44646327784009543</v>
      </c>
      <c r="S37" s="4">
        <f>Levels!AB37/Levels!X37*100-100</f>
        <v>2.704222817161252</v>
      </c>
      <c r="T37" s="4">
        <f>Levels!AC37/Levels!Y37*100-100</f>
        <v>5.678086999841497</v>
      </c>
      <c r="U37" s="4">
        <f>Levels!AD37/Levels!Z37*100-100</f>
        <v>8.776351324684398</v>
      </c>
      <c r="V37" s="7">
        <f>Levels!AE37/Levels!AA37*100-100</f>
        <v>11.331563270451483</v>
      </c>
      <c r="W37" s="7">
        <f>Levels!AF37/Levels!AB37*100-100</f>
        <v>14.48818207706293</v>
      </c>
      <c r="X37" s="7">
        <f>Levels!AG37/Levels!AC37*100-100</f>
        <v>15.22761605794058</v>
      </c>
      <c r="Y37" s="7">
        <f>Levels!AH37/Levels!AD37*100-100</f>
        <v>11.983164791192607</v>
      </c>
    </row>
    <row r="38" spans="1:23" ht="12.75">
      <c r="A38" s="1"/>
      <c r="B38" s="4" t="s">
        <v>34</v>
      </c>
      <c r="C38" s="1"/>
      <c r="D38" s="1"/>
      <c r="E38" s="1"/>
      <c r="F38" s="1"/>
      <c r="G38" s="1"/>
      <c r="H38" s="1"/>
      <c r="I38" s="1"/>
      <c r="J38" s="1"/>
      <c r="K38" s="1"/>
      <c r="L38" s="1"/>
      <c r="M38" s="1"/>
      <c r="N38" s="1"/>
      <c r="O38" s="1"/>
      <c r="P38" s="4" t="s">
        <v>34</v>
      </c>
      <c r="Q38" s="1"/>
      <c r="R38" s="1"/>
      <c r="S38" s="1"/>
      <c r="T38" s="1"/>
      <c r="U38" s="1"/>
      <c r="V38" s="7"/>
      <c r="W38" s="7"/>
    </row>
    <row r="39" spans="1:25" ht="12.75">
      <c r="A39" s="1" t="s">
        <v>59</v>
      </c>
      <c r="B39" s="4">
        <f>Levels!F39/Levels!B39*100-100</f>
        <v>5.222158598050839</v>
      </c>
      <c r="C39" s="4">
        <f>Levels!G39/Levels!C39*100-100</f>
        <v>2.0269007005619954</v>
      </c>
      <c r="D39" s="4">
        <f>Levels!H39/Levels!D39*100-100</f>
        <v>4.8212005108556895</v>
      </c>
      <c r="E39" s="4">
        <f>Levels!I39/Levels!E39*100-100</f>
        <v>5.261755231628456</v>
      </c>
      <c r="F39" s="4">
        <f>Levels!J39/Levels!F39*100-100</f>
        <v>8.120413375432392</v>
      </c>
      <c r="G39" s="4">
        <f>Levels!K39/Levels!G39*100-100</f>
        <v>10.754015306672414</v>
      </c>
      <c r="H39" s="4">
        <f>Levels!L39/Levels!H39*100-100</f>
        <v>14.196549718937774</v>
      </c>
      <c r="I39" s="4">
        <f>Levels!M39/Levels!I39*100-100</f>
        <v>10.399810662351541</v>
      </c>
      <c r="J39" s="4">
        <f>Levels!N39/Levels!J39*100-100</f>
        <v>24.345052699773248</v>
      </c>
      <c r="K39" s="4">
        <f>Levels!O39/Levels!K39*100-100</f>
        <v>23.70445708612945</v>
      </c>
      <c r="L39" s="4">
        <f>Levels!P39/Levels!L39*100-100</f>
        <v>19.54616656724815</v>
      </c>
      <c r="M39" s="4">
        <f>Levels!Q39/Levels!M39*100-100</f>
        <v>22.20050752563803</v>
      </c>
      <c r="N39" s="4">
        <f>Levels!R39/Levels!N39*100-100</f>
        <v>9.356877487305468</v>
      </c>
      <c r="O39" s="4"/>
      <c r="P39" s="4">
        <f>Levels!Y39/Levels!U39*100-100</f>
        <v>4.307204797034856</v>
      </c>
      <c r="Q39" s="4">
        <f>Levels!Z39/Levels!V39*100-100</f>
        <v>5.074180976875311</v>
      </c>
      <c r="R39" s="4">
        <f>Levels!AA39/Levels!W39*100-100</f>
        <v>7.319992513945579</v>
      </c>
      <c r="S39" s="4">
        <f>Levels!AB39/Levels!X39*100-100</f>
        <v>9.628567049977704</v>
      </c>
      <c r="T39" s="4">
        <f>Levels!AC39/Levels!Y39*100-100</f>
        <v>10.847372116964493</v>
      </c>
      <c r="U39" s="4">
        <f>Levels!AD39/Levels!Z39*100-100</f>
        <v>15.142373098752643</v>
      </c>
      <c r="V39" s="7">
        <f>Levels!AE39/Levels!AA39*100-100</f>
        <v>18.491714698812743</v>
      </c>
      <c r="W39" s="7">
        <f>Levels!AF39/Levels!AB39*100-100</f>
        <v>19.742255772042583</v>
      </c>
      <c r="X39" s="7">
        <f>Levels!AG39/Levels!AC39*100-100</f>
        <v>22.436766395469277</v>
      </c>
      <c r="Y39" s="7">
        <f>Levels!AH39/Levels!AD39*100-100</f>
        <v>18.205363255549486</v>
      </c>
    </row>
    <row r="40" spans="1:25" ht="12.75">
      <c r="A40" s="1" t="s">
        <v>66</v>
      </c>
      <c r="B40" s="4">
        <f>Levels!F40/Levels!B40*100-100</f>
        <v>-3.844888031594735</v>
      </c>
      <c r="C40" s="4">
        <f>Levels!G40/Levels!C40*100-100</f>
        <v>-3.95403780467646</v>
      </c>
      <c r="D40" s="4">
        <f>Levels!H40/Levels!D40*100-100</f>
        <v>-2.3649496611540286</v>
      </c>
      <c r="E40" s="4">
        <f>Levels!I40/Levels!E40*100-100</f>
        <v>-3.390137263782549</v>
      </c>
      <c r="F40" s="4">
        <f>Levels!J40/Levels!F40*100-100</f>
        <v>2.670268756537709</v>
      </c>
      <c r="G40" s="4">
        <f>Levels!K40/Levels!G40*100-100</f>
        <v>6.43740554484971</v>
      </c>
      <c r="H40" s="4">
        <f>Levels!L40/Levels!H40*100-100</f>
        <v>8.975406324088084</v>
      </c>
      <c r="I40" s="4">
        <f>Levels!M40/Levels!I40*100-100</f>
        <v>7.071818207825501</v>
      </c>
      <c r="J40" s="4">
        <f>Levels!N40/Levels!J40*100-100</f>
        <v>8.567249350864657</v>
      </c>
      <c r="K40" s="4">
        <f>Levels!O40/Levels!K40*100-100</f>
        <v>5.916344324753496</v>
      </c>
      <c r="L40" s="4">
        <f>Levels!P40/Levels!L40*100-100</f>
        <v>0.7179328566335954</v>
      </c>
      <c r="M40" s="4">
        <f>Levels!Q40/Levels!M40*100-100</f>
        <v>0.35363312136607306</v>
      </c>
      <c r="N40" s="4">
        <f>Levels!R40/Levels!N40*100-100</f>
        <v>-1.4161024178339545</v>
      </c>
      <c r="O40" s="4"/>
      <c r="P40" s="4">
        <f>Levels!Y40/Levels!U40*100-100</f>
        <v>-3.3949388464349965</v>
      </c>
      <c r="Q40" s="4">
        <f>Levels!Z40/Levels!V40*100-100</f>
        <v>-1.7601731960594833</v>
      </c>
      <c r="R40" s="4">
        <f>Levels!AA40/Levels!W40*100-100</f>
        <v>0.746716321336379</v>
      </c>
      <c r="S40" s="4">
        <f>Levels!AB40/Levels!X40*100-100</f>
        <v>3.535756041300587</v>
      </c>
      <c r="T40" s="4">
        <f>Levels!AC40/Levels!Y40*100-100</f>
        <v>6.2582598905698745</v>
      </c>
      <c r="U40" s="4">
        <f>Levels!AD40/Levels!Z40*100-100</f>
        <v>7.775982120192197</v>
      </c>
      <c r="V40" s="7">
        <f>Levels!AE40/Levels!AA40*100-100</f>
        <v>7.623866191551315</v>
      </c>
      <c r="W40" s="7">
        <f>Levels!AF40/Levels!AB40*100-100</f>
        <v>5.529068563065437</v>
      </c>
      <c r="X40" s="7">
        <f>Levels!AG40/Levels!AC40*100-100</f>
        <v>3.8335240586705197</v>
      </c>
      <c r="Y40" s="7">
        <f>Levels!AH40/Levels!AD40*100-100</f>
        <v>1.3020034099213973</v>
      </c>
    </row>
    <row r="41" spans="1:23" ht="12.75">
      <c r="A41" s="1"/>
      <c r="B41" s="4"/>
      <c r="C41" s="1"/>
      <c r="D41" s="1"/>
      <c r="E41" s="1"/>
      <c r="F41" s="1"/>
      <c r="G41" s="1"/>
      <c r="H41" s="1"/>
      <c r="I41" s="1"/>
      <c r="J41" s="1"/>
      <c r="K41" s="1"/>
      <c r="L41" s="1"/>
      <c r="M41" s="1"/>
      <c r="N41" s="1"/>
      <c r="O41" s="1"/>
      <c r="P41" s="1"/>
      <c r="Q41" s="1"/>
      <c r="R41" s="1"/>
      <c r="S41" s="1"/>
      <c r="T41" s="1"/>
      <c r="U41" s="1"/>
      <c r="V41" s="7"/>
      <c r="W41" s="7"/>
    </row>
    <row r="42" spans="1:25" ht="12.75">
      <c r="A42" s="1" t="s">
        <v>40</v>
      </c>
      <c r="B42" s="7">
        <f>Levels!F42/Levels!B42*100-100</f>
        <v>-2.8308636642778</v>
      </c>
      <c r="C42" s="7">
        <f>Levels!G42/Levels!C42*100-100</f>
        <v>-3.2348724884375883</v>
      </c>
      <c r="D42" s="7">
        <f>Levels!H42/Levels!D42*100-100</f>
        <v>-1.5010948462229976</v>
      </c>
      <c r="E42" s="7">
        <f>Levels!I42/Levels!E42*100-100</f>
        <v>-2.247888426455688</v>
      </c>
      <c r="F42" s="7">
        <f>Levels!J42/Levels!F42*100-100</f>
        <v>3.3995096686596895</v>
      </c>
      <c r="G42" s="7">
        <f>Levels!K42/Levels!G42*100-100</f>
        <v>6.991887528992862</v>
      </c>
      <c r="H42" s="7">
        <f>Levels!L42/Levels!H42*100-100</f>
        <v>9.669577390518285</v>
      </c>
      <c r="I42" s="7">
        <f>Levels!M42/Levels!I42*100-100</f>
        <v>7.610201441564527</v>
      </c>
      <c r="J42" s="7">
        <f>Levels!N42/Levels!J42*100-100</f>
        <v>11.05621141921715</v>
      </c>
      <c r="K42" s="7">
        <f>Levels!O42/Levels!K42*100-100</f>
        <v>8.903577701082682</v>
      </c>
      <c r="L42" s="7">
        <f>Levels!P42/Levels!L42*100-100</f>
        <v>4.149130577263492</v>
      </c>
      <c r="M42" s="4">
        <f>Levels!Q42/Levels!M42*100-100</f>
        <v>3.8821625590334037</v>
      </c>
      <c r="N42" s="4">
        <f>Levels!R42/Levels!N42*100-100</f>
        <v>0.4639334074187218</v>
      </c>
      <c r="O42" s="1"/>
      <c r="P42" s="7">
        <f>Levels!Y42/Levels!U42*100-100</f>
        <v>-2.458720912794547</v>
      </c>
      <c r="Q42" s="7">
        <f>Levels!Z42/Levels!V42*100-100</f>
        <v>-0.889972587871398</v>
      </c>
      <c r="R42" s="7">
        <f>Levels!AA42/Levels!W42*100-100</f>
        <v>1.6071156969289007</v>
      </c>
      <c r="S42" s="7">
        <f>Levels!AB42/Levels!X42*100-100</f>
        <v>4.355840547594909</v>
      </c>
      <c r="T42" s="7">
        <f>Levels!AC42/Levels!Y42*100-100</f>
        <v>6.88931950963385</v>
      </c>
      <c r="U42" s="7">
        <f>Levels!AD42/Levels!Z42*100-100</f>
        <v>8.867061186035201</v>
      </c>
      <c r="V42" s="7">
        <f>Levels!AE42/Levels!AA42*100-100</f>
        <v>9.323573599474983</v>
      </c>
      <c r="W42" s="7">
        <f>Levels!AF42/Levels!AB42*100-100</f>
        <v>7.909893174885013</v>
      </c>
      <c r="X42" s="7">
        <f>Levels!AG42/Levels!AC42*100-100</f>
        <v>6.954577158039569</v>
      </c>
      <c r="Y42" s="7">
        <f>Levels!AH42/Levels!AD42*100-100</f>
        <v>4.2303258412838005</v>
      </c>
    </row>
    <row r="43" spans="2:23" ht="12.75">
      <c r="B43" s="1"/>
      <c r="C43" s="1"/>
      <c r="D43" s="1"/>
      <c r="E43" s="1"/>
      <c r="F43" s="1"/>
      <c r="G43" s="1"/>
      <c r="H43" s="1"/>
      <c r="I43" s="1"/>
      <c r="J43" s="1"/>
      <c r="K43" s="1"/>
      <c r="L43" s="1"/>
      <c r="M43" s="1"/>
      <c r="N43" s="1"/>
      <c r="O43" s="1"/>
      <c r="P43" s="1"/>
      <c r="Q43" s="1"/>
      <c r="R43" s="1"/>
      <c r="S43" s="1"/>
      <c r="T43" s="1"/>
      <c r="U43" s="1"/>
      <c r="V43" s="7"/>
      <c r="W43" s="7"/>
    </row>
    <row r="44" spans="22:23" ht="12.75">
      <c r="V44" s="27"/>
      <c r="W44" s="27"/>
    </row>
    <row r="45" spans="22:23" ht="12.75">
      <c r="V45" s="27"/>
      <c r="W45" s="27"/>
    </row>
    <row r="46" spans="22:23" ht="12.75">
      <c r="V46" s="27"/>
      <c r="W46" s="27"/>
    </row>
    <row r="47" spans="22:23" ht="12.75">
      <c r="V47" s="27"/>
      <c r="W47" s="27"/>
    </row>
    <row r="48" spans="22:23" ht="12.75">
      <c r="V48" s="27"/>
      <c r="W48" s="27"/>
    </row>
    <row r="49" spans="22:23" ht="12.75">
      <c r="V49" s="27"/>
      <c r="W49" s="27"/>
    </row>
    <row r="50" spans="22:23" ht="12.75">
      <c r="V50" s="27"/>
      <c r="W50" s="27"/>
    </row>
    <row r="51" spans="22:23" ht="12.75">
      <c r="V51" s="27"/>
      <c r="W51" s="27"/>
    </row>
    <row r="52" spans="22:23" ht="12.75">
      <c r="V52" s="27"/>
      <c r="W52" s="27"/>
    </row>
    <row r="53" spans="22:23" ht="12.75">
      <c r="V53" s="27"/>
      <c r="W53" s="27"/>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Q47"/>
  <sheetViews>
    <sheetView zoomScaleSheetLayoutView="100" zoomScalePageLayoutView="0" workbookViewId="0" topLeftCell="A4">
      <pane xSplit="1" ySplit="1" topLeftCell="B14" activePane="bottomRight" state="frozen"/>
      <selection pane="topLeft" activeCell="B25" sqref="B25"/>
      <selection pane="topRight" activeCell="B25" sqref="B25"/>
      <selection pane="bottomLeft" activeCell="B25" sqref="B25"/>
      <selection pane="bottomRight" activeCell="I20" sqref="I20"/>
    </sheetView>
  </sheetViews>
  <sheetFormatPr defaultColWidth="9.140625" defaultRowHeight="12.75"/>
  <cols>
    <col min="1" max="1" width="15.8515625" style="0" customWidth="1"/>
    <col min="6" max="6" width="11.28125" style="0" bestFit="1" customWidth="1"/>
    <col min="11" max="11" width="8.57421875" style="0" customWidth="1"/>
  </cols>
  <sheetData>
    <row r="2" spans="2:14" ht="12.75">
      <c r="B2" s="30" t="s">
        <v>71</v>
      </c>
      <c r="C2" s="30"/>
      <c r="D2" s="30"/>
      <c r="E2" s="30"/>
      <c r="F2" s="30"/>
      <c r="G2" s="30"/>
      <c r="H2" s="30"/>
      <c r="I2" s="30"/>
      <c r="J2" s="30"/>
      <c r="K2" s="30"/>
      <c r="L2" s="30"/>
      <c r="M2" s="30"/>
      <c r="N2" s="30"/>
    </row>
    <row r="3" spans="2:14" ht="12.75">
      <c r="B3" s="338" t="s">
        <v>73</v>
      </c>
      <c r="C3" s="338"/>
      <c r="D3" s="338"/>
      <c r="E3" s="338"/>
      <c r="F3" s="338"/>
      <c r="G3" s="338"/>
      <c r="H3" s="21"/>
      <c r="I3" s="21"/>
      <c r="J3" s="21"/>
      <c r="L3" s="338" t="s">
        <v>74</v>
      </c>
      <c r="M3" s="338"/>
      <c r="N3" s="338"/>
    </row>
    <row r="4" spans="2:17" ht="33" customHeight="1">
      <c r="B4" s="15" t="s">
        <v>30</v>
      </c>
      <c r="C4" s="15" t="s">
        <v>31</v>
      </c>
      <c r="D4" s="15" t="s">
        <v>32</v>
      </c>
      <c r="E4" s="15" t="s">
        <v>33</v>
      </c>
      <c r="F4" s="15" t="s">
        <v>54</v>
      </c>
      <c r="G4" s="15" t="s">
        <v>69</v>
      </c>
      <c r="H4" s="15" t="s">
        <v>77</v>
      </c>
      <c r="I4" s="15" t="s">
        <v>92</v>
      </c>
      <c r="J4" s="15" t="s">
        <v>93</v>
      </c>
      <c r="L4" s="13" t="s">
        <v>53</v>
      </c>
      <c r="M4" s="13" t="s">
        <v>55</v>
      </c>
      <c r="N4" s="13" t="s">
        <v>68</v>
      </c>
      <c r="O4" s="13" t="s">
        <v>78</v>
      </c>
      <c r="P4" s="13" t="s">
        <v>94</v>
      </c>
      <c r="Q4" s="13" t="s">
        <v>95</v>
      </c>
    </row>
    <row r="5" ht="12.75">
      <c r="F5" s="10"/>
    </row>
    <row r="6" spans="1:17" ht="12.75">
      <c r="A6" s="11" t="s">
        <v>58</v>
      </c>
      <c r="B6" s="17">
        <f>(100+Trends!$T28)/(100+$L25)</f>
        <v>1.1439180864381813</v>
      </c>
      <c r="C6" s="17">
        <f>(100+Trends!$T28)/(100+$L25)</f>
        <v>1.1439180864381813</v>
      </c>
      <c r="D6" s="17">
        <f>(100+Trends!$T28)/(100+$L25)</f>
        <v>1.1439180864381813</v>
      </c>
      <c r="E6" s="17">
        <f>(100+Trends!$T28)/(100+$L25)</f>
        <v>1.1439180864381813</v>
      </c>
      <c r="F6" s="22">
        <v>1.223</v>
      </c>
      <c r="G6">
        <v>1.214</v>
      </c>
      <c r="H6">
        <v>1.273</v>
      </c>
      <c r="I6">
        <v>1.25</v>
      </c>
      <c r="J6">
        <v>1</v>
      </c>
      <c r="L6" s="17">
        <f aca="true" t="shared" si="0" ref="L6:Q6">SUM(B6:E6)/4</f>
        <v>1.1439180864381813</v>
      </c>
      <c r="M6" s="17">
        <f t="shared" si="0"/>
        <v>1.163688564828636</v>
      </c>
      <c r="N6" s="17">
        <f t="shared" si="0"/>
        <v>1.1812090432190905</v>
      </c>
      <c r="O6" s="17">
        <f t="shared" si="0"/>
        <v>1.2134795216095453</v>
      </c>
      <c r="P6" s="17">
        <f t="shared" si="0"/>
        <v>1.24</v>
      </c>
      <c r="Q6" s="17">
        <f t="shared" si="0"/>
        <v>1.18425</v>
      </c>
    </row>
    <row r="7" spans="1:15" ht="12.75">
      <c r="A7" s="11" t="s">
        <v>36</v>
      </c>
      <c r="B7" s="18" t="s">
        <v>72</v>
      </c>
      <c r="C7" s="18" t="s">
        <v>72</v>
      </c>
      <c r="D7" s="18" t="s">
        <v>72</v>
      </c>
      <c r="E7" s="18" t="s">
        <v>72</v>
      </c>
      <c r="F7" s="9" t="s">
        <v>72</v>
      </c>
      <c r="G7" s="9" t="s">
        <v>72</v>
      </c>
      <c r="H7" s="9"/>
      <c r="I7" s="9"/>
      <c r="J7" s="9"/>
      <c r="L7" s="18" t="s">
        <v>72</v>
      </c>
      <c r="M7" s="18" t="s">
        <v>72</v>
      </c>
      <c r="N7" s="18" t="s">
        <v>72</v>
      </c>
      <c r="O7" s="18" t="s">
        <v>72</v>
      </c>
    </row>
    <row r="8" spans="1:17" ht="12.75">
      <c r="A8" s="11" t="s">
        <v>37</v>
      </c>
      <c r="B8" s="17">
        <f>(100+Trends!$T30)/(100+$L27)</f>
        <v>1.0065919456880426</v>
      </c>
      <c r="C8" s="17">
        <f>(100+Trends!$T30)/(100+$L27)</f>
        <v>1.0065919456880426</v>
      </c>
      <c r="D8" s="17">
        <f>(100+Trends!$T30)/(100+$L27)</f>
        <v>1.0065919456880426</v>
      </c>
      <c r="E8" s="17">
        <f>(100+Trends!$T30)/(100+$L27)</f>
        <v>1.0065919456880426</v>
      </c>
      <c r="F8">
        <v>1.034</v>
      </c>
      <c r="G8">
        <v>1.036</v>
      </c>
      <c r="H8">
        <v>1.022</v>
      </c>
      <c r="I8">
        <v>1.02</v>
      </c>
      <c r="J8">
        <v>0.98</v>
      </c>
      <c r="L8" s="17">
        <f aca="true" t="shared" si="1" ref="L8:L19">SUM(B8:E8)/4</f>
        <v>1.0065919456880426</v>
      </c>
      <c r="M8" s="17">
        <f>SUM(C8:F8)/4</f>
        <v>1.0134439592660318</v>
      </c>
      <c r="N8" s="17">
        <f>SUM(D8:G8)/4</f>
        <v>1.0207959728440215</v>
      </c>
      <c r="O8" s="17">
        <f>SUM(E8:H8)/4</f>
        <v>1.0246479864220106</v>
      </c>
      <c r="P8" s="17">
        <f>SUM(F8:I8)/4</f>
        <v>1.028</v>
      </c>
      <c r="Q8" s="17">
        <f>SUM(G8:J8)/4</f>
        <v>1.0145</v>
      </c>
    </row>
    <row r="9" spans="1:15" ht="12.75">
      <c r="A9" s="12" t="s">
        <v>59</v>
      </c>
      <c r="B9" s="18" t="s">
        <v>72</v>
      </c>
      <c r="C9" s="18" t="s">
        <v>72</v>
      </c>
      <c r="D9" s="18" t="s">
        <v>72</v>
      </c>
      <c r="E9" s="18" t="s">
        <v>72</v>
      </c>
      <c r="F9" s="9" t="s">
        <v>72</v>
      </c>
      <c r="G9" s="9" t="s">
        <v>72</v>
      </c>
      <c r="H9" s="9" t="s">
        <v>72</v>
      </c>
      <c r="I9" s="9"/>
      <c r="J9" s="9"/>
      <c r="L9" s="18" t="s">
        <v>72</v>
      </c>
      <c r="M9" s="18" t="s">
        <v>72</v>
      </c>
      <c r="N9" s="18" t="s">
        <v>72</v>
      </c>
      <c r="O9" s="18" t="s">
        <v>72</v>
      </c>
    </row>
    <row r="10" spans="1:17" ht="12.75">
      <c r="A10" s="11" t="s">
        <v>60</v>
      </c>
      <c r="B10" s="17">
        <f>(100+Trends!$T10)/(100+$L29)</f>
        <v>1.035423568220315</v>
      </c>
      <c r="C10" s="17">
        <f>(100+Trends!$T10)/(100+$L29)</f>
        <v>1.035423568220315</v>
      </c>
      <c r="D10" s="17">
        <f>(100+Trends!$T10)/(100+$L29)</f>
        <v>1.035423568220315</v>
      </c>
      <c r="E10" s="17">
        <f>(100+Trends!$T10)/(100+$L29)</f>
        <v>1.035423568220315</v>
      </c>
      <c r="F10">
        <v>1.028</v>
      </c>
      <c r="G10">
        <v>1.03</v>
      </c>
      <c r="H10">
        <v>1.032</v>
      </c>
      <c r="I10">
        <v>1.03</v>
      </c>
      <c r="J10">
        <v>0.98</v>
      </c>
      <c r="L10" s="17">
        <f t="shared" si="1"/>
        <v>1.035423568220315</v>
      </c>
      <c r="M10" s="17">
        <f aca="true" t="shared" si="2" ref="M10:O12">SUM(C10:F10)/4</f>
        <v>1.0335676761652364</v>
      </c>
      <c r="N10" s="17">
        <f t="shared" si="2"/>
        <v>1.0322117841101575</v>
      </c>
      <c r="O10" s="17">
        <f t="shared" si="2"/>
        <v>1.0313558920550787</v>
      </c>
      <c r="P10" s="17">
        <f aca="true" t="shared" si="3" ref="P10:Q12">SUM(F10:I10)/4</f>
        <v>1.03</v>
      </c>
      <c r="Q10" s="17">
        <f t="shared" si="3"/>
        <v>1.0180000000000002</v>
      </c>
    </row>
    <row r="11" spans="1:17" ht="12.75">
      <c r="A11" s="11" t="s">
        <v>61</v>
      </c>
      <c r="B11" s="17">
        <f>(100+Trends!$T11)/(100+$L30)</f>
        <v>0.9840627494600183</v>
      </c>
      <c r="C11" s="17">
        <f>(100+Trends!$T11)/(100+$L30)</f>
        <v>0.9840627494600183</v>
      </c>
      <c r="D11" s="17">
        <f>(100+Trends!$T11)/(100+$L30)</f>
        <v>0.9840627494600183</v>
      </c>
      <c r="E11" s="17">
        <f>(100+Trends!$T11)/(100+$L30)</f>
        <v>0.9840627494600183</v>
      </c>
      <c r="F11">
        <v>1.037</v>
      </c>
      <c r="G11">
        <v>1.025</v>
      </c>
      <c r="H11">
        <v>1.032</v>
      </c>
      <c r="I11">
        <v>1</v>
      </c>
      <c r="J11">
        <v>1.01</v>
      </c>
      <c r="L11" s="17">
        <f t="shared" si="1"/>
        <v>0.9840627494600183</v>
      </c>
      <c r="M11" s="17">
        <f t="shared" si="2"/>
        <v>0.9972970620950137</v>
      </c>
      <c r="N11" s="17">
        <f t="shared" si="2"/>
        <v>1.007531374730009</v>
      </c>
      <c r="O11" s="17">
        <f t="shared" si="2"/>
        <v>1.0195156873650046</v>
      </c>
      <c r="P11" s="17">
        <f t="shared" si="3"/>
        <v>1.0234999999999999</v>
      </c>
      <c r="Q11" s="17">
        <f t="shared" si="3"/>
        <v>1.01675</v>
      </c>
    </row>
    <row r="12" spans="1:17" ht="12.75">
      <c r="A12" s="11" t="s">
        <v>62</v>
      </c>
      <c r="B12" s="17">
        <f>(100+Trends!$T33)/(100+$L31)</f>
        <v>1.0014427184922303</v>
      </c>
      <c r="C12" s="17">
        <f>(100+Trends!$T33)/(100+$L31)</f>
        <v>1.0014427184922303</v>
      </c>
      <c r="D12" s="17">
        <f>(100+Trends!$T33)/(100+$L31)</f>
        <v>1.0014427184922303</v>
      </c>
      <c r="E12" s="17">
        <f>(100+Trends!$T33)/(100+$L31)</f>
        <v>1.0014427184922303</v>
      </c>
      <c r="F12" s="9">
        <v>1.08</v>
      </c>
      <c r="G12" s="9">
        <v>1.08</v>
      </c>
      <c r="H12" s="9">
        <v>1.08</v>
      </c>
      <c r="I12" s="9">
        <v>1.08</v>
      </c>
      <c r="J12" s="9">
        <v>0.9</v>
      </c>
      <c r="L12" s="17">
        <f t="shared" si="1"/>
        <v>1.0014427184922303</v>
      </c>
      <c r="M12" s="17">
        <f t="shared" si="2"/>
        <v>1.0210820388691728</v>
      </c>
      <c r="N12" s="17">
        <f t="shared" si="2"/>
        <v>1.040721359246115</v>
      </c>
      <c r="O12" s="17">
        <f t="shared" si="2"/>
        <v>1.0603606796230576</v>
      </c>
      <c r="P12" s="17">
        <f t="shared" si="3"/>
        <v>1.08</v>
      </c>
      <c r="Q12" s="17">
        <f t="shared" si="3"/>
        <v>1.0350000000000001</v>
      </c>
    </row>
    <row r="13" spans="1:15" ht="12.75">
      <c r="A13" s="11" t="s">
        <v>63</v>
      </c>
      <c r="B13" s="17">
        <f>(100+Trends!$T34)/(100+$L32)</f>
        <v>1.0317375191545828</v>
      </c>
      <c r="C13" s="17">
        <f>(100+Trends!$T34)/(100+$L32)</f>
        <v>1.0317375191545828</v>
      </c>
      <c r="D13" s="17">
        <f>(100+Trends!$T34)/(100+$L32)</f>
        <v>1.0317375191545828</v>
      </c>
      <c r="E13" s="17">
        <f>(100+Trends!$T34)/(100+$L32)</f>
        <v>1.0317375191545828</v>
      </c>
      <c r="F13" s="9" t="s">
        <v>72</v>
      </c>
      <c r="G13" s="9" t="s">
        <v>72</v>
      </c>
      <c r="H13" s="9"/>
      <c r="I13" s="9"/>
      <c r="J13" s="9"/>
      <c r="L13" s="17">
        <f t="shared" si="1"/>
        <v>1.0317375191545828</v>
      </c>
      <c r="M13" s="9" t="s">
        <v>72</v>
      </c>
      <c r="N13" s="9" t="s">
        <v>72</v>
      </c>
      <c r="O13" s="9" t="s">
        <v>72</v>
      </c>
    </row>
    <row r="14" spans="1:15" ht="12.75">
      <c r="A14" s="11" t="s">
        <v>42</v>
      </c>
      <c r="B14" s="18" t="s">
        <v>72</v>
      </c>
      <c r="C14" s="18" t="s">
        <v>72</v>
      </c>
      <c r="D14" s="18" t="s">
        <v>72</v>
      </c>
      <c r="E14" s="18" t="s">
        <v>72</v>
      </c>
      <c r="F14" s="9" t="s">
        <v>72</v>
      </c>
      <c r="G14" s="9" t="s">
        <v>72</v>
      </c>
      <c r="H14" s="9"/>
      <c r="I14" s="9"/>
      <c r="J14" s="9"/>
      <c r="L14" s="18" t="s">
        <v>72</v>
      </c>
      <c r="M14" s="18" t="s">
        <v>72</v>
      </c>
      <c r="N14" s="18" t="s">
        <v>72</v>
      </c>
      <c r="O14" s="18" t="s">
        <v>72</v>
      </c>
    </row>
    <row r="15" spans="1:17" ht="12.75">
      <c r="A15" s="11" t="s">
        <v>43</v>
      </c>
      <c r="B15" s="17">
        <f>(100+Trends!$T36)/(100+$L34)</f>
        <v>1.0822105889014886</v>
      </c>
      <c r="C15" s="17">
        <f>(100+Trends!$T36)/(100+$L34)</f>
        <v>1.0822105889014886</v>
      </c>
      <c r="D15" s="17">
        <f>(100+Trends!$T36)/(100+$L34)</f>
        <v>1.0822105889014886</v>
      </c>
      <c r="E15" s="17">
        <f>(100+Trends!$T36)/(100+$L34)</f>
        <v>1.0822105889014886</v>
      </c>
      <c r="F15">
        <v>1.072</v>
      </c>
      <c r="G15">
        <v>1.078</v>
      </c>
      <c r="H15">
        <v>1.101</v>
      </c>
      <c r="I15">
        <v>1.1</v>
      </c>
      <c r="J15">
        <v>1</v>
      </c>
      <c r="L15" s="17">
        <f t="shared" si="1"/>
        <v>1.0822105889014886</v>
      </c>
      <c r="M15" s="17">
        <f>SUM(C15:F15)/4</f>
        <v>1.0796579416761165</v>
      </c>
      <c r="N15" s="17">
        <f>SUM(D15:G15)/4</f>
        <v>1.0786052944507443</v>
      </c>
      <c r="O15" s="17">
        <f>SUM(E15:H15)/4</f>
        <v>1.0833026472253722</v>
      </c>
      <c r="P15" s="17">
        <f>SUM(F15:I15)/4</f>
        <v>1.0877500000000002</v>
      </c>
      <c r="Q15" s="17">
        <f>SUM(G15:J15)/4</f>
        <v>1.06975</v>
      </c>
    </row>
    <row r="16" spans="1:15" ht="12.75">
      <c r="A16" s="12" t="s">
        <v>66</v>
      </c>
      <c r="B16" s="18" t="s">
        <v>72</v>
      </c>
      <c r="C16" s="18" t="s">
        <v>72</v>
      </c>
      <c r="D16" s="18" t="s">
        <v>72</v>
      </c>
      <c r="E16" s="18" t="s">
        <v>72</v>
      </c>
      <c r="F16" s="18" t="s">
        <v>72</v>
      </c>
      <c r="G16" s="18" t="s">
        <v>72</v>
      </c>
      <c r="H16" s="18"/>
      <c r="I16" s="18"/>
      <c r="J16" s="18"/>
      <c r="L16" s="18" t="s">
        <v>72</v>
      </c>
      <c r="M16" s="18" t="s">
        <v>72</v>
      </c>
      <c r="N16" s="18" t="s">
        <v>72</v>
      </c>
      <c r="O16" s="18" t="s">
        <v>72</v>
      </c>
    </row>
    <row r="17" spans="1:15" ht="12.75">
      <c r="A17" s="11" t="s">
        <v>64</v>
      </c>
      <c r="B17" s="18" t="s">
        <v>72</v>
      </c>
      <c r="C17" s="18" t="s">
        <v>72</v>
      </c>
      <c r="D17" s="18" t="s">
        <v>72</v>
      </c>
      <c r="E17" s="18" t="s">
        <v>72</v>
      </c>
      <c r="F17" s="18" t="s">
        <v>72</v>
      </c>
      <c r="G17" s="18" t="s">
        <v>72</v>
      </c>
      <c r="H17" s="18"/>
      <c r="I17" s="18"/>
      <c r="J17" s="18"/>
      <c r="L17" s="18" t="s">
        <v>72</v>
      </c>
      <c r="M17" s="18" t="s">
        <v>72</v>
      </c>
      <c r="N17" s="18" t="s">
        <v>72</v>
      </c>
      <c r="O17" s="18" t="s">
        <v>72</v>
      </c>
    </row>
    <row r="18" spans="1:15" ht="12.75">
      <c r="A18" s="11" t="s">
        <v>65</v>
      </c>
      <c r="B18" s="18" t="s">
        <v>72</v>
      </c>
      <c r="C18" s="18" t="s">
        <v>72</v>
      </c>
      <c r="D18" s="18" t="s">
        <v>72</v>
      </c>
      <c r="E18" s="18" t="s">
        <v>72</v>
      </c>
      <c r="F18" s="18" t="s">
        <v>72</v>
      </c>
      <c r="G18" s="18" t="s">
        <v>72</v>
      </c>
      <c r="H18" s="18"/>
      <c r="I18" s="18"/>
      <c r="J18" s="18"/>
      <c r="L18" s="18" t="s">
        <v>72</v>
      </c>
      <c r="M18" s="18" t="s">
        <v>72</v>
      </c>
      <c r="N18" s="18" t="s">
        <v>72</v>
      </c>
      <c r="O18" s="18" t="s">
        <v>72</v>
      </c>
    </row>
    <row r="19" spans="1:17" ht="12.75">
      <c r="A19" s="14" t="s">
        <v>40</v>
      </c>
      <c r="B19" s="17">
        <f>(100+Trends!$T42)/(100+$L38)</f>
        <v>1.0450656972001746</v>
      </c>
      <c r="C19" s="17">
        <f>(100+Trends!$T42)/(100+$L38)</f>
        <v>1.0450656972001746</v>
      </c>
      <c r="D19" s="17">
        <f>(100+Trends!$T42)/(100+$L38)</f>
        <v>1.0450656972001746</v>
      </c>
      <c r="E19" s="17">
        <f>(100+Trends!$T42)/(100+$L38)</f>
        <v>1.0450656972001746</v>
      </c>
      <c r="F19">
        <v>1.086</v>
      </c>
      <c r="G19">
        <v>1.095</v>
      </c>
      <c r="H19">
        <v>1.12</v>
      </c>
      <c r="I19">
        <v>1.1</v>
      </c>
      <c r="J19">
        <v>1</v>
      </c>
      <c r="L19" s="17">
        <f t="shared" si="1"/>
        <v>1.0450656972001746</v>
      </c>
      <c r="M19" s="17">
        <f>SUM(C19:F19)/4</f>
        <v>1.055299272900131</v>
      </c>
      <c r="N19" s="17">
        <f>SUM(D19:G19)/4</f>
        <v>1.0677828486000873</v>
      </c>
      <c r="O19" s="17">
        <f>SUM(E19:H19)/4</f>
        <v>1.0865164243000436</v>
      </c>
      <c r="P19" s="17">
        <f>SUM(F19:I19)/4</f>
        <v>1.10025</v>
      </c>
      <c r="Q19" s="17">
        <f>SUM(G19:J19)/4</f>
        <v>1.0787499999999999</v>
      </c>
    </row>
    <row r="21" spans="6:14" ht="12.75">
      <c r="F21" s="29" t="s">
        <v>75</v>
      </c>
      <c r="G21" s="29"/>
      <c r="H21" s="29"/>
      <c r="I21" s="29"/>
      <c r="J21" s="29"/>
      <c r="K21" s="29"/>
      <c r="L21" s="29"/>
      <c r="M21" s="29"/>
      <c r="N21" s="29"/>
    </row>
    <row r="23" spans="2:17" ht="12.75">
      <c r="B23" s="15"/>
      <c r="C23" s="15"/>
      <c r="D23" s="15"/>
      <c r="E23" s="15"/>
      <c r="F23" s="15" t="s">
        <v>54</v>
      </c>
      <c r="G23" s="15" t="s">
        <v>69</v>
      </c>
      <c r="H23" s="15" t="s">
        <v>82</v>
      </c>
      <c r="I23" s="15" t="s">
        <v>92</v>
      </c>
      <c r="J23" s="15" t="s">
        <v>93</v>
      </c>
      <c r="L23" s="13" t="s">
        <v>83</v>
      </c>
      <c r="M23" s="13" t="s">
        <v>55</v>
      </c>
      <c r="N23" s="13" t="s">
        <v>68</v>
      </c>
      <c r="O23" s="23" t="s">
        <v>78</v>
      </c>
      <c r="P23" s="13" t="s">
        <v>94</v>
      </c>
      <c r="Q23" s="13" t="s">
        <v>95</v>
      </c>
    </row>
    <row r="24" ht="12.75">
      <c r="F24" s="10"/>
    </row>
    <row r="25" spans="1:17" ht="12.75">
      <c r="A25" s="11" t="s">
        <v>58</v>
      </c>
      <c r="B25" s="17"/>
      <c r="C25" s="17"/>
      <c r="D25" s="17"/>
      <c r="E25" s="17"/>
      <c r="F25" s="16">
        <f>((Trends!J28+100)/F6)-100</f>
        <v>4.6698263314145265</v>
      </c>
      <c r="G25" s="16">
        <f>((Trends!K28+100)/G6)-100</f>
        <v>6.253253972829057</v>
      </c>
      <c r="H25" s="16">
        <f>((Trends!L28+100)/H6)-100</f>
        <v>0.6757346744969794</v>
      </c>
      <c r="I25" s="16">
        <f>((Trends!M28+100)/I6)-100</f>
        <v>4.390225359072971</v>
      </c>
      <c r="J25" s="16">
        <f>((Trends!N28+100)/J6)-100</f>
        <v>11.856896220986002</v>
      </c>
      <c r="L25" s="16">
        <v>-5.42</v>
      </c>
      <c r="M25" s="16">
        <f>((Trends!U28+100)/M6)-100</f>
        <v>-2.143378225946037</v>
      </c>
      <c r="N25" s="16">
        <f>((Trends!V28+100)/N6)-100</f>
        <v>0.8948422485612042</v>
      </c>
      <c r="O25" s="16">
        <f>((Trends!W28+100)/O6)-100</f>
        <v>1.8597292804843164</v>
      </c>
      <c r="P25" s="16">
        <f>((Trends!X28+100)/P6)-100</f>
        <v>3.9523330888555677</v>
      </c>
      <c r="Q25" s="16">
        <f>((Trends!Y28+100)/Q6)-100</f>
        <v>4.7086208930553255</v>
      </c>
    </row>
    <row r="26" spans="1:14" ht="12.75">
      <c r="A26" s="11" t="s">
        <v>36</v>
      </c>
      <c r="B26" s="18"/>
      <c r="C26" s="18"/>
      <c r="D26" s="18"/>
      <c r="E26" s="18"/>
      <c r="F26" s="16" t="s">
        <v>34</v>
      </c>
      <c r="G26" s="16" t="s">
        <v>34</v>
      </c>
      <c r="H26" s="16"/>
      <c r="I26" s="16"/>
      <c r="J26" s="16"/>
      <c r="L26" s="16">
        <v>-8.47</v>
      </c>
      <c r="M26" s="16" t="s">
        <v>34</v>
      </c>
      <c r="N26" s="16" t="s">
        <v>34</v>
      </c>
    </row>
    <row r="27" spans="1:17" ht="12.75">
      <c r="A27" s="11" t="s">
        <v>37</v>
      </c>
      <c r="B27" s="17"/>
      <c r="C27" s="17"/>
      <c r="D27" s="17"/>
      <c r="E27" s="17"/>
      <c r="F27" s="16">
        <f>((Trends!J30+100)/F8)-100</f>
        <v>2.3044716234725087</v>
      </c>
      <c r="G27" s="16">
        <f>((Trends!K30+100)/G8)-100</f>
        <v>-10.953082575226006</v>
      </c>
      <c r="H27" s="16">
        <f>((Trends!L30+100)/H8)-100</f>
        <v>-22.934751701874987</v>
      </c>
      <c r="I27" s="16">
        <f>((Trends!M30+100)/I8)-100</f>
        <v>-18.39225483624685</v>
      </c>
      <c r="J27" s="16">
        <f>((Trends!N30+100)/J8)-100</f>
        <v>-5.098931969962905</v>
      </c>
      <c r="L27" s="16">
        <v>26.72</v>
      </c>
      <c r="M27" s="16">
        <f>((Trends!U30+100)/M8)-100</f>
        <v>22.362029864873392</v>
      </c>
      <c r="N27" s="16">
        <f>((Trends!V30+100)/N8)-100</f>
        <v>12.245093998555816</v>
      </c>
      <c r="O27" s="16">
        <f>((Trends!W30+100)/O8)-100</f>
        <v>-3.0741790169395955</v>
      </c>
      <c r="P27" s="16">
        <f>((Trends!X30+100)/P8)-100</f>
        <v>-13.212427177045925</v>
      </c>
      <c r="Q27" s="16">
        <f>((Trends!Y30+100)/Q8)-100</f>
        <v>-14.807148998665525</v>
      </c>
    </row>
    <row r="28" spans="1:14" ht="12.75">
      <c r="A28" s="12" t="s">
        <v>59</v>
      </c>
      <c r="B28" s="18"/>
      <c r="C28" s="18"/>
      <c r="D28" s="18"/>
      <c r="E28" s="18"/>
      <c r="F28" s="16" t="s">
        <v>34</v>
      </c>
      <c r="G28" s="16" t="s">
        <v>34</v>
      </c>
      <c r="H28" s="16"/>
      <c r="I28" s="16"/>
      <c r="J28" s="16"/>
      <c r="L28" s="16"/>
      <c r="M28" s="16" t="s">
        <v>34</v>
      </c>
      <c r="N28" s="16" t="s">
        <v>34</v>
      </c>
    </row>
    <row r="29" spans="1:17" ht="12.75">
      <c r="A29" s="11" t="s">
        <v>60</v>
      </c>
      <c r="B29" s="17"/>
      <c r="C29" s="17"/>
      <c r="D29" s="17"/>
      <c r="E29" s="17"/>
      <c r="F29" s="16">
        <f>((Trends!J10+100)/F10)-100</f>
        <v>10.938729637058287</v>
      </c>
      <c r="G29" s="16">
        <f>((Trends!K10+100)/G10)-100</f>
        <v>0.23826297906960292</v>
      </c>
      <c r="H29" s="16">
        <f>((Trends!L10+100)/H10)-100</f>
        <v>-4.423669594031949</v>
      </c>
      <c r="I29" s="16">
        <f>((Trends!M10+100)/I10)-100</f>
        <v>-9.132969863000511</v>
      </c>
      <c r="J29" s="16">
        <f>((Trends!N10+100)/J10)-100</f>
        <v>-2.003561065903199</v>
      </c>
      <c r="L29" s="16">
        <v>3.14</v>
      </c>
      <c r="M29" s="16">
        <f>((Trends!U10+100)/M10)-100</f>
        <v>6.359205006874362</v>
      </c>
      <c r="N29" s="16">
        <f>((Trends!V10+100)/N10)-100</f>
        <v>4.509270355141041</v>
      </c>
      <c r="O29" s="16">
        <f>((Trends!W10+100)/O10)-100</f>
        <v>2.45405258568708</v>
      </c>
      <c r="P29" s="16">
        <f>((Trends!X10+100)/P10)-100</f>
        <v>-1.145981192535146</v>
      </c>
      <c r="Q29" s="16">
        <f>((Trends!Y10+100)/Q10)-100</f>
        <v>-3.9783054485619544</v>
      </c>
    </row>
    <row r="30" spans="1:17" ht="12.75">
      <c r="A30" s="11" t="s">
        <v>61</v>
      </c>
      <c r="B30" s="17"/>
      <c r="C30" s="17"/>
      <c r="D30" s="17"/>
      <c r="E30" s="17"/>
      <c r="F30" s="16">
        <f>((Trends!J11+100)/F11)-100</f>
        <v>6.824343224955939</v>
      </c>
      <c r="G30" s="16">
        <f>((Trends!K11+100)/G11)-100</f>
        <v>0.1020228703113446</v>
      </c>
      <c r="H30" s="16">
        <f>((Trends!L11+100)/H11)-100</f>
        <v>-5.758259272568253</v>
      </c>
      <c r="I30" s="16">
        <f>((Trends!M11+100)/I11)-100</f>
        <v>-7.6297067350292025</v>
      </c>
      <c r="J30" s="16">
        <f>((Trends!N11+100)/J11)-100</f>
        <v>-9.724362495102241</v>
      </c>
      <c r="L30" s="16">
        <v>5.17</v>
      </c>
      <c r="M30" s="16">
        <f>((Trends!U11+100)/M11)-100</f>
        <v>7.3627031015276145</v>
      </c>
      <c r="N30" s="16">
        <f>((Trends!V11+100)/N11)-100</f>
        <v>5.837942977895281</v>
      </c>
      <c r="O30" s="16">
        <f>((Trends!W11+100)/O11)-100</f>
        <v>2.8533155068142406</v>
      </c>
      <c r="P30" s="16">
        <f>((Trends!X11+100)/P11)-100</f>
        <v>-1.5535179434376545</v>
      </c>
      <c r="Q30" s="16">
        <f>((Trends!Y11+100)/Q11)-100</f>
        <v>-5.948453875543322</v>
      </c>
    </row>
    <row r="31" spans="1:17" ht="12.75">
      <c r="A31" s="11" t="s">
        <v>62</v>
      </c>
      <c r="B31" s="17"/>
      <c r="C31" s="17"/>
      <c r="D31" s="17"/>
      <c r="E31" s="17"/>
      <c r="F31" s="16">
        <f>((Trends!J33+100)/F12)-100</f>
        <v>-2.9785591572699275</v>
      </c>
      <c r="G31" s="16">
        <f>((Trends!K33+100)/G12)-100</f>
        <v>-6.132134615848912</v>
      </c>
      <c r="H31" s="16">
        <f>((Trends!L33+100)/H12)-100</f>
        <v>-10.18275564946319</v>
      </c>
      <c r="I31" s="16">
        <f>((Trends!M33+100)/I12)-100</f>
        <v>-12.186876702026794</v>
      </c>
      <c r="J31" s="16">
        <f>((Trends!N33+100)/J12)-100</f>
        <v>3.9364409617574125</v>
      </c>
      <c r="L31" s="16">
        <v>1.39</v>
      </c>
      <c r="M31" s="16">
        <f>((Trends!U33+100)/M12)-100</f>
        <v>1.4250288275417375</v>
      </c>
      <c r="N31" s="16">
        <f>((Trends!V33+100)/N12)-100</f>
        <v>-0.6249207101060961</v>
      </c>
      <c r="O31" s="16">
        <f>((Trends!W33+100)/O12)-100</f>
        <v>-3.937098400892225</v>
      </c>
      <c r="P31" s="16">
        <f>((Trends!X33+100)/P12)-100</f>
        <v>-7.957224861233001</v>
      </c>
      <c r="Q31" s="16">
        <f>((Trends!Y33+100)/Q12)-100</f>
        <v>-6.6480821566725865</v>
      </c>
    </row>
    <row r="32" spans="1:14" ht="12.75">
      <c r="A32" s="11" t="s">
        <v>63</v>
      </c>
      <c r="B32" s="17"/>
      <c r="C32" s="17"/>
      <c r="D32" s="17"/>
      <c r="E32" s="17"/>
      <c r="F32" s="16" t="s">
        <v>34</v>
      </c>
      <c r="G32" s="16" t="s">
        <v>34</v>
      </c>
      <c r="H32" s="16"/>
      <c r="I32" s="16"/>
      <c r="J32" s="16"/>
      <c r="L32" s="16">
        <v>5.72</v>
      </c>
      <c r="M32" s="16" t="s">
        <v>34</v>
      </c>
      <c r="N32" s="16" t="s">
        <v>34</v>
      </c>
    </row>
    <row r="33" spans="1:14" ht="12.75">
      <c r="A33" s="11" t="s">
        <v>42</v>
      </c>
      <c r="B33" s="18"/>
      <c r="C33" s="18"/>
      <c r="D33" s="18"/>
      <c r="E33" s="18"/>
      <c r="F33" s="16" t="s">
        <v>34</v>
      </c>
      <c r="G33" s="16" t="s">
        <v>34</v>
      </c>
      <c r="H33" s="16"/>
      <c r="I33" s="16"/>
      <c r="J33" s="16"/>
      <c r="L33" s="16"/>
      <c r="M33" s="16" t="s">
        <v>34</v>
      </c>
      <c r="N33" s="16" t="s">
        <v>34</v>
      </c>
    </row>
    <row r="34" spans="1:17" ht="12.75">
      <c r="A34" s="11" t="s">
        <v>43</v>
      </c>
      <c r="B34" s="17"/>
      <c r="C34" s="17"/>
      <c r="D34" s="17"/>
      <c r="E34" s="17"/>
      <c r="F34" s="16">
        <f>((Trends!J36+100)/F15)-100</f>
        <v>-2.8699956750937616</v>
      </c>
      <c r="G34" s="16">
        <f>((Trends!K36+100)/G15)-100</f>
        <v>-1.9401213538080668</v>
      </c>
      <c r="H34" s="16">
        <f>((Trends!L36+100)/H15)-100</f>
        <v>-8.365999425730038</v>
      </c>
      <c r="I34" s="16">
        <f>((Trends!M36+100)/I15)-100</f>
        <v>-2.7244405011026913</v>
      </c>
      <c r="J34" s="16">
        <f>((Trends!N36+100)/J15)-100</f>
        <v>5.559904930084286</v>
      </c>
      <c r="L34" s="16">
        <v>2.45</v>
      </c>
      <c r="M34" s="16">
        <f>((Trends!U36+100)/M15)-100</f>
        <v>0.9286130834460664</v>
      </c>
      <c r="N34" s="16">
        <f>((Trends!V36+100)/N15)-100</f>
        <v>0.009430929454708803</v>
      </c>
      <c r="O34" s="16">
        <f>((Trends!W36+100)/O15)-100</f>
        <v>-3.779126204396917</v>
      </c>
      <c r="P34" s="16">
        <f>((Trends!X36+100)/P15)-100</f>
        <v>-4.033090969054115</v>
      </c>
      <c r="Q34" s="16">
        <f>((Trends!Y36+100)/Q15)-100</f>
        <v>-2.065337329668367</v>
      </c>
    </row>
    <row r="35" spans="1:14" ht="12.75">
      <c r="A35" s="12" t="s">
        <v>66</v>
      </c>
      <c r="B35" s="18"/>
      <c r="C35" s="18"/>
      <c r="D35" s="18"/>
      <c r="E35" s="18"/>
      <c r="F35" s="16" t="s">
        <v>34</v>
      </c>
      <c r="G35" s="16" t="s">
        <v>34</v>
      </c>
      <c r="H35" s="16"/>
      <c r="I35" s="16"/>
      <c r="J35" s="16"/>
      <c r="L35" s="16"/>
      <c r="M35" s="16" t="s">
        <v>34</v>
      </c>
      <c r="N35" s="16" t="s">
        <v>34</v>
      </c>
    </row>
    <row r="36" spans="1:14" ht="12.75">
      <c r="A36" s="11" t="s">
        <v>64</v>
      </c>
      <c r="B36" s="18"/>
      <c r="C36" s="18"/>
      <c r="D36" s="18"/>
      <c r="E36" s="18"/>
      <c r="F36" s="16" t="s">
        <v>34</v>
      </c>
      <c r="G36" s="16" t="s">
        <v>34</v>
      </c>
      <c r="H36" s="16"/>
      <c r="I36" s="16"/>
      <c r="J36" s="16"/>
      <c r="L36" s="16"/>
      <c r="M36" s="16" t="s">
        <v>34</v>
      </c>
      <c r="N36" s="16" t="s">
        <v>34</v>
      </c>
    </row>
    <row r="37" spans="1:14" ht="12.75">
      <c r="A37" s="11" t="s">
        <v>65</v>
      </c>
      <c r="B37" s="18"/>
      <c r="C37" s="18"/>
      <c r="D37" s="18"/>
      <c r="E37" s="18"/>
      <c r="F37" s="16" t="s">
        <v>34</v>
      </c>
      <c r="G37" s="16" t="s">
        <v>34</v>
      </c>
      <c r="H37" s="16"/>
      <c r="I37" s="16"/>
      <c r="J37" s="16"/>
      <c r="L37" s="16"/>
      <c r="M37" s="16" t="s">
        <v>34</v>
      </c>
      <c r="N37" s="16" t="s">
        <v>34</v>
      </c>
    </row>
    <row r="38" spans="1:17" ht="12.75">
      <c r="A38" s="14" t="s">
        <v>40</v>
      </c>
      <c r="B38" s="17"/>
      <c r="C38" s="17"/>
      <c r="D38" s="17"/>
      <c r="E38" s="17"/>
      <c r="F38" s="16">
        <f>((Trends!J26+100)/F19)-100</f>
        <v>2.261704805908977</v>
      </c>
      <c r="G38" s="16">
        <f>((Trends!K26+100)/G19)-100</f>
        <v>-0.5446778985546246</v>
      </c>
      <c r="H38" s="16">
        <f>((Trends!L26+100)/H19)-100</f>
        <v>-7.009704841729032</v>
      </c>
      <c r="I38" s="16">
        <f>((Trends!M26+100)/I19)-100</f>
        <v>-5.561670400878725</v>
      </c>
      <c r="J38" s="16">
        <f>((Trends!N26+100)/J19)-100</f>
        <v>0.4639334074187218</v>
      </c>
      <c r="L38" s="16">
        <v>2.28</v>
      </c>
      <c r="M38" s="16">
        <f>((Trends!U26+100)/M19)-100</f>
        <v>3.1622630487095194</v>
      </c>
      <c r="N38" s="16">
        <f>((Trends!V26+100)/N19)-100</f>
        <v>2.3837138260866766</v>
      </c>
      <c r="O38" s="16">
        <f>((Trends!W26+100)/O19)-100</f>
        <v>-0.6826857270907709</v>
      </c>
      <c r="P38" s="16">
        <f>((Trends!X26+100)/P19)-100</f>
        <v>-2.7906592519522206</v>
      </c>
      <c r="Q38" s="16">
        <f>((Trends!Y26+100)/Q19)-100</f>
        <v>-3.378608721869</v>
      </c>
    </row>
    <row r="41" spans="1:2" ht="14.25">
      <c r="A41" s="24" t="s">
        <v>84</v>
      </c>
      <c r="B41" t="s">
        <v>85</v>
      </c>
    </row>
    <row r="42" spans="1:2" ht="12.75">
      <c r="A42" s="26" t="s">
        <v>90</v>
      </c>
      <c r="B42">
        <v>12</v>
      </c>
    </row>
    <row r="43" spans="1:2" ht="12.75">
      <c r="A43" s="26" t="s">
        <v>76</v>
      </c>
      <c r="B43">
        <v>10</v>
      </c>
    </row>
    <row r="44" spans="1:2" ht="12.75">
      <c r="A44" s="26" t="s">
        <v>91</v>
      </c>
      <c r="B44">
        <v>3</v>
      </c>
    </row>
    <row r="45" spans="1:2" ht="12.75">
      <c r="A45" s="26" t="s">
        <v>37</v>
      </c>
      <c r="B45">
        <v>2</v>
      </c>
    </row>
    <row r="46" spans="1:2" ht="12.75">
      <c r="A46" s="26" t="s">
        <v>89</v>
      </c>
      <c r="B46">
        <v>3</v>
      </c>
    </row>
    <row r="47" spans="1:2" ht="12.75">
      <c r="A47" s="26" t="s">
        <v>88</v>
      </c>
      <c r="B47">
        <v>27</v>
      </c>
    </row>
  </sheetData>
  <sheetProtection/>
  <mergeCells count="2">
    <mergeCell ref="B3:G3"/>
    <mergeCell ref="L3:N3"/>
  </mergeCells>
  <printOptions/>
  <pageMargins left="0.75" right="0.75" top="1" bottom="1" header="0.5" footer="0.5"/>
  <pageSetup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Crime in England and Wales: Quarterly Update to September 2010 Excel tables</dc:title>
  <dc:subject/>
  <dc:creator>RDS</dc:creator>
  <cp:keywords>Home Office,RDS,HOSB,crime,quarterly,September 2010,excel</cp:keywords>
  <dc:description/>
  <cp:lastModifiedBy>Home Office</cp:lastModifiedBy>
  <cp:lastPrinted>2011-01-18T12:53:02Z</cp:lastPrinted>
  <dcterms:created xsi:type="dcterms:W3CDTF">2002-09-18T10:40:51Z</dcterms:created>
  <dcterms:modified xsi:type="dcterms:W3CDTF">2011-01-19T12:16:32Z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-1673320303</vt:i4>
  </property>
  <property fmtid="{D5CDD505-2E9C-101B-9397-08002B2CF9AE}" pid="3" name="_ReviewingToolsShownOnce">
    <vt:lpwstr/>
  </property>
</Properties>
</file>