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3" documentId="8_{66132D31-A0DE-42BC-A38A-EBF2823B0EFF}" xr6:coauthVersionLast="47" xr6:coauthVersionMax="47" xr10:uidLastSave="{90A7E2FC-E2CA-497F-81BE-97C1C3344EF5}"/>
  <bookViews>
    <workbookView xWindow="-110" yWindow="-110" windowWidth="19420" windowHeight="10420"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 name="Table7" sheetId="102" r:id="rId10"/>
  </sheets>
  <externalReferences>
    <externalReference r:id="rId11"/>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luesky_jobs_wage_premium">'[2]Delivery Inputs'!$C$54</definedName>
    <definedName name="Bluesky_safe_wage">'[2]Jobs, Wage and R&amp;D Inputs'!$I$8</definedName>
    <definedName name="BMGHIndex" hidden="1">"O"</definedName>
    <definedName name="Cloud_jobs_wage_premium">'[2]Delivery Inputs'!$C$55</definedName>
    <definedName name="Cloud_safe_wage">'[2]Jobs, Wage and R&amp;D Inputs'!$I$11</definedName>
    <definedName name="Cloud_safeguarded_jobs">'[2]Delivery Inputs'!$C$34</definedName>
    <definedName name="Depreciation_rate">'[2]Delivery Inputs'!$C$65</definedName>
    <definedName name="Discount_rate">'[2]Delivery Inputs'!$C$72</definedName>
    <definedName name="DME_LocalFile" hidden="1">"True"</definedName>
    <definedName name="Domestic_Results">'[3]Result Set 1'!$N$7:$N$331</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Fixed_Bluesky_jobs">'[2]Jobs, Wage and R&amp;D Inputs'!$C$9</definedName>
    <definedName name="GDP_def_index">'[2]GDP Deflator'!$C$4:$C$98</definedName>
    <definedName name="GDP_def_year">'[2]GDP Deflator'!$B$4:$B$98</definedName>
    <definedName name="High_scenario_probability">'[2]Delivery Inputs'!$G$9</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Low_scenario_probability">'[2]Delivery Inputs'!$G$8</definedName>
    <definedName name="Maximum_aerospace_wage">'[2]Jobs, Wage and R&amp;D Inputs'!$D$19</definedName>
    <definedName name="Millions_to_pounds">'[2]Delivery Inputs'!$C$76</definedName>
    <definedName name="Minimum_aerospace_wage">'[2]Jobs, Wage and R&amp;D Inputs'!$B$19</definedName>
    <definedName name="Pal_Workbook_GUID" hidden="1">"1LMS2U6TLKFBVGQISFA5FIYM"</definedName>
    <definedName name="Pension_uplift">'[2]Delivery Inputs'!$C$57</definedName>
    <definedName name="Postcode_Outcode_Results">'[3]Result Set 1'!$M$7:$M$331</definedName>
    <definedName name="Present_value_base_year">'[2]Delivery Inputs'!$C$73</definedName>
    <definedName name="Price_base_year">'[2]Delivery Inputs'!$C$74</definedName>
    <definedName name="_xlnm.Print_Area" localSheetId="1">'Contents'!$A$4:$S$13</definedName>
    <definedName name="_xlnm.Print_Area" localSheetId="2">Notes!$A$4:$R$17</definedName>
    <definedName name="_xlnm.Print_Area" localSheetId="3">Table1!$A$1:$K$65</definedName>
    <definedName name="_xlnm.Print_Area" localSheetId="4">Table2!$A$1:$E$66</definedName>
    <definedName name="_xlnm.Print_Area" localSheetId="5">Table3!$A$7:$N$63</definedName>
    <definedName name="_xlnm.Print_Area" localSheetId="6">Table4!$A$7:$H$63</definedName>
    <definedName name="_xlnm.Print_Area" localSheetId="7">Table5!$A$8:$Q$68</definedName>
    <definedName name="_xlnm.Print_Area" localSheetId="8">Table6!$A$7:$H$75</definedName>
    <definedName name="Product_market_displacement">'[2]Delivery Inputs'!$C$69</definedName>
    <definedName name="R_D_spend_per_year">'[2]Delivery Inputs'!$C$61</definedName>
    <definedName name="R_D_spillover_rate">'[2]Delivery Inputs'!$C$64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SD_Results">'[3]Result Set 1'!$B$7:$B$331</definedName>
    <definedName name="Sub_of_investment">'[2]Delivery Inputs'!$C$70</definedName>
    <definedName name="Unadjusted_R_D_spend">'[2]Jobs, Wage and R&amp;D Inputs'!$C$26</definedName>
    <definedName name="Variable_Bluesky_jobs">'[2]Jobs, Wage and R&amp;D Inputs'!$C$12</definedName>
    <definedName name="Wage_premium_at_maximum">'[2]Jobs, Wage and R&amp;D Inputs'!$E$19</definedName>
    <definedName name="Wage_premium_at_minimum_wage">'[2]Jobs, Wage and R&amp;D Inputs'!$C$19</definedName>
    <definedName name="Wage_premium_base_year">'[2]Jobs, Wage and R&amp;D Inputs'!$C$21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43" l="1"/>
  <c r="D38" i="43"/>
  <c r="D34" i="43"/>
  <c r="D31" i="43"/>
  <c r="D30" i="43"/>
  <c r="D26" i="43"/>
  <c r="D24" i="43"/>
  <c r="D23" i="43"/>
  <c r="D19" i="43"/>
  <c r="D15" i="43"/>
  <c r="D16" i="43"/>
  <c r="D17" i="43"/>
  <c r="D18" i="43"/>
  <c r="D20" i="43"/>
  <c r="D21" i="43"/>
  <c r="D22" i="43"/>
  <c r="D25" i="43"/>
  <c r="D27" i="43"/>
  <c r="D28" i="43"/>
  <c r="D29" i="43"/>
  <c r="D32" i="43"/>
  <c r="D33" i="43"/>
  <c r="D35" i="43"/>
  <c r="D36" i="43"/>
  <c r="D37" i="43"/>
  <c r="D39" i="43"/>
  <c r="D40" i="43"/>
  <c r="D41" i="43"/>
  <c r="D42" i="43"/>
  <c r="D44" i="43"/>
  <c r="D45" i="43"/>
  <c r="D46" i="43"/>
  <c r="F16" i="47"/>
  <c r="F17" i="47"/>
  <c r="F18" i="47"/>
  <c r="F19" i="47"/>
  <c r="F12" i="47"/>
  <c r="F13" i="47"/>
  <c r="F14" i="47"/>
  <c r="F15" i="47"/>
  <c r="B46" i="47"/>
  <c r="B47" i="47"/>
  <c r="B48" i="47"/>
  <c r="B49" i="47"/>
  <c r="C38" i="47"/>
  <c r="B38" i="47"/>
  <c r="D39" i="47"/>
  <c r="E39" i="47"/>
  <c r="C21" i="47"/>
  <c r="G21" i="47" s="1"/>
  <c r="B21" i="47"/>
  <c r="E22" i="47"/>
  <c r="D22" i="47"/>
  <c r="G36" i="46"/>
  <c r="F36" i="46"/>
  <c r="E36" i="46"/>
  <c r="E51" i="46" s="1"/>
  <c r="D36" i="46"/>
  <c r="C36" i="46"/>
  <c r="B36" i="46"/>
  <c r="H51" i="46"/>
  <c r="I51" i="46"/>
  <c r="J51" i="46"/>
  <c r="K51" i="46"/>
  <c r="L51" i="46"/>
  <c r="M51" i="46"/>
  <c r="G21" i="46"/>
  <c r="F21" i="46"/>
  <c r="E21" i="46"/>
  <c r="D21" i="46"/>
  <c r="C21" i="46"/>
  <c r="B21" i="46"/>
  <c r="F51" i="45"/>
  <c r="G51" i="45"/>
  <c r="E52" i="45"/>
  <c r="D52" i="45"/>
  <c r="F52" i="45" s="1"/>
  <c r="C52" i="45"/>
  <c r="B52" i="45"/>
  <c r="J51" i="66"/>
  <c r="K51" i="66"/>
  <c r="L51" i="66"/>
  <c r="M51" i="66"/>
  <c r="B52" i="43"/>
  <c r="C52" i="43"/>
  <c r="D51" i="43"/>
  <c r="H51" i="42"/>
  <c r="I51" i="42"/>
  <c r="J51" i="42"/>
  <c r="M50" i="46"/>
  <c r="L50" i="46"/>
  <c r="K50" i="46"/>
  <c r="J50" i="46"/>
  <c r="I50" i="46"/>
  <c r="H50" i="46"/>
  <c r="C37" i="47"/>
  <c r="E54" i="47"/>
  <c r="D54" i="47"/>
  <c r="C36" i="47"/>
  <c r="C53" i="47" s="1"/>
  <c r="B36" i="47"/>
  <c r="B35" i="47"/>
  <c r="B52" i="47" s="1"/>
  <c r="C35" i="47"/>
  <c r="B34" i="47"/>
  <c r="B51" i="47" s="1"/>
  <c r="C34" i="47"/>
  <c r="C33" i="47"/>
  <c r="G33" i="47" s="1"/>
  <c r="G50" i="47" s="1"/>
  <c r="B33" i="47"/>
  <c r="B50" i="47" s="1"/>
  <c r="B37" i="47"/>
  <c r="C16" i="47"/>
  <c r="G16" i="47" s="1"/>
  <c r="H16" i="47" s="1"/>
  <c r="C20" i="47"/>
  <c r="B20" i="47"/>
  <c r="C19" i="47"/>
  <c r="C18" i="47"/>
  <c r="C17" i="47"/>
  <c r="G20" i="46"/>
  <c r="P20" i="46" s="1"/>
  <c r="F20" i="46"/>
  <c r="E20" i="46"/>
  <c r="D20" i="46"/>
  <c r="C20" i="46"/>
  <c r="B20" i="46"/>
  <c r="G19" i="46"/>
  <c r="P19" i="46" s="1"/>
  <c r="F19" i="46"/>
  <c r="F49" i="46" s="1"/>
  <c r="E19" i="46"/>
  <c r="E49" i="46" s="1"/>
  <c r="D19" i="46"/>
  <c r="C19" i="46"/>
  <c r="O19" i="46" s="1"/>
  <c r="O49" i="46" s="1"/>
  <c r="B19" i="46"/>
  <c r="G18" i="46"/>
  <c r="F18" i="46"/>
  <c r="E18" i="46"/>
  <c r="N18" i="46" s="1"/>
  <c r="N48" i="46" s="1"/>
  <c r="D18" i="46"/>
  <c r="D48" i="46" s="1"/>
  <c r="C18" i="46"/>
  <c r="O18" i="46" s="1"/>
  <c r="B18" i="46"/>
  <c r="G17" i="46"/>
  <c r="F17" i="46"/>
  <c r="E17" i="46"/>
  <c r="D17" i="46"/>
  <c r="P17" i="46" s="1"/>
  <c r="C17" i="46"/>
  <c r="B17" i="46"/>
  <c r="N17" i="46" s="1"/>
  <c r="G16" i="46"/>
  <c r="G46" i="46" s="1"/>
  <c r="F16" i="46"/>
  <c r="E16" i="46"/>
  <c r="D16" i="46"/>
  <c r="C16" i="46"/>
  <c r="B16" i="46"/>
  <c r="G32" i="46"/>
  <c r="F32" i="46"/>
  <c r="E32" i="46"/>
  <c r="N32" i="46" s="1"/>
  <c r="N47" i="46" s="1"/>
  <c r="D32" i="46"/>
  <c r="C32" i="46"/>
  <c r="B32" i="46"/>
  <c r="G33" i="46"/>
  <c r="F33" i="46"/>
  <c r="E33" i="46"/>
  <c r="N33" i="46" s="1"/>
  <c r="D33" i="46"/>
  <c r="C33" i="46"/>
  <c r="O33" i="46" s="1"/>
  <c r="B33" i="46"/>
  <c r="G34" i="46"/>
  <c r="F34" i="46"/>
  <c r="E34" i="46"/>
  <c r="D34" i="46"/>
  <c r="C34" i="46"/>
  <c r="B34" i="46"/>
  <c r="B49" i="46" s="1"/>
  <c r="G35" i="46"/>
  <c r="P35" i="46" s="1"/>
  <c r="F35" i="46"/>
  <c r="E35" i="46"/>
  <c r="D35" i="46"/>
  <c r="C35" i="46"/>
  <c r="B35" i="46"/>
  <c r="G31" i="46"/>
  <c r="F31" i="46"/>
  <c r="E31" i="46"/>
  <c r="N31" i="46" s="1"/>
  <c r="D31" i="46"/>
  <c r="C31" i="46"/>
  <c r="C46" i="46" s="1"/>
  <c r="B31" i="46"/>
  <c r="F50" i="45"/>
  <c r="G50" i="45"/>
  <c r="J50" i="66"/>
  <c r="K50" i="66"/>
  <c r="L50" i="66"/>
  <c r="M50" i="66"/>
  <c r="D50" i="43"/>
  <c r="J50" i="42"/>
  <c r="I50" i="42"/>
  <c r="H50" i="42"/>
  <c r="H50" i="45"/>
  <c r="F49" i="45"/>
  <c r="G49" i="45"/>
  <c r="G52" i="45"/>
  <c r="J49" i="66"/>
  <c r="K49" i="66"/>
  <c r="L49" i="66"/>
  <c r="M49" i="66"/>
  <c r="D49" i="43"/>
  <c r="H49" i="42"/>
  <c r="I49" i="42"/>
  <c r="J49" i="42"/>
  <c r="F48" i="45"/>
  <c r="G48" i="45"/>
  <c r="J48" i="66"/>
  <c r="K48" i="66"/>
  <c r="L48" i="66"/>
  <c r="M48" i="66"/>
  <c r="D48" i="43"/>
  <c r="H48" i="42"/>
  <c r="I48" i="42"/>
  <c r="J48" i="42"/>
  <c r="D47" i="43"/>
  <c r="G37" i="47"/>
  <c r="G20" i="47"/>
  <c r="F20" i="47"/>
  <c r="H20" i="47" s="1"/>
  <c r="C54" i="47"/>
  <c r="F50" i="46"/>
  <c r="O20" i="46"/>
  <c r="G47" i="45"/>
  <c r="F47" i="45"/>
  <c r="M47" i="66"/>
  <c r="L47" i="66"/>
  <c r="K47" i="66"/>
  <c r="J47" i="66"/>
  <c r="N47" i="66" s="1"/>
  <c r="H47" i="42"/>
  <c r="I47" i="42"/>
  <c r="J47" i="42"/>
  <c r="G27" i="47"/>
  <c r="G28" i="47"/>
  <c r="G29" i="47"/>
  <c r="G30" i="47"/>
  <c r="G31" i="47"/>
  <c r="H31" i="47" s="1"/>
  <c r="G32" i="47"/>
  <c r="H32" i="47" s="1"/>
  <c r="F31" i="47"/>
  <c r="F32" i="47"/>
  <c r="F27" i="47"/>
  <c r="F28" i="47"/>
  <c r="F29" i="47"/>
  <c r="F46" i="47" s="1"/>
  <c r="F30" i="47"/>
  <c r="G46" i="45"/>
  <c r="F46" i="45"/>
  <c r="J46" i="66"/>
  <c r="N46" i="66" s="1"/>
  <c r="K46" i="66"/>
  <c r="L46" i="66"/>
  <c r="M46" i="66"/>
  <c r="H46" i="42"/>
  <c r="I46" i="42"/>
  <c r="J46" i="42"/>
  <c r="F36" i="47"/>
  <c r="E53" i="47"/>
  <c r="D53" i="47"/>
  <c r="E52" i="47"/>
  <c r="D52" i="47"/>
  <c r="E51" i="47"/>
  <c r="D51" i="47"/>
  <c r="E50" i="47"/>
  <c r="D50" i="47"/>
  <c r="E49" i="47"/>
  <c r="D49" i="47"/>
  <c r="C49" i="47"/>
  <c r="E48" i="47"/>
  <c r="D48" i="47"/>
  <c r="C48" i="47"/>
  <c r="E47" i="47"/>
  <c r="D47" i="47"/>
  <c r="C47" i="47"/>
  <c r="C46" i="47"/>
  <c r="C45" i="47"/>
  <c r="B45" i="47"/>
  <c r="C44" i="47"/>
  <c r="B44" i="47"/>
  <c r="C43" i="47"/>
  <c r="B43" i="47"/>
  <c r="G26" i="47"/>
  <c r="F26" i="47"/>
  <c r="G15" i="47"/>
  <c r="G14" i="47"/>
  <c r="H14" i="47" s="1"/>
  <c r="G13" i="47"/>
  <c r="G12" i="47"/>
  <c r="H12" i="47" s="1"/>
  <c r="G11" i="47"/>
  <c r="F11" i="47"/>
  <c r="G10" i="47"/>
  <c r="F10" i="47"/>
  <c r="H10" i="47" s="1"/>
  <c r="H44" i="47" s="1"/>
  <c r="G9" i="47"/>
  <c r="G43" i="47" s="1"/>
  <c r="F9" i="47"/>
  <c r="H9" i="47" s="1"/>
  <c r="M49" i="46"/>
  <c r="L49" i="46"/>
  <c r="K49" i="46"/>
  <c r="J49" i="46"/>
  <c r="I49" i="46"/>
  <c r="H49" i="46"/>
  <c r="M48" i="46"/>
  <c r="L48" i="46"/>
  <c r="K48" i="46"/>
  <c r="J48" i="46"/>
  <c r="I48" i="46"/>
  <c r="H48" i="46"/>
  <c r="F48" i="46"/>
  <c r="E48" i="46"/>
  <c r="B48" i="46"/>
  <c r="M47" i="46"/>
  <c r="L47" i="46"/>
  <c r="K47" i="46"/>
  <c r="J47" i="46"/>
  <c r="I47" i="46"/>
  <c r="H47" i="46"/>
  <c r="M46" i="46"/>
  <c r="L46" i="46"/>
  <c r="K46" i="46"/>
  <c r="J46" i="46"/>
  <c r="I46" i="46"/>
  <c r="H46" i="46"/>
  <c r="D46" i="46"/>
  <c r="M45" i="46"/>
  <c r="K45" i="46"/>
  <c r="J45" i="46"/>
  <c r="H45" i="46"/>
  <c r="G45" i="46"/>
  <c r="E45" i="46"/>
  <c r="D45" i="46"/>
  <c r="B45" i="46"/>
  <c r="M44" i="46"/>
  <c r="K44" i="46"/>
  <c r="J44" i="46"/>
  <c r="H44" i="46"/>
  <c r="G44" i="46"/>
  <c r="E44" i="46"/>
  <c r="D44" i="46"/>
  <c r="B44" i="46"/>
  <c r="M43" i="46"/>
  <c r="K43" i="46"/>
  <c r="J43" i="46"/>
  <c r="H43" i="46"/>
  <c r="G43" i="46"/>
  <c r="E43" i="46"/>
  <c r="D43" i="46"/>
  <c r="B43" i="46"/>
  <c r="G42" i="46"/>
  <c r="E42" i="46"/>
  <c r="D42" i="46"/>
  <c r="B42" i="46"/>
  <c r="G41" i="46"/>
  <c r="E41" i="46"/>
  <c r="D41" i="46"/>
  <c r="B41" i="46"/>
  <c r="G40" i="46"/>
  <c r="E40" i="46"/>
  <c r="D40" i="46"/>
  <c r="B40" i="46"/>
  <c r="P30" i="46"/>
  <c r="N30" i="46"/>
  <c r="P29" i="46"/>
  <c r="Q29" i="46" s="1"/>
  <c r="N29" i="46"/>
  <c r="P28" i="46"/>
  <c r="N28" i="46"/>
  <c r="P27" i="46"/>
  <c r="N27" i="46"/>
  <c r="P26" i="46"/>
  <c r="N26" i="46"/>
  <c r="Q26" i="46" s="1"/>
  <c r="P25" i="46"/>
  <c r="Q25" i="46" s="1"/>
  <c r="N25" i="46"/>
  <c r="O16" i="46"/>
  <c r="N16" i="46"/>
  <c r="P15" i="46"/>
  <c r="N15" i="46"/>
  <c r="Q15" i="46" s="1"/>
  <c r="P14" i="46"/>
  <c r="N14" i="46"/>
  <c r="Q14" i="46" s="1"/>
  <c r="P13" i="46"/>
  <c r="N13" i="46"/>
  <c r="P12" i="46"/>
  <c r="N12" i="46"/>
  <c r="N42" i="46" s="1"/>
  <c r="P11" i="46"/>
  <c r="P41" i="46" s="1"/>
  <c r="N11" i="46"/>
  <c r="N41" i="46" s="1"/>
  <c r="P10" i="46"/>
  <c r="N10" i="46"/>
  <c r="N40" i="46" s="1"/>
  <c r="G45" i="45"/>
  <c r="F45" i="45"/>
  <c r="G44" i="45"/>
  <c r="F44" i="45"/>
  <c r="G43" i="45"/>
  <c r="F43" i="45"/>
  <c r="H43" i="45" s="1"/>
  <c r="G42" i="45"/>
  <c r="F42" i="45"/>
  <c r="G41" i="45"/>
  <c r="F41" i="45"/>
  <c r="G40" i="45"/>
  <c r="F40" i="45"/>
  <c r="H40" i="45" s="1"/>
  <c r="G39" i="45"/>
  <c r="F39" i="45"/>
  <c r="H39" i="45" s="1"/>
  <c r="G38" i="45"/>
  <c r="F38" i="45"/>
  <c r="G37" i="45"/>
  <c r="F37" i="45"/>
  <c r="G36" i="45"/>
  <c r="F36" i="45"/>
  <c r="H36" i="45" s="1"/>
  <c r="G35" i="45"/>
  <c r="F35" i="45"/>
  <c r="H35" i="45" s="1"/>
  <c r="G34" i="45"/>
  <c r="F34" i="45"/>
  <c r="G33" i="45"/>
  <c r="F33" i="45"/>
  <c r="G32" i="45"/>
  <c r="F32" i="45"/>
  <c r="H32" i="45" s="1"/>
  <c r="G31" i="45"/>
  <c r="F31" i="45"/>
  <c r="H31" i="45" s="1"/>
  <c r="G30" i="45"/>
  <c r="F30" i="45"/>
  <c r="G29" i="45"/>
  <c r="F29" i="45"/>
  <c r="G28" i="45"/>
  <c r="F28" i="45"/>
  <c r="H28" i="45" s="1"/>
  <c r="G27" i="45"/>
  <c r="F27" i="45"/>
  <c r="G26" i="45"/>
  <c r="F26" i="45"/>
  <c r="G25" i="45"/>
  <c r="F25" i="45"/>
  <c r="G24" i="45"/>
  <c r="F24" i="45"/>
  <c r="H24" i="45" s="1"/>
  <c r="G23" i="45"/>
  <c r="F23" i="45"/>
  <c r="H23" i="45" s="1"/>
  <c r="G22" i="45"/>
  <c r="F22" i="45"/>
  <c r="G21" i="45"/>
  <c r="F21" i="45"/>
  <c r="G20" i="45"/>
  <c r="F20" i="45"/>
  <c r="H20" i="45" s="1"/>
  <c r="G19" i="45"/>
  <c r="F19" i="45"/>
  <c r="H19" i="45" s="1"/>
  <c r="G18" i="45"/>
  <c r="F18" i="45"/>
  <c r="G17" i="45"/>
  <c r="F17" i="45"/>
  <c r="G16" i="45"/>
  <c r="F16" i="45"/>
  <c r="G15" i="45"/>
  <c r="F15" i="45"/>
  <c r="H15" i="45" s="1"/>
  <c r="G14" i="45"/>
  <c r="F14" i="45"/>
  <c r="G13" i="45"/>
  <c r="F13" i="45"/>
  <c r="G12" i="45"/>
  <c r="F12" i="45"/>
  <c r="G11" i="45"/>
  <c r="F11" i="45"/>
  <c r="G10" i="45"/>
  <c r="F10" i="45"/>
  <c r="G9" i="45"/>
  <c r="F9" i="45"/>
  <c r="G8" i="45"/>
  <c r="F8" i="45"/>
  <c r="H8" i="45" s="1"/>
  <c r="M45" i="66"/>
  <c r="L45" i="66"/>
  <c r="K45" i="66"/>
  <c r="J45" i="66"/>
  <c r="M44" i="66"/>
  <c r="L44" i="66"/>
  <c r="N44" i="66" s="1"/>
  <c r="K44" i="66"/>
  <c r="J44" i="66"/>
  <c r="M43" i="66"/>
  <c r="L43" i="66"/>
  <c r="K43" i="66"/>
  <c r="J43" i="66"/>
  <c r="M42" i="66"/>
  <c r="L42" i="66"/>
  <c r="K42" i="66"/>
  <c r="J42" i="66"/>
  <c r="M41" i="66"/>
  <c r="L41" i="66"/>
  <c r="K41" i="66"/>
  <c r="J41" i="66"/>
  <c r="M40" i="66"/>
  <c r="L40" i="66"/>
  <c r="K40" i="66"/>
  <c r="J40" i="66"/>
  <c r="M39" i="66"/>
  <c r="L39" i="66"/>
  <c r="N39" i="66" s="1"/>
  <c r="K39" i="66"/>
  <c r="J39" i="66"/>
  <c r="M38" i="66"/>
  <c r="L38" i="66"/>
  <c r="K38" i="66"/>
  <c r="J38" i="66"/>
  <c r="M37" i="66"/>
  <c r="L37" i="66"/>
  <c r="K37" i="66"/>
  <c r="J37" i="66"/>
  <c r="M36" i="66"/>
  <c r="L36" i="66"/>
  <c r="N36" i="66" s="1"/>
  <c r="K36" i="66"/>
  <c r="J36" i="66"/>
  <c r="M35" i="66"/>
  <c r="L35" i="66"/>
  <c r="K35" i="66"/>
  <c r="J35" i="66"/>
  <c r="M34" i="66"/>
  <c r="L34" i="66"/>
  <c r="K34" i="66"/>
  <c r="J34" i="66"/>
  <c r="M33" i="66"/>
  <c r="L33" i="66"/>
  <c r="J33" i="66"/>
  <c r="M32" i="66"/>
  <c r="L32" i="66"/>
  <c r="J32" i="66"/>
  <c r="M31" i="66"/>
  <c r="L31" i="66"/>
  <c r="J31" i="66"/>
  <c r="M30" i="66"/>
  <c r="L30" i="66"/>
  <c r="J30" i="66"/>
  <c r="M29" i="66"/>
  <c r="L29" i="66"/>
  <c r="J29" i="66"/>
  <c r="M28" i="66"/>
  <c r="L28" i="66"/>
  <c r="J28" i="66"/>
  <c r="M27" i="66"/>
  <c r="L27" i="66"/>
  <c r="J27" i="66"/>
  <c r="M26" i="66"/>
  <c r="N26" i="66" s="1"/>
  <c r="L26" i="66"/>
  <c r="J26" i="66"/>
  <c r="M25" i="66"/>
  <c r="L25" i="66"/>
  <c r="J25" i="66"/>
  <c r="M24" i="66"/>
  <c r="L24" i="66"/>
  <c r="J24" i="66"/>
  <c r="N24" i="66" s="1"/>
  <c r="M23" i="66"/>
  <c r="L23" i="66"/>
  <c r="J23" i="66"/>
  <c r="M22" i="66"/>
  <c r="L22" i="66"/>
  <c r="J22" i="66"/>
  <c r="M21" i="66"/>
  <c r="L21" i="66"/>
  <c r="J21" i="66"/>
  <c r="M20" i="66"/>
  <c r="L20" i="66"/>
  <c r="J20" i="66"/>
  <c r="M19" i="66"/>
  <c r="L19" i="66"/>
  <c r="J19" i="66"/>
  <c r="M18" i="66"/>
  <c r="N18" i="66" s="1"/>
  <c r="L18" i="66"/>
  <c r="J18" i="66"/>
  <c r="M17" i="66"/>
  <c r="L17" i="66"/>
  <c r="J17" i="66"/>
  <c r="M16" i="66"/>
  <c r="L16" i="66"/>
  <c r="J16" i="66"/>
  <c r="M15" i="66"/>
  <c r="L15" i="66"/>
  <c r="J15" i="66"/>
  <c r="M14" i="66"/>
  <c r="L14" i="66"/>
  <c r="J14" i="66"/>
  <c r="M13" i="66"/>
  <c r="L13" i="66"/>
  <c r="N13" i="66" s="1"/>
  <c r="J13" i="66"/>
  <c r="M12" i="66"/>
  <c r="L12" i="66"/>
  <c r="J12" i="66"/>
  <c r="M11" i="66"/>
  <c r="L11" i="66"/>
  <c r="J11" i="66"/>
  <c r="M10" i="66"/>
  <c r="N10" i="66" s="1"/>
  <c r="L10" i="66"/>
  <c r="J10" i="66"/>
  <c r="M9" i="66"/>
  <c r="L9" i="66"/>
  <c r="J9" i="66"/>
  <c r="D14" i="43"/>
  <c r="D13" i="43"/>
  <c r="D12" i="43"/>
  <c r="D11" i="43"/>
  <c r="D10" i="43"/>
  <c r="D9" i="43"/>
  <c r="D8" i="43"/>
  <c r="J45" i="42"/>
  <c r="I45" i="42"/>
  <c r="H45" i="42"/>
  <c r="K45" i="42" s="1"/>
  <c r="J44" i="42"/>
  <c r="I44" i="42"/>
  <c r="H44" i="42"/>
  <c r="J43" i="42"/>
  <c r="I43" i="42"/>
  <c r="H43" i="42"/>
  <c r="J42" i="42"/>
  <c r="I42" i="42"/>
  <c r="K42" i="42" s="1"/>
  <c r="H42" i="42"/>
  <c r="J41" i="42"/>
  <c r="I41" i="42"/>
  <c r="H41" i="42"/>
  <c r="J40" i="42"/>
  <c r="I40" i="42"/>
  <c r="H40" i="42"/>
  <c r="K40" i="42" s="1"/>
  <c r="J39" i="42"/>
  <c r="K39" i="42" s="1"/>
  <c r="I39" i="42"/>
  <c r="H39" i="42"/>
  <c r="J38" i="42"/>
  <c r="I38" i="42"/>
  <c r="H38" i="42"/>
  <c r="J37" i="42"/>
  <c r="I37" i="42"/>
  <c r="H37" i="42"/>
  <c r="K37" i="42" s="1"/>
  <c r="J36" i="42"/>
  <c r="I36" i="42"/>
  <c r="H36" i="42"/>
  <c r="J35" i="42"/>
  <c r="I35" i="42"/>
  <c r="H35" i="42"/>
  <c r="J34" i="42"/>
  <c r="I34" i="42"/>
  <c r="H34" i="42"/>
  <c r="J33" i="42"/>
  <c r="K33" i="42" s="1"/>
  <c r="H33" i="42"/>
  <c r="J32" i="42"/>
  <c r="H32" i="42"/>
  <c r="J31" i="42"/>
  <c r="H31" i="42"/>
  <c r="J30" i="42"/>
  <c r="K30" i="42" s="1"/>
  <c r="H30" i="42"/>
  <c r="J29" i="42"/>
  <c r="K29" i="42" s="1"/>
  <c r="H29" i="42"/>
  <c r="J28" i="42"/>
  <c r="H28" i="42"/>
  <c r="J27" i="42"/>
  <c r="H27" i="42"/>
  <c r="J26" i="42"/>
  <c r="K26" i="42" s="1"/>
  <c r="H26" i="42"/>
  <c r="J25" i="42"/>
  <c r="H25" i="42"/>
  <c r="J24" i="42"/>
  <c r="H24" i="42"/>
  <c r="J23" i="42"/>
  <c r="H23" i="42"/>
  <c r="J22" i="42"/>
  <c r="K22" i="42" s="1"/>
  <c r="H22" i="42"/>
  <c r="J21" i="42"/>
  <c r="H21" i="42"/>
  <c r="J20" i="42"/>
  <c r="H20" i="42"/>
  <c r="J19" i="42"/>
  <c r="H19" i="42"/>
  <c r="K19" i="42" s="1"/>
  <c r="J18" i="42"/>
  <c r="K18" i="42" s="1"/>
  <c r="H18" i="42"/>
  <c r="J17" i="42"/>
  <c r="K17" i="42" s="1"/>
  <c r="H17" i="42"/>
  <c r="J16" i="42"/>
  <c r="H16" i="42"/>
  <c r="J15" i="42"/>
  <c r="H15" i="42"/>
  <c r="J14" i="42"/>
  <c r="K14" i="42" s="1"/>
  <c r="H14" i="42"/>
  <c r="J13" i="42"/>
  <c r="H13" i="42"/>
  <c r="J12" i="42"/>
  <c r="H12" i="42"/>
  <c r="K12" i="42" s="1"/>
  <c r="J11" i="42"/>
  <c r="H11" i="42"/>
  <c r="K11" i="42" s="1"/>
  <c r="J10" i="42"/>
  <c r="K10" i="42" s="1"/>
  <c r="H10" i="42"/>
  <c r="J9" i="42"/>
  <c r="H9" i="42"/>
  <c r="H16" i="45"/>
  <c r="G48" i="47"/>
  <c r="H42" i="45"/>
  <c r="H13" i="45"/>
  <c r="H29" i="45"/>
  <c r="H37" i="45"/>
  <c r="H14" i="45"/>
  <c r="H22" i="45"/>
  <c r="H17" i="45"/>
  <c r="H25" i="45"/>
  <c r="H33" i="45"/>
  <c r="H18" i="45"/>
  <c r="H26" i="45"/>
  <c r="G17" i="47"/>
  <c r="G45" i="47"/>
  <c r="F43" i="47"/>
  <c r="G34" i="47"/>
  <c r="G35" i="47"/>
  <c r="H11" i="47"/>
  <c r="F34" i="47"/>
  <c r="G47" i="47"/>
  <c r="G46" i="47"/>
  <c r="Q27" i="46"/>
  <c r="H45" i="45"/>
  <c r="N9" i="66"/>
  <c r="N28" i="66"/>
  <c r="N37" i="66"/>
  <c r="N33" i="66"/>
  <c r="N43" i="66"/>
  <c r="N45" i="66"/>
  <c r="N12" i="66"/>
  <c r="N35" i="66"/>
  <c r="O34" i="46"/>
  <c r="N23" i="66"/>
  <c r="N32" i="66"/>
  <c r="N20" i="66"/>
  <c r="G19" i="47"/>
  <c r="H19" i="47" s="1"/>
  <c r="C51" i="47"/>
  <c r="K9" i="42"/>
  <c r="C49" i="46"/>
  <c r="K15" i="42"/>
  <c r="K20" i="42"/>
  <c r="K13" i="42"/>
  <c r="K21" i="42"/>
  <c r="K31" i="42"/>
  <c r="D49" i="46"/>
  <c r="K28" i="42"/>
  <c r="K34" i="42"/>
  <c r="K35" i="42"/>
  <c r="K43" i="42"/>
  <c r="K27" i="42"/>
  <c r="K36" i="42"/>
  <c r="K16" i="42"/>
  <c r="K24" i="42"/>
  <c r="K32" i="42"/>
  <c r="H28" i="47"/>
  <c r="F45" i="47"/>
  <c r="H27" i="47"/>
  <c r="G44" i="47"/>
  <c r="H26" i="47"/>
  <c r="H29" i="47"/>
  <c r="H30" i="47"/>
  <c r="G54" i="47"/>
  <c r="G51" i="47"/>
  <c r="P16" i="46"/>
  <c r="B46" i="46"/>
  <c r="N19" i="46"/>
  <c r="N44" i="46"/>
  <c r="P42" i="46"/>
  <c r="N43" i="46"/>
  <c r="Q13" i="46"/>
  <c r="B50" i="46"/>
  <c r="D50" i="46"/>
  <c r="H47" i="45"/>
  <c r="H49" i="45"/>
  <c r="H48" i="45"/>
  <c r="H45" i="47"/>
  <c r="H48" i="47" l="1"/>
  <c r="H15" i="47"/>
  <c r="H49" i="47" s="1"/>
  <c r="F33" i="47"/>
  <c r="F50" i="47" s="1"/>
  <c r="C50" i="47"/>
  <c r="F48" i="47"/>
  <c r="G49" i="47"/>
  <c r="H13" i="47"/>
  <c r="Q33" i="46"/>
  <c r="Q44" i="46"/>
  <c r="E47" i="46"/>
  <c r="Q12" i="46"/>
  <c r="Q42" i="46" s="1"/>
  <c r="P44" i="46"/>
  <c r="Q10" i="46"/>
  <c r="Q40" i="46" s="1"/>
  <c r="C48" i="46"/>
  <c r="N34" i="46"/>
  <c r="N49" i="46" s="1"/>
  <c r="P40" i="46"/>
  <c r="P33" i="46"/>
  <c r="N46" i="46"/>
  <c r="Q11" i="46"/>
  <c r="Q41" i="46" s="1"/>
  <c r="O32" i="46"/>
  <c r="Q32" i="46" s="1"/>
  <c r="F35" i="47"/>
  <c r="H33" i="47"/>
  <c r="H34" i="47"/>
  <c r="F51" i="47"/>
  <c r="N42" i="66"/>
  <c r="O31" i="46"/>
  <c r="O46" i="46" s="1"/>
  <c r="C47" i="46"/>
  <c r="N35" i="46"/>
  <c r="P50" i="46"/>
  <c r="B51" i="46"/>
  <c r="G18" i="47"/>
  <c r="G22" i="47" s="1"/>
  <c r="C22" i="47"/>
  <c r="C52" i="47"/>
  <c r="Q16" i="46"/>
  <c r="Q19" i="46"/>
  <c r="F46" i="46"/>
  <c r="G47" i="46"/>
  <c r="O48" i="46"/>
  <c r="H43" i="47"/>
  <c r="D52" i="43"/>
  <c r="N48" i="66"/>
  <c r="G49" i="46"/>
  <c r="P34" i="46"/>
  <c r="P49" i="46" s="1"/>
  <c r="O17" i="46"/>
  <c r="F47" i="46"/>
  <c r="B54" i="47"/>
  <c r="F37" i="47"/>
  <c r="G36" i="47"/>
  <c r="H38" i="45"/>
  <c r="Q30" i="46"/>
  <c r="N45" i="46"/>
  <c r="K38" i="42"/>
  <c r="K44" i="42"/>
  <c r="N15" i="66"/>
  <c r="N16" i="66"/>
  <c r="N30" i="66"/>
  <c r="N31" i="66"/>
  <c r="N34" i="66"/>
  <c r="N38" i="66"/>
  <c r="H12" i="45"/>
  <c r="H44" i="45"/>
  <c r="Q28" i="46"/>
  <c r="P43" i="46"/>
  <c r="P45" i="46"/>
  <c r="N19" i="66"/>
  <c r="K41" i="42"/>
  <c r="F44" i="47"/>
  <c r="H17" i="47"/>
  <c r="H27" i="45"/>
  <c r="H34" i="45"/>
  <c r="H41" i="45"/>
  <c r="D56" i="47"/>
  <c r="K23" i="42"/>
  <c r="K25" i="42"/>
  <c r="N17" i="66"/>
  <c r="N27" i="66"/>
  <c r="N40" i="66"/>
  <c r="H11" i="45"/>
  <c r="H21" i="45"/>
  <c r="N11" i="66"/>
  <c r="N25" i="66"/>
  <c r="N29" i="66"/>
  <c r="H10" i="45"/>
  <c r="H30" i="45"/>
  <c r="N21" i="66"/>
  <c r="N41" i="66"/>
  <c r="H9" i="45"/>
  <c r="N14" i="66"/>
  <c r="H46" i="47"/>
  <c r="G50" i="46"/>
  <c r="N20" i="46"/>
  <c r="E50" i="46"/>
  <c r="D47" i="46"/>
  <c r="E46" i="46"/>
  <c r="F53" i="47"/>
  <c r="H47" i="47"/>
  <c r="E56" i="47"/>
  <c r="K50" i="42"/>
  <c r="O35" i="46"/>
  <c r="C50" i="46"/>
  <c r="B47" i="46"/>
  <c r="P18" i="46"/>
  <c r="Q18" i="46" s="1"/>
  <c r="K46" i="42"/>
  <c r="K47" i="42"/>
  <c r="F49" i="47"/>
  <c r="P32" i="46"/>
  <c r="H46" i="45"/>
  <c r="K48" i="42"/>
  <c r="N50" i="66"/>
  <c r="P31" i="46"/>
  <c r="G48" i="46"/>
  <c r="B53" i="47"/>
  <c r="K51" i="42"/>
  <c r="F47" i="47"/>
  <c r="K49" i="42"/>
  <c r="N49" i="66"/>
  <c r="N21" i="46"/>
  <c r="C39" i="47"/>
  <c r="H52" i="45"/>
  <c r="H51" i="45"/>
  <c r="G38" i="47"/>
  <c r="G55" i="47" s="1"/>
  <c r="F38" i="47"/>
  <c r="B39" i="47"/>
  <c r="C51" i="46"/>
  <c r="P36" i="46"/>
  <c r="F51" i="46"/>
  <c r="N51" i="66"/>
  <c r="D51" i="46"/>
  <c r="O36" i="46"/>
  <c r="N36" i="46"/>
  <c r="C55" i="47"/>
  <c r="B55" i="47"/>
  <c r="B22" i="47"/>
  <c r="F21" i="47"/>
  <c r="O21" i="46"/>
  <c r="P21" i="46"/>
  <c r="G51" i="46"/>
  <c r="F52" i="47" l="1"/>
  <c r="H35" i="47"/>
  <c r="H50" i="47"/>
  <c r="N51" i="46"/>
  <c r="H18" i="47"/>
  <c r="G52" i="47"/>
  <c r="G56" i="47" s="1"/>
  <c r="Q34" i="46"/>
  <c r="P46" i="46"/>
  <c r="H51" i="47"/>
  <c r="H36" i="47"/>
  <c r="G53" i="47"/>
  <c r="O47" i="46"/>
  <c r="Q17" i="46"/>
  <c r="Q31" i="46"/>
  <c r="Q48" i="46"/>
  <c r="Q35" i="46"/>
  <c r="Q43" i="46"/>
  <c r="P48" i="46"/>
  <c r="Q45" i="46"/>
  <c r="P47" i="46"/>
  <c r="Q20" i="46"/>
  <c r="N50" i="46"/>
  <c r="O50" i="46"/>
  <c r="F54" i="47"/>
  <c r="H37" i="47"/>
  <c r="F39" i="47"/>
  <c r="H38" i="47"/>
  <c r="G39" i="47"/>
  <c r="Q36" i="46"/>
  <c r="B56" i="47"/>
  <c r="C56" i="47"/>
  <c r="F22" i="47"/>
  <c r="H21" i="47"/>
  <c r="F55" i="47"/>
  <c r="O51" i="46"/>
  <c r="Q21" i="46"/>
  <c r="P51" i="46"/>
  <c r="H52" i="47" l="1"/>
  <c r="Q49" i="46"/>
  <c r="H53" i="47"/>
  <c r="Q46" i="46"/>
  <c r="H54" i="47"/>
  <c r="Q50" i="46"/>
  <c r="Q47" i="46"/>
  <c r="H39" i="47"/>
  <c r="H55" i="47"/>
  <c r="H22" i="47"/>
  <c r="F56" i="47"/>
  <c r="Q51" i="46"/>
  <c r="H56" i="47" l="1"/>
</calcChain>
</file>

<file path=xl/sharedStrings.xml><?xml version="1.0" encoding="utf-8"?>
<sst xmlns="http://schemas.openxmlformats.org/spreadsheetml/2006/main" count="1746" uniqueCount="1048">
  <si>
    <t>Cover Sheet: Information about the Smart Meters Statistics in Great Britain, quarterly report to end March 2023</t>
  </si>
  <si>
    <t xml:space="preserve">This spreadsheet contains the data tables published alongside the quarterly report on Smart Meters Statistics by the Department for Energy Security and Net Zero.
We have edited these data tables and the accompanying cover sheet, table of contents and notes worksheet to meet the legal accessibility regulations.  
</t>
  </si>
  <si>
    <t>Latest report and previous publications (opens in a new window)</t>
  </si>
  <si>
    <t>Publication dates</t>
  </si>
  <si>
    <t>The data tables in this spreadsheet were published at 9:30am on Thursday 25 May 2023</t>
  </si>
  <si>
    <t>The next publication is at 9:30am on Thursday 31 August 2023</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</si>
  <si>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</si>
  <si>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Revisions are due to updates from energy suppliers or the receipt of data replacing estimates unless otherwise stated.
The time period referred to in Tables 1 to 4 refers to a calendar quarters. For example, Q1 represents January to March; Q2 (April to June); Q3 (July - September); and Q4 (October to December). In Tables 5 and 6, the time period refers to calendar years i.e. January to December.
</t>
  </si>
  <si>
    <t xml:space="preserve">Contact details </t>
  </si>
  <si>
    <t>Statistical enquiries</t>
  </si>
  <si>
    <t>Responsible statistician: Mita Kerai</t>
  </si>
  <si>
    <t>smartmeter.stats@beis.gov.uk</t>
  </si>
  <si>
    <t>0300 068 5044</t>
  </si>
  <si>
    <t>General enquiries</t>
  </si>
  <si>
    <t>smartmetering@beis.gov.uk</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</si>
  <si>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</si>
  <si>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</si>
  <si>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</si>
  <si>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</si>
  <si>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</si>
  <si>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</si>
  <si>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</si>
  <si>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</si>
  <si>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</si>
  <si>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</si>
  <si>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</si>
  <si>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</si>
  <si>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</si>
  <si>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</si>
  <si>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Table 7: The proportion of domestic electricity smart meters operated by all energy suppliers by local authority</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</si>
  <si>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</si>
  <si>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</si>
  <si>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</si>
  <si>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</si>
  <si>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</si>
  <si>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</si>
  <si>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</si>
  <si>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</si>
  <si>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</si>
  <si>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</si>
  <si>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</si>
  <si>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</si>
  <si>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</si>
  <si>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</si>
  <si>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</si>
  <si>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</si>
  <si>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</si>
  <si>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</si>
  <si>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</si>
  <si>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</si>
  <si>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</si>
  <si>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</si>
  <si>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</si>
  <si>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</si>
  <si>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</si>
  <si>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</si>
  <si>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</si>
  <si>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</si>
  <si>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Power ceased trading between December 2020 and February 2022. Their data for 2021 has been estimated using a range of administrative data sources</t>
  </si>
  <si>
    <t>Installations includes estimated data for 25 suppliers who ceased trading between August and December 2021</t>
  </si>
  <si>
    <t>From the start of 2022, only SMETS2 meter installations are included (and advanced meters installations in non-domestic sites)</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</si>
  <si>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</si>
  <si>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</si>
  <si>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</si>
  <si>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</si>
  <si>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Department for Energy Security and Net Zero.</t>
  </si>
  <si>
    <t>Date published: 25 May 2023</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</si>
  <si>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</si>
  <si>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</si>
  <si>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</si>
  <si>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</si>
  <si>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</si>
  <si>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</si>
  <si>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</si>
  <si>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</si>
  <si>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</si>
  <si>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</si>
  <si>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</si>
  <si>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</si>
  <si>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</si>
  <si>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</si>
  <si>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</si>
  <si>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</si>
  <si>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</si>
  <si>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</si>
  <si>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</si>
  <si>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</si>
  <si>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</si>
  <si>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</si>
  <si>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</si>
  <si>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</si>
  <si>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</si>
  <si>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</si>
  <si>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</si>
  <si>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</si>
  <si>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</si>
  <si>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</si>
  <si>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</si>
  <si>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</si>
  <si>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</si>
  <si>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</si>
  <si>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</si>
  <si>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</si>
  <si>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</si>
  <si>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</si>
  <si>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</si>
  <si>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</si>
  <si>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</si>
  <si>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</si>
  <si>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</si>
  <si>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</si>
  <si>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</si>
  <si>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</si>
  <si>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</si>
  <si>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</si>
  <si>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</si>
  <si>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</si>
  <si>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</si>
  <si>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</si>
  <si>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</si>
  <si>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</si>
  <si>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</si>
  <si>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</si>
  <si>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</si>
  <si>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</si>
  <si>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Q2 2021</t>
  </si>
  <si>
    <t>Q3 2021</t>
  </si>
  <si>
    <t>[Note 20]</t>
  </si>
  <si>
    <t>Q4 2021</t>
  </si>
  <si>
    <t>[Note 21]</t>
  </si>
  <si>
    <t>Q1 2022</t>
  </si>
  <si>
    <t>Q2 2022</t>
  </si>
  <si>
    <t>Q3 2022</t>
  </si>
  <si>
    <t>Q4 2022</t>
  </si>
  <si>
    <t>Q1 2023</t>
  </si>
  <si>
    <t>Table 2: Number of domestic smart meters installed by large energy suppliers during each quarter, by fuel type</t>
  </si>
  <si>
    <t>Gas</t>
  </si>
  <si>
    <t>Electricity</t>
  </si>
  <si>
    <t>All Smart Meters</t>
  </si>
  <si>
    <t>Historic</t>
  </si>
  <si>
    <t>[Estimated data in cells B8 to D8], [Note 15]</t>
  </si>
  <si>
    <t>[Revisions to cells B15 and D15]</t>
  </si>
  <si>
    <t>[Revisions to cells B16 and D16]</t>
  </si>
  <si>
    <t xml:space="preserve">Q3 2014 </t>
  </si>
  <si>
    <t>[Revisions to cells B17 and D17]</t>
  </si>
  <si>
    <t>[Revisions to cells B18 and D18]</t>
  </si>
  <si>
    <t>[Note 2] [Revisions to cells B19 and D19]</t>
  </si>
  <si>
    <t>[Revisions to cells B20 and D20]</t>
  </si>
  <si>
    <t>[Revisions to cells B21 and D21]</t>
  </si>
  <si>
    <t>[Revisions to cells B22 and D22]</t>
  </si>
  <si>
    <t>[Note 3] [Revisions to cells B23 and D23]</t>
  </si>
  <si>
    <t>[Note 4] [Revisions to cells B24 and D24]</t>
  </si>
  <si>
    <t>[Revisions to cells B25 and D25]</t>
  </si>
  <si>
    <t>[Note 5] [Revisions to cells B26 and D26]</t>
  </si>
  <si>
    <t>[Revisions to cells B27 and D27]</t>
  </si>
  <si>
    <t>[Revisions to cells B28 and D28]</t>
  </si>
  <si>
    <t>[Revisions to cells B29 and D29]</t>
  </si>
  <si>
    <t>[Notes 6, 7] [Revisions to cells B30 and D30]</t>
  </si>
  <si>
    <t>[Note 8] [Revisions to cells B31 and D31]</t>
  </si>
  <si>
    <t>[Revisions to cells B32 and D32]</t>
  </si>
  <si>
    <t>[Revisions to cells B33 and D33]</t>
  </si>
  <si>
    <t>[Note 9] [Revisions to cells B34 and D34]</t>
  </si>
  <si>
    <t>[Note 11] [Revisions to cells B35 and D35]</t>
  </si>
  <si>
    <t>[Notes 12, 13] [Revisions to cells B38 and D38]</t>
  </si>
  <si>
    <t>[Note 14] [Revisions to cells B39 and D39]</t>
  </si>
  <si>
    <t>[Revisions to cells B40 and D40]</t>
  </si>
  <si>
    <t>[Note 18] [Revisions to cells B41 and D41]</t>
  </si>
  <si>
    <t>[Revisions to cells B42 and D42]</t>
  </si>
  <si>
    <t>[Revisions to cells B43 and D43]</t>
  </si>
  <si>
    <t>[Revisions to cells B44 and D44]</t>
  </si>
  <si>
    <t>[Note 20] [Revisions to cells B45 and D45]</t>
  </si>
  <si>
    <t>[Revisions to cells B46 and D46]</t>
  </si>
  <si>
    <t>[Note 25]</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</si>
  <si>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</si>
  <si>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</si>
  <si>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</si>
  <si>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</si>
  <si>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</si>
  <si>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</si>
  <si>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</si>
  <si>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</si>
  <si>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advanced</t>
    </r>
  </si>
  <si>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</si>
  <si>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</si>
  <si>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</si>
  <si>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</si>
  <si>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</si>
  <si>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</si>
  <si>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</si>
  <si>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</si>
  <si>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</si>
  <si>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</si>
  <si>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[Note 9]</t>
  </si>
  <si>
    <t>[Note 18]</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</si>
  <si>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</si>
  <si>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</si>
  <si>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</si>
  <si>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t>Small supplier data is available on an annual basis only. This means data reported for 2022 is carried forward to the data row for 2023 until this becomes available.</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</si>
  <si>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</si>
  <si>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</si>
  <si>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</si>
  <si>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</si>
  <si>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</si>
  <si>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</si>
  <si>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</si>
  <si>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</si>
  <si>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</si>
  <si>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</si>
  <si>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</si>
  <si>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</si>
  <si>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</si>
  <si>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</si>
  <si>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</si>
  <si>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</si>
  <si>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</si>
  <si>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</si>
  <si>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</si>
  <si>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</si>
  <si>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</si>
  <si>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</si>
  <si>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</si>
  <si>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</si>
  <si>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</si>
  <si>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</si>
  <si>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</si>
  <si>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</si>
  <si>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</si>
  <si>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</si>
  <si>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t>2022</t>
  </si>
  <si>
    <r>
      <t xml:space="preserve">Table 5b: </t>
    </r>
    <r>
      <rPr>
        <sz val="12"/>
        <rFont val="Calibri"/>
        <family val="2"/>
        <scheme val="minor"/>
      </rPr>
      <t>Number of non-domestic meters operated by large and small energy suppliers at end year point by fuel and meter type</t>
    </r>
  </si>
  <si>
    <r>
      <rPr>
        <b/>
        <sz val="11"/>
        <rFont val="Calibri"/>
        <family val="2"/>
        <scheme val="minor"/>
      </rPr>
      <t>Large suppliers</t>
    </r>
    <r>
      <rPr>
        <sz val="11"/>
        <rFont val="Calibri"/>
        <family val="2"/>
        <scheme val="minor"/>
      </rPr>
      <t xml:space="preserve">
gas meters
smart and advanced</t>
    </r>
  </si>
  <si>
    <r>
      <rPr>
        <b/>
        <sz val="11"/>
        <rFont val="Calibri"/>
        <family val="2"/>
        <scheme val="minor"/>
      </rPr>
      <t xml:space="preserve">Large suppliers
</t>
    </r>
    <r>
      <rPr>
        <sz val="11"/>
        <rFont val="Calibri"/>
        <family val="2"/>
        <scheme val="minor"/>
      </rPr>
      <t>electricity meters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</si>
  <si>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</si>
  <si>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</si>
  <si>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</si>
  <si>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</si>
  <si>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</si>
  <si>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</si>
  <si>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</si>
  <si>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</si>
  <si>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</si>
  <si>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</si>
  <si>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t xml:space="preserve">All suppliers
</t>
    </r>
    <r>
      <rPr>
        <sz val="11"/>
        <rFont val="Calibri"/>
        <family val="2"/>
        <scheme val="minor"/>
      </rPr>
      <t>non-smart</t>
    </r>
  </si>
  <si>
    <r>
      <t xml:space="preserve">Table 5c: </t>
    </r>
    <r>
      <rPr>
        <sz val="12"/>
        <rFont val="Calibri"/>
        <family val="2"/>
        <scheme val="minor"/>
      </rPr>
      <t>Number of domestic and non-domestic meters operated by large and small energy suppliers at end year point, by sector, fuel and meter type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</si>
  <si>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</si>
  <si>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</si>
  <si>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</si>
  <si>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</si>
  <si>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t>Some cells are empty as small supplier data was not available before 2015 and is only available for the latest complete calendar year.</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</si>
  <si>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</si>
  <si>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</si>
  <si>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</si>
  <si>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</si>
  <si>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</si>
  <si>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</si>
  <si>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</si>
  <si>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</si>
  <si>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</si>
  <si>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</si>
  <si>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[Revisions to cells B12, F12 and H12]</t>
  </si>
  <si>
    <t>[Note 2] [Revisions to cells B13, F13 and H13]</t>
  </si>
  <si>
    <t>[Notes 3, 4, 5] [Revisions to cells B14, F14 and H14]</t>
  </si>
  <si>
    <t>[Notes 6, 7] [Revisions to cells B15, F15 and H15]</t>
  </si>
  <si>
    <t>[Notes 8, 9] [Revisions to cells B16, F16 and H16]</t>
  </si>
  <si>
    <t>[Notes 11, 12, 13] [Revisions to cells B17, F17 and H17]</t>
  </si>
  <si>
    <t>[Notes 14, 18] [Revisions to cells B18, F18 and H18]</t>
  </si>
  <si>
    <t>[Note 24] [Revisions to cells B19, F19 and H19]</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</si>
  <si>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</si>
  <si>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</si>
  <si>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t>[Notes 8, 9]</t>
  </si>
  <si>
    <t>[Notes 14, 18]</t>
  </si>
  <si>
    <t>[Note 24]</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</si>
  <si>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</si>
  <si>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</si>
  <si>
    <t>[Revisions to cells B46, F46 and H46]</t>
  </si>
  <si>
    <t>[Note 2] [Revisions to cells B47, F47 and H47]</t>
  </si>
  <si>
    <t>[Notes 3, 4, 5] [Revisions to cells B48, F48 and H48]</t>
  </si>
  <si>
    <t>[Notes 6, 7] [Revisions to cells B49, F49 and H49]</t>
  </si>
  <si>
    <t>[Notes 8, 9] [Revisions to cells B50, F50 and H50]</t>
  </si>
  <si>
    <t>[Notes 11, 12, 13] [Revisions to cells B51, F51 and H51]</t>
  </si>
  <si>
    <t>[Notes 14, 18] [Revisions to cells B52, F52 and H52]</t>
  </si>
  <si>
    <t>[Note 24] [Revisions to cells B53, F53 and H53]</t>
  </si>
  <si>
    <t>The data in this table will be updated on an annual basis within the Quarter 1 publication.</t>
  </si>
  <si>
    <t>Code</t>
  </si>
  <si>
    <t>Country or Region</t>
  </si>
  <si>
    <t>Local Authority</t>
  </si>
  <si>
    <t>% Domestic electricity smart meters</t>
  </si>
  <si>
    <t>K03000001</t>
  </si>
  <si>
    <t>Great Britain</t>
  </si>
  <si>
    <t>All local authorities</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</si>
  <si>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</si>
  <si>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</si>
  <si>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</si>
  <si>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</si>
  <si>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</si>
  <si>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</si>
  <si>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</si>
  <si>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</si>
  <si>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</si>
  <si>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</si>
  <si>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</si>
  <si>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</si>
  <si>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</si>
  <si>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</si>
  <si>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</si>
  <si>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</si>
  <si>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</si>
  <si>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</si>
  <si>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</si>
  <si>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</si>
  <si>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</si>
  <si>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</si>
  <si>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</si>
  <si>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</si>
  <si>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</si>
  <si>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</si>
  <si>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E06000001</t>
  </si>
  <si>
    <t>Hartlepool</t>
  </si>
  <si>
    <t>E06000002</t>
  </si>
  <si>
    <t>Middlesbrough</t>
  </si>
  <si>
    <t>E06000003</t>
  </si>
  <si>
    <t>Redcar and Cleveland</t>
  </si>
  <si>
    <t>E06000004</t>
  </si>
  <si>
    <t>Stockton-on-Tees</t>
  </si>
  <si>
    <t>E06000005</t>
  </si>
  <si>
    <t>Darlington</t>
  </si>
  <si>
    <t>E06000047</t>
  </si>
  <si>
    <t>County Durham</t>
  </si>
  <si>
    <t>E06000057</t>
  </si>
  <si>
    <t>Northumberland</t>
  </si>
  <si>
    <t>E08000021</t>
  </si>
  <si>
    <t>Newcastle upon Tyne</t>
  </si>
  <si>
    <t>E08000022</t>
  </si>
  <si>
    <t>North Tyneside</t>
  </si>
  <si>
    <t>E08000023</t>
  </si>
  <si>
    <t>South Tyneside</t>
  </si>
  <si>
    <t>E08000024</t>
  </si>
  <si>
    <t>Sunderland</t>
  </si>
  <si>
    <t>E08000037</t>
  </si>
  <si>
    <t>Gateshead</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</si>
  <si>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</si>
  <si>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</si>
  <si>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</si>
  <si>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</si>
  <si>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</si>
  <si>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</si>
  <si>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</si>
  <si>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</si>
  <si>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</si>
  <si>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</si>
  <si>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</si>
  <si>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</si>
  <si>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</si>
  <si>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</si>
  <si>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</si>
  <si>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</si>
  <si>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</si>
  <si>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</si>
  <si>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</si>
  <si>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</si>
  <si>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</si>
  <si>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</si>
  <si>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</si>
  <si>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</si>
  <si>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</si>
  <si>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</si>
  <si>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</si>
  <si>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</si>
  <si>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</si>
  <si>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</si>
  <si>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</si>
  <si>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</si>
  <si>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</si>
  <si>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</si>
  <si>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</si>
  <si>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</si>
  <si>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</si>
  <si>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</si>
  <si>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</si>
  <si>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</si>
  <si>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</si>
  <si>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</si>
  <si>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</si>
  <si>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</si>
  <si>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</si>
  <si>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</si>
  <si>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</si>
  <si>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</si>
  <si>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</si>
  <si>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</si>
  <si>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</si>
  <si>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</si>
  <si>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</si>
  <si>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</si>
  <si>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</si>
  <si>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</si>
  <si>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</si>
  <si>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</si>
  <si>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</si>
  <si>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</si>
  <si>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</si>
  <si>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</si>
  <si>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</si>
  <si>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</si>
  <si>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</si>
  <si>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</si>
  <si>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</si>
  <si>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</si>
  <si>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</si>
  <si>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</si>
  <si>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</si>
  <si>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</si>
  <si>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</si>
  <si>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</si>
  <si>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</si>
  <si>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</si>
  <si>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</si>
  <si>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</si>
  <si>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E06000010</t>
  </si>
  <si>
    <t>Kingston upon Hull</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</si>
  <si>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</si>
  <si>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</si>
  <si>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</si>
  <si>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</si>
  <si>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</si>
  <si>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</si>
  <si>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</si>
  <si>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</si>
  <si>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</si>
  <si>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</si>
  <si>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</si>
  <si>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</si>
  <si>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</si>
  <si>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</si>
  <si>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</si>
  <si>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</si>
  <si>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</si>
  <si>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</si>
  <si>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</si>
  <si>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</si>
  <si>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</si>
  <si>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</si>
  <si>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</si>
  <si>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</si>
  <si>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</si>
  <si>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</si>
  <si>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</si>
  <si>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</si>
  <si>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</si>
  <si>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</si>
  <si>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</si>
  <si>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</si>
  <si>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</si>
  <si>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</si>
  <si>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</si>
  <si>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</si>
  <si>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</si>
  <si>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</si>
  <si>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</si>
  <si>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</si>
  <si>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E06000015</t>
  </si>
  <si>
    <t>Derby</t>
  </si>
  <si>
    <t>E06000016</t>
  </si>
  <si>
    <t>Leicester</t>
  </si>
  <si>
    <t>E06000017</t>
  </si>
  <si>
    <t>Rutland</t>
  </si>
  <si>
    <t>E06000018</t>
  </si>
  <si>
    <t>Nottingham</t>
  </si>
  <si>
    <t>E06000061</t>
  </si>
  <si>
    <t>North Northamptonshire</t>
  </si>
  <si>
    <t>E06000062</t>
  </si>
  <si>
    <t>West Northamptonshire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</si>
  <si>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</si>
  <si>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</si>
  <si>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</si>
  <si>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</si>
  <si>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</si>
  <si>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</si>
  <si>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</si>
  <si>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</si>
  <si>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</si>
  <si>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</si>
  <si>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</si>
  <si>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</si>
  <si>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</si>
  <si>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</si>
  <si>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</si>
  <si>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</si>
  <si>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</si>
  <si>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</si>
  <si>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</si>
  <si>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</si>
  <si>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</si>
  <si>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</si>
  <si>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</si>
  <si>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</si>
  <si>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</si>
  <si>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</si>
  <si>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</si>
  <si>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</si>
  <si>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</si>
  <si>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</si>
  <si>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</si>
  <si>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</si>
  <si>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</si>
  <si>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</si>
  <si>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</si>
  <si>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</si>
  <si>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</si>
  <si>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</si>
  <si>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</si>
  <si>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</si>
  <si>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</si>
  <si>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</si>
  <si>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</si>
  <si>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</si>
  <si>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</si>
  <si>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</si>
  <si>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</si>
  <si>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</si>
  <si>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</si>
  <si>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</si>
  <si>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</si>
  <si>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</si>
  <si>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</si>
  <si>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</si>
  <si>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</si>
  <si>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</si>
  <si>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</si>
  <si>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</si>
  <si>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</si>
  <si>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</si>
  <si>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</si>
  <si>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</si>
  <si>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</si>
  <si>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</si>
  <si>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</si>
  <si>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</si>
  <si>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</si>
  <si>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</si>
  <si>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</si>
  <si>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</si>
  <si>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</si>
  <si>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</si>
  <si>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</si>
  <si>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</si>
  <si>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</si>
  <si>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</si>
  <si>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</si>
  <si>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</si>
  <si>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</si>
  <si>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</si>
  <si>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</si>
  <si>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</si>
  <si>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</si>
  <si>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</si>
  <si>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</si>
  <si>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</si>
  <si>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</si>
  <si>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</si>
  <si>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</si>
  <si>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</si>
  <si>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</si>
  <si>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</si>
  <si>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</si>
  <si>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</si>
  <si>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</si>
  <si>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</si>
  <si>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</si>
  <si>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</si>
  <si>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</si>
  <si>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</si>
  <si>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</si>
  <si>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</si>
  <si>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</si>
  <si>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</si>
  <si>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</si>
  <si>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Birmingham</t>
  </si>
  <si>
    <t>E08000026</t>
  </si>
  <si>
    <t>Coventry</t>
  </si>
  <si>
    <t>E08000027</t>
  </si>
  <si>
    <t>Dudley</t>
  </si>
  <si>
    <t>E08000028</t>
  </si>
  <si>
    <t>Sandwell</t>
  </si>
  <si>
    <t>E08000029</t>
  </si>
  <si>
    <t>Solihull</t>
  </si>
  <si>
    <t>E08000030</t>
  </si>
  <si>
    <t>Walsall</t>
  </si>
  <si>
    <t>E08000031</t>
  </si>
  <si>
    <t>Wolverhampton</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</si>
  <si>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</si>
  <si>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</si>
  <si>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</si>
  <si>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</si>
  <si>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</si>
  <si>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</si>
  <si>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</si>
  <si>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</si>
  <si>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</si>
  <si>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</si>
  <si>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</si>
  <si>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</si>
  <si>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</si>
  <si>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</si>
  <si>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</si>
  <si>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</si>
  <si>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</si>
  <si>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</si>
  <si>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</si>
  <si>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</si>
  <si>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</si>
  <si>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</si>
  <si>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</si>
  <si>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</si>
  <si>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</si>
  <si>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</si>
  <si>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</si>
  <si>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</si>
  <si>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</si>
  <si>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</si>
  <si>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</si>
  <si>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</si>
  <si>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</si>
  <si>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</si>
  <si>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</si>
  <si>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</si>
  <si>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</si>
  <si>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</si>
  <si>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</si>
  <si>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</si>
  <si>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</si>
  <si>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</si>
  <si>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</si>
  <si>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</si>
  <si>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</si>
  <si>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</si>
  <si>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</si>
  <si>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</si>
  <si>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</si>
  <si>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</si>
  <si>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E07000098</t>
  </si>
  <si>
    <t>Hertsmere</t>
  </si>
  <si>
    <t>E07000099</t>
  </si>
  <si>
    <t>North Hertfordshire</t>
  </si>
  <si>
    <t>E07000102</t>
  </si>
  <si>
    <t>Three Rivers</t>
  </si>
  <si>
    <t>E07000103</t>
  </si>
  <si>
    <t>Watford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</si>
  <si>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</si>
  <si>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</si>
  <si>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</si>
  <si>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</si>
  <si>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</si>
  <si>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</si>
  <si>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</si>
  <si>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</si>
  <si>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</si>
  <si>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</si>
  <si>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</si>
  <si>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</si>
  <si>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</si>
  <si>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</si>
  <si>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</si>
  <si>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</si>
  <si>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</si>
  <si>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</si>
  <si>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</si>
  <si>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</si>
  <si>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E07000240</t>
  </si>
  <si>
    <t>St Albans</t>
  </si>
  <si>
    <t>E07000241</t>
  </si>
  <si>
    <t>Welwyn Hatfield</t>
  </si>
  <si>
    <t>E07000242</t>
  </si>
  <si>
    <t>East Hertfordshire</t>
  </si>
  <si>
    <t>E07000243</t>
  </si>
  <si>
    <t>Stevenage</t>
  </si>
  <si>
    <t>E07000244</t>
  </si>
  <si>
    <t>East Suffolk</t>
  </si>
  <si>
    <t>E07000245</t>
  </si>
  <si>
    <t>West Suffolk</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</si>
  <si>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</si>
  <si>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</si>
  <si>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</si>
  <si>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</si>
  <si>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</si>
  <si>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</si>
  <si>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</si>
  <si>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</si>
  <si>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</si>
  <si>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</si>
  <si>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</si>
  <si>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</si>
  <si>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</si>
  <si>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</si>
  <si>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</si>
  <si>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</si>
  <si>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</si>
  <si>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</si>
  <si>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</si>
  <si>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</si>
  <si>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</si>
  <si>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</si>
  <si>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</si>
  <si>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</si>
  <si>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</si>
  <si>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</si>
  <si>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</si>
  <si>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</si>
  <si>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</si>
  <si>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</si>
  <si>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</si>
  <si>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</si>
  <si>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</si>
  <si>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</si>
  <si>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</si>
  <si>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</si>
  <si>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</si>
  <si>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</si>
  <si>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</si>
  <si>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</si>
  <si>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</si>
  <si>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</si>
  <si>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</si>
  <si>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</si>
  <si>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</si>
  <si>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</si>
  <si>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</si>
  <si>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</si>
  <si>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</si>
  <si>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</si>
  <si>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</si>
  <si>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</si>
  <si>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</si>
  <si>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</si>
  <si>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</si>
  <si>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</si>
  <si>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</si>
  <si>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</si>
  <si>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</si>
  <si>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</si>
  <si>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</si>
  <si>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</si>
  <si>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</si>
  <si>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</si>
  <si>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</si>
  <si>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</si>
  <si>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</si>
  <si>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</si>
  <si>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</si>
  <si>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</si>
  <si>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</si>
  <si>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</si>
  <si>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</si>
  <si>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</si>
  <si>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</si>
  <si>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</si>
  <si>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</si>
  <si>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</si>
  <si>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</si>
  <si>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</si>
  <si>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</si>
  <si>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</si>
  <si>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</si>
  <si>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</si>
  <si>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</si>
  <si>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</si>
  <si>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</si>
  <si>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</si>
  <si>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</si>
  <si>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</si>
  <si>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E06000060</t>
  </si>
  <si>
    <t>Buckinghamshire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</si>
  <si>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</si>
  <si>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</si>
  <si>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</si>
  <si>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</si>
  <si>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</si>
  <si>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</si>
  <si>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</si>
  <si>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</si>
  <si>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</si>
  <si>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</si>
  <si>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</si>
  <si>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</si>
  <si>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</si>
  <si>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</si>
  <si>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</si>
  <si>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</si>
  <si>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</si>
  <si>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</si>
  <si>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</si>
  <si>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</si>
  <si>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</si>
  <si>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</si>
  <si>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</si>
  <si>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</si>
  <si>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</si>
  <si>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</si>
  <si>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</si>
  <si>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</si>
  <si>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</si>
  <si>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</si>
  <si>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</si>
  <si>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</si>
  <si>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</si>
  <si>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</si>
  <si>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</si>
  <si>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</si>
  <si>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</si>
  <si>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</si>
  <si>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</si>
  <si>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</si>
  <si>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</si>
  <si>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</si>
  <si>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</si>
  <si>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</si>
  <si>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</si>
  <si>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</si>
  <si>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</si>
  <si>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</si>
  <si>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</si>
  <si>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</si>
  <si>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</si>
  <si>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</si>
  <si>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</si>
  <si>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</si>
  <si>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</si>
  <si>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</si>
  <si>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</si>
  <si>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</si>
  <si>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</si>
  <si>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</si>
  <si>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</si>
  <si>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</si>
  <si>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</si>
  <si>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</si>
  <si>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</si>
  <si>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</si>
  <si>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</si>
  <si>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</si>
  <si>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</si>
  <si>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</si>
  <si>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</si>
  <si>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</si>
  <si>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</si>
  <si>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</si>
  <si>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</si>
  <si>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</si>
  <si>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</si>
  <si>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</si>
  <si>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</si>
  <si>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</si>
  <si>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</si>
  <si>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</si>
  <si>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</si>
  <si>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</si>
  <si>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</si>
  <si>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</si>
  <si>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</si>
  <si>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</si>
  <si>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</si>
  <si>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</si>
  <si>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</si>
  <si>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</si>
  <si>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</si>
  <si>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</si>
  <si>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</si>
  <si>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</si>
  <si>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</si>
  <si>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</si>
  <si>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</si>
  <si>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</si>
  <si>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</si>
  <si>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</si>
  <si>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</si>
  <si>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t>
  </si>
  <si>
    <t>E06000023</t>
  </si>
  <si>
    <t>Bristol</t>
  </si>
  <si>
    <t>E06000024</t>
  </si>
  <si>
    <t>North Somerset</t>
  </si>
  <si>
    <t>E06000025</t>
  </si>
  <si>
    <t>South Gloucestershire</t>
  </si>
  <si>
    <t>E06000026</t>
  </si>
  <si>
    <t>Plymouth</t>
  </si>
  <si>
    <t>E06000027</t>
  </si>
  <si>
    <t>Torbay</t>
  </si>
  <si>
    <t>E06000030</t>
  </si>
  <si>
    <t>Swindon</t>
  </si>
  <si>
    <t>E06000052</t>
  </si>
  <si>
    <t>Cornwall</t>
  </si>
  <si>
    <t>E06000053</t>
  </si>
  <si>
    <t>Isles of Scilly</t>
  </si>
  <si>
    <t>E06000054</t>
  </si>
  <si>
    <t>Wiltshire</t>
  </si>
  <si>
    <t>E06000058</t>
  </si>
  <si>
    <t>Bournemouth, Christchurch and Poole</t>
  </si>
  <si>
    <t>E06000059</t>
  </si>
  <si>
    <t>Dorset</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</si>
  <si>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</si>
  <si>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</si>
  <si>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</si>
  <si>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</si>
  <si>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</si>
  <si>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</si>
  <si>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</si>
  <si>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</si>
  <si>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</si>
  <si>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</si>
  <si>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</si>
  <si>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</si>
  <si>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</si>
  <si>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</si>
  <si>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</si>
  <si>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</si>
  <si>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</si>
  <si>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</si>
  <si>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</si>
  <si>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</si>
  <si>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</si>
  <si>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</si>
  <si>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</si>
  <si>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</si>
  <si>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</si>
  <si>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</si>
  <si>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</si>
  <si>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</si>
  <si>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</si>
  <si>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</si>
  <si>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</si>
  <si>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</si>
  <si>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</si>
  <si>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</si>
  <si>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E07000246</t>
  </si>
  <si>
    <t>Somerset West and Taunton</t>
  </si>
  <si>
    <t>S12000005</t>
  </si>
  <si>
    <t>Clackmannanshire</t>
  </si>
  <si>
    <t>S12000006</t>
  </si>
  <si>
    <t>Dumfries and Galloway</t>
  </si>
  <si>
    <t>S12000008</t>
  </si>
  <si>
    <t>East Ayrshire</t>
  </si>
  <si>
    <t>S12000010</t>
  </si>
  <si>
    <t>East Lothian</t>
  </si>
  <si>
    <t>S12000011</t>
  </si>
  <si>
    <t>East Renfrewshire</t>
  </si>
  <si>
    <t>S12000013</t>
  </si>
  <si>
    <t>Na h-Eileanan Siar</t>
  </si>
  <si>
    <t>S12000014</t>
  </si>
  <si>
    <t>Falkirk</t>
  </si>
  <si>
    <t>S12000017</t>
  </si>
  <si>
    <t>Highland</t>
  </si>
  <si>
    <t>S12000018</t>
  </si>
  <si>
    <t>Inverclyde</t>
  </si>
  <si>
    <t>S12000019</t>
  </si>
  <si>
    <t>Midlothian</t>
  </si>
  <si>
    <t>S12000020</t>
  </si>
  <si>
    <t>Moray</t>
  </si>
  <si>
    <t>S12000021</t>
  </si>
  <si>
    <t>North Ayrshire</t>
  </si>
  <si>
    <t>S12000023</t>
  </si>
  <si>
    <t>Orkney Islands</t>
  </si>
  <si>
    <t>S12000026</t>
  </si>
  <si>
    <t>Scottish Borders</t>
  </si>
  <si>
    <t>S12000027</t>
  </si>
  <si>
    <t>Shetland Islands</t>
  </si>
  <si>
    <t>S12000028</t>
  </si>
  <si>
    <t>South Ayrshire</t>
  </si>
  <si>
    <t>S12000029</t>
  </si>
  <si>
    <t>South Lanarkshire</t>
  </si>
  <si>
    <t>S12000030</t>
  </si>
  <si>
    <t>Stirling</t>
  </si>
  <si>
    <t>S12000033</t>
  </si>
  <si>
    <t>Aberdeen City</t>
  </si>
  <si>
    <t>S12000034</t>
  </si>
  <si>
    <t>Aberdeenshire</t>
  </si>
  <si>
    <t>S12000035</t>
  </si>
  <si>
    <t>Argyll and Bute</t>
  </si>
  <si>
    <t>S12000036</t>
  </si>
  <si>
    <t>City of Edinburgh</t>
  </si>
  <si>
    <t>S12000038</t>
  </si>
  <si>
    <t>Renfrewshire</t>
  </si>
  <si>
    <t>S12000039</t>
  </si>
  <si>
    <t>West Dunbartonshire</t>
  </si>
  <si>
    <t>S12000040</t>
  </si>
  <si>
    <t>West Lothian</t>
  </si>
  <si>
    <t>S12000041</t>
  </si>
  <si>
    <t>Angus</t>
  </si>
  <si>
    <t>S12000042</t>
  </si>
  <si>
    <t>Dundee City</t>
  </si>
  <si>
    <t>S12000045</t>
  </si>
  <si>
    <t>East Dunbartonshire</t>
  </si>
  <si>
    <t>S12000047</t>
  </si>
  <si>
    <t>Fife</t>
  </si>
  <si>
    <t>S12000048</t>
  </si>
  <si>
    <t>Perth and Kinross</t>
  </si>
  <si>
    <t>S12000049</t>
  </si>
  <si>
    <t>Glasgow City</t>
  </si>
  <si>
    <t>S12000050</t>
  </si>
  <si>
    <t>North Lanarkshire</t>
  </si>
  <si>
    <t>W06000001</t>
  </si>
  <si>
    <t>Isle of Anglesey</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</si>
  <si>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</si>
  <si>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</si>
  <si>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</si>
  <si>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</si>
  <si>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</si>
  <si>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</si>
  <si>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</si>
  <si>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</si>
  <si>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</si>
  <si>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</si>
  <si>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</si>
  <si>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</si>
  <si>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</si>
  <si>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</si>
  <si>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</si>
  <si>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</si>
  <si>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</si>
  <si>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</si>
  <si>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</si>
  <si>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</si>
  <si>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</si>
  <si>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</si>
  <si>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</si>
  <si>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</si>
  <si>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</si>
  <si>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</si>
  <si>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</si>
  <si>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</si>
  <si>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W06000018</t>
  </si>
  <si>
    <t>Caerphilly</t>
  </si>
  <si>
    <t>W06000019</t>
  </si>
  <si>
    <t>Blaenau Gwent</t>
  </si>
  <si>
    <t>W06000020</t>
  </si>
  <si>
    <t>Torfaen</t>
  </si>
  <si>
    <t>W06000021</t>
  </si>
  <si>
    <t>Monmouthshire</t>
  </si>
  <si>
    <t>W06000022</t>
  </si>
  <si>
    <t>Newport</t>
  </si>
  <si>
    <t>W06000023</t>
  </si>
  <si>
    <t>Powys</t>
  </si>
  <si>
    <t>W06000024</t>
  </si>
  <si>
    <t>Merthyr Tydfil</t>
  </si>
  <si>
    <t>The proportion of domestic electricity smart meters is calculated as the number of domestic electricity smart meters divided by the total number of domestic electricity meters.</t>
  </si>
  <si>
    <t xml:space="preserve">The number of domestic electricity smart meters estimated from operational data extracted from the ElectraLink EMPRIS database on date, and representative of roll-out progress as of 31 March 2023. Approximately 5% of electricity smart meters recorded on EMPRIS are excluded due to missing data. As a result geographic totals will understate overall roll-out progress.                                        </t>
  </si>
  <si>
    <t>The most recent available data on the total number of domestic electricity meters is for end 2021 from the Regional and local authority electricity consumption statistics.</t>
  </si>
  <si>
    <t>Source: ElectraLink and Regional and local authority electricity consumption statistics published by published by the Department for Energy Security &amp; Net Zero.</t>
  </si>
  <si>
    <t>[Note 26]</t>
  </si>
  <si>
    <t>This is not the offical measure of rollout for Domestic electicity meters, which is 59.3%, and is provided for statisitcal compairson of the two sources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</si>
</sst>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0.000%"/>
    <numFmt numFmtId="173" formatCode="#,###;0"/>
    <numFmt numFmtId="174" formatCode="[$-809]dddd&quot;, &quot;mmmm&quot; &quot;dd&quot;, &quot;yyyy"/>
    <numFmt numFmtId="175" formatCode="#,##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sz val="10"/>
      <color rgb="FFFF0000"/>
      <name val="Calibri"/>
      <family val="2"/>
      <scheme val="minor"/>
    </font>
    <font>
      <b/>
      <sz val="12"/>
      <color theme="1"/>
      <name val="Arial"/>
      <family val="2"/>
    </font>
    <font>
      <sz val="12"/>
      <color theme="1"/>
      <name val="Arial"/>
      <family val="2"/>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8" fillId="0" borderId="0"/>
    <xf numFmtId="0" fontId="1" fillId="0" borderId="0"/>
    <xf numFmtId="0" fontId="11" fillId="0" borderId="0"/>
    <xf numFmtId="0" fontId="11" fillId="0" borderId="0"/>
    <xf numFmtId="166" fontId="8" fillId="0" borderId="0"/>
    <xf numFmtId="0" fontId="8" fillId="0" borderId="0"/>
    <xf numFmtId="0" fontId="4" fillId="0" borderId="0"/>
    <xf numFmtId="0" fontId="11" fillId="0" borderId="0"/>
    <xf numFmtId="166" fontId="8" fillId="0" borderId="0"/>
    <xf numFmtId="0" fontId="8"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6" fillId="0" borderId="0" applyNumberFormat="0" applyFill="0" applyAlignment="0" applyProtection="0"/>
    <xf numFmtId="0" fontId="20" fillId="0" borderId="0" applyNumberFormat="0" applyFill="0" applyAlignment="0" applyProtection="0"/>
    <xf numFmtId="0" fontId="21"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6" fillId="0" borderId="0">
      <alignment horizontal="left" vertical="center" wrapText="1" indent="1"/>
    </xf>
  </cellStyleXfs>
  <cellXfs count="205">
    <xf numFmtId="0" fontId="0" fillId="0" borderId="0" xfId="0"/>
    <xf numFmtId="164" fontId="7" fillId="0" borderId="0" xfId="1" applyNumberFormat="1" applyFont="1" applyFill="1" applyAlignment="1">
      <alignment horizontal="right" indent="1"/>
    </xf>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164" fontId="12" fillId="0" borderId="0" xfId="0" applyNumberFormat="1" applyFont="1" applyAlignment="1">
      <alignment horizontal="left" vertical="center"/>
    </xf>
    <xf numFmtId="0" fontId="7" fillId="0" borderId="0" xfId="0" applyFont="1" applyAlignment="1">
      <alignment horizontal="left" vertical="center"/>
    </xf>
    <xf numFmtId="0" fontId="7" fillId="0" borderId="0" xfId="0" applyFont="1"/>
    <xf numFmtId="0" fontId="7" fillId="2" borderId="0" xfId="0" applyFont="1" applyFill="1" applyAlignment="1">
      <alignment horizontal="center"/>
    </xf>
    <xf numFmtId="9" fontId="7" fillId="2" borderId="0" xfId="46" applyFont="1" applyFill="1" applyAlignment="1">
      <alignment horizontal="center"/>
    </xf>
    <xf numFmtId="0" fontId="7" fillId="2" borderId="0" xfId="0" applyFont="1" applyFill="1" applyAlignment="1">
      <alignment horizontal="center" vertical="center"/>
    </xf>
    <xf numFmtId="167" fontId="7" fillId="0" borderId="0" xfId="46" applyNumberFormat="1" applyFont="1" applyFill="1" applyAlignment="1">
      <alignment vertical="center"/>
    </xf>
    <xf numFmtId="0" fontId="18" fillId="0" borderId="0" xfId="17" applyFont="1" applyAlignment="1">
      <alignment horizontal="right" readingOrder="1"/>
    </xf>
    <xf numFmtId="0" fontId="18" fillId="0" borderId="0" xfId="17" applyFont="1" applyAlignment="1">
      <alignment horizontal="right"/>
    </xf>
    <xf numFmtId="173" fontId="7" fillId="0" borderId="0" xfId="1" applyNumberFormat="1" applyFont="1" applyFill="1" applyAlignment="1">
      <alignment horizontal="right"/>
    </xf>
    <xf numFmtId="173" fontId="7" fillId="0" borderId="0" xfId="1" applyNumberFormat="1" applyFont="1" applyFill="1" applyBorder="1" applyAlignment="1">
      <alignment horizontal="right"/>
    </xf>
    <xf numFmtId="0" fontId="12" fillId="3" borderId="0" xfId="17"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left" indent="1"/>
    </xf>
    <xf numFmtId="0" fontId="7" fillId="0" borderId="0" xfId="0" applyFont="1" applyAlignment="1">
      <alignment vertical="top" wrapText="1"/>
    </xf>
    <xf numFmtId="0" fontId="12" fillId="0" borderId="0" xfId="0" applyFont="1" applyAlignment="1">
      <alignment horizontal="center" vertical="center"/>
    </xf>
    <xf numFmtId="10" fontId="7" fillId="0" borderId="0" xfId="46" applyNumberFormat="1" applyFont="1" applyFill="1" applyAlignment="1">
      <alignment horizontal="right" indent="1"/>
    </xf>
    <xf numFmtId="9" fontId="7" fillId="0" borderId="0" xfId="46" applyFont="1" applyFill="1"/>
    <xf numFmtId="168" fontId="7" fillId="0" borderId="0" xfId="46" applyNumberFormat="1" applyFont="1" applyFill="1"/>
    <xf numFmtId="0" fontId="12" fillId="0" borderId="0" xfId="46" applyNumberFormat="1" applyFont="1" applyFill="1" applyBorder="1" applyAlignment="1">
      <alignment horizontal="right" vertical="center" wrapText="1"/>
    </xf>
    <xf numFmtId="0" fontId="22" fillId="0" borderId="0" xfId="0" applyFont="1"/>
    <xf numFmtId="0" fontId="23" fillId="0" borderId="0" xfId="0" applyFont="1"/>
    <xf numFmtId="0" fontId="16" fillId="0" borderId="0" xfId="48" applyFont="1" applyAlignment="1">
      <alignment horizontal="left" wrapText="1" indent="1"/>
    </xf>
    <xf numFmtId="0" fontId="7" fillId="0" borderId="0" xfId="0" applyFont="1" applyAlignment="1">
      <alignment horizontal="left" vertical="top" wrapText="1" indent="1"/>
    </xf>
    <xf numFmtId="0" fontId="13" fillId="0" borderId="0" xfId="48" applyFont="1" applyAlignment="1">
      <alignment horizontal="left" indent="1"/>
    </xf>
    <xf numFmtId="0" fontId="7" fillId="0" borderId="0" xfId="48" applyFont="1" applyAlignment="1">
      <alignment horizontal="left" wrapText="1" indent="1"/>
    </xf>
    <xf numFmtId="0" fontId="7" fillId="0" borderId="0" xfId="0" applyFont="1" applyAlignment="1">
      <alignment horizontal="left" wrapText="1" indent="1"/>
    </xf>
    <xf numFmtId="0" fontId="13" fillId="0" borderId="0" xfId="0" applyFont="1" applyAlignment="1">
      <alignment horizontal="left" wrapText="1" indent="1"/>
    </xf>
    <xf numFmtId="0" fontId="7" fillId="0" borderId="0" xfId="0" applyFont="1" applyAlignment="1">
      <alignment horizontal="left" indent="1"/>
    </xf>
    <xf numFmtId="0" fontId="19" fillId="0" borderId="0" xfId="0" applyFont="1" applyAlignment="1">
      <alignment horizontal="left" indent="1"/>
    </xf>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top" indent="1"/>
    </xf>
    <xf numFmtId="0" fontId="16" fillId="0" borderId="0" xfId="47" applyAlignment="1">
      <alignment horizontal="left" vertical="center" wrapText="1" indent="1"/>
    </xf>
    <xf numFmtId="0" fontId="7" fillId="0" borderId="0" xfId="17" applyFont="1" applyAlignment="1">
      <alignment horizontal="left" indent="1"/>
    </xf>
    <xf numFmtId="173" fontId="7" fillId="0" borderId="0" xfId="1" applyNumberFormat="1" applyFont="1" applyFill="1" applyBorder="1" applyAlignment="1">
      <alignment horizontal="left" indent="1"/>
    </xf>
    <xf numFmtId="9" fontId="7" fillId="0" borderId="2" xfId="46" applyFont="1" applyFill="1" applyBorder="1"/>
    <xf numFmtId="0" fontId="7" fillId="0" borderId="0" xfId="17" applyFont="1" applyAlignment="1">
      <alignment horizontal="left" vertical="top" indent="1"/>
    </xf>
    <xf numFmtId="168" fontId="7" fillId="0" borderId="0" xfId="46" applyNumberFormat="1" applyFont="1" applyFill="1" applyAlignment="1">
      <alignment horizontal="left" vertical="center" indent="1"/>
    </xf>
    <xf numFmtId="0" fontId="7" fillId="0" borderId="0" xfId="0" applyFont="1" applyAlignment="1">
      <alignment horizontal="center"/>
    </xf>
    <xf numFmtId="9" fontId="7" fillId="0" borderId="0" xfId="46" applyFont="1" applyFill="1" applyAlignment="1">
      <alignment horizontal="right" indent="1"/>
    </xf>
    <xf numFmtId="0" fontId="7" fillId="0" borderId="0" xfId="0" applyFont="1" applyAlignment="1">
      <alignment horizontal="center" vertical="center"/>
    </xf>
    <xf numFmtId="9" fontId="7" fillId="0" borderId="0" xfId="46" applyFont="1" applyFill="1" applyAlignment="1">
      <alignment horizontal="center"/>
    </xf>
    <xf numFmtId="168" fontId="7" fillId="0" borderId="0" xfId="46" applyNumberFormat="1" applyFont="1" applyFill="1" applyAlignment="1">
      <alignment horizontal="right" indent="1"/>
    </xf>
    <xf numFmtId="171" fontId="7" fillId="0" borderId="0" xfId="46" applyNumberFormat="1" applyFont="1" applyFill="1" applyAlignment="1">
      <alignment vertical="center" wrapText="1"/>
    </xf>
    <xf numFmtId="9" fontId="12" fillId="0" borderId="0" xfId="46" applyFont="1" applyFill="1" applyAlignment="1">
      <alignment vertical="center" wrapText="1"/>
    </xf>
    <xf numFmtId="9" fontId="12" fillId="0" borderId="0" xfId="46" applyFont="1" applyFill="1" applyBorder="1" applyAlignment="1">
      <alignment vertical="center" wrapText="1"/>
    </xf>
    <xf numFmtId="9" fontId="7" fillId="0" borderId="0" xfId="46" applyFont="1" applyFill="1" applyAlignment="1">
      <alignment horizontal="center" vertical="center"/>
    </xf>
    <xf numFmtId="0" fontId="7" fillId="0" borderId="0" xfId="17" applyFont="1" applyAlignment="1">
      <alignment horizontal="right"/>
    </xf>
    <xf numFmtId="9" fontId="7" fillId="0" borderId="0" xfId="46" applyFont="1" applyFill="1" applyAlignment="1">
      <alignment vertical="center" wrapText="1"/>
    </xf>
    <xf numFmtId="0" fontId="7" fillId="0" borderId="0" xfId="17" applyFont="1"/>
    <xf numFmtId="0" fontId="12" fillId="0" borderId="0" xfId="17" applyFont="1"/>
    <xf numFmtId="0" fontId="12" fillId="0" borderId="0" xfId="17" applyFont="1" applyAlignment="1">
      <alignment horizontal="left" vertical="top"/>
    </xf>
    <xf numFmtId="0" fontId="3" fillId="0" borderId="0" xfId="0" applyFont="1" applyAlignment="1">
      <alignment horizontal="left" vertical="top" indent="1"/>
    </xf>
    <xf numFmtId="0" fontId="3" fillId="0" borderId="2" xfId="0" applyFont="1" applyBorder="1" applyAlignment="1">
      <alignment horizontal="left" vertical="top" wrapText="1" indent="1"/>
    </xf>
    <xf numFmtId="0" fontId="3" fillId="0" borderId="2" xfId="0" applyFont="1" applyBorder="1" applyAlignment="1">
      <alignment horizontal="left" vertical="top"/>
    </xf>
    <xf numFmtId="0" fontId="19" fillId="0" borderId="0" xfId="0" applyFont="1" applyAlignment="1">
      <alignment horizontal="left" vertical="top" indent="1"/>
    </xf>
    <xf numFmtId="0" fontId="7" fillId="0" borderId="0" xfId="1" applyNumberFormat="1" applyFont="1" applyFill="1" applyBorder="1" applyAlignment="1">
      <alignment horizontal="right"/>
    </xf>
    <xf numFmtId="0" fontId="16" fillId="0" borderId="0" xfId="47" applyAlignment="1">
      <alignment horizontal="left" vertical="center" indent="1"/>
    </xf>
    <xf numFmtId="0" fontId="24" fillId="0" borderId="0" xfId="0" applyFont="1"/>
    <xf numFmtId="0" fontId="17" fillId="0" borderId="0" xfId="2" applyFont="1" applyFill="1" applyAlignment="1">
      <alignment horizontal="left" indent="1"/>
    </xf>
    <xf numFmtId="0" fontId="17" fillId="0" borderId="0" xfId="2" applyFont="1" applyFill="1" applyBorder="1" applyAlignment="1">
      <alignment horizontal="left" wrapText="1" indent="1"/>
    </xf>
    <xf numFmtId="0" fontId="17" fillId="0" borderId="0" xfId="2" applyFont="1" applyAlignment="1">
      <alignment horizontal="left" indent="1"/>
    </xf>
    <xf numFmtId="0" fontId="13" fillId="0" borderId="0" xfId="0" applyFont="1" applyAlignment="1">
      <alignment horizontal="left" vertical="top" indent="1"/>
    </xf>
    <xf numFmtId="0" fontId="13" fillId="0" borderId="0" xfId="0" applyFont="1" applyAlignment="1">
      <alignment horizontal="left" vertical="top" wrapText="1"/>
    </xf>
    <xf numFmtId="0" fontId="20" fillId="0" borderId="0" xfId="0" applyFont="1" applyAlignment="1">
      <alignment horizontal="left" vertical="top" wrapText="1"/>
    </xf>
    <xf numFmtId="0" fontId="7" fillId="0" borderId="0" xfId="0" applyFont="1" applyAlignment="1">
      <alignment vertical="top"/>
    </xf>
    <xf numFmtId="0" fontId="17" fillId="0" borderId="0" xfId="2" applyFont="1" applyAlignment="1">
      <alignment horizontal="left" vertical="top" indent="1"/>
    </xf>
    <xf numFmtId="0" fontId="17" fillId="0" borderId="0" xfId="2" applyFont="1" applyAlignment="1">
      <alignment vertical="top"/>
    </xf>
    <xf numFmtId="174" fontId="14" fillId="0" borderId="0" xfId="23" applyNumberFormat="1" applyFont="1" applyAlignment="1">
      <alignment horizontal="left" vertical="top"/>
    </xf>
    <xf numFmtId="0" fontId="25" fillId="0" borderId="0" xfId="0" applyFont="1" applyAlignment="1">
      <alignment vertical="top"/>
    </xf>
    <xf numFmtId="49" fontId="14" fillId="0" borderId="0" xfId="23" applyNumberFormat="1" applyFont="1" applyAlignment="1">
      <alignment horizontal="left" vertical="top"/>
    </xf>
    <xf numFmtId="0" fontId="7" fillId="0" borderId="0" xfId="0" applyFont="1" applyAlignment="1">
      <alignment horizontal="left" vertical="top" indent="1"/>
    </xf>
    <xf numFmtId="0" fontId="7" fillId="0" borderId="0" xfId="0" applyFont="1" applyAlignment="1">
      <alignment horizontal="left" vertical="center" wrapText="1"/>
    </xf>
    <xf numFmtId="0" fontId="2" fillId="0" borderId="0" xfId="0" applyFont="1"/>
    <xf numFmtId="0" fontId="7" fillId="0" borderId="0" xfId="0" applyFont="1" applyAlignment="1">
      <alignment horizontal="left" vertical="top" wrapText="1"/>
    </xf>
    <xf numFmtId="0" fontId="26" fillId="0" borderId="0" xfId="0" applyFont="1" applyAlignment="1">
      <alignment horizontal="left" vertical="center"/>
    </xf>
    <xf numFmtId="173" fontId="12" fillId="0" borderId="0" xfId="46" applyNumberFormat="1" applyFont="1" applyFill="1" applyAlignment="1">
      <alignment vertical="center" wrapText="1"/>
    </xf>
    <xf numFmtId="173" fontId="7" fillId="0" borderId="0" xfId="1" applyNumberFormat="1" applyFont="1" applyFill="1" applyAlignment="1">
      <alignment horizontal="left" indent="1"/>
    </xf>
    <xf numFmtId="49" fontId="7" fillId="0" borderId="0" xfId="46" applyNumberFormat="1" applyFont="1" applyFill="1" applyAlignment="1">
      <alignment horizontal="left" indent="1"/>
    </xf>
    <xf numFmtId="173" fontId="7" fillId="0" borderId="0" xfId="1" applyNumberFormat="1" applyFont="1" applyFill="1" applyAlignment="1">
      <alignment horizontal="left" indent="2"/>
    </xf>
    <xf numFmtId="168" fontId="7" fillId="0" borderId="0" xfId="46" applyNumberFormat="1" applyFont="1" applyFill="1" applyAlignment="1">
      <alignment horizontal="right"/>
    </xf>
    <xf numFmtId="43" fontId="12" fillId="0" borderId="0" xfId="46" applyNumberFormat="1" applyFont="1" applyFill="1" applyBorder="1" applyAlignment="1">
      <alignment horizontal="right" vertical="center" wrapText="1"/>
    </xf>
    <xf numFmtId="168" fontId="12" fillId="0" borderId="0" xfId="1" applyNumberFormat="1" applyFont="1" applyFill="1" applyBorder="1" applyAlignment="1">
      <alignment horizontal="right" vertical="center" wrapText="1"/>
    </xf>
    <xf numFmtId="0" fontId="7" fillId="0" borderId="0" xfId="2" applyFont="1" applyFill="1" applyAlignment="1">
      <alignment horizontal="left" indent="1"/>
    </xf>
    <xf numFmtId="10" fontId="12" fillId="0" borderId="0" xfId="46" applyNumberFormat="1" applyFont="1" applyFill="1" applyAlignment="1">
      <alignment vertical="center" wrapText="1"/>
    </xf>
    <xf numFmtId="2" fontId="7" fillId="0" borderId="0" xfId="46" applyNumberFormat="1" applyFont="1" applyFill="1" applyAlignment="1">
      <alignment horizontal="right" indent="1"/>
    </xf>
    <xf numFmtId="167" fontId="12" fillId="0" borderId="0" xfId="1" applyNumberFormat="1" applyFont="1" applyFill="1" applyBorder="1" applyAlignment="1">
      <alignment vertical="center" wrapText="1"/>
    </xf>
    <xf numFmtId="167" fontId="7" fillId="0" borderId="0" xfId="1" applyNumberFormat="1" applyFont="1" applyFill="1" applyBorder="1" applyAlignment="1">
      <alignment horizontal="left" indent="1"/>
    </xf>
    <xf numFmtId="173" fontId="7" fillId="0" borderId="2" xfId="1" applyNumberFormat="1" applyFont="1" applyFill="1" applyBorder="1" applyAlignment="1">
      <alignment horizontal="right"/>
    </xf>
    <xf numFmtId="167" fontId="7" fillId="0" borderId="2" xfId="1" applyNumberFormat="1" applyFont="1" applyFill="1" applyBorder="1" applyAlignment="1">
      <alignment horizontal="left" indent="1"/>
    </xf>
    <xf numFmtId="173" fontId="7" fillId="0" borderId="0" xfId="1" applyNumberFormat="1" applyFont="1" applyFill="1" applyAlignment="1">
      <alignment horizontal="left" indent="3"/>
    </xf>
    <xf numFmtId="0" fontId="7" fillId="0" borderId="0" xfId="46" applyNumberFormat="1" applyFont="1" applyFill="1" applyAlignment="1">
      <alignment horizontal="left" indent="1"/>
    </xf>
    <xf numFmtId="43" fontId="7" fillId="0" borderId="0" xfId="1" applyFont="1" applyFill="1" applyAlignment="1">
      <alignment horizontal="left" indent="1"/>
    </xf>
    <xf numFmtId="173" fontId="7" fillId="0" borderId="0" xfId="46" applyNumberFormat="1" applyFont="1" applyFill="1" applyAlignment="1">
      <alignment horizontal="right" indent="1"/>
    </xf>
    <xf numFmtId="175" fontId="13" fillId="0" borderId="0" xfId="0" applyNumberFormat="1" applyFont="1" applyAlignment="1">
      <alignment horizontal="left" indent="1"/>
    </xf>
    <xf numFmtId="168" fontId="13" fillId="0" borderId="0" xfId="46" applyNumberFormat="1" applyFont="1" applyFill="1" applyAlignment="1">
      <alignment horizontal="right"/>
    </xf>
    <xf numFmtId="0" fontId="16" fillId="0" borderId="0" xfId="47" applyFill="1" applyAlignment="1">
      <alignment horizontal="left" vertical="center" wrapText="1" indent="1"/>
    </xf>
    <xf numFmtId="0" fontId="7" fillId="0" borderId="0" xfId="49" applyFont="1" applyFill="1" applyBorder="1" applyAlignment="1">
      <alignment horizontal="left" vertical="top" wrapText="1" indent="1"/>
    </xf>
    <xf numFmtId="0" fontId="16" fillId="0" borderId="0" xfId="47" applyFill="1" applyAlignment="1">
      <alignment horizontal="left" indent="1"/>
    </xf>
    <xf numFmtId="0" fontId="7" fillId="0" borderId="0" xfId="49" applyFont="1" applyFill="1" applyBorder="1" applyAlignment="1">
      <alignment horizontal="left" wrapText="1" indent="1"/>
    </xf>
    <xf numFmtId="0" fontId="16" fillId="0" borderId="0" xfId="47" applyFill="1" applyAlignment="1">
      <alignment horizontal="left" vertical="center" indent="1"/>
    </xf>
    <xf numFmtId="0" fontId="7" fillId="0" borderId="0" xfId="17" applyFont="1" applyAlignment="1">
      <alignment horizontal="left" vertical="top"/>
    </xf>
    <xf numFmtId="0" fontId="18" fillId="0" borderId="0" xfId="17" applyFont="1" applyAlignment="1">
      <alignment horizontal="left" vertical="top" readingOrder="1"/>
    </xf>
    <xf numFmtId="0" fontId="18" fillId="0" borderId="0" xfId="17" applyFont="1" applyAlignment="1">
      <alignment horizontal="left" vertical="top"/>
    </xf>
    <xf numFmtId="0" fontId="13" fillId="0" borderId="1" xfId="0" applyFont="1" applyBorder="1" applyAlignment="1">
      <alignment horizontal="left" vertical="top" indent="1"/>
    </xf>
    <xf numFmtId="0" fontId="13" fillId="0" borderId="1" xfId="0" applyFont="1" applyBorder="1" applyAlignment="1">
      <alignment horizontal="right" vertical="top" wrapText="1"/>
    </xf>
    <xf numFmtId="0" fontId="13" fillId="0" borderId="1" xfId="0" applyFont="1" applyBorder="1" applyAlignment="1">
      <alignment horizontal="right" vertical="top"/>
    </xf>
    <xf numFmtId="0" fontId="12" fillId="0" borderId="0" xfId="0" applyFont="1" applyAlignment="1">
      <alignment horizontal="left" vertical="center" indent="1"/>
    </xf>
    <xf numFmtId="0" fontId="12" fillId="0" borderId="0" xfId="0" applyFont="1" applyAlignment="1">
      <alignment vertical="center"/>
    </xf>
    <xf numFmtId="0" fontId="7" fillId="0" borderId="0" xfId="0" applyFont="1" applyAlignment="1">
      <alignment vertical="center"/>
    </xf>
    <xf numFmtId="169" fontId="7" fillId="0" borderId="0" xfId="0" applyNumberFormat="1" applyFont="1" applyAlignment="1">
      <alignment vertical="center"/>
    </xf>
    <xf numFmtId="9" fontId="7" fillId="0" borderId="0" xfId="0" applyNumberFormat="1" applyFont="1" applyAlignment="1">
      <alignment vertical="center"/>
    </xf>
    <xf numFmtId="168" fontId="7" fillId="0" borderId="0" xfId="46" applyNumberFormat="1" applyFont="1" applyFill="1" applyAlignment="1">
      <alignment vertical="center"/>
    </xf>
    <xf numFmtId="9" fontId="7" fillId="0" borderId="0" xfId="46" applyFont="1" applyFill="1" applyAlignment="1">
      <alignment vertical="center"/>
    </xf>
    <xf numFmtId="167" fontId="7" fillId="0" borderId="0" xfId="0" applyNumberFormat="1" applyFont="1" applyAlignment="1">
      <alignment vertical="center"/>
    </xf>
    <xf numFmtId="10" fontId="7" fillId="0" borderId="0" xfId="46" applyNumberFormat="1" applyFont="1" applyFill="1" applyAlignment="1">
      <alignment vertical="center"/>
    </xf>
    <xf numFmtId="172" fontId="7" fillId="0" borderId="0" xfId="0" applyNumberFormat="1" applyFont="1" applyAlignment="1">
      <alignment vertical="center"/>
    </xf>
    <xf numFmtId="164" fontId="12" fillId="0" borderId="0" xfId="0" applyNumberFormat="1" applyFont="1" applyAlignment="1">
      <alignment horizontal="left" vertical="center" indent="1"/>
    </xf>
    <xf numFmtId="173" fontId="7" fillId="0" borderId="0" xfId="0" applyNumberFormat="1" applyFont="1"/>
    <xf numFmtId="164" fontId="7" fillId="0" borderId="0" xfId="0" applyNumberFormat="1" applyFont="1"/>
    <xf numFmtId="0" fontId="13" fillId="0" borderId="0" xfId="17" applyFont="1" applyAlignment="1">
      <alignment horizontal="right" readingOrder="1"/>
    </xf>
    <xf numFmtId="0" fontId="18" fillId="0" borderId="0" xfId="17" applyFont="1" applyAlignment="1">
      <alignment horizontal="left" indent="1"/>
    </xf>
    <xf numFmtId="0" fontId="13" fillId="0" borderId="0" xfId="17" applyFont="1" applyAlignment="1">
      <alignment horizontal="left" vertical="top" indent="1" readingOrder="1"/>
    </xf>
    <xf numFmtId="0" fontId="18" fillId="0" borderId="0" xfId="17" applyFont="1" applyAlignment="1">
      <alignment horizontal="left" vertical="top" indent="2"/>
    </xf>
    <xf numFmtId="0" fontId="13" fillId="0" borderId="2" xfId="0" applyFont="1" applyBorder="1" applyAlignment="1">
      <alignment horizontal="left" vertical="top" indent="1"/>
    </xf>
    <xf numFmtId="0" fontId="13" fillId="0" borderId="2" xfId="0" applyFont="1" applyBorder="1" applyAlignment="1">
      <alignment horizontal="right" vertical="top"/>
    </xf>
    <xf numFmtId="0" fontId="13" fillId="0" borderId="2" xfId="0" applyFont="1" applyBorder="1" applyAlignment="1">
      <alignment horizontal="right" vertical="top" wrapText="1"/>
    </xf>
    <xf numFmtId="170" fontId="7" fillId="0" borderId="0" xfId="0" applyNumberFormat="1" applyFont="1" applyAlignment="1">
      <alignment horizontal="left" indent="1"/>
    </xf>
    <xf numFmtId="0" fontId="7" fillId="0" borderId="2" xfId="0" applyFont="1" applyBorder="1" applyAlignment="1">
      <alignment horizontal="left" indent="1"/>
    </xf>
    <xf numFmtId="173" fontId="7" fillId="0" borderId="0" xfId="0" applyNumberFormat="1" applyFont="1" applyAlignment="1">
      <alignment vertical="center" wrapText="1"/>
    </xf>
    <xf numFmtId="173" fontId="7" fillId="0" borderId="0" xfId="0" applyNumberFormat="1" applyFont="1" applyAlignment="1">
      <alignment vertical="center"/>
    </xf>
    <xf numFmtId="43" fontId="7" fillId="0" borderId="0" xfId="1" applyFont="1" applyFill="1" applyAlignment="1">
      <alignment vertical="center" wrapText="1"/>
    </xf>
    <xf numFmtId="2" fontId="7" fillId="0" borderId="0" xfId="0" applyNumberFormat="1" applyFont="1" applyAlignment="1">
      <alignment horizontal="left" vertical="center" wrapText="1" indent="1"/>
    </xf>
    <xf numFmtId="173" fontId="7" fillId="0" borderId="0" xfId="0" applyNumberFormat="1" applyFont="1" applyAlignment="1">
      <alignment horizontal="left" vertical="center" wrapText="1" indent="1"/>
    </xf>
    <xf numFmtId="173" fontId="7" fillId="0" borderId="0" xfId="0" applyNumberFormat="1" applyFont="1" applyAlignment="1">
      <alignment horizontal="right" vertical="center" wrapText="1" indent="1"/>
    </xf>
    <xf numFmtId="173" fontId="7" fillId="0" borderId="0" xfId="0" applyNumberFormat="1" applyFont="1" applyAlignment="1">
      <alignment horizontal="left" vertical="center"/>
    </xf>
    <xf numFmtId="9" fontId="7" fillId="0" borderId="0" xfId="0" applyNumberFormat="1" applyFont="1" applyAlignment="1">
      <alignment horizontal="center"/>
    </xf>
    <xf numFmtId="9" fontId="7" fillId="0" borderId="0" xfId="46" applyFont="1" applyFill="1" applyAlignment="1">
      <alignment horizontal="left" indent="1"/>
    </xf>
    <xf numFmtId="0" fontId="7" fillId="0" borderId="0" xfId="0" applyFont="1" applyAlignment="1">
      <alignment horizontal="left"/>
    </xf>
    <xf numFmtId="169" fontId="7" fillId="0" borderId="0" xfId="0" applyNumberFormat="1" applyFont="1" applyAlignment="1">
      <alignment horizontal="left" indent="1"/>
    </xf>
    <xf numFmtId="0" fontId="7" fillId="0" borderId="0" xfId="0" applyFont="1" applyAlignment="1">
      <alignment vertical="center" wrapText="1"/>
    </xf>
    <xf numFmtId="0" fontId="7" fillId="0" borderId="0" xfId="46" applyNumberFormat="1" applyFont="1" applyFill="1" applyAlignment="1">
      <alignment vertical="center" wrapText="1"/>
    </xf>
    <xf numFmtId="167" fontId="7" fillId="0" borderId="0" xfId="0" applyNumberFormat="1" applyFont="1" applyAlignment="1">
      <alignment vertical="center" wrapText="1"/>
    </xf>
    <xf numFmtId="167" fontId="7" fillId="0" borderId="0" xfId="1" applyNumberFormat="1" applyFont="1" applyFill="1" applyAlignment="1">
      <alignment vertical="center" wrapText="1"/>
    </xf>
    <xf numFmtId="2" fontId="7" fillId="0" borderId="0" xfId="0" applyNumberFormat="1" applyFont="1"/>
    <xf numFmtId="0" fontId="7" fillId="0" borderId="2" xfId="0" applyFont="1" applyBorder="1" applyAlignment="1">
      <alignment horizontal="right" vertical="top" wrapText="1"/>
    </xf>
    <xf numFmtId="9" fontId="7" fillId="0" borderId="0" xfId="0" applyNumberFormat="1" applyFont="1" applyAlignment="1">
      <alignment horizontal="left" vertical="center" indent="1"/>
    </xf>
    <xf numFmtId="9" fontId="7" fillId="0" borderId="0" xfId="0" applyNumberFormat="1" applyFont="1" applyAlignment="1">
      <alignment vertical="center" wrapText="1"/>
    </xf>
    <xf numFmtId="173" fontId="7" fillId="0" borderId="0" xfId="0" applyNumberFormat="1" applyFont="1" applyAlignment="1">
      <alignment horizontal="center" vertical="center"/>
    </xf>
    <xf numFmtId="173" fontId="7" fillId="0" borderId="0" xfId="0" applyNumberFormat="1" applyFont="1" applyAlignment="1">
      <alignment horizontal="center"/>
    </xf>
    <xf numFmtId="168" fontId="12" fillId="0" borderId="0" xfId="17" applyNumberFormat="1" applyFont="1"/>
    <xf numFmtId="10" fontId="7" fillId="0" borderId="0" xfId="46" applyNumberFormat="1" applyFont="1" applyFill="1"/>
    <xf numFmtId="9" fontId="7" fillId="0" borderId="0" xfId="0" applyNumberFormat="1" applyFont="1"/>
    <xf numFmtId="0" fontId="20" fillId="0" borderId="0" xfId="48" applyFill="1" applyAlignment="1">
      <alignment horizontal="left" vertical="center" indent="1"/>
    </xf>
    <xf numFmtId="10" fontId="7" fillId="0" borderId="0" xfId="0" applyNumberFormat="1" applyFont="1" applyAlignment="1">
      <alignment horizontal="left" vertical="center" indent="1"/>
    </xf>
    <xf numFmtId="0" fontId="13" fillId="0" borderId="2" xfId="0" applyFont="1" applyBorder="1" applyAlignment="1">
      <alignment horizontal="left" vertical="top" wrapText="1" indent="1"/>
    </xf>
    <xf numFmtId="49" fontId="7" fillId="0" borderId="0" xfId="0" applyNumberFormat="1" applyFont="1" applyAlignment="1">
      <alignment horizontal="left" indent="1"/>
    </xf>
    <xf numFmtId="172" fontId="7" fillId="0" borderId="0" xfId="46" applyNumberFormat="1" applyFont="1" applyFill="1"/>
    <xf numFmtId="10" fontId="7" fillId="0" borderId="0" xfId="0" applyNumberFormat="1" applyFont="1"/>
    <xf numFmtId="0" fontId="7" fillId="0" borderId="1" xfId="0" applyFont="1" applyBorder="1" applyAlignment="1">
      <alignment horizontal="right" vertical="top" wrapText="1"/>
    </xf>
    <xf numFmtId="0" fontId="12" fillId="0" borderId="0" xfId="0" applyFont="1" applyAlignment="1">
      <alignment vertical="center" wrapText="1"/>
    </xf>
    <xf numFmtId="173" fontId="12" fillId="0" borderId="0" xfId="0" applyNumberFormat="1" applyFont="1" applyAlignment="1">
      <alignment horizontal="center" vertical="center"/>
    </xf>
    <xf numFmtId="169" fontId="12" fillId="0" borderId="0" xfId="0" applyNumberFormat="1"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3" fontId="12" fillId="0" borderId="0" xfId="0" applyNumberFormat="1" applyFont="1" applyAlignment="1">
      <alignment vertical="center" wrapText="1"/>
    </xf>
    <xf numFmtId="168" fontId="12" fillId="0" borderId="0" xfId="46" applyNumberFormat="1" applyFont="1" applyFill="1" applyAlignment="1">
      <alignment vertical="center" wrapText="1"/>
    </xf>
    <xf numFmtId="168" fontId="7" fillId="0" borderId="0" xfId="0" applyNumberFormat="1" applyFont="1"/>
    <xf numFmtId="0" fontId="13" fillId="0" borderId="0" xfId="17" applyFont="1" applyAlignment="1">
      <alignment horizontal="left" indent="1" readingOrder="1"/>
    </xf>
    <xf numFmtId="9" fontId="7" fillId="0" borderId="0" xfId="0" applyNumberFormat="1" applyFont="1" applyAlignment="1">
      <alignment horizontal="left" indent="1"/>
    </xf>
    <xf numFmtId="173" fontId="7" fillId="0" borderId="0" xfId="0" applyNumberFormat="1" applyFont="1" applyAlignment="1">
      <alignment horizontal="left" indent="1"/>
    </xf>
    <xf numFmtId="169" fontId="7" fillId="0" borderId="2" xfId="0" applyNumberFormat="1" applyFont="1" applyBorder="1" applyAlignment="1">
      <alignment horizontal="left" indent="1"/>
    </xf>
    <xf numFmtId="0" fontId="13" fillId="0" borderId="0" xfId="0" applyFont="1" applyAlignment="1">
      <alignment horizontal="left" vertical="center" wrapText="1"/>
    </xf>
    <xf numFmtId="0" fontId="13" fillId="0" borderId="0" xfId="0" applyFont="1" applyAlignment="1">
      <alignment horizontal="left" vertical="center" indent="1"/>
    </xf>
    <xf numFmtId="0" fontId="17" fillId="0" borderId="0" xfId="2" applyFont="1" applyFill="1" applyAlignment="1">
      <alignment horizontal="left" vertical="center"/>
    </xf>
    <xf numFmtId="168" fontId="7" fillId="0" borderId="0" xfId="46" applyNumberFormat="1" applyFont="1" applyFill="1" applyAlignment="1">
      <alignment vertical="center" wrapText="1"/>
    </xf>
    <xf numFmtId="0" fontId="16" fillId="0" borderId="0" xfId="0" applyFont="1" applyAlignment="1">
      <alignment horizontal="left" vertical="center" indent="1"/>
    </xf>
    <xf numFmtId="0" fontId="0" fillId="0" borderId="0" xfId="0" applyAlignment="1">
      <alignment vertical="center"/>
    </xf>
    <xf numFmtId="0" fontId="0" fillId="0" borderId="0" xfId="0" applyAlignment="1">
      <alignment wrapText="1"/>
    </xf>
    <xf numFmtId="0" fontId="2" fillId="0" borderId="0" xfId="0" applyFont="1" applyAlignment="1">
      <alignment wrapText="1"/>
    </xf>
    <xf numFmtId="0" fontId="3" fillId="0" borderId="2" xfId="0" applyFont="1" applyBorder="1" applyAlignment="1">
      <alignment horizontal="left" vertical="center" indent="1"/>
    </xf>
    <xf numFmtId="0" fontId="3" fillId="0" borderId="2" xfId="0" applyFont="1" applyBorder="1" applyAlignment="1">
      <alignment horizontal="right" vertical="center" wrapText="1"/>
    </xf>
    <xf numFmtId="0" fontId="3" fillId="0" borderId="2" xfId="0" applyFont="1" applyBorder="1" applyAlignment="1">
      <alignment horizontal="left" vertical="center" wrapText="1" indent="1"/>
    </xf>
    <xf numFmtId="175" fontId="29" fillId="0" borderId="0" xfId="0" applyNumberFormat="1" applyFont="1" applyAlignment="1">
      <alignment horizontal="left" vertical="top" indent="1"/>
    </xf>
    <xf numFmtId="175" fontId="13" fillId="0" borderId="0" xfId="0" applyNumberFormat="1" applyFont="1" applyAlignment="1">
      <alignment horizontal="left" indent="2"/>
    </xf>
    <xf numFmtId="175" fontId="27" fillId="0" borderId="0" xfId="0" applyNumberFormat="1" applyFont="1" applyAlignment="1">
      <alignment horizontal="right"/>
    </xf>
    <xf numFmtId="175" fontId="13" fillId="0" borderId="0" xfId="0" applyNumberFormat="1" applyFont="1" applyAlignment="1">
      <alignment horizontal="left" indent="3"/>
    </xf>
    <xf numFmtId="175" fontId="7" fillId="0" borderId="0" xfId="0" applyNumberFormat="1" applyFont="1" applyAlignment="1">
      <alignment horizontal="left" indent="1"/>
    </xf>
    <xf numFmtId="175" fontId="7" fillId="0" borderId="0" xfId="0" applyNumberFormat="1" applyFont="1" applyAlignment="1">
      <alignment horizontal="left" wrapText="1" indent="4"/>
    </xf>
    <xf numFmtId="175" fontId="28" fillId="0" borderId="0" xfId="0" applyNumberFormat="1" applyFont="1" applyAlignment="1">
      <alignment horizontal="right"/>
    </xf>
    <xf numFmtId="175" fontId="13" fillId="0" borderId="2" xfId="0" applyNumberFormat="1" applyFont="1" applyBorder="1" applyAlignment="1">
      <alignment horizontal="left" indent="1"/>
    </xf>
    <xf numFmtId="175" fontId="13" fillId="0" borderId="2" xfId="0" applyNumberFormat="1" applyFont="1" applyBorder="1" applyAlignment="1">
      <alignment horizontal="left" indent="2"/>
    </xf>
    <xf numFmtId="168" fontId="13" fillId="0" borderId="2" xfId="46" applyNumberFormat="1" applyFont="1" applyFill="1" applyBorder="1" applyAlignment="1">
      <alignment horizontal="right"/>
    </xf>
    <xf numFmtId="175" fontId="27" fillId="0" borderId="2" xfId="0" applyNumberFormat="1" applyFont="1" applyBorder="1" applyAlignment="1">
      <alignment horizontal="right"/>
    </xf>
    <xf numFmtId="0" fontId="2" fillId="0" borderId="0" xfId="0" applyFont="1" applyAlignment="1">
      <alignment horizontal="left" vertical="center" indent="1"/>
    </xf>
    <xf numFmtId="0" fontId="7" fillId="0" borderId="2" xfId="0" applyFont="1" applyBorder="1" applyAlignment="1">
      <alignment horizontal="left" vertical="center" indent="1"/>
    </xf>
    <xf numFmtId="168" fontId="7" fillId="0" borderId="2" xfId="0" applyNumberFormat="1" applyFont="1" applyBorder="1"/>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214">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1" justifyLastLine="0" shrinkToFit="0" readingOrder="0"/>
    </dxf>
    <dxf>
      <border outline="0">
        <top style="medium">
          <color auto="1"/>
        </top>
        <bottom style="thin">
          <color indexed="64"/>
        </bottom>
      </border>
    </dxf>
    <dxf>
      <font>
        <b val="0"/>
        <i val="0"/>
        <strike val="0"/>
        <condense val="0"/>
        <extend val="0"/>
        <outline val="0"/>
        <shadow val="0"/>
        <u val="none"/>
        <vertAlign val="baseline"/>
        <sz val="11"/>
        <color rgb="FFFF0000"/>
        <name val="Calibri"/>
        <family val="2"/>
        <scheme val="minor"/>
      </font>
      <fill>
        <patternFill patternType="none">
          <fgColor indexed="64"/>
          <bgColor auto="1"/>
        </patternFill>
      </fill>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indent="3"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8"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bottom" textRotation="0" wrapText="0" indent="1" justifyLastLine="0" shrinkToFit="0" readingOrder="0"/>
    </dxf>
    <dxf>
      <fill>
        <patternFill patternType="none">
          <fgColor indexed="64"/>
          <bgColor auto="1"/>
        </patternFill>
      </fill>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31859C"/>
      <color rgb="FF205766"/>
      <color rgb="FF297083"/>
      <color rgb="FFD9D9D9"/>
      <color rgb="FF56B1CA"/>
      <color rgb="FF1F497D"/>
      <color rgb="FF3CA2BE"/>
      <color rgb="FF0645AD"/>
      <color rgb="FFC179DB"/>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xdr:rowOff>
    </xdr:from>
    <xdr:to>
      <xdr:col>3</xdr:col>
      <xdr:colOff>276225</xdr:colOff>
      <xdr:row>1</xdr:row>
      <xdr:rowOff>438150</xdr:rowOff>
    </xdr:to>
    <xdr:pic>
      <xdr:nvPicPr>
        <xdr:cNvPr id="3" name="Picture 2" descr="Department for Energy Security and Net Zero logo">
          <a:extLst>
            <a:ext uri="{FF2B5EF4-FFF2-40B4-BE49-F238E27FC236}">
              <a16:creationId xmlns:a16="http://schemas.microsoft.com/office/drawing/2014/main" id="{2800EA23-E595-BAAC-4C4F-6924AE8B5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9525"/>
          <a:ext cx="1466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rms.decc.gsi.gov.uk/Users/aaarbib/AppData/Local/Temp/TRIM/TEMP/CONTEXT.6132/1.%20Templates/3.%20Business%20Planning%20Model%20Toolbo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ahmed\Desktop\Audrey's%20Spreaad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rms.decc.gsi.gov.uk/Statistics/Smart%20Meters/2015%20independent%20suppliers/02%20Analysis/Processing/160210_UK%20Electricity%20MPAN%20GSP%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Historic surplus"/>
      <sheetName val="Unallocated Allowances"/>
      <sheetName val="Hedging"/>
      <sheetName val="Air pollutants"/>
      <sheetName val="3"/>
      <sheetName val="DECC Summary"/>
      <sheetName val="Baseline results"/>
      <sheetName val="Lists"/>
      <sheetName val="Sector_Model"/>
      <sheetName val="Central_MACC_data"/>
      <sheetName val="Air_pollutants"/>
      <sheetName val="Historic_surplus"/>
      <sheetName val="Unallocated_Allowances"/>
      <sheetName val="DECC_Summary"/>
      <sheetName val="Baseline_results"/>
      <sheetName val="Biofuels"/>
      <sheetName val="Lookups (2)"/>
      <sheetName val="working- waterfall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Balance Sheet - Historical Assumptions</v>
          </cell>
        </row>
        <row r="73">
          <cell r="H73">
            <v>0</v>
          </cell>
        </row>
      </sheetData>
      <sheetData sheetId="14" refreshError="1"/>
      <sheetData sheetId="15" refreshError="1"/>
      <sheetData sheetId="16" refreshError="1"/>
      <sheetData sheetId="17" refreshError="1"/>
      <sheetData sheetId="18" refreshError="1"/>
      <sheetData sheetId="19" refreshError="1"/>
      <sheetData sheetId="20" refreshError="1">
        <row r="1">
          <cell r="B1" t="str">
            <v>Balance Sheet - Historical Outputs</v>
          </cell>
        </row>
        <row r="74">
          <cell r="H74">
            <v>0</v>
          </cell>
        </row>
      </sheetData>
      <sheetData sheetId="21" refreshError="1"/>
      <sheetData sheetId="22" refreshError="1"/>
      <sheetData sheetId="23" refreshError="1">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efreshError="1">
        <row r="1">
          <cell r="B1" t="str">
            <v>Income Statement - Forecast Outputs</v>
          </cell>
        </row>
        <row r="41">
          <cell r="I41">
            <v>0</v>
          </cell>
        </row>
      </sheetData>
      <sheetData sheetId="25" refreshError="1">
        <row r="1">
          <cell r="B1" t="str">
            <v>Balance Sheet - Forecast Outputs</v>
          </cell>
        </row>
        <row r="70">
          <cell r="I70">
            <v>0</v>
          </cell>
        </row>
        <row r="72">
          <cell r="I72">
            <v>0</v>
          </cell>
        </row>
      </sheetData>
      <sheetData sheetId="26" refreshError="1">
        <row r="1">
          <cell r="B1" t="str">
            <v>Cash Flow Statement - Forecast Outputs</v>
          </cell>
        </row>
        <row r="114">
          <cell r="I11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gs"/>
      <sheetName val="INPUTS&gt;&gt;"/>
      <sheetName val="GDP Deflator"/>
      <sheetName val="Jobs, Wage and R&amp;D Inputs"/>
      <sheetName val="Delivery Inputs"/>
      <sheetName val="CALCULATIONS&gt;&gt;"/>
      <sheetName val="Calculations"/>
      <sheetName val="OUTPUTS&gt;&gt;"/>
      <sheetName val="Outputs"/>
      <sheetName val="Sensitivity (Jobs and Wages)"/>
      <sheetName val="Sensitivity (R&amp;D)"/>
      <sheetName val="GDP_Deflator"/>
      <sheetName val="Jobs,_Wage_and_R&amp;D_Inputs"/>
      <sheetName val="Delivery_Inputs"/>
      <sheetName val="Sensitivity_(Jobs_and_Wages)"/>
      <sheetName val="Sensitivity_(R&amp;D)"/>
      <sheetName val="GDP_Deflator1"/>
      <sheetName val="Jobs,_Wage_and_R&amp;D_Inputs1"/>
      <sheetName val="Delivery_Inputs1"/>
      <sheetName val="Sensitivity_(Jobs_and_Wages)1"/>
      <sheetName val="Sensitivity_(R&amp;D)1"/>
      <sheetName val="GDP_Deflator2"/>
      <sheetName val="Jobs,_Wage_and_R&amp;D_Inputs2"/>
      <sheetName val="Delivery_Inputs2"/>
      <sheetName val="Sensitivity_(Jobs_and_Wages)2"/>
      <sheetName val="Sensitivity_(R&amp;D)2"/>
    </sheetNames>
    <sheetDataSet>
      <sheetData sheetId="0"/>
      <sheetData sheetId="1"/>
      <sheetData sheetId="2"/>
      <sheetData sheetId="3">
        <row r="4">
          <cell r="B4">
            <v>2006</v>
          </cell>
          <cell r="C4">
            <v>82.271241974396204</v>
          </cell>
        </row>
        <row r="5">
          <cell r="B5">
            <v>2007</v>
          </cell>
          <cell r="C5">
            <v>84.443731716544434</v>
          </cell>
        </row>
        <row r="6">
          <cell r="B6">
            <v>2008</v>
          </cell>
          <cell r="C6">
            <v>86.805133610183844</v>
          </cell>
        </row>
        <row r="7">
          <cell r="B7">
            <v>2009</v>
          </cell>
          <cell r="C7">
            <v>88.127518670621896</v>
          </cell>
        </row>
        <row r="8">
          <cell r="B8">
            <v>2010</v>
          </cell>
          <cell r="C8">
            <v>89.449903731059933</v>
          </cell>
        </row>
        <row r="9">
          <cell r="B9">
            <v>2011</v>
          </cell>
          <cell r="C9">
            <v>91.244569170225873</v>
          </cell>
        </row>
        <row r="10">
          <cell r="B10">
            <v>2012</v>
          </cell>
          <cell r="C10">
            <v>92.661410306409508</v>
          </cell>
        </row>
        <row r="11">
          <cell r="B11">
            <v>2013</v>
          </cell>
          <cell r="C11">
            <v>94.456075745575447</v>
          </cell>
        </row>
        <row r="12">
          <cell r="B12">
            <v>2014</v>
          </cell>
          <cell r="C12">
            <v>95.967372957504665</v>
          </cell>
        </row>
        <row r="13">
          <cell r="B13">
            <v>2015</v>
          </cell>
          <cell r="C13">
            <v>96.534109411978108</v>
          </cell>
        </row>
        <row r="14">
          <cell r="B14">
            <v>2016</v>
          </cell>
          <cell r="C14">
            <v>98.234318775398464</v>
          </cell>
        </row>
        <row r="15">
          <cell r="B15">
            <v>2017</v>
          </cell>
          <cell r="C15">
            <v>100</v>
          </cell>
        </row>
        <row r="16">
          <cell r="B16">
            <v>2018</v>
          </cell>
          <cell r="C16">
            <v>101.56833120484636</v>
          </cell>
        </row>
        <row r="17">
          <cell r="B17">
            <v>2019</v>
          </cell>
          <cell r="C17">
            <v>103.19801479559267</v>
          </cell>
        </row>
        <row r="18">
          <cell r="B18">
            <v>2020</v>
          </cell>
          <cell r="C18">
            <v>105.10845980904904</v>
          </cell>
        </row>
        <row r="19">
          <cell r="B19">
            <v>2021</v>
          </cell>
          <cell r="C19">
            <v>107.12066791157523</v>
          </cell>
        </row>
        <row r="20">
          <cell r="B20">
            <v>2022</v>
          </cell>
          <cell r="C20">
            <v>109.58444327354144</v>
          </cell>
        </row>
        <row r="21">
          <cell r="B21">
            <v>2023</v>
          </cell>
          <cell r="C21">
            <v>112.10488546883288</v>
          </cell>
        </row>
        <row r="22">
          <cell r="B22">
            <v>2024</v>
          </cell>
          <cell r="C22">
            <v>114.68329783461601</v>
          </cell>
        </row>
        <row r="23">
          <cell r="B23">
            <v>2025</v>
          </cell>
          <cell r="C23">
            <v>117.32101368481217</v>
          </cell>
        </row>
        <row r="24">
          <cell r="B24">
            <v>2026</v>
          </cell>
          <cell r="C24">
            <v>120.01939699956284</v>
          </cell>
        </row>
        <row r="25">
          <cell r="B25">
            <v>2027</v>
          </cell>
          <cell r="C25">
            <v>122.77984313055276</v>
          </cell>
        </row>
        <row r="26">
          <cell r="B26">
            <v>2028</v>
          </cell>
          <cell r="C26">
            <v>125.60377952255546</v>
          </cell>
        </row>
        <row r="27">
          <cell r="B27">
            <v>2029</v>
          </cell>
          <cell r="C27">
            <v>128.49266645157422</v>
          </cell>
        </row>
        <row r="28">
          <cell r="B28">
            <v>2030</v>
          </cell>
          <cell r="C28">
            <v>131.44799777996042</v>
          </cell>
        </row>
        <row r="29">
          <cell r="B29">
            <v>2031</v>
          </cell>
          <cell r="C29">
            <v>134.4713017288995</v>
          </cell>
        </row>
        <row r="30">
          <cell r="B30">
            <v>2032</v>
          </cell>
          <cell r="C30">
            <v>137.56414166866418</v>
          </cell>
        </row>
        <row r="31">
          <cell r="B31">
            <v>2033</v>
          </cell>
          <cell r="C31">
            <v>140.72811692704343</v>
          </cell>
        </row>
        <row r="32">
          <cell r="B32">
            <v>2034</v>
          </cell>
          <cell r="C32">
            <v>143.96486361636542</v>
          </cell>
        </row>
        <row r="33">
          <cell r="B33">
            <v>2035</v>
          </cell>
          <cell r="C33">
            <v>147.27605547954181</v>
          </cell>
        </row>
        <row r="34">
          <cell r="B34">
            <v>2036</v>
          </cell>
          <cell r="C34">
            <v>150.66340475557124</v>
          </cell>
        </row>
        <row r="35">
          <cell r="B35">
            <v>2037</v>
          </cell>
          <cell r="C35">
            <v>154.12866306494936</v>
          </cell>
        </row>
        <row r="36">
          <cell r="B36">
            <v>2038</v>
          </cell>
          <cell r="C36">
            <v>157.6736223154432</v>
          </cell>
        </row>
        <row r="37">
          <cell r="B37">
            <v>2039</v>
          </cell>
          <cell r="C37">
            <v>161.30011562869839</v>
          </cell>
        </row>
        <row r="38">
          <cell r="B38">
            <v>2040</v>
          </cell>
          <cell r="C38">
            <v>165.01001828815845</v>
          </cell>
        </row>
        <row r="39">
          <cell r="B39">
            <v>2041</v>
          </cell>
          <cell r="C39">
            <v>168.80524870878605</v>
          </cell>
        </row>
        <row r="40">
          <cell r="B40">
            <v>2042</v>
          </cell>
          <cell r="C40">
            <v>172.68776942908812</v>
          </cell>
        </row>
        <row r="41">
          <cell r="B41">
            <v>2043</v>
          </cell>
          <cell r="C41">
            <v>176.65958812595713</v>
          </cell>
        </row>
        <row r="42">
          <cell r="B42">
            <v>2044</v>
          </cell>
          <cell r="C42">
            <v>180.72275865285414</v>
          </cell>
        </row>
        <row r="43">
          <cell r="B43">
            <v>2045</v>
          </cell>
          <cell r="C43">
            <v>184.87938210186974</v>
          </cell>
        </row>
        <row r="44">
          <cell r="B44">
            <v>2046</v>
          </cell>
          <cell r="C44">
            <v>189.13160789021273</v>
          </cell>
        </row>
        <row r="45">
          <cell r="B45">
            <v>2047</v>
          </cell>
          <cell r="C45">
            <v>193.48163487168762</v>
          </cell>
        </row>
        <row r="46">
          <cell r="B46">
            <v>2048</v>
          </cell>
          <cell r="C46">
            <v>197.93171247373641</v>
          </cell>
        </row>
        <row r="47">
          <cell r="B47">
            <v>2049</v>
          </cell>
          <cell r="C47">
            <v>202.48414186063235</v>
          </cell>
        </row>
        <row r="48">
          <cell r="B48">
            <v>2050</v>
          </cell>
          <cell r="C48">
            <v>207.14127712342687</v>
          </cell>
        </row>
        <row r="49">
          <cell r="B49">
            <v>2051</v>
          </cell>
          <cell r="C49">
            <v>211.90552649726567</v>
          </cell>
        </row>
        <row r="50">
          <cell r="B50">
            <v>2052</v>
          </cell>
          <cell r="C50">
            <v>216.77935360670276</v>
          </cell>
        </row>
        <row r="51">
          <cell r="B51">
            <v>2053</v>
          </cell>
          <cell r="C51">
            <v>221.76527873965691</v>
          </cell>
        </row>
        <row r="52">
          <cell r="B52">
            <v>2054</v>
          </cell>
          <cell r="C52">
            <v>226.865880150669</v>
          </cell>
        </row>
        <row r="53">
          <cell r="B53">
            <v>2055</v>
          </cell>
          <cell r="C53">
            <v>232.0837953941344</v>
          </cell>
        </row>
        <row r="54">
          <cell r="B54">
            <v>2056</v>
          </cell>
          <cell r="C54">
            <v>237.42172268819945</v>
          </cell>
        </row>
        <row r="55">
          <cell r="B55">
            <v>2057</v>
          </cell>
          <cell r="C55">
            <v>242.88242231002806</v>
          </cell>
        </row>
        <row r="56">
          <cell r="B56">
            <v>2058</v>
          </cell>
          <cell r="C56">
            <v>248.46871802315869</v>
          </cell>
        </row>
        <row r="57">
          <cell r="B57">
            <v>2059</v>
          </cell>
          <cell r="C57">
            <v>254.18349853769129</v>
          </cell>
        </row>
        <row r="58">
          <cell r="B58">
            <v>2060</v>
          </cell>
          <cell r="C58">
            <v>260.02971900405817</v>
          </cell>
        </row>
        <row r="59">
          <cell r="B59">
            <v>2061</v>
          </cell>
          <cell r="C59">
            <v>266.01040254115145</v>
          </cell>
        </row>
        <row r="60">
          <cell r="B60">
            <v>2062</v>
          </cell>
          <cell r="C60">
            <v>272.12864179959797</v>
          </cell>
        </row>
        <row r="61">
          <cell r="B61">
            <v>2063</v>
          </cell>
          <cell r="C61">
            <v>278.38760056098869</v>
          </cell>
        </row>
        <row r="62">
          <cell r="B62">
            <v>2064</v>
          </cell>
          <cell r="C62">
            <v>284.79051537389137</v>
          </cell>
        </row>
        <row r="63">
          <cell r="B63">
            <v>2065</v>
          </cell>
          <cell r="C63">
            <v>291.34069722749086</v>
          </cell>
        </row>
        <row r="64">
          <cell r="B64">
            <v>2066</v>
          </cell>
          <cell r="C64">
            <v>298.04153326372312</v>
          </cell>
        </row>
        <row r="65">
          <cell r="B65">
            <v>2067</v>
          </cell>
          <cell r="C65">
            <v>304.89648852878872</v>
          </cell>
        </row>
        <row r="66">
          <cell r="B66">
            <v>2068</v>
          </cell>
          <cell r="C66">
            <v>311.90910776495087</v>
          </cell>
        </row>
        <row r="67">
          <cell r="B67">
            <v>2069</v>
          </cell>
          <cell r="C67">
            <v>319.0830172435447</v>
          </cell>
        </row>
        <row r="68">
          <cell r="B68">
            <v>2070</v>
          </cell>
          <cell r="C68">
            <v>326.42192664014618</v>
          </cell>
        </row>
        <row r="69">
          <cell r="B69">
            <v>2071</v>
          </cell>
          <cell r="C69">
            <v>333.9296309528695</v>
          </cell>
        </row>
        <row r="70">
          <cell r="B70">
            <v>2072</v>
          </cell>
          <cell r="C70">
            <v>341.61001246478548</v>
          </cell>
        </row>
        <row r="71">
          <cell r="B71">
            <v>2073</v>
          </cell>
          <cell r="C71">
            <v>349.4670427514755</v>
          </cell>
        </row>
        <row r="72">
          <cell r="B72">
            <v>2074</v>
          </cell>
          <cell r="C72">
            <v>357.50478473475937</v>
          </cell>
        </row>
        <row r="73">
          <cell r="B73">
            <v>2075</v>
          </cell>
          <cell r="C73">
            <v>365.72739478365884</v>
          </cell>
        </row>
        <row r="74">
          <cell r="B74">
            <v>2076</v>
          </cell>
          <cell r="C74">
            <v>374.13912486368298</v>
          </cell>
        </row>
        <row r="75">
          <cell r="B75">
            <v>2077</v>
          </cell>
          <cell r="C75">
            <v>382.74432473554771</v>
          </cell>
        </row>
        <row r="76">
          <cell r="B76">
            <v>2078</v>
          </cell>
          <cell r="C76">
            <v>391.54744420446519</v>
          </cell>
        </row>
        <row r="77">
          <cell r="B77">
            <v>2079</v>
          </cell>
          <cell r="C77">
            <v>400.55303542116786</v>
          </cell>
        </row>
        <row r="78">
          <cell r="B78">
            <v>2080</v>
          </cell>
          <cell r="C78">
            <v>409.76575523585467</v>
          </cell>
        </row>
        <row r="79">
          <cell r="B79">
            <v>2081</v>
          </cell>
          <cell r="C79">
            <v>419.19036760627932</v>
          </cell>
        </row>
        <row r="80">
          <cell r="B80">
            <v>2082</v>
          </cell>
          <cell r="C80">
            <v>428.83174606122361</v>
          </cell>
        </row>
        <row r="81">
          <cell r="B81">
            <v>2083</v>
          </cell>
          <cell r="C81">
            <v>438.69487622063173</v>
          </cell>
        </row>
        <row r="82">
          <cell r="B82">
            <v>2084</v>
          </cell>
          <cell r="C82">
            <v>448.7848583737063</v>
          </cell>
        </row>
        <row r="83">
          <cell r="B83">
            <v>2085</v>
          </cell>
          <cell r="C83">
            <v>459.10691011630149</v>
          </cell>
        </row>
        <row r="84">
          <cell r="B84">
            <v>2086</v>
          </cell>
          <cell r="C84">
            <v>469.66636904897632</v>
          </cell>
        </row>
        <row r="85">
          <cell r="B85">
            <v>2087</v>
          </cell>
          <cell r="C85">
            <v>480.4686955371028</v>
          </cell>
        </row>
        <row r="86">
          <cell r="B86">
            <v>2088</v>
          </cell>
          <cell r="C86">
            <v>491.51947553445609</v>
          </cell>
        </row>
        <row r="87">
          <cell r="B87">
            <v>2089</v>
          </cell>
          <cell r="C87">
            <v>502.8244234717485</v>
          </cell>
        </row>
        <row r="88">
          <cell r="B88">
            <v>2090</v>
          </cell>
          <cell r="C88">
            <v>514.38938521159866</v>
          </cell>
        </row>
        <row r="89">
          <cell r="B89">
            <v>2091</v>
          </cell>
          <cell r="C89">
            <v>526.22034107146544</v>
          </cell>
        </row>
        <row r="90">
          <cell r="B90">
            <v>2092</v>
          </cell>
          <cell r="C90">
            <v>538.32340891610909</v>
          </cell>
        </row>
        <row r="91">
          <cell r="B91">
            <v>2093</v>
          </cell>
          <cell r="C91">
            <v>550.7048473211795</v>
          </cell>
        </row>
        <row r="92">
          <cell r="B92">
            <v>2094</v>
          </cell>
          <cell r="C92">
            <v>563.37105880956665</v>
          </cell>
        </row>
        <row r="93">
          <cell r="B93">
            <v>2095</v>
          </cell>
          <cell r="C93">
            <v>576.32859316218662</v>
          </cell>
        </row>
        <row r="94">
          <cell r="B94">
            <v>2096</v>
          </cell>
          <cell r="C94">
            <v>589.58415080491682</v>
          </cell>
        </row>
        <row r="95">
          <cell r="B95">
            <v>2097</v>
          </cell>
          <cell r="C95">
            <v>603.14458627342981</v>
          </cell>
        </row>
        <row r="96">
          <cell r="B96">
            <v>2098</v>
          </cell>
          <cell r="C96">
            <v>617.01691175771862</v>
          </cell>
        </row>
        <row r="97">
          <cell r="B97">
            <v>2099</v>
          </cell>
          <cell r="C97">
            <v>631.20830072814613</v>
          </cell>
        </row>
        <row r="98">
          <cell r="B98">
            <v>2100</v>
          </cell>
          <cell r="C98">
            <v>645.72609164489347</v>
          </cell>
        </row>
      </sheetData>
      <sheetData sheetId="4">
        <row r="8">
          <cell r="I8">
            <v>38000</v>
          </cell>
        </row>
        <row r="9">
          <cell r="C9">
            <v>300</v>
          </cell>
        </row>
        <row r="11">
          <cell r="I11">
            <v>48000</v>
          </cell>
        </row>
        <row r="12">
          <cell r="C12">
            <v>28</v>
          </cell>
        </row>
        <row r="19">
          <cell r="B19">
            <v>22500</v>
          </cell>
          <cell r="C19">
            <v>0.34587606240772517</v>
          </cell>
          <cell r="D19">
            <v>55000</v>
          </cell>
          <cell r="E19">
            <v>0.13421941607013588</v>
          </cell>
        </row>
        <row r="21">
          <cell r="C21">
            <v>2017</v>
          </cell>
        </row>
        <row r="26">
          <cell r="C26">
            <v>75000000</v>
          </cell>
        </row>
      </sheetData>
      <sheetData sheetId="5">
        <row r="8">
          <cell r="G8">
            <v>0.75</v>
          </cell>
        </row>
        <row r="9">
          <cell r="G9">
            <v>0.25</v>
          </cell>
        </row>
        <row r="34">
          <cell r="C34">
            <v>25</v>
          </cell>
        </row>
        <row r="54">
          <cell r="C54">
            <v>10068.794639999998</v>
          </cell>
        </row>
        <row r="55">
          <cell r="C55">
            <v>6796.3238400000346</v>
          </cell>
        </row>
        <row r="57">
          <cell r="C57">
            <v>0.27</v>
          </cell>
        </row>
        <row r="61">
          <cell r="C61">
            <v>75000000</v>
          </cell>
        </row>
        <row r="64">
          <cell r="C64">
            <v>0.28000000000000003</v>
          </cell>
        </row>
        <row r="65">
          <cell r="C65">
            <v>0.25</v>
          </cell>
        </row>
        <row r="69">
          <cell r="C69">
            <v>0.05</v>
          </cell>
        </row>
        <row r="70">
          <cell r="C70">
            <v>0.1</v>
          </cell>
        </row>
        <row r="72">
          <cell r="C72">
            <v>3.5000000000000003E-2</v>
          </cell>
        </row>
        <row r="73">
          <cell r="C73">
            <v>2017</v>
          </cell>
        </row>
        <row r="74">
          <cell r="C74">
            <v>2017</v>
          </cell>
        </row>
        <row r="76">
          <cell r="C76">
            <v>1000000</v>
          </cell>
        </row>
      </sheetData>
      <sheetData sheetId="6"/>
      <sheetData sheetId="7"/>
      <sheetData sheetId="8"/>
      <sheetData sheetId="9"/>
      <sheetData sheetId="10" refreshError="1"/>
      <sheetData sheetId="11" refreshError="1"/>
      <sheetData sheetId="12">
        <row r="4">
          <cell r="B4">
            <v>2006</v>
          </cell>
        </row>
      </sheetData>
      <sheetData sheetId="13">
        <row r="8">
          <cell r="I8">
            <v>38000</v>
          </cell>
        </row>
      </sheetData>
      <sheetData sheetId="14">
        <row r="8">
          <cell r="G8">
            <v>0.75</v>
          </cell>
        </row>
      </sheetData>
      <sheetData sheetId="15"/>
      <sheetData sheetId="16"/>
      <sheetData sheetId="17">
        <row r="4">
          <cell r="B4">
            <v>2006</v>
          </cell>
        </row>
      </sheetData>
      <sheetData sheetId="18">
        <row r="8">
          <cell r="I8">
            <v>38000</v>
          </cell>
        </row>
      </sheetData>
      <sheetData sheetId="19">
        <row r="8">
          <cell r="G8">
            <v>0.75</v>
          </cell>
        </row>
      </sheetData>
      <sheetData sheetId="20"/>
      <sheetData sheetId="21"/>
      <sheetData sheetId="22">
        <row r="4">
          <cell r="B4">
            <v>2006</v>
          </cell>
        </row>
      </sheetData>
      <sheetData sheetId="23">
        <row r="8">
          <cell r="I8">
            <v>38000</v>
          </cell>
        </row>
      </sheetData>
      <sheetData sheetId="24">
        <row r="8">
          <cell r="G8">
            <v>0.75</v>
          </cell>
        </row>
      </sheetData>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Set 1"/>
      <sheetName val="Lookups"/>
      <sheetName val="DECC_Annual_Supplier_Reporting"/>
    </sheetNames>
    <sheetDataSet>
      <sheetData sheetId="0">
        <row r="7">
          <cell r="B7">
            <v>42390</v>
          </cell>
          <cell r="M7" t="str">
            <v>MK41</v>
          </cell>
          <cell r="N7">
            <v>1</v>
          </cell>
        </row>
        <row r="8">
          <cell r="B8">
            <v>42280</v>
          </cell>
          <cell r="M8" t="str">
            <v>HA6</v>
          </cell>
          <cell r="N8">
            <v>1</v>
          </cell>
        </row>
        <row r="9">
          <cell r="B9">
            <v>42290</v>
          </cell>
          <cell r="M9" t="str">
            <v>HA6</v>
          </cell>
          <cell r="N9">
            <v>1</v>
          </cell>
        </row>
        <row r="10">
          <cell r="B10">
            <v>42268</v>
          </cell>
          <cell r="M10" t="str">
            <v>HA5</v>
          </cell>
          <cell r="N10">
            <v>1</v>
          </cell>
        </row>
        <row r="11">
          <cell r="B11">
            <v>42271</v>
          </cell>
          <cell r="M11" t="str">
            <v>HA5</v>
          </cell>
          <cell r="N11">
            <v>1</v>
          </cell>
        </row>
        <row r="12">
          <cell r="B12">
            <v>42361</v>
          </cell>
          <cell r="M12" t="str">
            <v>HA5</v>
          </cell>
          <cell r="N12">
            <v>1</v>
          </cell>
        </row>
        <row r="13">
          <cell r="B13">
            <v>42277</v>
          </cell>
          <cell r="M13" t="str">
            <v>WD23</v>
          </cell>
          <cell r="N13">
            <v>1</v>
          </cell>
        </row>
        <row r="14">
          <cell r="B14">
            <v>42377</v>
          </cell>
          <cell r="M14" t="str">
            <v>WD23</v>
          </cell>
          <cell r="N14">
            <v>1</v>
          </cell>
        </row>
        <row r="15">
          <cell r="B15">
            <v>42279</v>
          </cell>
          <cell r="M15" t="str">
            <v>WD7</v>
          </cell>
          <cell r="N15">
            <v>1</v>
          </cell>
        </row>
        <row r="16">
          <cell r="B16">
            <v>42366</v>
          </cell>
          <cell r="M16" t="str">
            <v>AL1</v>
          </cell>
          <cell r="N16">
            <v>1</v>
          </cell>
        </row>
        <row r="17">
          <cell r="B17">
            <v>42307</v>
          </cell>
          <cell r="M17" t="str">
            <v>CM8</v>
          </cell>
          <cell r="N17">
            <v>1</v>
          </cell>
        </row>
        <row r="18">
          <cell r="B18">
            <v>42372</v>
          </cell>
          <cell r="M18" t="str">
            <v>RM5</v>
          </cell>
          <cell r="N18">
            <v>1</v>
          </cell>
        </row>
        <row r="19">
          <cell r="B19">
            <v>42406</v>
          </cell>
          <cell r="M19" t="str">
            <v>SS9</v>
          </cell>
          <cell r="N19">
            <v>1</v>
          </cell>
        </row>
        <row r="20">
          <cell r="B20">
            <v>42381</v>
          </cell>
          <cell r="M20" t="str">
            <v>SS2</v>
          </cell>
          <cell r="N20">
            <v>0</v>
          </cell>
        </row>
        <row r="21">
          <cell r="B21">
            <v>42269</v>
          </cell>
          <cell r="M21" t="str">
            <v>CO2</v>
          </cell>
          <cell r="N21">
            <v>1</v>
          </cell>
        </row>
        <row r="22">
          <cell r="B22">
            <v>42300</v>
          </cell>
          <cell r="M22" t="str">
            <v>CM23</v>
          </cell>
          <cell r="N22">
            <v>1</v>
          </cell>
        </row>
        <row r="23">
          <cell r="B23">
            <v>42268</v>
          </cell>
          <cell r="M23" t="str">
            <v>CB24</v>
          </cell>
          <cell r="N23">
            <v>1</v>
          </cell>
        </row>
        <row r="24">
          <cell r="B24">
            <v>42267</v>
          </cell>
          <cell r="M24" t="str">
            <v>CB24</v>
          </cell>
          <cell r="N24">
            <v>1</v>
          </cell>
        </row>
        <row r="25">
          <cell r="B25">
            <v>42392</v>
          </cell>
          <cell r="M25" t="str">
            <v>CB4</v>
          </cell>
          <cell r="N25">
            <v>1</v>
          </cell>
        </row>
        <row r="26">
          <cell r="B26">
            <v>42390</v>
          </cell>
          <cell r="M26" t="str">
            <v>CB1</v>
          </cell>
          <cell r="N26">
            <v>1</v>
          </cell>
        </row>
        <row r="27">
          <cell r="B27">
            <v>42266</v>
          </cell>
          <cell r="M27" t="str">
            <v>CB1</v>
          </cell>
          <cell r="N27">
            <v>1</v>
          </cell>
        </row>
        <row r="28">
          <cell r="B28">
            <v>42266</v>
          </cell>
          <cell r="M28" t="str">
            <v>CB1</v>
          </cell>
          <cell r="N28">
            <v>1</v>
          </cell>
        </row>
        <row r="29">
          <cell r="B29">
            <v>42277</v>
          </cell>
          <cell r="M29" t="str">
            <v>HA9</v>
          </cell>
          <cell r="N29">
            <v>1</v>
          </cell>
        </row>
        <row r="30">
          <cell r="B30">
            <v>42289</v>
          </cell>
          <cell r="M30" t="str">
            <v>HA1</v>
          </cell>
          <cell r="N30">
            <v>1</v>
          </cell>
        </row>
        <row r="31">
          <cell r="B31">
            <v>42270</v>
          </cell>
          <cell r="M31" t="str">
            <v>HA3</v>
          </cell>
          <cell r="N31">
            <v>1</v>
          </cell>
        </row>
        <row r="32">
          <cell r="B32">
            <v>42272</v>
          </cell>
          <cell r="M32" t="str">
            <v>HA3</v>
          </cell>
          <cell r="N32">
            <v>1</v>
          </cell>
        </row>
        <row r="33">
          <cell r="B33">
            <v>42404</v>
          </cell>
          <cell r="M33" t="str">
            <v>HA3</v>
          </cell>
          <cell r="N33">
            <v>1</v>
          </cell>
        </row>
        <row r="34">
          <cell r="B34">
            <v>42275</v>
          </cell>
          <cell r="M34" t="str">
            <v>HA3</v>
          </cell>
          <cell r="N34">
            <v>1</v>
          </cell>
        </row>
        <row r="35">
          <cell r="B35">
            <v>42270</v>
          </cell>
          <cell r="M35" t="str">
            <v>HA3</v>
          </cell>
          <cell r="N35">
            <v>1</v>
          </cell>
        </row>
        <row r="36">
          <cell r="B36">
            <v>42384</v>
          </cell>
          <cell r="M36" t="str">
            <v>HA3</v>
          </cell>
          <cell r="N36">
            <v>1</v>
          </cell>
        </row>
        <row r="37">
          <cell r="B37">
            <v>42266</v>
          </cell>
          <cell r="M37" t="str">
            <v>HA3</v>
          </cell>
          <cell r="N37">
            <v>1</v>
          </cell>
        </row>
        <row r="38">
          <cell r="B38">
            <v>42279</v>
          </cell>
          <cell r="M38" t="str">
            <v>HA7</v>
          </cell>
          <cell r="N38">
            <v>1</v>
          </cell>
        </row>
        <row r="39">
          <cell r="B39">
            <v>42370</v>
          </cell>
          <cell r="M39" t="str">
            <v>HA1</v>
          </cell>
          <cell r="N39">
            <v>1</v>
          </cell>
        </row>
        <row r="40">
          <cell r="B40">
            <v>42359</v>
          </cell>
          <cell r="M40" t="str">
            <v>WD4</v>
          </cell>
          <cell r="N40">
            <v>1</v>
          </cell>
        </row>
        <row r="41">
          <cell r="B41">
            <v>42312</v>
          </cell>
          <cell r="M41" t="str">
            <v>HP5</v>
          </cell>
          <cell r="N41">
            <v>1</v>
          </cell>
        </row>
        <row r="42">
          <cell r="B42">
            <v>42298</v>
          </cell>
          <cell r="M42" t="str">
            <v>N3</v>
          </cell>
          <cell r="N42">
            <v>1</v>
          </cell>
        </row>
        <row r="43">
          <cell r="B43">
            <v>42408</v>
          </cell>
          <cell r="M43" t="str">
            <v>N3</v>
          </cell>
          <cell r="N43">
            <v>0</v>
          </cell>
        </row>
        <row r="44">
          <cell r="B44">
            <v>42266</v>
          </cell>
          <cell r="M44" t="str">
            <v>N3</v>
          </cell>
          <cell r="N44">
            <v>1</v>
          </cell>
        </row>
        <row r="45">
          <cell r="B45">
            <v>42303</v>
          </cell>
          <cell r="M45" t="str">
            <v>EN1</v>
          </cell>
          <cell r="N45">
            <v>1</v>
          </cell>
        </row>
        <row r="46">
          <cell r="B46">
            <v>42362</v>
          </cell>
          <cell r="M46" t="str">
            <v>N14</v>
          </cell>
          <cell r="N46">
            <v>1</v>
          </cell>
        </row>
        <row r="47">
          <cell r="B47">
            <v>42286</v>
          </cell>
          <cell r="M47" t="str">
            <v>EN4</v>
          </cell>
          <cell r="N47">
            <v>1</v>
          </cell>
        </row>
        <row r="48">
          <cell r="B48">
            <v>42390</v>
          </cell>
          <cell r="M48" t="str">
            <v>N14</v>
          </cell>
          <cell r="N48">
            <v>1</v>
          </cell>
        </row>
        <row r="49">
          <cell r="B49">
            <v>42293</v>
          </cell>
          <cell r="M49" t="str">
            <v>N11</v>
          </cell>
          <cell r="N49">
            <v>1</v>
          </cell>
        </row>
        <row r="50">
          <cell r="B50">
            <v>42387</v>
          </cell>
          <cell r="M50" t="str">
            <v>N15</v>
          </cell>
          <cell r="N50">
            <v>1</v>
          </cell>
        </row>
        <row r="51">
          <cell r="B51">
            <v>42266</v>
          </cell>
          <cell r="M51" t="str">
            <v>N4</v>
          </cell>
          <cell r="N51">
            <v>1</v>
          </cell>
        </row>
        <row r="52">
          <cell r="B52">
            <v>42287</v>
          </cell>
          <cell r="M52" t="str">
            <v>CM23</v>
          </cell>
          <cell r="N52">
            <v>1</v>
          </cell>
        </row>
        <row r="53">
          <cell r="B53">
            <v>42383</v>
          </cell>
          <cell r="M53" t="str">
            <v>HA1</v>
          </cell>
          <cell r="N53">
            <v>0</v>
          </cell>
        </row>
        <row r="54">
          <cell r="B54">
            <v>42382</v>
          </cell>
          <cell r="M54" t="str">
            <v>CO2</v>
          </cell>
          <cell r="N54">
            <v>1</v>
          </cell>
        </row>
        <row r="55">
          <cell r="B55">
            <v>42268</v>
          </cell>
          <cell r="M55" t="str">
            <v>EN7</v>
          </cell>
          <cell r="N55">
            <v>1</v>
          </cell>
        </row>
        <row r="56">
          <cell r="B56">
            <v>42286</v>
          </cell>
          <cell r="M56" t="str">
            <v>AL1</v>
          </cell>
          <cell r="N56">
            <v>1</v>
          </cell>
        </row>
        <row r="57">
          <cell r="B57">
            <v>42278</v>
          </cell>
          <cell r="M57" t="str">
            <v>CM9</v>
          </cell>
          <cell r="N57">
            <v>1</v>
          </cell>
        </row>
        <row r="58">
          <cell r="B58">
            <v>42402</v>
          </cell>
          <cell r="M58" t="str">
            <v>LE2</v>
          </cell>
          <cell r="N58">
            <v>1</v>
          </cell>
        </row>
        <row r="59">
          <cell r="B59">
            <v>42269</v>
          </cell>
          <cell r="M59" t="str">
            <v>NN6</v>
          </cell>
          <cell r="N59">
            <v>1</v>
          </cell>
        </row>
        <row r="60">
          <cell r="B60">
            <v>42388</v>
          </cell>
          <cell r="M60" t="str">
            <v>E2</v>
          </cell>
          <cell r="N60">
            <v>1</v>
          </cell>
        </row>
        <row r="61">
          <cell r="B61">
            <v>42356</v>
          </cell>
          <cell r="M61" t="str">
            <v>E7</v>
          </cell>
          <cell r="N61">
            <v>1</v>
          </cell>
        </row>
        <row r="62">
          <cell r="B62">
            <v>42267</v>
          </cell>
          <cell r="M62" t="str">
            <v>SE15</v>
          </cell>
          <cell r="N62">
            <v>1</v>
          </cell>
        </row>
        <row r="63">
          <cell r="B63">
            <v>42383</v>
          </cell>
          <cell r="M63" t="str">
            <v>NW5</v>
          </cell>
          <cell r="N63">
            <v>1</v>
          </cell>
        </row>
        <row r="64">
          <cell r="B64">
            <v>42342</v>
          </cell>
          <cell r="M64" t="str">
            <v>E8</v>
          </cell>
          <cell r="N64">
            <v>1</v>
          </cell>
        </row>
        <row r="65">
          <cell r="B65">
            <v>42371</v>
          </cell>
          <cell r="M65" t="str">
            <v>N6</v>
          </cell>
          <cell r="N65">
            <v>1</v>
          </cell>
        </row>
        <row r="66">
          <cell r="B66">
            <v>42378</v>
          </cell>
          <cell r="M66" t="str">
            <v>N6</v>
          </cell>
          <cell r="N66">
            <v>1</v>
          </cell>
        </row>
        <row r="67">
          <cell r="B67">
            <v>42398</v>
          </cell>
          <cell r="M67" t="str">
            <v>SW3</v>
          </cell>
          <cell r="N67">
            <v>1</v>
          </cell>
        </row>
        <row r="68">
          <cell r="B68">
            <v>42373</v>
          </cell>
          <cell r="M68" t="str">
            <v>SW19</v>
          </cell>
          <cell r="N68">
            <v>1</v>
          </cell>
        </row>
        <row r="69">
          <cell r="B69">
            <v>42373</v>
          </cell>
          <cell r="M69" t="str">
            <v>SW19</v>
          </cell>
          <cell r="N69">
            <v>1</v>
          </cell>
        </row>
        <row r="70">
          <cell r="B70">
            <v>42359</v>
          </cell>
          <cell r="M70" t="str">
            <v>E3</v>
          </cell>
          <cell r="N70">
            <v>1</v>
          </cell>
        </row>
        <row r="71">
          <cell r="B71">
            <v>42404</v>
          </cell>
          <cell r="M71" t="str">
            <v>SW14</v>
          </cell>
          <cell r="N71">
            <v>1</v>
          </cell>
        </row>
        <row r="72">
          <cell r="B72">
            <v>42356</v>
          </cell>
          <cell r="M72" t="str">
            <v>E2</v>
          </cell>
          <cell r="N72">
            <v>1</v>
          </cell>
        </row>
        <row r="73">
          <cell r="B73">
            <v>42398</v>
          </cell>
          <cell r="M73" t="str">
            <v>NW10</v>
          </cell>
          <cell r="N73">
            <v>1</v>
          </cell>
        </row>
        <row r="74">
          <cell r="B74">
            <v>42327</v>
          </cell>
          <cell r="M74" t="str">
            <v>E5</v>
          </cell>
          <cell r="N74">
            <v>1</v>
          </cell>
        </row>
        <row r="75">
          <cell r="B75">
            <v>42374</v>
          </cell>
          <cell r="M75" t="str">
            <v>E11</v>
          </cell>
          <cell r="N75">
            <v>1</v>
          </cell>
        </row>
        <row r="76">
          <cell r="B76">
            <v>42280</v>
          </cell>
          <cell r="M76" t="str">
            <v>N5</v>
          </cell>
          <cell r="N76">
            <v>1</v>
          </cell>
        </row>
        <row r="77">
          <cell r="B77">
            <v>42287</v>
          </cell>
          <cell r="M77" t="str">
            <v>E9</v>
          </cell>
          <cell r="N77">
            <v>1</v>
          </cell>
        </row>
        <row r="78">
          <cell r="B78">
            <v>42349</v>
          </cell>
          <cell r="M78" t="str">
            <v>NW2</v>
          </cell>
          <cell r="N78">
            <v>1</v>
          </cell>
        </row>
        <row r="79">
          <cell r="B79">
            <v>42287</v>
          </cell>
          <cell r="M79" t="str">
            <v>SE23</v>
          </cell>
          <cell r="N79">
            <v>1</v>
          </cell>
        </row>
        <row r="80">
          <cell r="B80">
            <v>42266</v>
          </cell>
          <cell r="M80" t="str">
            <v>E2</v>
          </cell>
          <cell r="N80">
            <v>1</v>
          </cell>
        </row>
        <row r="81">
          <cell r="B81">
            <v>42291</v>
          </cell>
          <cell r="M81" t="str">
            <v>N16</v>
          </cell>
          <cell r="N81">
            <v>1</v>
          </cell>
        </row>
        <row r="82">
          <cell r="B82">
            <v>42288</v>
          </cell>
          <cell r="M82" t="str">
            <v>E3</v>
          </cell>
          <cell r="N82">
            <v>1</v>
          </cell>
        </row>
        <row r="83">
          <cell r="B83">
            <v>42288</v>
          </cell>
          <cell r="M83" t="str">
            <v>W6</v>
          </cell>
          <cell r="N83">
            <v>1</v>
          </cell>
        </row>
        <row r="84">
          <cell r="B84">
            <v>42320</v>
          </cell>
          <cell r="M84" t="str">
            <v>SE19</v>
          </cell>
          <cell r="N84">
            <v>1</v>
          </cell>
        </row>
        <row r="85">
          <cell r="B85">
            <v>42268</v>
          </cell>
          <cell r="M85" t="str">
            <v>NW6</v>
          </cell>
          <cell r="N85">
            <v>1</v>
          </cell>
        </row>
        <row r="86">
          <cell r="B86">
            <v>42266</v>
          </cell>
          <cell r="M86" t="str">
            <v>SW18</v>
          </cell>
          <cell r="N86">
            <v>1</v>
          </cell>
        </row>
        <row r="87">
          <cell r="B87">
            <v>42290</v>
          </cell>
          <cell r="M87" t="str">
            <v>E8</v>
          </cell>
          <cell r="N87">
            <v>1</v>
          </cell>
        </row>
        <row r="88">
          <cell r="B88">
            <v>42360</v>
          </cell>
          <cell r="M88" t="str">
            <v>E9</v>
          </cell>
          <cell r="N88">
            <v>1</v>
          </cell>
        </row>
        <row r="89">
          <cell r="B89">
            <v>42360</v>
          </cell>
          <cell r="M89" t="str">
            <v>EC2A</v>
          </cell>
          <cell r="N89">
            <v>1</v>
          </cell>
        </row>
        <row r="90">
          <cell r="B90">
            <v>42268</v>
          </cell>
          <cell r="M90" t="str">
            <v>SW12</v>
          </cell>
          <cell r="N90">
            <v>1</v>
          </cell>
        </row>
        <row r="91">
          <cell r="B91">
            <v>42296</v>
          </cell>
          <cell r="M91" t="str">
            <v>N16</v>
          </cell>
          <cell r="N91">
            <v>1</v>
          </cell>
        </row>
        <row r="92">
          <cell r="B92">
            <v>42397</v>
          </cell>
          <cell r="M92" t="str">
            <v>SW14</v>
          </cell>
          <cell r="N92">
            <v>1</v>
          </cell>
        </row>
        <row r="93">
          <cell r="B93">
            <v>42267</v>
          </cell>
          <cell r="M93" t="str">
            <v>N1</v>
          </cell>
          <cell r="N93">
            <v>1</v>
          </cell>
        </row>
        <row r="94">
          <cell r="B94">
            <v>42305</v>
          </cell>
          <cell r="M94" t="str">
            <v>NW3</v>
          </cell>
          <cell r="N94">
            <v>1</v>
          </cell>
        </row>
        <row r="95">
          <cell r="B95">
            <v>42355</v>
          </cell>
          <cell r="M95" t="str">
            <v>BR3</v>
          </cell>
          <cell r="N95">
            <v>1</v>
          </cell>
        </row>
        <row r="96">
          <cell r="B96">
            <v>42293</v>
          </cell>
          <cell r="M96" t="str">
            <v>E8</v>
          </cell>
          <cell r="N96">
            <v>1</v>
          </cell>
        </row>
        <row r="97">
          <cell r="B97">
            <v>42270</v>
          </cell>
          <cell r="M97" t="str">
            <v>W2</v>
          </cell>
          <cell r="N97">
            <v>1</v>
          </cell>
        </row>
        <row r="98">
          <cell r="B98">
            <v>42266</v>
          </cell>
          <cell r="M98" t="str">
            <v>SW9</v>
          </cell>
          <cell r="N98">
            <v>1</v>
          </cell>
        </row>
        <row r="99">
          <cell r="B99">
            <v>42311</v>
          </cell>
          <cell r="M99" t="str">
            <v>E5</v>
          </cell>
          <cell r="N99">
            <v>1</v>
          </cell>
        </row>
        <row r="100">
          <cell r="B100">
            <v>42332</v>
          </cell>
          <cell r="M100" t="str">
            <v>NW10</v>
          </cell>
          <cell r="N100">
            <v>1</v>
          </cell>
        </row>
        <row r="101">
          <cell r="B101">
            <v>42315</v>
          </cell>
          <cell r="M101" t="str">
            <v>E5</v>
          </cell>
          <cell r="N101">
            <v>1</v>
          </cell>
        </row>
        <row r="102">
          <cell r="B102">
            <v>42399</v>
          </cell>
          <cell r="M102" t="str">
            <v>IG10</v>
          </cell>
          <cell r="N102">
            <v>1</v>
          </cell>
        </row>
        <row r="103">
          <cell r="B103">
            <v>42360</v>
          </cell>
          <cell r="M103" t="str">
            <v>E8</v>
          </cell>
          <cell r="N103">
            <v>1</v>
          </cell>
        </row>
        <row r="104">
          <cell r="B104">
            <v>42284</v>
          </cell>
          <cell r="M104" t="str">
            <v>SW15</v>
          </cell>
          <cell r="N104">
            <v>1</v>
          </cell>
        </row>
        <row r="105">
          <cell r="B105">
            <v>42266</v>
          </cell>
          <cell r="M105" t="str">
            <v>SW4</v>
          </cell>
          <cell r="N105">
            <v>1</v>
          </cell>
        </row>
        <row r="106">
          <cell r="B106">
            <v>42270</v>
          </cell>
          <cell r="M106" t="str">
            <v>W14</v>
          </cell>
          <cell r="N106">
            <v>1</v>
          </cell>
        </row>
        <row r="107">
          <cell r="B107">
            <v>42290</v>
          </cell>
          <cell r="M107" t="str">
            <v>SE14</v>
          </cell>
          <cell r="N107">
            <v>1</v>
          </cell>
        </row>
        <row r="108">
          <cell r="B108">
            <v>42272</v>
          </cell>
          <cell r="M108" t="str">
            <v>SW2</v>
          </cell>
          <cell r="N108">
            <v>1</v>
          </cell>
        </row>
        <row r="109">
          <cell r="B109">
            <v>42271</v>
          </cell>
          <cell r="M109" t="str">
            <v>SE15</v>
          </cell>
          <cell r="N109">
            <v>1</v>
          </cell>
        </row>
        <row r="110">
          <cell r="B110">
            <v>42272</v>
          </cell>
          <cell r="M110" t="str">
            <v>W9</v>
          </cell>
          <cell r="N110">
            <v>1</v>
          </cell>
        </row>
        <row r="111">
          <cell r="B111">
            <v>42363</v>
          </cell>
          <cell r="M111" t="str">
            <v>W9</v>
          </cell>
          <cell r="N111">
            <v>1</v>
          </cell>
        </row>
        <row r="112">
          <cell r="B112">
            <v>42376</v>
          </cell>
          <cell r="M112" t="str">
            <v>N16</v>
          </cell>
          <cell r="N112">
            <v>1</v>
          </cell>
        </row>
        <row r="113">
          <cell r="B113">
            <v>42270</v>
          </cell>
          <cell r="M113" t="str">
            <v>E9</v>
          </cell>
          <cell r="N113">
            <v>1</v>
          </cell>
        </row>
        <row r="114">
          <cell r="B114">
            <v>42337</v>
          </cell>
          <cell r="M114" t="str">
            <v>E11</v>
          </cell>
          <cell r="N114">
            <v>1</v>
          </cell>
        </row>
        <row r="115">
          <cell r="B115">
            <v>42292</v>
          </cell>
          <cell r="M115" t="str">
            <v>E11</v>
          </cell>
          <cell r="N115">
            <v>1</v>
          </cell>
        </row>
        <row r="116">
          <cell r="B116">
            <v>42282</v>
          </cell>
          <cell r="M116" t="str">
            <v>E9</v>
          </cell>
          <cell r="N116">
            <v>1</v>
          </cell>
        </row>
        <row r="117">
          <cell r="B117">
            <v>42278</v>
          </cell>
          <cell r="M117" t="str">
            <v>SW18</v>
          </cell>
          <cell r="N117">
            <v>1</v>
          </cell>
        </row>
        <row r="118">
          <cell r="B118">
            <v>42285</v>
          </cell>
          <cell r="M118" t="str">
            <v>N16</v>
          </cell>
          <cell r="N118">
            <v>1</v>
          </cell>
        </row>
        <row r="119">
          <cell r="B119">
            <v>42272</v>
          </cell>
          <cell r="M119" t="str">
            <v>SW16</v>
          </cell>
          <cell r="N119">
            <v>1</v>
          </cell>
        </row>
        <row r="120">
          <cell r="B120">
            <v>42266</v>
          </cell>
          <cell r="M120" t="str">
            <v>SW16</v>
          </cell>
          <cell r="N120">
            <v>1</v>
          </cell>
        </row>
        <row r="121">
          <cell r="B121">
            <v>42266</v>
          </cell>
          <cell r="M121" t="str">
            <v>W14</v>
          </cell>
          <cell r="N121">
            <v>1</v>
          </cell>
        </row>
        <row r="122">
          <cell r="B122">
            <v>42327</v>
          </cell>
          <cell r="M122" t="str">
            <v>W14</v>
          </cell>
          <cell r="N122">
            <v>1</v>
          </cell>
        </row>
        <row r="123">
          <cell r="B123">
            <v>42290</v>
          </cell>
          <cell r="M123" t="str">
            <v>N7</v>
          </cell>
          <cell r="N123">
            <v>1</v>
          </cell>
        </row>
        <row r="124">
          <cell r="B124">
            <v>42360</v>
          </cell>
          <cell r="M124" t="str">
            <v>N16</v>
          </cell>
          <cell r="N124">
            <v>1</v>
          </cell>
        </row>
        <row r="125">
          <cell r="B125">
            <v>42277</v>
          </cell>
          <cell r="M125" t="str">
            <v>SE15</v>
          </cell>
          <cell r="N125">
            <v>1</v>
          </cell>
        </row>
        <row r="126">
          <cell r="B126">
            <v>42289</v>
          </cell>
          <cell r="M126" t="str">
            <v>E2</v>
          </cell>
          <cell r="N126">
            <v>1</v>
          </cell>
        </row>
        <row r="127">
          <cell r="B127">
            <v>42408</v>
          </cell>
          <cell r="M127" t="str">
            <v>SW20</v>
          </cell>
          <cell r="N127">
            <v>1</v>
          </cell>
        </row>
        <row r="128">
          <cell r="B128">
            <v>42287</v>
          </cell>
          <cell r="M128" t="str">
            <v>SW19</v>
          </cell>
          <cell r="N128">
            <v>1</v>
          </cell>
        </row>
        <row r="129">
          <cell r="B129">
            <v>42359</v>
          </cell>
          <cell r="M129" t="str">
            <v>E9</v>
          </cell>
          <cell r="N129">
            <v>1</v>
          </cell>
        </row>
        <row r="130">
          <cell r="B130">
            <v>42314</v>
          </cell>
          <cell r="M130" t="str">
            <v>E11</v>
          </cell>
          <cell r="N130">
            <v>1</v>
          </cell>
        </row>
        <row r="131">
          <cell r="B131">
            <v>42399</v>
          </cell>
          <cell r="M131" t="str">
            <v>N16</v>
          </cell>
          <cell r="N131">
            <v>1</v>
          </cell>
        </row>
        <row r="132">
          <cell r="B132">
            <v>42271</v>
          </cell>
          <cell r="M132" t="str">
            <v>NW3</v>
          </cell>
          <cell r="N132">
            <v>1</v>
          </cell>
        </row>
        <row r="133">
          <cell r="B133">
            <v>42271</v>
          </cell>
          <cell r="M133" t="str">
            <v>N1</v>
          </cell>
          <cell r="N133">
            <v>1</v>
          </cell>
        </row>
        <row r="134">
          <cell r="B134">
            <v>42401</v>
          </cell>
          <cell r="M134" t="str">
            <v>E5</v>
          </cell>
          <cell r="N134">
            <v>1</v>
          </cell>
        </row>
        <row r="135">
          <cell r="B135">
            <v>42305</v>
          </cell>
          <cell r="M135" t="str">
            <v>E8</v>
          </cell>
          <cell r="N135">
            <v>1</v>
          </cell>
        </row>
        <row r="136">
          <cell r="B136">
            <v>42272</v>
          </cell>
          <cell r="M136" t="str">
            <v>W1G</v>
          </cell>
          <cell r="N136">
            <v>1</v>
          </cell>
        </row>
        <row r="137">
          <cell r="B137">
            <v>42359</v>
          </cell>
          <cell r="M137" t="str">
            <v>NW1</v>
          </cell>
          <cell r="N137">
            <v>1</v>
          </cell>
        </row>
        <row r="138">
          <cell r="B138">
            <v>42383</v>
          </cell>
          <cell r="M138" t="str">
            <v>SW11</v>
          </cell>
          <cell r="N138">
            <v>1</v>
          </cell>
        </row>
        <row r="139">
          <cell r="B139">
            <v>42283</v>
          </cell>
          <cell r="M139" t="str">
            <v>E9</v>
          </cell>
          <cell r="N139">
            <v>1</v>
          </cell>
        </row>
        <row r="140">
          <cell r="B140">
            <v>42373</v>
          </cell>
          <cell r="M140" t="str">
            <v>W1S</v>
          </cell>
          <cell r="N140">
            <v>0</v>
          </cell>
        </row>
        <row r="141">
          <cell r="B141">
            <v>42266</v>
          </cell>
          <cell r="M141" t="str">
            <v>E2</v>
          </cell>
          <cell r="N141">
            <v>1</v>
          </cell>
        </row>
        <row r="142">
          <cell r="B142">
            <v>42270</v>
          </cell>
          <cell r="M142" t="str">
            <v>SE26</v>
          </cell>
          <cell r="N142">
            <v>1</v>
          </cell>
        </row>
        <row r="143">
          <cell r="B143">
            <v>42405</v>
          </cell>
          <cell r="M143" t="str">
            <v>SW19</v>
          </cell>
          <cell r="N143">
            <v>1</v>
          </cell>
        </row>
        <row r="144">
          <cell r="B144">
            <v>42359</v>
          </cell>
          <cell r="M144" t="str">
            <v>E17</v>
          </cell>
          <cell r="N144">
            <v>1</v>
          </cell>
        </row>
        <row r="145">
          <cell r="B145">
            <v>42404</v>
          </cell>
          <cell r="M145" t="str">
            <v>N19</v>
          </cell>
          <cell r="N145">
            <v>1</v>
          </cell>
        </row>
        <row r="146">
          <cell r="B146">
            <v>42348</v>
          </cell>
          <cell r="M146" t="str">
            <v>N4</v>
          </cell>
          <cell r="N146">
            <v>1</v>
          </cell>
        </row>
        <row r="147">
          <cell r="B147">
            <v>42398</v>
          </cell>
          <cell r="M147" t="str">
            <v>NW3</v>
          </cell>
          <cell r="N147">
            <v>1</v>
          </cell>
        </row>
        <row r="148">
          <cell r="B148">
            <v>42321</v>
          </cell>
          <cell r="M148" t="str">
            <v>E1</v>
          </cell>
          <cell r="N148">
            <v>0</v>
          </cell>
        </row>
        <row r="149">
          <cell r="B149">
            <v>42321</v>
          </cell>
          <cell r="M149" t="str">
            <v>E1</v>
          </cell>
          <cell r="N149">
            <v>0</v>
          </cell>
        </row>
        <row r="150">
          <cell r="B150">
            <v>42321</v>
          </cell>
          <cell r="M150" t="str">
            <v>E1</v>
          </cell>
          <cell r="N150">
            <v>0</v>
          </cell>
        </row>
        <row r="151">
          <cell r="B151">
            <v>42321</v>
          </cell>
          <cell r="M151" t="str">
            <v>E1</v>
          </cell>
          <cell r="N151">
            <v>0</v>
          </cell>
        </row>
        <row r="152">
          <cell r="B152">
            <v>42301</v>
          </cell>
          <cell r="M152" t="str">
            <v>NW8</v>
          </cell>
          <cell r="N152">
            <v>1</v>
          </cell>
        </row>
        <row r="153">
          <cell r="B153">
            <v>42268</v>
          </cell>
          <cell r="M153" t="str">
            <v>N5</v>
          </cell>
          <cell r="N153">
            <v>1</v>
          </cell>
        </row>
        <row r="154">
          <cell r="B154">
            <v>42300</v>
          </cell>
          <cell r="M154" t="str">
            <v>W10</v>
          </cell>
          <cell r="N154">
            <v>1</v>
          </cell>
        </row>
        <row r="155">
          <cell r="B155">
            <v>42266</v>
          </cell>
          <cell r="M155" t="str">
            <v>E9</v>
          </cell>
          <cell r="N155">
            <v>1</v>
          </cell>
        </row>
        <row r="156">
          <cell r="B156">
            <v>42286</v>
          </cell>
          <cell r="M156" t="str">
            <v>N19</v>
          </cell>
          <cell r="N156">
            <v>1</v>
          </cell>
        </row>
        <row r="157">
          <cell r="B157">
            <v>42401</v>
          </cell>
          <cell r="M157" t="str">
            <v>SW15</v>
          </cell>
          <cell r="N157">
            <v>1</v>
          </cell>
        </row>
        <row r="158">
          <cell r="B158">
            <v>42375</v>
          </cell>
          <cell r="M158" t="str">
            <v>W9</v>
          </cell>
          <cell r="N158">
            <v>1</v>
          </cell>
        </row>
        <row r="159">
          <cell r="B159">
            <v>42363</v>
          </cell>
          <cell r="M159" t="str">
            <v>W11</v>
          </cell>
          <cell r="N159">
            <v>1</v>
          </cell>
        </row>
        <row r="160">
          <cell r="B160">
            <v>42290</v>
          </cell>
          <cell r="M160" t="str">
            <v>SW11</v>
          </cell>
          <cell r="N160">
            <v>1</v>
          </cell>
        </row>
        <row r="161">
          <cell r="B161">
            <v>42285</v>
          </cell>
          <cell r="M161" t="str">
            <v>E3</v>
          </cell>
          <cell r="N161">
            <v>1</v>
          </cell>
        </row>
        <row r="162">
          <cell r="B162">
            <v>42367</v>
          </cell>
          <cell r="M162" t="str">
            <v>KT3</v>
          </cell>
          <cell r="N162">
            <v>1</v>
          </cell>
        </row>
        <row r="163">
          <cell r="B163">
            <v>42395</v>
          </cell>
          <cell r="M163" t="str">
            <v>NW6</v>
          </cell>
          <cell r="N163">
            <v>1</v>
          </cell>
        </row>
        <row r="164">
          <cell r="B164">
            <v>42397</v>
          </cell>
          <cell r="M164" t="str">
            <v>SW15</v>
          </cell>
          <cell r="N164">
            <v>1</v>
          </cell>
        </row>
        <row r="165">
          <cell r="B165">
            <v>42367</v>
          </cell>
          <cell r="M165" t="str">
            <v>N7</v>
          </cell>
          <cell r="N165">
            <v>1</v>
          </cell>
        </row>
        <row r="166">
          <cell r="B166">
            <v>42316</v>
          </cell>
          <cell r="M166" t="str">
            <v>SE24</v>
          </cell>
          <cell r="N166">
            <v>1</v>
          </cell>
        </row>
        <row r="167">
          <cell r="B167">
            <v>42394</v>
          </cell>
          <cell r="M167" t="str">
            <v>E2</v>
          </cell>
          <cell r="N167">
            <v>1</v>
          </cell>
        </row>
        <row r="168">
          <cell r="B168">
            <v>42374</v>
          </cell>
          <cell r="M168" t="str">
            <v>E2</v>
          </cell>
          <cell r="N168">
            <v>1</v>
          </cell>
        </row>
        <row r="169">
          <cell r="B169">
            <v>42266</v>
          </cell>
          <cell r="M169" t="str">
            <v>N1</v>
          </cell>
          <cell r="N169">
            <v>1</v>
          </cell>
        </row>
        <row r="170">
          <cell r="B170">
            <v>42268</v>
          </cell>
          <cell r="M170" t="str">
            <v>SE11</v>
          </cell>
          <cell r="N170">
            <v>1</v>
          </cell>
        </row>
        <row r="171">
          <cell r="B171">
            <v>42357</v>
          </cell>
          <cell r="M171" t="str">
            <v>E17</v>
          </cell>
          <cell r="N171">
            <v>1</v>
          </cell>
        </row>
        <row r="172">
          <cell r="B172">
            <v>42409</v>
          </cell>
          <cell r="M172" t="str">
            <v>SW20</v>
          </cell>
          <cell r="N172">
            <v>1</v>
          </cell>
        </row>
        <row r="173">
          <cell r="B173">
            <v>42277</v>
          </cell>
          <cell r="M173" t="str">
            <v>NW1</v>
          </cell>
          <cell r="N173">
            <v>1</v>
          </cell>
        </row>
        <row r="174">
          <cell r="B174">
            <v>42368</v>
          </cell>
          <cell r="M174" t="str">
            <v>SW4</v>
          </cell>
          <cell r="N174">
            <v>1</v>
          </cell>
        </row>
        <row r="175">
          <cell r="B175">
            <v>42367</v>
          </cell>
          <cell r="M175" t="str">
            <v>N5</v>
          </cell>
          <cell r="N175">
            <v>1</v>
          </cell>
        </row>
        <row r="176">
          <cell r="B176">
            <v>42287</v>
          </cell>
          <cell r="M176" t="str">
            <v>SW12</v>
          </cell>
          <cell r="N176">
            <v>1</v>
          </cell>
        </row>
        <row r="177">
          <cell r="B177">
            <v>42334</v>
          </cell>
          <cell r="M177" t="str">
            <v>SE1</v>
          </cell>
          <cell r="N177">
            <v>1</v>
          </cell>
        </row>
        <row r="178">
          <cell r="B178">
            <v>42334</v>
          </cell>
          <cell r="M178" t="str">
            <v>N1</v>
          </cell>
          <cell r="N178">
            <v>1</v>
          </cell>
        </row>
        <row r="179">
          <cell r="B179">
            <v>42291</v>
          </cell>
          <cell r="M179" t="str">
            <v>SW1V</v>
          </cell>
          <cell r="N179">
            <v>1</v>
          </cell>
        </row>
        <row r="180">
          <cell r="B180">
            <v>42389</v>
          </cell>
          <cell r="M180" t="str">
            <v>N1</v>
          </cell>
          <cell r="N180">
            <v>1</v>
          </cell>
        </row>
        <row r="181">
          <cell r="B181">
            <v>42270</v>
          </cell>
          <cell r="M181" t="str">
            <v>N1</v>
          </cell>
          <cell r="N181">
            <v>1</v>
          </cell>
        </row>
        <row r="182">
          <cell r="B182">
            <v>42251</v>
          </cell>
          <cell r="M182" t="str">
            <v>W1U</v>
          </cell>
          <cell r="N182">
            <v>1</v>
          </cell>
        </row>
        <row r="183">
          <cell r="B183">
            <v>42374</v>
          </cell>
          <cell r="M183" t="str">
            <v>SE1</v>
          </cell>
          <cell r="N183">
            <v>1</v>
          </cell>
        </row>
        <row r="184">
          <cell r="B184">
            <v>42328</v>
          </cell>
          <cell r="M184" t="str">
            <v>E9</v>
          </cell>
          <cell r="N184">
            <v>1</v>
          </cell>
        </row>
        <row r="185">
          <cell r="B185">
            <v>42267</v>
          </cell>
          <cell r="M185" t="str">
            <v>EC1Y</v>
          </cell>
          <cell r="N185">
            <v>1</v>
          </cell>
        </row>
        <row r="186">
          <cell r="B186">
            <v>42266</v>
          </cell>
          <cell r="M186" t="str">
            <v>SE1</v>
          </cell>
          <cell r="N186">
            <v>1</v>
          </cell>
        </row>
        <row r="187">
          <cell r="B187">
            <v>42381</v>
          </cell>
          <cell r="M187" t="str">
            <v>SE1</v>
          </cell>
          <cell r="N187">
            <v>0</v>
          </cell>
        </row>
        <row r="188">
          <cell r="B188">
            <v>42345</v>
          </cell>
          <cell r="M188" t="str">
            <v>NW6</v>
          </cell>
          <cell r="N188">
            <v>1</v>
          </cell>
        </row>
        <row r="189">
          <cell r="B189">
            <v>42345</v>
          </cell>
          <cell r="M189" t="str">
            <v>SW15</v>
          </cell>
          <cell r="N189">
            <v>1</v>
          </cell>
        </row>
        <row r="190">
          <cell r="B190">
            <v>42284</v>
          </cell>
          <cell r="M190" t="str">
            <v>NW2</v>
          </cell>
          <cell r="N190">
            <v>1</v>
          </cell>
        </row>
        <row r="191">
          <cell r="B191">
            <v>42326</v>
          </cell>
          <cell r="M191" t="str">
            <v>EC1V</v>
          </cell>
          <cell r="N191">
            <v>1</v>
          </cell>
        </row>
        <row r="192">
          <cell r="B192">
            <v>42359</v>
          </cell>
          <cell r="M192" t="str">
            <v>E2</v>
          </cell>
          <cell r="N192">
            <v>1</v>
          </cell>
        </row>
        <row r="193">
          <cell r="B193">
            <v>42303</v>
          </cell>
          <cell r="M193" t="str">
            <v>E9</v>
          </cell>
          <cell r="N193">
            <v>1</v>
          </cell>
        </row>
        <row r="194">
          <cell r="B194">
            <v>42285</v>
          </cell>
          <cell r="M194" t="str">
            <v>E11</v>
          </cell>
          <cell r="N194">
            <v>1</v>
          </cell>
        </row>
        <row r="195">
          <cell r="B195">
            <v>42355</v>
          </cell>
          <cell r="M195" t="str">
            <v>E8</v>
          </cell>
          <cell r="N195">
            <v>1</v>
          </cell>
        </row>
        <row r="196">
          <cell r="B196">
            <v>42376</v>
          </cell>
          <cell r="M196" t="str">
            <v>E14</v>
          </cell>
          <cell r="N196">
            <v>1</v>
          </cell>
        </row>
        <row r="197">
          <cell r="B197">
            <v>42375</v>
          </cell>
          <cell r="M197" t="str">
            <v>E5</v>
          </cell>
          <cell r="N197">
            <v>1</v>
          </cell>
        </row>
        <row r="198">
          <cell r="B198">
            <v>42373</v>
          </cell>
          <cell r="M198" t="str">
            <v>E8</v>
          </cell>
          <cell r="N198">
            <v>1</v>
          </cell>
        </row>
        <row r="199">
          <cell r="B199">
            <v>42366</v>
          </cell>
          <cell r="M199" t="str">
            <v>E9</v>
          </cell>
          <cell r="N199">
            <v>1</v>
          </cell>
        </row>
        <row r="200">
          <cell r="B200">
            <v>42361</v>
          </cell>
          <cell r="M200" t="str">
            <v>NW1</v>
          </cell>
          <cell r="N200">
            <v>1</v>
          </cell>
        </row>
        <row r="201">
          <cell r="B201">
            <v>42297</v>
          </cell>
          <cell r="M201" t="str">
            <v>N16</v>
          </cell>
          <cell r="N201">
            <v>1</v>
          </cell>
        </row>
        <row r="202">
          <cell r="B202">
            <v>42286</v>
          </cell>
          <cell r="M202" t="str">
            <v>SE11</v>
          </cell>
          <cell r="N202">
            <v>1</v>
          </cell>
        </row>
        <row r="203">
          <cell r="B203">
            <v>42298</v>
          </cell>
          <cell r="M203" t="str">
            <v>SE15</v>
          </cell>
          <cell r="N203">
            <v>1</v>
          </cell>
        </row>
        <row r="204">
          <cell r="B204">
            <v>42308</v>
          </cell>
          <cell r="M204" t="str">
            <v>SW4</v>
          </cell>
          <cell r="N204">
            <v>1</v>
          </cell>
        </row>
        <row r="205">
          <cell r="B205">
            <v>42336</v>
          </cell>
          <cell r="M205" t="str">
            <v>SW9</v>
          </cell>
          <cell r="N205">
            <v>1</v>
          </cell>
        </row>
        <row r="206">
          <cell r="B206">
            <v>42268</v>
          </cell>
          <cell r="M206" t="str">
            <v>E3</v>
          </cell>
          <cell r="N206">
            <v>1</v>
          </cell>
        </row>
        <row r="207">
          <cell r="B207">
            <v>42287</v>
          </cell>
          <cell r="M207" t="str">
            <v>E9</v>
          </cell>
          <cell r="N207">
            <v>1</v>
          </cell>
        </row>
        <row r="208">
          <cell r="B208">
            <v>42271</v>
          </cell>
          <cell r="M208" t="str">
            <v>E8</v>
          </cell>
          <cell r="N208">
            <v>1</v>
          </cell>
        </row>
        <row r="209">
          <cell r="B209">
            <v>42311</v>
          </cell>
          <cell r="M209" t="str">
            <v>E14</v>
          </cell>
          <cell r="N209">
            <v>1</v>
          </cell>
        </row>
        <row r="210">
          <cell r="B210">
            <v>42389</v>
          </cell>
          <cell r="M210" t="str">
            <v>E2</v>
          </cell>
          <cell r="N210">
            <v>1</v>
          </cell>
        </row>
        <row r="211">
          <cell r="B211">
            <v>42251</v>
          </cell>
          <cell r="M211" t="str">
            <v>E2</v>
          </cell>
          <cell r="N211">
            <v>1</v>
          </cell>
        </row>
        <row r="212">
          <cell r="B212">
            <v>42333</v>
          </cell>
          <cell r="M212" t="str">
            <v>W1T</v>
          </cell>
          <cell r="N212">
            <v>1</v>
          </cell>
        </row>
        <row r="213">
          <cell r="B213">
            <v>42333</v>
          </cell>
          <cell r="M213" t="str">
            <v>W1T</v>
          </cell>
          <cell r="N213">
            <v>1</v>
          </cell>
        </row>
        <row r="214">
          <cell r="B214">
            <v>42279</v>
          </cell>
          <cell r="M214" t="str">
            <v>E3</v>
          </cell>
          <cell r="N214">
            <v>1</v>
          </cell>
        </row>
        <row r="215">
          <cell r="B215">
            <v>42398</v>
          </cell>
          <cell r="M215" t="str">
            <v>SW19</v>
          </cell>
          <cell r="N215">
            <v>1</v>
          </cell>
        </row>
        <row r="216">
          <cell r="B216">
            <v>42288</v>
          </cell>
          <cell r="M216" t="str">
            <v>E9</v>
          </cell>
          <cell r="N216">
            <v>1</v>
          </cell>
        </row>
        <row r="217">
          <cell r="B217">
            <v>42280</v>
          </cell>
          <cell r="M217" t="str">
            <v>KT2</v>
          </cell>
          <cell r="N217">
            <v>1</v>
          </cell>
        </row>
        <row r="218">
          <cell r="B218">
            <v>42280</v>
          </cell>
          <cell r="M218" t="str">
            <v>N1</v>
          </cell>
          <cell r="N218">
            <v>1</v>
          </cell>
        </row>
        <row r="219">
          <cell r="B219">
            <v>42335</v>
          </cell>
          <cell r="M219" t="str">
            <v>E1</v>
          </cell>
          <cell r="N219">
            <v>1</v>
          </cell>
        </row>
        <row r="220">
          <cell r="B220">
            <v>42369</v>
          </cell>
          <cell r="M220" t="str">
            <v>CW9</v>
          </cell>
          <cell r="N220">
            <v>1</v>
          </cell>
        </row>
        <row r="221">
          <cell r="B221">
            <v>42293</v>
          </cell>
          <cell r="M221" t="str">
            <v>SY20</v>
          </cell>
          <cell r="N221">
            <v>1</v>
          </cell>
        </row>
        <row r="222">
          <cell r="B222">
            <v>42398</v>
          </cell>
          <cell r="M222" t="str">
            <v>LL56</v>
          </cell>
          <cell r="N222">
            <v>1</v>
          </cell>
        </row>
        <row r="223">
          <cell r="B223">
            <v>42278</v>
          </cell>
          <cell r="M223" t="str">
            <v>SY20</v>
          </cell>
          <cell r="N223">
            <v>0</v>
          </cell>
        </row>
        <row r="224">
          <cell r="B224">
            <v>42270</v>
          </cell>
          <cell r="M224" t="str">
            <v>GL1</v>
          </cell>
          <cell r="N224">
            <v>1</v>
          </cell>
        </row>
        <row r="225">
          <cell r="B225">
            <v>42393</v>
          </cell>
          <cell r="M225" t="str">
            <v>CV37</v>
          </cell>
          <cell r="N225">
            <v>1</v>
          </cell>
        </row>
        <row r="226">
          <cell r="B226">
            <v>42419</v>
          </cell>
          <cell r="M226" t="str">
            <v>OX15</v>
          </cell>
          <cell r="N226">
            <v>0</v>
          </cell>
        </row>
        <row r="227">
          <cell r="B227">
            <v>42404</v>
          </cell>
          <cell r="M227" t="str">
            <v>B18</v>
          </cell>
          <cell r="N227">
            <v>1</v>
          </cell>
        </row>
        <row r="228">
          <cell r="B228">
            <v>42401</v>
          </cell>
          <cell r="M228" t="str">
            <v>ST17</v>
          </cell>
          <cell r="N228">
            <v>1</v>
          </cell>
        </row>
        <row r="229">
          <cell r="B229">
            <v>42387</v>
          </cell>
          <cell r="M229" t="str">
            <v>HG2</v>
          </cell>
          <cell r="N229">
            <v>1</v>
          </cell>
        </row>
        <row r="230">
          <cell r="B230">
            <v>42382</v>
          </cell>
          <cell r="M230" t="str">
            <v>NE2</v>
          </cell>
          <cell r="N230">
            <v>1</v>
          </cell>
        </row>
        <row r="231">
          <cell r="B231">
            <v>42376</v>
          </cell>
          <cell r="M231" t="str">
            <v>BB7</v>
          </cell>
          <cell r="N231">
            <v>1</v>
          </cell>
        </row>
        <row r="232">
          <cell r="B232">
            <v>42360</v>
          </cell>
          <cell r="M232" t="str">
            <v>PR7</v>
          </cell>
          <cell r="N232">
            <v>1</v>
          </cell>
        </row>
        <row r="233">
          <cell r="B233">
            <v>42408</v>
          </cell>
          <cell r="M233" t="str">
            <v>LA1</v>
          </cell>
          <cell r="N233">
            <v>1</v>
          </cell>
        </row>
        <row r="234">
          <cell r="B234">
            <v>42359</v>
          </cell>
          <cell r="M234" t="str">
            <v>M1</v>
          </cell>
          <cell r="N234">
            <v>1</v>
          </cell>
        </row>
        <row r="235">
          <cell r="M235" t="str">
            <v>PA61</v>
          </cell>
          <cell r="N235">
            <v>1</v>
          </cell>
        </row>
        <row r="236">
          <cell r="B236">
            <v>42395</v>
          </cell>
          <cell r="M236" t="str">
            <v>IV21</v>
          </cell>
          <cell r="N236">
            <v>1</v>
          </cell>
        </row>
        <row r="237">
          <cell r="B237">
            <v>42396</v>
          </cell>
          <cell r="M237" t="str">
            <v>PA20</v>
          </cell>
          <cell r="N237">
            <v>1</v>
          </cell>
        </row>
        <row r="238">
          <cell r="B238">
            <v>42410</v>
          </cell>
          <cell r="M238" t="str">
            <v>KY13</v>
          </cell>
          <cell r="N238">
            <v>1</v>
          </cell>
        </row>
        <row r="239">
          <cell r="B239">
            <v>42403</v>
          </cell>
          <cell r="M239" t="str">
            <v>EH3</v>
          </cell>
          <cell r="N239">
            <v>1</v>
          </cell>
        </row>
        <row r="240">
          <cell r="B240">
            <v>42386</v>
          </cell>
          <cell r="M240" t="str">
            <v>EH4</v>
          </cell>
          <cell r="N240">
            <v>1</v>
          </cell>
        </row>
        <row r="241">
          <cell r="B241">
            <v>42401</v>
          </cell>
          <cell r="M241" t="str">
            <v>EH3</v>
          </cell>
          <cell r="N241">
            <v>1</v>
          </cell>
        </row>
        <row r="242">
          <cell r="B242">
            <v>42405</v>
          </cell>
          <cell r="M242" t="str">
            <v>KY7</v>
          </cell>
          <cell r="N242">
            <v>1</v>
          </cell>
        </row>
        <row r="243">
          <cell r="B243">
            <v>42378</v>
          </cell>
          <cell r="M243" t="str">
            <v>G12</v>
          </cell>
          <cell r="N243">
            <v>1</v>
          </cell>
        </row>
        <row r="244">
          <cell r="B244">
            <v>42399</v>
          </cell>
          <cell r="M244" t="str">
            <v>G11</v>
          </cell>
          <cell r="N244">
            <v>1</v>
          </cell>
        </row>
        <row r="245">
          <cell r="B245">
            <v>42395</v>
          </cell>
          <cell r="M245" t="str">
            <v>FK2</v>
          </cell>
          <cell r="N245">
            <v>1</v>
          </cell>
        </row>
        <row r="246">
          <cell r="B246">
            <v>42393</v>
          </cell>
          <cell r="M246" t="str">
            <v>EH7</v>
          </cell>
          <cell r="N246">
            <v>1</v>
          </cell>
        </row>
        <row r="247">
          <cell r="B247">
            <v>42407</v>
          </cell>
          <cell r="M247" t="str">
            <v>G41</v>
          </cell>
          <cell r="N247">
            <v>1</v>
          </cell>
        </row>
        <row r="248">
          <cell r="B248">
            <v>42278</v>
          </cell>
          <cell r="M248" t="str">
            <v>CR8</v>
          </cell>
          <cell r="N248">
            <v>1</v>
          </cell>
        </row>
        <row r="249">
          <cell r="B249">
            <v>42385</v>
          </cell>
          <cell r="M249" t="str">
            <v>CT5</v>
          </cell>
          <cell r="N249">
            <v>1</v>
          </cell>
        </row>
        <row r="250">
          <cell r="B250">
            <v>42270</v>
          </cell>
          <cell r="M250" t="str">
            <v>TW9</v>
          </cell>
          <cell r="N250">
            <v>1</v>
          </cell>
        </row>
        <row r="251">
          <cell r="B251">
            <v>42278</v>
          </cell>
          <cell r="M251" t="str">
            <v>TN34</v>
          </cell>
          <cell r="N251">
            <v>1</v>
          </cell>
        </row>
        <row r="252">
          <cell r="B252">
            <v>42366</v>
          </cell>
          <cell r="M252" t="str">
            <v>KT10</v>
          </cell>
          <cell r="N252">
            <v>1</v>
          </cell>
        </row>
        <row r="253">
          <cell r="B253">
            <v>42400</v>
          </cell>
          <cell r="M253" t="str">
            <v>BN7</v>
          </cell>
          <cell r="N253">
            <v>1</v>
          </cell>
        </row>
        <row r="254">
          <cell r="B254">
            <v>42340</v>
          </cell>
          <cell r="M254" t="str">
            <v>SM1</v>
          </cell>
          <cell r="N254">
            <v>1</v>
          </cell>
        </row>
        <row r="255">
          <cell r="B255">
            <v>42380</v>
          </cell>
          <cell r="M255" t="str">
            <v>ME9</v>
          </cell>
          <cell r="N255">
            <v>1</v>
          </cell>
        </row>
        <row r="256">
          <cell r="B256">
            <v>42291</v>
          </cell>
          <cell r="M256" t="str">
            <v>KT12</v>
          </cell>
          <cell r="N256">
            <v>1</v>
          </cell>
        </row>
        <row r="257">
          <cell r="B257">
            <v>42270</v>
          </cell>
          <cell r="M257" t="str">
            <v>ME9</v>
          </cell>
          <cell r="N257">
            <v>1</v>
          </cell>
        </row>
        <row r="258">
          <cell r="B258">
            <v>42392</v>
          </cell>
          <cell r="M258" t="str">
            <v>BN3</v>
          </cell>
          <cell r="N258">
            <v>1</v>
          </cell>
        </row>
        <row r="259">
          <cell r="B259">
            <v>42266</v>
          </cell>
          <cell r="M259" t="str">
            <v>ME13</v>
          </cell>
          <cell r="N259">
            <v>1</v>
          </cell>
        </row>
        <row r="260">
          <cell r="B260">
            <v>42391</v>
          </cell>
          <cell r="M260" t="str">
            <v>KT19</v>
          </cell>
          <cell r="N260">
            <v>1</v>
          </cell>
        </row>
        <row r="261">
          <cell r="B261">
            <v>42289</v>
          </cell>
          <cell r="M261" t="str">
            <v>BN1</v>
          </cell>
          <cell r="N261">
            <v>1</v>
          </cell>
        </row>
        <row r="262">
          <cell r="B262">
            <v>42349</v>
          </cell>
          <cell r="M262" t="str">
            <v>ME9</v>
          </cell>
          <cell r="N262">
            <v>1</v>
          </cell>
        </row>
        <row r="263">
          <cell r="B263">
            <v>42358</v>
          </cell>
          <cell r="M263" t="str">
            <v>ME14</v>
          </cell>
          <cell r="N263">
            <v>0</v>
          </cell>
        </row>
        <row r="264">
          <cell r="B264">
            <v>42401</v>
          </cell>
          <cell r="M264" t="str">
            <v>ME14</v>
          </cell>
          <cell r="N264">
            <v>1</v>
          </cell>
        </row>
        <row r="265">
          <cell r="B265">
            <v>42278</v>
          </cell>
          <cell r="M265" t="str">
            <v>TN25</v>
          </cell>
          <cell r="N265">
            <v>1</v>
          </cell>
        </row>
        <row r="266">
          <cell r="B266">
            <v>42280</v>
          </cell>
          <cell r="M266" t="str">
            <v>TW10</v>
          </cell>
          <cell r="N266">
            <v>1</v>
          </cell>
        </row>
        <row r="267">
          <cell r="B267">
            <v>42379</v>
          </cell>
          <cell r="M267" t="str">
            <v>KT7</v>
          </cell>
          <cell r="N267">
            <v>1</v>
          </cell>
        </row>
        <row r="268">
          <cell r="B268">
            <v>42406</v>
          </cell>
          <cell r="M268" t="str">
            <v>ME20</v>
          </cell>
          <cell r="N268">
            <v>0</v>
          </cell>
        </row>
        <row r="269">
          <cell r="B269">
            <v>42401</v>
          </cell>
          <cell r="M269" t="str">
            <v>ME10</v>
          </cell>
          <cell r="N269">
            <v>1</v>
          </cell>
        </row>
        <row r="270">
          <cell r="B270">
            <v>42403</v>
          </cell>
          <cell r="M270" t="str">
            <v>ME10</v>
          </cell>
          <cell r="N270">
            <v>1</v>
          </cell>
        </row>
        <row r="271">
          <cell r="B271">
            <v>42367</v>
          </cell>
          <cell r="M271" t="str">
            <v>CT4</v>
          </cell>
          <cell r="N271">
            <v>1</v>
          </cell>
        </row>
        <row r="272">
          <cell r="B272">
            <v>42335</v>
          </cell>
          <cell r="M272" t="str">
            <v>TN13</v>
          </cell>
          <cell r="N272">
            <v>1</v>
          </cell>
        </row>
        <row r="273">
          <cell r="B273">
            <v>42279</v>
          </cell>
          <cell r="M273" t="str">
            <v>TN34</v>
          </cell>
          <cell r="N273">
            <v>1</v>
          </cell>
        </row>
        <row r="274">
          <cell r="B274">
            <v>42278</v>
          </cell>
          <cell r="M274" t="str">
            <v>TW2</v>
          </cell>
          <cell r="N274">
            <v>1</v>
          </cell>
        </row>
        <row r="275">
          <cell r="B275">
            <v>42404</v>
          </cell>
          <cell r="M275" t="str">
            <v>CT20</v>
          </cell>
          <cell r="N275">
            <v>1</v>
          </cell>
        </row>
        <row r="276">
          <cell r="B276">
            <v>42343</v>
          </cell>
          <cell r="M276" t="str">
            <v>ME9</v>
          </cell>
          <cell r="N276">
            <v>1</v>
          </cell>
        </row>
        <row r="277">
          <cell r="B277">
            <v>42337</v>
          </cell>
          <cell r="M277" t="str">
            <v>GU6</v>
          </cell>
          <cell r="N277">
            <v>1</v>
          </cell>
        </row>
        <row r="278">
          <cell r="B278">
            <v>42285</v>
          </cell>
          <cell r="M278" t="str">
            <v>ME13</v>
          </cell>
          <cell r="N278">
            <v>1</v>
          </cell>
        </row>
        <row r="279">
          <cell r="B279">
            <v>42334</v>
          </cell>
          <cell r="M279" t="str">
            <v>RH10</v>
          </cell>
          <cell r="N279">
            <v>1</v>
          </cell>
        </row>
        <row r="280">
          <cell r="B280">
            <v>42406</v>
          </cell>
          <cell r="M280" t="str">
            <v>ME2</v>
          </cell>
          <cell r="N280">
            <v>1</v>
          </cell>
        </row>
        <row r="281">
          <cell r="B281">
            <v>42394</v>
          </cell>
          <cell r="M281" t="str">
            <v>ME13</v>
          </cell>
          <cell r="N281">
            <v>1</v>
          </cell>
        </row>
        <row r="282">
          <cell r="B282">
            <v>42352</v>
          </cell>
          <cell r="M282" t="str">
            <v>ME14</v>
          </cell>
          <cell r="N282">
            <v>1</v>
          </cell>
        </row>
        <row r="283">
          <cell r="B283">
            <v>42358</v>
          </cell>
          <cell r="M283" t="str">
            <v>ME14</v>
          </cell>
          <cell r="N283">
            <v>1</v>
          </cell>
        </row>
        <row r="284">
          <cell r="B284">
            <v>42358</v>
          </cell>
          <cell r="M284" t="str">
            <v>ME14</v>
          </cell>
          <cell r="N284">
            <v>1</v>
          </cell>
        </row>
        <row r="285">
          <cell r="B285">
            <v>42389</v>
          </cell>
          <cell r="M285" t="str">
            <v>W4</v>
          </cell>
          <cell r="N285">
            <v>1</v>
          </cell>
        </row>
        <row r="286">
          <cell r="B286">
            <v>42282</v>
          </cell>
          <cell r="M286" t="str">
            <v>W4</v>
          </cell>
          <cell r="N286">
            <v>1</v>
          </cell>
        </row>
        <row r="287">
          <cell r="B287">
            <v>42387</v>
          </cell>
          <cell r="M287" t="str">
            <v>SL4</v>
          </cell>
          <cell r="N287">
            <v>1</v>
          </cell>
        </row>
        <row r="288">
          <cell r="B288">
            <v>42277</v>
          </cell>
          <cell r="M288" t="str">
            <v>SL4</v>
          </cell>
          <cell r="N288">
            <v>1</v>
          </cell>
        </row>
        <row r="289">
          <cell r="B289">
            <v>42387</v>
          </cell>
          <cell r="M289" t="str">
            <v>GU15</v>
          </cell>
          <cell r="N289">
            <v>1</v>
          </cell>
        </row>
        <row r="290">
          <cell r="B290">
            <v>42364</v>
          </cell>
          <cell r="M290" t="str">
            <v>OX3</v>
          </cell>
          <cell r="N290">
            <v>1</v>
          </cell>
        </row>
        <row r="291">
          <cell r="B291">
            <v>42390</v>
          </cell>
          <cell r="M291" t="str">
            <v>OX2</v>
          </cell>
          <cell r="N291">
            <v>1</v>
          </cell>
        </row>
        <row r="292">
          <cell r="B292">
            <v>42402</v>
          </cell>
          <cell r="M292" t="str">
            <v>OX5</v>
          </cell>
          <cell r="N292">
            <v>1</v>
          </cell>
        </row>
        <row r="293">
          <cell r="B293">
            <v>42289</v>
          </cell>
          <cell r="M293" t="str">
            <v>OX4</v>
          </cell>
          <cell r="N293">
            <v>1</v>
          </cell>
        </row>
        <row r="294">
          <cell r="B294">
            <v>42286</v>
          </cell>
          <cell r="M294" t="str">
            <v>OX11</v>
          </cell>
          <cell r="N294">
            <v>1</v>
          </cell>
        </row>
        <row r="295">
          <cell r="B295">
            <v>42377</v>
          </cell>
          <cell r="M295" t="str">
            <v>RG9</v>
          </cell>
          <cell r="N295">
            <v>1</v>
          </cell>
        </row>
        <row r="296">
          <cell r="B296">
            <v>42335</v>
          </cell>
          <cell r="M296" t="str">
            <v>GL7</v>
          </cell>
          <cell r="N296">
            <v>1</v>
          </cell>
        </row>
        <row r="297">
          <cell r="B297">
            <v>42251</v>
          </cell>
          <cell r="M297" t="str">
            <v>HP13</v>
          </cell>
          <cell r="N297">
            <v>1</v>
          </cell>
        </row>
        <row r="298">
          <cell r="B298">
            <v>42390</v>
          </cell>
          <cell r="M298" t="str">
            <v>HP10</v>
          </cell>
          <cell r="N298">
            <v>1</v>
          </cell>
        </row>
        <row r="299">
          <cell r="B299">
            <v>42398</v>
          </cell>
          <cell r="M299" t="str">
            <v>PO3</v>
          </cell>
          <cell r="N299">
            <v>1</v>
          </cell>
        </row>
        <row r="300">
          <cell r="B300">
            <v>42390</v>
          </cell>
          <cell r="M300" t="str">
            <v>GU11</v>
          </cell>
          <cell r="N300">
            <v>1</v>
          </cell>
        </row>
        <row r="301">
          <cell r="B301">
            <v>42404</v>
          </cell>
          <cell r="M301" t="str">
            <v>BH7</v>
          </cell>
          <cell r="N301">
            <v>1</v>
          </cell>
        </row>
        <row r="302">
          <cell r="B302">
            <v>42403</v>
          </cell>
          <cell r="M302" t="str">
            <v>BH9</v>
          </cell>
          <cell r="N302">
            <v>1</v>
          </cell>
        </row>
        <row r="303">
          <cell r="B303">
            <v>42380</v>
          </cell>
          <cell r="M303" t="str">
            <v>BH12</v>
          </cell>
          <cell r="N303">
            <v>1</v>
          </cell>
        </row>
        <row r="304">
          <cell r="B304">
            <v>42295</v>
          </cell>
          <cell r="M304" t="str">
            <v>SO19</v>
          </cell>
          <cell r="N304">
            <v>1</v>
          </cell>
        </row>
        <row r="305">
          <cell r="B305">
            <v>42410</v>
          </cell>
          <cell r="M305" t="str">
            <v>SO22</v>
          </cell>
          <cell r="N305">
            <v>1</v>
          </cell>
        </row>
        <row r="306">
          <cell r="B306">
            <v>42359</v>
          </cell>
          <cell r="M306" t="str">
            <v>DT9</v>
          </cell>
          <cell r="N306">
            <v>1</v>
          </cell>
        </row>
        <row r="307">
          <cell r="B307">
            <v>42403</v>
          </cell>
          <cell r="M307" t="str">
            <v>SP4</v>
          </cell>
          <cell r="N307">
            <v>1</v>
          </cell>
        </row>
        <row r="308">
          <cell r="B308">
            <v>42390</v>
          </cell>
          <cell r="M308" t="str">
            <v>W5</v>
          </cell>
          <cell r="N308">
            <v>1</v>
          </cell>
        </row>
        <row r="309">
          <cell r="B309">
            <v>42387</v>
          </cell>
          <cell r="M309" t="str">
            <v>TW7</v>
          </cell>
          <cell r="N309">
            <v>1</v>
          </cell>
        </row>
        <row r="310">
          <cell r="B310">
            <v>42278</v>
          </cell>
          <cell r="M310" t="str">
            <v>RG9</v>
          </cell>
          <cell r="N310">
            <v>1</v>
          </cell>
        </row>
        <row r="311">
          <cell r="B311">
            <v>42397</v>
          </cell>
          <cell r="M311" t="str">
            <v>BH2</v>
          </cell>
          <cell r="N311">
            <v>1</v>
          </cell>
        </row>
        <row r="312">
          <cell r="B312">
            <v>42324</v>
          </cell>
          <cell r="M312" t="str">
            <v>TW7</v>
          </cell>
          <cell r="N312">
            <v>1</v>
          </cell>
        </row>
        <row r="313">
          <cell r="B313">
            <v>42289</v>
          </cell>
          <cell r="M313" t="str">
            <v>PO19</v>
          </cell>
          <cell r="N313">
            <v>1</v>
          </cell>
        </row>
        <row r="314">
          <cell r="B314">
            <v>42366</v>
          </cell>
          <cell r="M314" t="str">
            <v>CF23</v>
          </cell>
          <cell r="N314">
            <v>1</v>
          </cell>
        </row>
        <row r="315">
          <cell r="B315">
            <v>42360</v>
          </cell>
          <cell r="M315" t="str">
            <v>CF34</v>
          </cell>
          <cell r="N315">
            <v>1</v>
          </cell>
        </row>
        <row r="316">
          <cell r="B316">
            <v>42401</v>
          </cell>
          <cell r="M316" t="str">
            <v>BA2</v>
          </cell>
          <cell r="N316">
            <v>1</v>
          </cell>
        </row>
        <row r="317">
          <cell r="B317">
            <v>42402</v>
          </cell>
          <cell r="M317" t="str">
            <v>BA2</v>
          </cell>
          <cell r="N317">
            <v>1</v>
          </cell>
        </row>
        <row r="318">
          <cell r="B318">
            <v>42390</v>
          </cell>
          <cell r="M318" t="str">
            <v>EX31</v>
          </cell>
          <cell r="N318">
            <v>1</v>
          </cell>
        </row>
        <row r="319">
          <cell r="B319">
            <v>42266</v>
          </cell>
          <cell r="M319" t="str">
            <v>BS3</v>
          </cell>
          <cell r="N319">
            <v>1</v>
          </cell>
        </row>
        <row r="320">
          <cell r="B320">
            <v>42403</v>
          </cell>
          <cell r="M320" t="str">
            <v>EX2</v>
          </cell>
          <cell r="N320">
            <v>1</v>
          </cell>
        </row>
        <row r="321">
          <cell r="B321">
            <v>42402</v>
          </cell>
          <cell r="M321" t="str">
            <v>EX2</v>
          </cell>
          <cell r="N321">
            <v>1</v>
          </cell>
        </row>
        <row r="322">
          <cell r="B322">
            <v>42366</v>
          </cell>
          <cell r="M322" t="str">
            <v>TQ8</v>
          </cell>
          <cell r="N322">
            <v>1</v>
          </cell>
        </row>
        <row r="323">
          <cell r="B323">
            <v>42405</v>
          </cell>
          <cell r="M323" t="str">
            <v>TR1</v>
          </cell>
          <cell r="N323">
            <v>1</v>
          </cell>
        </row>
        <row r="324">
          <cell r="B324">
            <v>42289</v>
          </cell>
          <cell r="M324" t="str">
            <v>BS41</v>
          </cell>
          <cell r="N324">
            <v>1</v>
          </cell>
        </row>
        <row r="325">
          <cell r="B325">
            <v>42307</v>
          </cell>
          <cell r="M325" t="str">
            <v>TR15</v>
          </cell>
          <cell r="N325">
            <v>1</v>
          </cell>
        </row>
        <row r="326">
          <cell r="B326">
            <v>42387</v>
          </cell>
          <cell r="M326" t="str">
            <v>BD23</v>
          </cell>
          <cell r="N326">
            <v>1</v>
          </cell>
        </row>
        <row r="327">
          <cell r="B327">
            <v>42403</v>
          </cell>
          <cell r="M327" t="str">
            <v>HX7</v>
          </cell>
          <cell r="N327">
            <v>1</v>
          </cell>
        </row>
        <row r="328">
          <cell r="B328">
            <v>42404</v>
          </cell>
          <cell r="M328" t="str">
            <v>HX7</v>
          </cell>
          <cell r="N328">
            <v>1</v>
          </cell>
        </row>
        <row r="329">
          <cell r="B329">
            <v>42403</v>
          </cell>
          <cell r="M329" t="str">
            <v>BD19</v>
          </cell>
          <cell r="N329">
            <v>1</v>
          </cell>
        </row>
        <row r="330">
          <cell r="B330">
            <v>42395</v>
          </cell>
          <cell r="M330" t="str">
            <v>YO12</v>
          </cell>
          <cell r="N330">
            <v>1</v>
          </cell>
        </row>
        <row r="331">
          <cell r="B331">
            <v>42391</v>
          </cell>
          <cell r="M331" t="str">
            <v>DN35</v>
          </cell>
          <cell r="N331">
            <v>1</v>
          </cell>
        </row>
      </sheetData>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4" totalsRowShown="0" headerRowDxfId="213" dataDxfId="212">
  <tableColumns count="1">
    <tableColumn id="1" xr3:uid="{8280BF36-F093-48E2-9741-F1733A42109E}" name="Worksheet title" dataDxfId="21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2" totalsRowShown="0" headerRowDxfId="65" dataDxfId="63" headerRowBorderDxfId="64" tableBorderDxfId="62" dataCellStyle="Comma">
  <tableColumns count="9">
    <tableColumn id="1" xr3:uid="{F23E5A81-D045-4655-A414-2DA26117A0AE}" name="Year" dataDxfId="61" totalsRowDxfId="60"/>
    <tableColumn id="2" xr3:uid="{296F985E-8E02-472F-9D7B-E171A45EE753}" name="Large suppliers_x000a_gas meters" dataDxfId="59" totalsRowDxfId="58" dataCellStyle="Comma" totalsRowCellStyle="Percent"/>
    <tableColumn id="3" xr3:uid="{D0A9B397-63C0-4C0F-98C2-22B7B353847A}" name="Large suppliers_x000a_electricity meters" dataDxfId="57" totalsRowDxfId="56" dataCellStyle="Comma"/>
    <tableColumn id="4" xr3:uid="{A11813CB-7D3B-42BC-AD32-7C2D73A8656D}" name="Small suppliers_x000a_gas meters" dataDxfId="55" totalsRowDxfId="54" dataCellStyle="Comma" totalsRowCellStyle="Percent"/>
    <tableColumn id="5" xr3:uid="{FF0BE189-ED2E-4F53-994C-EC3669DEA3DE}" name="Small suppliers_x000a_electricity meters" dataDxfId="53" totalsRowDxfId="52" dataCellStyle="Comma"/>
    <tableColumn id="6" xr3:uid="{BB09821B-633F-474D-BBBF-F1C17C5BD14D}" name="All suppliers_x000a_gas meters" dataDxfId="51" totalsRowDxfId="50" dataCellStyle="Comma"/>
    <tableColumn id="7" xr3:uid="{38061297-2D6B-4D3B-83E5-C54116CA8EBC}" name="All suppliers_x000a_electricity meters" dataDxfId="49" totalsRowDxfId="48" dataCellStyle="Comma"/>
    <tableColumn id="8" xr3:uid="{ACC3DD24-D627-414E-AF07-50198F2223CC}" name="Total" dataDxfId="47" totalsRowDxfId="46" dataCellStyle="Comma"/>
    <tableColumn id="9" xr3:uid="{C5BE6BFD-5918-4AD2-9415-60264686E3A4}" name="Notes" dataDxfId="45" totalsRowDxfId="4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5:I39" totalsRowShown="0" headerRowDxfId="43" dataDxfId="41" headerRowBorderDxfId="42" tableBorderDxfId="40" dataCellStyle="Comma">
  <tableColumns count="9">
    <tableColumn id="1" xr3:uid="{FF6E74A2-C514-4D62-9E9F-935BB82AA43B}" name="Year" dataDxfId="39" totalsRowDxfId="38"/>
    <tableColumn id="2" xr3:uid="{FB004407-CE77-43A4-9B28-0FD7F1F9EA90}" name="Large suppliers_x000a_gas meters" dataDxfId="37" totalsRowDxfId="36" dataCellStyle="Comma" totalsRowCellStyle="Comma"/>
    <tableColumn id="3" xr3:uid="{802F240E-C2FA-4B36-B715-042A59032C73}" name="Large suppliers_x000a_electricity meters" dataDxfId="35" totalsRowDxfId="34" dataCellStyle="Comma" totalsRowCellStyle="Percent"/>
    <tableColumn id="4" xr3:uid="{B8DF4BA5-A416-4009-8E5A-15D0CAF933F9}" name="Small suppliers_x000a_gas meters" dataDxfId="33" totalsRowDxfId="32" dataCellStyle="Comma" totalsRowCellStyle="Comma"/>
    <tableColumn id="5" xr3:uid="{8DED7C7F-72E5-495E-9996-707DD3BE0E2C}" name="Small suppliers_x000a_electricity meters" dataDxfId="31" totalsRowDxfId="30" dataCellStyle="Comma" totalsRowCellStyle="Percent"/>
    <tableColumn id="6" xr3:uid="{5C62C193-5E3E-4B43-9CC1-1D8D75CD826F}" name="All suppliers_x000a_gas meters" dataDxfId="29" totalsRowDxfId="28" dataCellStyle="Comma" totalsRowCellStyle="Comma"/>
    <tableColumn id="7" xr3:uid="{B36E5481-C504-4688-8831-08DB560CA905}" name="All suppliers_x000a_electricity meters" dataDxfId="27" totalsRowDxfId="26" dataCellStyle="Comma" totalsRowCellStyle="Comma"/>
    <tableColumn id="8" xr3:uid="{008A1F15-3539-4C10-AFBF-78E1F3FEF072}" name="Total" dataDxfId="25" totalsRowDxfId="24" dataCellStyle="Comma" totalsRowCellStyle="Comma"/>
    <tableColumn id="9" xr3:uid="{2184E3E5-C664-4E52-9B24-F54A96BA1A39}" name="Notes" dataDxfId="23" totalsRowDxfId="2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42:I56" totalsRowShown="0" headerRowDxfId="21" dataDxfId="19" headerRowBorderDxfId="20" tableBorderDxfId="18" dataCellStyle="Comma">
  <tableColumns count="9">
    <tableColumn id="1" xr3:uid="{1A5849E3-F3D8-4B46-838C-82A83625DFD9}" name="Year" dataDxfId="17"/>
    <tableColumn id="2" xr3:uid="{F8AEA4AF-99FE-45A7-A61C-97F941A961BE}" name="Large suppliers_x000a_gas meters" dataDxfId="16" dataCellStyle="Comma"/>
    <tableColumn id="3" xr3:uid="{0A0009F3-A060-401A-A620-604E97B537DB}" name="Large suppliers_x000a_electricity meters" dataDxfId="15" dataCellStyle="Comma"/>
    <tableColumn id="4" xr3:uid="{6BA75593-98E6-429A-9997-C241448FA961}" name="Small suppliers_x000a_gas meters" dataDxfId="14" dataCellStyle="Comma"/>
    <tableColumn id="5" xr3:uid="{DBA6E7D7-991C-40C1-899B-40821C77506B}" name="Small suppliers_x000a_electricity meters" dataDxfId="13" dataCellStyle="Comma"/>
    <tableColumn id="6" xr3:uid="{C6207F56-3CCE-4710-9091-5E6E75B6A55B}" name="All suppliers_x000a_gas meters" dataDxfId="12" dataCellStyle="Comma"/>
    <tableColumn id="7" xr3:uid="{186A1ACF-3EE3-4801-9C49-A5DFF4081AE6}" name="All suppliers_x000a_electricity meters" dataDxfId="11" dataCellStyle="Comma"/>
    <tableColumn id="8" xr3:uid="{242E494D-7E0A-4AFC-89DD-5D599513B0F6}" name="Total" dataDxfId="10" dataCellStyle="Comma"/>
    <tableColumn id="9" xr3:uid="{C155F926-014F-436D-B8A5-F89AF7D8A7A0}" name="Notes" dataDxfId="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966B19C-AFEA-4C49-B31F-D2FC9A594296}" name="Table13" displayName="Table13" ref="A10:E387" totalsRowShown="0" headerRowDxfId="8" dataDxfId="6" headerRowBorderDxfId="7" tableBorderDxfId="5">
  <tableColumns count="5">
    <tableColumn id="1" xr3:uid="{15F51FD1-753A-406F-8D76-F7EF4385F495}" name="Code" dataDxfId="4"/>
    <tableColumn id="2" xr3:uid="{1CEE481C-6AC0-4963-A9BD-DDDE727BF40B}" name="Country or Region" dataDxfId="3"/>
    <tableColumn id="4" xr3:uid="{DD094A8A-BD8A-4312-947B-FD3AB357A7C1}" name="Local Authority" dataDxfId="2"/>
    <tableColumn id="5" xr3:uid="{65C29EC8-2B9A-4096-9116-21178A9E1850}" name="% Domestic electricity smart meters" dataDxfId="1" dataCellStyle="Percent"/>
    <tableColumn id="6" xr3:uid="{1A3914A3-7ECC-4F09-BD16-FF6874971CA6}"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31" totalsRowShown="0" headerRowDxfId="210" headerRowBorderDxfId="209">
  <tableColumns count="2">
    <tableColumn id="1" xr3:uid="{596DD9CD-5FFF-4C83-808B-A7B47047C49B}" name="Note Number" dataDxfId="208"/>
    <tableColumn id="2" xr3:uid="{670CA2D3-CE25-42A6-8EEF-1B32055D7790}" name="Description" dataDxfId="20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51" totalsRowShown="0" headerRowDxfId="206" dataDxfId="204" headerRowBorderDxfId="205" tableBorderDxfId="203" dataCellStyle="Comma">
  <autoFilter ref="A8:L51"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202"/>
    <tableColumn id="2" xr3:uid="{D5BCBF0D-7D17-4099-9DC5-4732BB6B6FC0}" name="Gas meters_x000a_smart in_x000a_smart mode" dataDxfId="201" dataCellStyle="Comma"/>
    <tableColumn id="3" xr3:uid="{A827FE6B-5FC7-4560-AC65-31357A38D77E}" name="Gas meters_x000a_smart in_x000a_traditional mode" dataDxfId="200" dataCellStyle="Comma"/>
    <tableColumn id="4" xr3:uid="{F65906F9-DBE9-43C3-A292-FBCCDAC2A4A5}" name="Gas meters_x000a_non-smart" dataDxfId="199" dataCellStyle="Comma"/>
    <tableColumn id="5" xr3:uid="{B52CAA73-A148-4C9A-B951-C64459397FFE}" name="Electricity _x000a_meters_x000a_smart in_x000a_smart _x000a_mode" dataDxfId="198" dataCellStyle="Comma"/>
    <tableColumn id="6" xr3:uid="{8ADE877C-6C3F-4340-9241-A2EDF6BB76BB}" name="Electricity _x000a_meters_x000a_smart in_x000a_traditional mode" dataDxfId="197" dataCellStyle="Comma"/>
    <tableColumn id="7" xr3:uid="{3DED4356-EB06-4C77-BD5F-33825E3502A5}" name="Electricity meters_x000a_non-smart" dataDxfId="196" dataCellStyle="Comma"/>
    <tableColumn id="8" xr3:uid="{67CD2F3E-2449-4C91-ACEE-335DE08D34B8}" name="All meters_x000a_smart in_x000a_smart _x000a_mode" dataDxfId="195" dataCellStyle="Comma">
      <calculatedColumnFormula>B9+E9</calculatedColumnFormula>
    </tableColumn>
    <tableColumn id="9" xr3:uid="{BB0909E0-23C9-43B0-A9BF-761AD69CDC0A}" name="All meters_x000a_smart in_x000a_traditional _x000a_mode" dataDxfId="194" dataCellStyle="Comma">
      <calculatedColumnFormula>C9+F9</calculatedColumnFormula>
    </tableColumn>
    <tableColumn id="10" xr3:uid="{749796D7-00DC-4ADD-B086-834919A7EC6F}" name="All meters_x000a_non-smart" dataDxfId="193" dataCellStyle="Comma">
      <calculatedColumnFormula>D9+G9</calculatedColumnFormula>
    </tableColumn>
    <tableColumn id="11" xr3:uid="{94B7666D-EC19-4BA3-9D7D-BB896C383655}" name="Total" dataDxfId="192" dataCellStyle="Comma">
      <calculatedColumnFormula>SUM(H9:J9)</calculatedColumnFormula>
    </tableColumn>
    <tableColumn id="12" xr3:uid="{EF08A9E8-4488-46B0-AF2A-150C13F991A7}" name="Notes" dataDxfId="191"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52" totalsRowShown="0" headerRowDxfId="190" dataDxfId="188" headerRowBorderDxfId="189" tableBorderDxfId="187" dataCellStyle="Comma">
  <tableColumns count="5">
    <tableColumn id="1" xr3:uid="{39F95AE2-85D0-4273-A8F5-66D3110FAAC1}" name="Quarter" dataDxfId="186"/>
    <tableColumn id="2" xr3:uid="{8ABE5064-248E-48B2-A6C0-A7D32A53F0B2}" name="Gas" dataDxfId="185" dataCellStyle="Comma"/>
    <tableColumn id="3" xr3:uid="{805F1EFF-C13D-49B8-A44C-63406D1725C0}" name="Electricity" dataDxfId="184" dataCellStyle="Comma"/>
    <tableColumn id="4" xr3:uid="{76F0BF7E-06EE-46E9-A837-103D2699A056}" name="All Smart Meters" dataDxfId="183" dataCellStyle="Comma"/>
    <tableColumn id="5" xr3:uid="{D194C990-D7B0-4D46-A97D-D5FBFE094B36}" name="Notes" dataDxfId="182"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51" totalsRowShown="0" headerRowDxfId="181" dataDxfId="179" headerRowBorderDxfId="180" tableBorderDxfId="178" dataCellStyle="Comma">
  <tableColumns count="15">
    <tableColumn id="1" xr3:uid="{72A69248-6EAF-451A-9D62-AA808BEF67D4}" name="Quarter" dataDxfId="177"/>
    <tableColumn id="2" xr3:uid="{FF0067AD-FAC8-4175-851C-FF2396129E89}" name="Gas meters_x000a_smart in_x000a_smart mode" dataDxfId="176" dataCellStyle="Comma"/>
    <tableColumn id="3" xr3:uid="{BB1DBC51-438B-4395-B1C3-9D574013D998}" name="Gas meters_x000a_smart in_x000a_traditional mode" dataDxfId="175" dataCellStyle="Comma"/>
    <tableColumn id="4" xr3:uid="{E5BF05A2-A26A-4726-85B2-0076B58C098E}" name="Gas meters_x000a_advanced" dataDxfId="174" dataCellStyle="Comma"/>
    <tableColumn id="5" xr3:uid="{1657498A-6696-4777-9BF6-2AB4E9CC11D4}" name="Gas meters_x000a_non-smart" dataDxfId="173" dataCellStyle="Comma"/>
    <tableColumn id="6" xr3:uid="{860DB158-2563-4248-9B22-39F61F9EE8FE}" name="Electricity _x000a_meters_x000a_smart in_x000a_smart mode" dataDxfId="172" dataCellStyle="Comma"/>
    <tableColumn id="7" xr3:uid="{5D5005B8-4010-46DB-820E-3874E957BFA7}" name="Electricity _x000a_meters_x000a_smart in_x000a_traditional mode" dataDxfId="171" dataCellStyle="Comma"/>
    <tableColumn id="8" xr3:uid="{B475AFBB-A16F-4D51-80F7-B971B72665BB}" name="Electricity _x000a_meters_x000a_advanced" dataDxfId="170" dataCellStyle="Comma"/>
    <tableColumn id="9" xr3:uid="{17F71703-FDE1-4D14-9C12-829060630F21}" name="Electricity _x000a_meters_x000a_non-smart" dataDxfId="169" dataCellStyle="Comma"/>
    <tableColumn id="10" xr3:uid="{D806840F-73DD-48C4-882A-D050BC92C822}" name="All meters_x000a_smart in_x000a_smart mode" dataDxfId="168" dataCellStyle="Comma">
      <calculatedColumnFormula>B9+F9</calculatedColumnFormula>
    </tableColumn>
    <tableColumn id="11" xr3:uid="{694CB879-802B-4A75-938C-8027CC3047D3}" name="All meters_x000a_smart in_x000a_traditional mode" dataDxfId="167" dataCellStyle="Comma">
      <calculatedColumnFormula>C9+G9</calculatedColumnFormula>
    </tableColumn>
    <tableColumn id="12" xr3:uid="{6621F23D-8115-4CBB-A37B-F3A104DF1467}" name="All meters_x000a_advanced" dataDxfId="166" dataCellStyle="Comma">
      <calculatedColumnFormula>D9+H9</calculatedColumnFormula>
    </tableColumn>
    <tableColumn id="13" xr3:uid="{6E1A0368-43FD-425B-9195-C02D728377D5}" name="All meters_x000a_non-smart" dataDxfId="165" dataCellStyle="Comma">
      <calculatedColumnFormula>E9+I9</calculatedColumnFormula>
    </tableColumn>
    <tableColumn id="14" xr3:uid="{9A7C46ED-B15C-4A52-8914-33EEA6010C61}" name="Total" dataDxfId="164" dataCellStyle="Comma">
      <calculatedColumnFormula>J9+L9+M9+K9</calculatedColumnFormula>
    </tableColumn>
    <tableColumn id="15" xr3:uid="{4D8D7306-C56F-40F6-A129-145A2BEBF466}" name="Notes" dataDxfId="16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52" totalsRowShown="0" headerRowDxfId="162" dataDxfId="160" headerRowBorderDxfId="161" tableBorderDxfId="159" dataCellStyle="Comma">
  <tableColumns count="9">
    <tableColumn id="1" xr3:uid="{7162ECC4-93D7-44C8-A0B5-B75E54743B6E}" name="Quarter" dataDxfId="158"/>
    <tableColumn id="2" xr3:uid="{CB220450-EA34-4D8F-B1C6-1C828A4F2490}" name="Gas_x000a_smart _x000a_meters" dataDxfId="157" dataCellStyle="Comma"/>
    <tableColumn id="3" xr3:uid="{25DF681B-F7CE-4C7A-9C1C-998D68ED3742}" name="Gas_x000a_advanced _x000a_meters" dataDxfId="156" dataCellStyle="Comma"/>
    <tableColumn id="4" xr3:uid="{539C0A8A-F463-4C52-9FF8-F5ED615DF2C5}" name="Electricity_x000a_smart _x000a_meters" dataDxfId="155" dataCellStyle="Comma"/>
    <tableColumn id="5" xr3:uid="{83D6B843-29E1-4FEB-B14B-06A0F9D375EC}" name="Electricity_x000a_advanced _x000a_meters" dataDxfId="154" dataCellStyle="Comma"/>
    <tableColumn id="6" xr3:uid="{F610BE95-5FC7-4CD0-B242-9B0D94A2BE67}" name="All _x000a_smart _x000a_meters" dataDxfId="153" dataCellStyle="Comma"/>
    <tableColumn id="7" xr3:uid="{8B9F9266-226B-4244-8FE4-F2AB86035F5F}" name="All _x000a_advanced _x000a_meters" dataDxfId="152" dataCellStyle="Comma"/>
    <tableColumn id="8" xr3:uid="{E9FAEA99-4F06-43B2-BDD5-F7920B5FE62B}" name="All _x000a_smart and _x000a_advanced _x000a_meters" dataDxfId="151" dataCellStyle="Comma"/>
    <tableColumn id="9" xr3:uid="{7FFA5A90-7625-4F0D-A7EA-52789EEA36D4}" name="Notes" dataDxfId="15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R21" totalsRowShown="0" headerRowDxfId="149" dataDxfId="147" headerRowBorderDxfId="148" tableBorderDxfId="146" dataCellStyle="Comma">
  <autoFilter ref="A9:R21"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45"/>
    <tableColumn id="2" xr3:uid="{C05CE86D-0AA7-4471-838F-BC4DA009BF99}" name="Large suppliers_x000a_gas meters_x000a_smart in_x000a_smart mode" dataDxfId="144" dataCellStyle="Comma"/>
    <tableColumn id="3" xr3:uid="{77EC67FE-43B6-4939-A2DA-0A02E2779FDB}" name="Large suppliers_x000a_gas meters_x000a_smart in_x000a_traditional mode" dataDxfId="143" dataCellStyle="Comma"/>
    <tableColumn id="4" xr3:uid="{AA884EDD-E21E-425F-B204-EBAF77B8BCBA}" name="Large suppliers_x000a_gas meters_x000a_non-smart" dataDxfId="142" dataCellStyle="Comma"/>
    <tableColumn id="5" xr3:uid="{FC34982B-E4D9-4798-AE3F-80F44BC96933}" name="Large_x000a_suppliers_x000a_electricity _x000a_meters_x000a_smart in_x000a_smart mode" dataDxfId="141" dataCellStyle="Comma"/>
    <tableColumn id="6" xr3:uid="{C301DBB8-E35E-4803-BE6B-CCC588319BE5}" name="Large _x000a_suppliers_x000a_electricity _x000a_meters_x000a_smart in_x000a_traditional mode" dataDxfId="140" dataCellStyle="Comma"/>
    <tableColumn id="7" xr3:uid="{B0E456FD-0466-4090-A366-F42293E3FA98}" name="Large_x000a_suppliers_x000a_electricity meters_x000a_non-smart" dataDxfId="139" dataCellStyle="Comma"/>
    <tableColumn id="8" xr3:uid="{34709369-ED22-482A-BCAE-A1A15DDC56B8}" name="Small_x000a_suppliers_x000a_gas meters_x000a_smart in_x000a_smart mode" dataDxfId="138" dataCellStyle="Comma"/>
    <tableColumn id="9" xr3:uid="{D6DF2154-3344-4E59-9E7C-BC672A0C95C1}" name="Small_x000a_suppliers_x000a_gas meters_x000a_smart in_x000a_traditional mode" dataDxfId="137" dataCellStyle="Comma"/>
    <tableColumn id="10" xr3:uid="{4EF1EFE2-DE2C-4DE3-8D4F-5A28547CAD5C}" name="Small_x000a_suppliers_x000a_gas meters_x000a_non-smart" dataDxfId="136" dataCellStyle="Comma"/>
    <tableColumn id="11" xr3:uid="{A64FE87C-0D6D-4534-BA73-CBEEA229A4E8}" name="Small_x000a_suppliers_x000a_electricity _x000a_meters_x000a_smart in_x000a_smart mode" dataDxfId="135" dataCellStyle="Comma"/>
    <tableColumn id="12" xr3:uid="{CCCC95DF-31A5-4E4A-AE51-F204B19D9A94}" name="Small _x000a_suppliers_x000a_electricity _x000a_meters_x000a_smart in_x000a_traditional mode" dataDxfId="134" dataCellStyle="Comma"/>
    <tableColumn id="13" xr3:uid="{6647DD76-2C40-4327-97BA-13C9E62C3C72}" name="Small _x000a_suppliers_x000a_electricity meters_x000a_non-smart" dataDxfId="133" dataCellStyle="Comma"/>
    <tableColumn id="14" xr3:uid="{D54D8279-409C-4216-B87D-25B84C81A143}" name="All _x000a_suppliers_x000a_smart in_x000a_smart mode" dataDxfId="132" dataCellStyle="Comma">
      <calculatedColumnFormula>SUM(B10,E10,H10,K10)</calculatedColumnFormula>
    </tableColumn>
    <tableColumn id="15" xr3:uid="{0D7EB790-DCCC-42CC-862F-269A116290A5}" name="All _x000a_suppliers_x000a_smart in_x000a_traditional mode" dataDxfId="131" dataCellStyle="Comma">
      <calculatedColumnFormula>SUM(C10,F10,I10,L10)</calculatedColumnFormula>
    </tableColumn>
    <tableColumn id="16" xr3:uid="{F8A76BC1-8820-4761-BF60-4C44A549A089}" name="All _x000a_suppliers_x000a_non-smart" dataDxfId="130" dataCellStyle="Comma">
      <calculatedColumnFormula>SUM(D10,G10,J10,M10)</calculatedColumnFormula>
    </tableColumn>
    <tableColumn id="17" xr3:uid="{C297BB40-25DA-4C6B-BD5A-D3E900B83E98}" name="Total" dataDxfId="129" dataCellStyle="Comma">
      <calculatedColumnFormula>SUM(N10:P10)</calculatedColumnFormula>
    </tableColumn>
    <tableColumn id="18" xr3:uid="{665142D8-55BC-41F3-A498-6700891CAC5A}" name="Notes" dataDxfId="128"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4:R36" totalsRowShown="0" headerRowDxfId="127" dataDxfId="125" headerRowBorderDxfId="126" tableBorderDxfId="124" dataCellStyle="Comma">
  <autoFilter ref="A24:R36"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123" totalsRowDxfId="122" totalsRowCellStyle="Percent"/>
    <tableColumn id="2" xr3:uid="{A09952AB-A194-42C6-9D7C-32D562EC8B62}" name="Large suppliers_x000a_gas meters_x000a_smart and advanced" dataDxfId="121" totalsRowDxfId="120" dataCellStyle="Comma" totalsRowCellStyle="Comma"/>
    <tableColumn id="3" xr3:uid="{390E5238-7DBA-4D1E-B8DB-FFCA706AEE7E}" name="Large suppliers_x000a_gas meters_x000a_smart in_x000a_traditional mode" dataDxfId="119" totalsRowDxfId="118" dataCellStyle="Comma" totalsRowCellStyle="Comma"/>
    <tableColumn id="4" xr3:uid="{8263D705-463C-4C04-A751-39E181C78B48}" name="Large suppliers_x000a_gas meters_x000a_non-smart" dataDxfId="117" totalsRowDxfId="116" dataCellStyle="Comma" totalsRowCellStyle="Comma"/>
    <tableColumn id="5" xr3:uid="{4E1F87E9-C3B9-4F65-BC54-24BDBDB555A7}" name="Large suppliers_x000a_electricity meters_x000a_smart and advanced" dataDxfId="115" totalsRowDxfId="114" dataCellStyle="Comma" totalsRowCellStyle="Comma"/>
    <tableColumn id="6" xr3:uid="{D9929854-CE99-447E-8B23-4984197CA72B}" name="Large suppliers_x000a_electricity meters_x000a_smart in_x000a_traditional mode" dataDxfId="113" totalsRowDxfId="112" dataCellStyle="Comma" totalsRowCellStyle="Comma"/>
    <tableColumn id="7" xr3:uid="{4B39E8D1-B182-46E2-9B24-BB7FBCB71774}" name="Large _x000a_suppliers_x000a_electricity meters_x000a_non-smart" dataDxfId="111" totalsRowDxfId="110" dataCellStyle="Comma" totalsRowCellStyle="Comma"/>
    <tableColumn id="8" xr3:uid="{A991E696-D933-4DB2-AABE-C1411EDE3B56}" name="Small_x000a_suppliers_x000a_gas meters_x000a_smart and_x000a_advanced" dataDxfId="109" totalsRowDxfId="108" dataCellStyle="Comma" totalsRowCellStyle="Comma"/>
    <tableColumn id="9" xr3:uid="{7F8F05EF-76C0-4F97-8F09-25BD9CB217B8}" name="Small suppliers_x000a_gas meters_x000a_smart in_x000a_traditional mode" dataDxfId="107" totalsRowDxfId="106" dataCellStyle="Comma" totalsRowCellStyle="Comma"/>
    <tableColumn id="10" xr3:uid="{E9257DEB-D4A7-4350-AD63-BCD5E988B4EA}" name="Small suppliers_x000a_gas meters_x000a_non-smart" dataDxfId="105" totalsRowDxfId="104" dataCellStyle="Comma" totalsRowCellStyle="Comma"/>
    <tableColumn id="11" xr3:uid="{E8FB5735-5863-4BAD-8315-E150D6F82EDA}" name="Small suppliers_x000a_electricity meters_x000a_smart and advanced" dataDxfId="103" totalsRowDxfId="102" dataCellStyle="Comma" totalsRowCellStyle="Comma"/>
    <tableColumn id="12" xr3:uid="{F9C43BE8-0EA0-4079-8B0C-46AFA5336CC6}" name="Small suppliers_x000a_electricity meters_x000a_smart in_x000a_traditional mode" dataDxfId="101" totalsRowDxfId="100" dataCellStyle="Comma" totalsRowCellStyle="Comma"/>
    <tableColumn id="13" xr3:uid="{A7459C7B-7789-4DFC-AB27-DDC6A02A9F02}" name="Small suppliers_x000a_electricity meters_x000a_non-smart" dataDxfId="99" totalsRowDxfId="98" dataCellStyle="Comma" totalsRowCellStyle="Comma"/>
    <tableColumn id="14" xr3:uid="{5C94B45A-DE3C-4423-AE4F-DC234FF5CAC2}" name="All suppliers_x000a_smart and _x000a_advanced" dataDxfId="97" totalsRowDxfId="96" dataCellStyle="Comma" totalsRowCellStyle="Percent">
      <calculatedColumnFormula>SUM(B25,E25,H25,K25)</calculatedColumnFormula>
    </tableColumn>
    <tableColumn id="15" xr3:uid="{551956B4-88FA-4E39-B879-4A3281005973}" name="All suppliers_x000a_smart in_x000a_traditional mode" dataDxfId="95" totalsRowDxfId="94" dataCellStyle="Comma" totalsRowCellStyle="Comma">
      <calculatedColumnFormula>SUM(C25,F25,I25,L25)</calculatedColumnFormula>
    </tableColumn>
    <tableColumn id="16" xr3:uid="{9198403C-3BBC-41BB-A714-E78804405083}" name="All suppliers_x000a_non-smart" dataDxfId="93" totalsRowDxfId="92" dataCellStyle="Comma" totalsRowCellStyle="Comma">
      <calculatedColumnFormula>SUM(D25,G25,J25,M25)</calculatedColumnFormula>
    </tableColumn>
    <tableColumn id="17" xr3:uid="{DA7E08E5-CA9D-44A3-96C6-2ADD51FEF3F5}" name="Total" dataDxfId="91" totalsRowDxfId="90" dataCellStyle="Comma" totalsRowCellStyle="Comma">
      <calculatedColumnFormula>SUM(N25:P25)</calculatedColumnFormula>
    </tableColumn>
    <tableColumn id="18" xr3:uid="{E820B05A-887D-4355-9542-94999A926E5C}" name="Notes" dataDxfId="89" totalsRowDxfId="88" dataCellStyle="Comma" totalsRow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9:R51" totalsRowShown="0" headerRowDxfId="87" dataDxfId="85" headerRowBorderDxfId="86" tableBorderDxfId="84" dataCellStyle="Comma">
  <autoFilter ref="A39:R51"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83"/>
    <tableColumn id="2" xr3:uid="{F009C475-BF22-4812-B192-2B47D1118E40}" name="Large suppliers_x000a_gas meters_x000a_smart and advanced" dataDxfId="82" dataCellStyle="Comma">
      <calculatedColumnFormula>B10+B25</calculatedColumnFormula>
    </tableColumn>
    <tableColumn id="3" xr3:uid="{5E229ED9-DF97-4AD4-BEDE-C1E3A6A6F373}" name="Large suppliers_x000a_gas meters_x000a_smart in_x000a_traditional mode" dataDxfId="81" dataCellStyle="Comma">
      <calculatedColumnFormula>C10+C25</calculatedColumnFormula>
    </tableColumn>
    <tableColumn id="4" xr3:uid="{6DB4D9C3-C67A-47DA-8F29-05895A618D9A}" name="Large suppliers_x000a_gas meters_x000a_non-smart" dataDxfId="80" dataCellStyle="Comma">
      <calculatedColumnFormula>D10+D25</calculatedColumnFormula>
    </tableColumn>
    <tableColumn id="5" xr3:uid="{C02C6268-C258-49D7-89BA-C4AB8BE2C68B}" name="Large suppliers_x000a_electricity meters_x000a_smart and advanced" dataDxfId="79" dataCellStyle="Comma">
      <calculatedColumnFormula>E10+E25</calculatedColumnFormula>
    </tableColumn>
    <tableColumn id="6" xr3:uid="{A995B927-C85B-41D6-8800-DDBAA53A8ACF}" name="Large suppliers_x000a_electricity meters_x000a_smart in_x000a_traditional mode" dataDxfId="78" dataCellStyle="Comma">
      <calculatedColumnFormula>F10+F25</calculatedColumnFormula>
    </tableColumn>
    <tableColumn id="7" xr3:uid="{8CAC19EE-B058-4C75-9280-8F8F80D1ECA3}" name="Large suppliers_x000a_electricity meters_x000a_non-smart" dataDxfId="77" dataCellStyle="Comma">
      <calculatedColumnFormula>G10+G25</calculatedColumnFormula>
    </tableColumn>
    <tableColumn id="8" xr3:uid="{84C70D45-3B39-4D70-BFF3-B40053093561}" name="Small _x000a_suppliers_x000a_gas meters_x000a_smart and _x000a_advanced" dataDxfId="76" dataCellStyle="Comma">
      <calculatedColumnFormula>H10+H25</calculatedColumnFormula>
    </tableColumn>
    <tableColumn id="9" xr3:uid="{E6C0C03E-7FFA-4C12-9006-0338DE66F233}" name="Small suppliers_x000a_gas meters_x000a_smart in_x000a_traditional mode" dataDxfId="75" dataCellStyle="Comma">
      <calculatedColumnFormula>I10+I25</calculatedColumnFormula>
    </tableColumn>
    <tableColumn id="10" xr3:uid="{7F184059-1B83-4321-B162-F5E9E27A470B}" name="Small suppliers_x000a_gas meters_x000a_non-smart" dataDxfId="74" dataCellStyle="Comma">
      <calculatedColumnFormula>J10+J25</calculatedColumnFormula>
    </tableColumn>
    <tableColumn id="11" xr3:uid="{56307E3B-3C98-41FC-A0AA-2E65E1126668}" name="Small suppliers_x000a_electricity meters_x000a_smart and advanced" dataDxfId="73" dataCellStyle="Comma">
      <calculatedColumnFormula>K10+K25</calculatedColumnFormula>
    </tableColumn>
    <tableColumn id="12" xr3:uid="{46DA4028-88F0-4ACC-A326-4CA4CC8582E0}" name="Small suppliers_x000a_electricity meters_x000a_smart in_x000a_traditional mode" dataDxfId="72" dataCellStyle="Comma">
      <calculatedColumnFormula>L10+L25</calculatedColumnFormula>
    </tableColumn>
    <tableColumn id="13" xr3:uid="{3D0B84DA-585C-438E-9C68-DC1AC966F85A}" name="Small suppliers_x000a_electricity meters_x000a_non-smart" dataDxfId="71" dataCellStyle="Comma">
      <calculatedColumnFormula>M10+M25</calculatedColumnFormula>
    </tableColumn>
    <tableColumn id="14" xr3:uid="{D0AE50AC-B271-4C39-A8A3-F0802E17B7F5}" name="All suppliers_x000a_smart and _x000a_advanced" dataDxfId="70" dataCellStyle="Comma">
      <calculatedColumnFormula>N10+N25</calculatedColumnFormula>
    </tableColumn>
    <tableColumn id="15" xr3:uid="{E13479CE-2950-4F42-80E4-D5D56B3A1B6A}" name="All suppliers_x000a_smart in_x000a_traditional mode" dataDxfId="69" dataCellStyle="Comma">
      <calculatedColumnFormula>O10+O25</calculatedColumnFormula>
    </tableColumn>
    <tableColumn id="16" xr3:uid="{21420661-4B0E-45EE-9CD5-DC5C1C5085CF}" name="All suppliers_x000a_non-smart" dataDxfId="68" dataCellStyle="Comma">
      <calculatedColumnFormula>P10+P25</calculatedColumnFormula>
    </tableColumn>
    <tableColumn id="17" xr3:uid="{6AFC170C-46DD-4976-8639-4F0FBD587452}" name="Total" dataDxfId="67" dataCellStyle="Comma">
      <calculatedColumnFormula>Q10+Q25</calculatedColumnFormula>
    </tableColumn>
    <tableColumn id="18" xr3:uid="{0F0C5E91-659D-4ADB-9082-6FFBBE10D085}" name="Notes" dataDxfId="66"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beis.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7" customWidth="1"/>
    <col min="2" max="16384" width="9.1796875" style="7"/>
  </cols>
  <sheetData>
    <row r="1" spans="1:3" ht="43.5" customHeight="1" x14ac:dyDescent="0.35">
      <c r="A1" s="104" t="s">
        <v>0</v>
      </c>
    </row>
    <row r="2" spans="1:3" ht="77.25" customHeight="1" x14ac:dyDescent="0.55000000000000004">
      <c r="A2" s="105" t="s">
        <v>1</v>
      </c>
      <c r="C2" s="66"/>
    </row>
    <row r="3" spans="1:3" ht="18" customHeight="1" x14ac:dyDescent="0.35">
      <c r="A3" s="67" t="s">
        <v>2</v>
      </c>
    </row>
    <row r="4" spans="1:3" ht="25.5" customHeight="1" x14ac:dyDescent="0.5">
      <c r="A4" s="106" t="s">
        <v>3</v>
      </c>
    </row>
    <row r="5" spans="1:3" ht="15" customHeight="1" x14ac:dyDescent="0.35">
      <c r="A5" s="107" t="s">
        <v>4</v>
      </c>
    </row>
    <row r="6" spans="1:3" ht="15" customHeight="1" x14ac:dyDescent="0.35">
      <c r="A6" s="107" t="s">
        <v>5</v>
      </c>
    </row>
    <row r="7" spans="1:3" s="28" customFormat="1" ht="25.5" customHeight="1" x14ac:dyDescent="0.55000000000000004">
      <c r="A7" s="29" t="s">
        <v>6</v>
      </c>
    </row>
    <row r="8" spans="1:3" ht="219" customHeight="1" x14ac:dyDescent="0.35">
      <c r="A8" s="30" t="s">
        <v>7</v>
      </c>
    </row>
    <row r="9" spans="1:3" s="27" customFormat="1" ht="25.5" customHeight="1" x14ac:dyDescent="0.5">
      <c r="A9" s="29" t="s">
        <v>8</v>
      </c>
    </row>
    <row r="10" spans="1:3" s="27" customFormat="1" ht="15" customHeight="1" x14ac:dyDescent="0.5">
      <c r="A10" s="31" t="s">
        <v>9</v>
      </c>
    </row>
    <row r="11" spans="1:3" ht="14.5" x14ac:dyDescent="0.35">
      <c r="A11" s="32" t="s">
        <v>10</v>
      </c>
    </row>
    <row r="12" spans="1:3" ht="15" customHeight="1" x14ac:dyDescent="0.35">
      <c r="A12" s="68" t="s">
        <v>11</v>
      </c>
    </row>
    <row r="13" spans="1:3" ht="15" customHeight="1" x14ac:dyDescent="0.35">
      <c r="A13" s="33" t="s">
        <v>12</v>
      </c>
    </row>
    <row r="14" spans="1:3" ht="15" customHeight="1" x14ac:dyDescent="0.35">
      <c r="A14" s="34" t="s">
        <v>13</v>
      </c>
    </row>
    <row r="15" spans="1:3" ht="15" customHeight="1" x14ac:dyDescent="0.35">
      <c r="A15" s="69" t="s">
        <v>14</v>
      </c>
    </row>
    <row r="16" spans="1:3" ht="15" customHeight="1" x14ac:dyDescent="0.35">
      <c r="A16" s="35" t="s">
        <v>15</v>
      </c>
    </row>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9880-3160-4DA0-80E7-9AE647BB471F}">
  <dimension ref="A1:E387"/>
  <sheetViews>
    <sheetView showGridLines="0" workbookViewId="0">
      <pane ySplit="10" topLeftCell="A11" activePane="bottomLeft" state="frozen"/>
      <selection activeCell="E353" activeCellId="8" sqref="E25:E48 E65:E96 E129:E144 E161:E176 E193:E208 E225:E240 E289:E304 E321:E336 E353:E368"/>
      <selection pane="bottomLeft"/>
    </sheetView>
  </sheetViews>
  <sheetFormatPr defaultRowHeight="14.5" x14ac:dyDescent="0.35"/>
  <cols>
    <col min="1" max="1" width="15.54296875" customWidth="1"/>
    <col min="2" max="2" width="33.453125" customWidth="1"/>
    <col min="3" max="3" width="32.26953125" customWidth="1"/>
    <col min="4" max="4" width="21.453125" customWidth="1"/>
    <col min="5" max="5" width="75" customWidth="1"/>
  </cols>
  <sheetData>
    <row r="1" spans="1:5" s="185" customFormat="1" ht="25.5" customHeight="1" x14ac:dyDescent="0.35">
      <c r="A1" s="184" t="s">
        <v>29</v>
      </c>
    </row>
    <row r="2" spans="1:5" ht="17.149999999999999" customHeight="1" x14ac:dyDescent="0.35">
      <c r="A2" s="41" t="s">
        <v>62</v>
      </c>
    </row>
    <row r="3" spans="1:5" ht="17.149999999999999" customHeight="1" x14ac:dyDescent="0.35">
      <c r="A3" s="41" t="s">
        <v>32</v>
      </c>
      <c r="B3" s="186"/>
      <c r="C3" s="186"/>
    </row>
    <row r="4" spans="1:5" ht="17.149999999999999" customHeight="1" x14ac:dyDescent="0.35">
      <c r="A4" s="41" t="s">
        <v>1042</v>
      </c>
      <c r="B4" s="187"/>
      <c r="C4" s="187"/>
      <c r="D4" s="81"/>
      <c r="E4" s="81"/>
    </row>
    <row r="5" spans="1:5" ht="15.75" customHeight="1" x14ac:dyDescent="0.35">
      <c r="A5" s="35" t="s">
        <v>1043</v>
      </c>
      <c r="B5" s="187"/>
      <c r="C5" s="187"/>
      <c r="D5" s="187"/>
      <c r="E5" s="187"/>
    </row>
    <row r="6" spans="1:5" ht="17.149999999999999" customHeight="1" x14ac:dyDescent="0.35">
      <c r="A6" s="35" t="s">
        <v>1044</v>
      </c>
      <c r="B6" s="187"/>
      <c r="C6" s="187"/>
      <c r="D6" s="81"/>
      <c r="E6" s="81"/>
    </row>
    <row r="7" spans="1:5" ht="17.149999999999999" customHeight="1" x14ac:dyDescent="0.35">
      <c r="A7" s="41" t="s">
        <v>282</v>
      </c>
    </row>
    <row r="8" spans="1:5" ht="17.149999999999999" customHeight="1" x14ac:dyDescent="0.35">
      <c r="A8" s="35" t="s">
        <v>1045</v>
      </c>
      <c r="B8" s="81"/>
      <c r="C8" s="81"/>
      <c r="D8" s="81"/>
      <c r="E8" s="81"/>
    </row>
    <row r="9" spans="1:5" s="37" customFormat="1" ht="17.149999999999999" customHeight="1" x14ac:dyDescent="0.35">
      <c r="A9" s="37" t="s">
        <v>66</v>
      </c>
    </row>
    <row r="10" spans="1:5" s="188" customFormat="1" ht="50.25" customHeight="1" x14ac:dyDescent="0.35">
      <c r="A10" s="188" t="s">
        <v>283</v>
      </c>
      <c r="B10" s="188" t="s">
        <v>284</v>
      </c>
      <c r="C10" s="188" t="s">
        <v>285</v>
      </c>
      <c r="D10" s="189" t="s">
        <v>286</v>
      </c>
      <c r="E10" s="190" t="s">
        <v>22</v>
      </c>
    </row>
    <row r="11" spans="1:5" s="202" customFormat="1" ht="17.149999999999999" customHeight="1" x14ac:dyDescent="0.35">
      <c r="A11" s="102" t="s">
        <v>287</v>
      </c>
      <c r="B11" s="102" t="s">
        <v>288</v>
      </c>
      <c r="C11" s="102" t="s">
        <v>289</v>
      </c>
      <c r="D11" s="103">
        <v>0.55000000000000004</v>
      </c>
      <c r="E11" s="191" t="s">
        <v>1046</v>
      </c>
    </row>
    <row r="12" spans="1:5" s="202" customFormat="1" ht="17.149999999999999" customHeight="1" x14ac:dyDescent="0.35">
      <c r="A12" s="102" t="s">
        <v>290</v>
      </c>
      <c r="B12" s="192" t="s">
        <v>291</v>
      </c>
      <c r="C12" s="102" t="s">
        <v>289</v>
      </c>
      <c r="D12" s="103">
        <v>0.56000000000000005</v>
      </c>
      <c r="E12" s="193"/>
    </row>
    <row r="13" spans="1:5" s="202" customFormat="1" ht="17.149999999999999" customHeight="1" x14ac:dyDescent="0.35">
      <c r="A13" s="102" t="s">
        <v>292</v>
      </c>
      <c r="B13" s="194" t="s">
        <v>293</v>
      </c>
      <c r="C13" s="102" t="s">
        <v>289</v>
      </c>
      <c r="D13" s="103">
        <v>0.56000000000000005</v>
      </c>
      <c r="E13" s="193"/>
    </row>
    <row r="14" spans="1:5" s="202" customFormat="1" ht="17.149999999999999" customHeight="1" x14ac:dyDescent="0.35">
      <c r="A14" s="195" t="s">
        <v>294</v>
      </c>
      <c r="B14" s="196" t="s">
        <v>295</v>
      </c>
      <c r="C14" s="195" t="s">
        <v>289</v>
      </c>
      <c r="D14" s="88">
        <v>0.61</v>
      </c>
      <c r="E14" s="197"/>
    </row>
    <row r="15" spans="1:5" s="202" customFormat="1" ht="17.149999999999999" customHeight="1" x14ac:dyDescent="0.35">
      <c r="A15" s="195" t="s">
        <v>296</v>
      </c>
      <c r="B15" s="196" t="s">
        <v>297</v>
      </c>
      <c r="C15" s="195" t="s">
        <v>289</v>
      </c>
      <c r="D15" s="88">
        <v>0.57999999999999996</v>
      </c>
      <c r="E15" s="197"/>
    </row>
    <row r="16" spans="1:5" s="202" customFormat="1" ht="17.149999999999999" customHeight="1" x14ac:dyDescent="0.35">
      <c r="A16" s="195" t="s">
        <v>298</v>
      </c>
      <c r="B16" s="196" t="s">
        <v>299</v>
      </c>
      <c r="C16" s="195" t="s">
        <v>289</v>
      </c>
      <c r="D16" s="88">
        <v>0.59</v>
      </c>
      <c r="E16" s="197"/>
    </row>
    <row r="17" spans="1:5" s="202" customFormat="1" ht="17.149999999999999" customHeight="1" x14ac:dyDescent="0.35">
      <c r="A17" s="195" t="s">
        <v>300</v>
      </c>
      <c r="B17" s="196" t="s">
        <v>301</v>
      </c>
      <c r="C17" s="195" t="s">
        <v>289</v>
      </c>
      <c r="D17" s="88">
        <v>0.62</v>
      </c>
      <c r="E17" s="197"/>
    </row>
    <row r="18" spans="1:5" s="202" customFormat="1" ht="17.149999999999999" customHeight="1" x14ac:dyDescent="0.35">
      <c r="A18" s="195" t="s">
        <v>302</v>
      </c>
      <c r="B18" s="196" t="s">
        <v>303</v>
      </c>
      <c r="C18" s="195" t="s">
        <v>289</v>
      </c>
      <c r="D18" s="88">
        <v>0.6</v>
      </c>
      <c r="E18" s="197"/>
    </row>
    <row r="19" spans="1:5" s="202" customFormat="1" ht="17.149999999999999" customHeight="1" x14ac:dyDescent="0.35">
      <c r="A19" s="195" t="s">
        <v>304</v>
      </c>
      <c r="B19" s="196" t="s">
        <v>305</v>
      </c>
      <c r="C19" s="195" t="s">
        <v>289</v>
      </c>
      <c r="D19" s="88">
        <v>0.59</v>
      </c>
      <c r="E19" s="197"/>
    </row>
    <row r="20" spans="1:5" s="202" customFormat="1" ht="17.149999999999999" customHeight="1" x14ac:dyDescent="0.35">
      <c r="A20" s="195" t="s">
        <v>306</v>
      </c>
      <c r="B20" s="196" t="s">
        <v>307</v>
      </c>
      <c r="C20" s="195" t="s">
        <v>289</v>
      </c>
      <c r="D20" s="88">
        <v>0.43</v>
      </c>
      <c r="E20" s="197"/>
    </row>
    <row r="21" spans="1:5" s="202" customFormat="1" ht="17.149999999999999" customHeight="1" x14ac:dyDescent="0.35">
      <c r="A21" s="195" t="s">
        <v>308</v>
      </c>
      <c r="B21" s="196" t="s">
        <v>309</v>
      </c>
      <c r="C21" s="195" t="s">
        <v>289</v>
      </c>
      <c r="D21" s="88">
        <v>0.55000000000000004</v>
      </c>
      <c r="E21" s="197"/>
    </row>
    <row r="22" spans="1:5" s="202" customFormat="1" ht="17.149999999999999" customHeight="1" x14ac:dyDescent="0.35">
      <c r="A22" s="195" t="s">
        <v>310</v>
      </c>
      <c r="B22" s="196" t="s">
        <v>311</v>
      </c>
      <c r="C22" s="195" t="s">
        <v>289</v>
      </c>
      <c r="D22" s="88">
        <v>0.54</v>
      </c>
      <c r="E22" s="197"/>
    </row>
    <row r="23" spans="1:5" s="202" customFormat="1" ht="17.149999999999999" customHeight="1" x14ac:dyDescent="0.35">
      <c r="A23" s="102" t="s">
        <v>312</v>
      </c>
      <c r="B23" s="194" t="s">
        <v>313</v>
      </c>
      <c r="C23" s="102" t="s">
        <v>289</v>
      </c>
      <c r="D23" s="103">
        <v>0.56000000000000005</v>
      </c>
      <c r="E23" s="193"/>
    </row>
    <row r="24" spans="1:5" s="202" customFormat="1" ht="17.149999999999999" customHeight="1" x14ac:dyDescent="0.35">
      <c r="A24" s="198" t="s">
        <v>314</v>
      </c>
      <c r="B24" s="199" t="s">
        <v>315</v>
      </c>
      <c r="C24" s="198" t="s">
        <v>289</v>
      </c>
      <c r="D24" s="200">
        <v>0.43</v>
      </c>
      <c r="E24" s="201"/>
    </row>
    <row r="25" spans="1:5" s="202" customFormat="1" ht="17.149999999999999" customHeight="1" x14ac:dyDescent="0.35">
      <c r="A25" s="38" t="s">
        <v>316</v>
      </c>
      <c r="B25" s="38" t="s">
        <v>295</v>
      </c>
      <c r="C25" s="38" t="s">
        <v>317</v>
      </c>
      <c r="D25" s="175">
        <v>0.62</v>
      </c>
      <c r="E25" s="38"/>
    </row>
    <row r="26" spans="1:5" s="202" customFormat="1" ht="17.149999999999999" customHeight="1" x14ac:dyDescent="0.35">
      <c r="A26" s="38" t="s">
        <v>318</v>
      </c>
      <c r="B26" s="38" t="s">
        <v>295</v>
      </c>
      <c r="C26" s="38" t="s">
        <v>319</v>
      </c>
      <c r="D26" s="175">
        <v>0.64</v>
      </c>
      <c r="E26" s="38"/>
    </row>
    <row r="27" spans="1:5" s="202" customFormat="1" ht="17.149999999999999" customHeight="1" x14ac:dyDescent="0.35">
      <c r="A27" s="38" t="s">
        <v>320</v>
      </c>
      <c r="B27" s="38" t="s">
        <v>295</v>
      </c>
      <c r="C27" s="38" t="s">
        <v>321</v>
      </c>
      <c r="D27" s="175">
        <v>0.51</v>
      </c>
      <c r="E27" s="38"/>
    </row>
    <row r="28" spans="1:5" s="202" customFormat="1" ht="17.149999999999999" customHeight="1" x14ac:dyDescent="0.35">
      <c r="A28" s="38" t="s">
        <v>322</v>
      </c>
      <c r="B28" s="38" t="s">
        <v>295</v>
      </c>
      <c r="C28" s="38" t="s">
        <v>323</v>
      </c>
      <c r="D28" s="175">
        <v>0.64</v>
      </c>
      <c r="E28" s="38"/>
    </row>
    <row r="29" spans="1:5" s="202" customFormat="1" ht="17.149999999999999" customHeight="1" x14ac:dyDescent="0.35">
      <c r="A29" s="38" t="s">
        <v>324</v>
      </c>
      <c r="B29" s="38" t="s">
        <v>295</v>
      </c>
      <c r="C29" s="38" t="s">
        <v>325</v>
      </c>
      <c r="D29" s="175">
        <v>0.67</v>
      </c>
      <c r="E29" s="38"/>
    </row>
    <row r="30" spans="1:5" s="202" customFormat="1" ht="17.149999999999999" customHeight="1" x14ac:dyDescent="0.35">
      <c r="A30" s="38" t="s">
        <v>326</v>
      </c>
      <c r="B30" s="38" t="s">
        <v>295</v>
      </c>
      <c r="C30" s="38" t="s">
        <v>327</v>
      </c>
      <c r="D30" s="175">
        <v>0.67</v>
      </c>
      <c r="E30" s="38"/>
    </row>
    <row r="31" spans="1:5" s="202" customFormat="1" ht="17.149999999999999" customHeight="1" x14ac:dyDescent="0.35">
      <c r="A31" s="38" t="s">
        <v>328</v>
      </c>
      <c r="B31" s="38" t="s">
        <v>295</v>
      </c>
      <c r="C31" s="38" t="s">
        <v>329</v>
      </c>
      <c r="D31" s="175">
        <v>0.55000000000000004</v>
      </c>
      <c r="E31" s="38"/>
    </row>
    <row r="32" spans="1:5" s="202" customFormat="1" ht="17.149999999999999" customHeight="1" x14ac:dyDescent="0.35">
      <c r="A32" s="38" t="s">
        <v>330</v>
      </c>
      <c r="B32" s="38" t="s">
        <v>295</v>
      </c>
      <c r="C32" s="38" t="s">
        <v>331</v>
      </c>
      <c r="D32" s="175">
        <v>0.6</v>
      </c>
      <c r="E32" s="38"/>
    </row>
    <row r="33" spans="1:5" s="202" customFormat="1" ht="17.149999999999999" customHeight="1" x14ac:dyDescent="0.35">
      <c r="A33" s="38" t="s">
        <v>332</v>
      </c>
      <c r="B33" s="38" t="s">
        <v>295</v>
      </c>
      <c r="C33" s="38" t="s">
        <v>333</v>
      </c>
      <c r="D33" s="175">
        <v>0.56000000000000005</v>
      </c>
      <c r="E33" s="38"/>
    </row>
    <row r="34" spans="1:5" s="202" customFormat="1" ht="17.149999999999999" customHeight="1" x14ac:dyDescent="0.35">
      <c r="A34" s="38" t="s">
        <v>334</v>
      </c>
      <c r="B34" s="38" t="s">
        <v>295</v>
      </c>
      <c r="C34" s="38" t="s">
        <v>335</v>
      </c>
      <c r="D34" s="175">
        <v>0.59</v>
      </c>
      <c r="E34" s="38"/>
    </row>
    <row r="35" spans="1:5" s="202" customFormat="1" ht="17.149999999999999" customHeight="1" x14ac:dyDescent="0.35">
      <c r="A35" s="38" t="s">
        <v>336</v>
      </c>
      <c r="B35" s="38" t="s">
        <v>295</v>
      </c>
      <c r="C35" s="38" t="s">
        <v>337</v>
      </c>
      <c r="D35" s="175">
        <v>0.63</v>
      </c>
      <c r="E35" s="38"/>
    </row>
    <row r="36" spans="1:5" s="202" customFormat="1" ht="17.149999999999999" customHeight="1" x14ac:dyDescent="0.35">
      <c r="A36" s="203" t="s">
        <v>338</v>
      </c>
      <c r="B36" s="203" t="s">
        <v>295</v>
      </c>
      <c r="C36" s="203" t="s">
        <v>339</v>
      </c>
      <c r="D36" s="204">
        <v>0.6</v>
      </c>
      <c r="E36" s="203"/>
    </row>
    <row r="37" spans="1:5" s="202" customFormat="1" ht="17.149999999999999" customHeight="1" x14ac:dyDescent="0.35">
      <c r="A37" s="38" t="s">
        <v>340</v>
      </c>
      <c r="B37" s="38" t="s">
        <v>297</v>
      </c>
      <c r="C37" s="38" t="s">
        <v>341</v>
      </c>
      <c r="D37" s="175">
        <v>0.63</v>
      </c>
      <c r="E37" s="38"/>
    </row>
    <row r="38" spans="1:5" s="202" customFormat="1" ht="17.149999999999999" customHeight="1" x14ac:dyDescent="0.35">
      <c r="A38" s="38" t="s">
        <v>342</v>
      </c>
      <c r="B38" s="38" t="s">
        <v>297</v>
      </c>
      <c r="C38" s="38" t="s">
        <v>343</v>
      </c>
      <c r="D38" s="175">
        <v>0.63</v>
      </c>
      <c r="E38" s="38"/>
    </row>
    <row r="39" spans="1:5" s="202" customFormat="1" ht="17.149999999999999" customHeight="1" x14ac:dyDescent="0.35">
      <c r="A39" s="38" t="s">
        <v>344</v>
      </c>
      <c r="B39" s="38" t="s">
        <v>297</v>
      </c>
      <c r="C39" s="38" t="s">
        <v>345</v>
      </c>
      <c r="D39" s="175">
        <v>0.6</v>
      </c>
      <c r="E39" s="38"/>
    </row>
    <row r="40" spans="1:5" s="202" customFormat="1" ht="17.149999999999999" customHeight="1" x14ac:dyDescent="0.35">
      <c r="A40" s="38" t="s">
        <v>346</v>
      </c>
      <c r="B40" s="38" t="s">
        <v>297</v>
      </c>
      <c r="C40" s="38" t="s">
        <v>347</v>
      </c>
      <c r="D40" s="175">
        <v>0.63</v>
      </c>
      <c r="E40" s="38"/>
    </row>
    <row r="41" spans="1:5" s="202" customFormat="1" ht="17.149999999999999" customHeight="1" x14ac:dyDescent="0.35">
      <c r="A41" s="38" t="s">
        <v>348</v>
      </c>
      <c r="B41" s="38" t="s">
        <v>297</v>
      </c>
      <c r="C41" s="38" t="s">
        <v>349</v>
      </c>
      <c r="D41" s="175">
        <v>0.6</v>
      </c>
      <c r="E41" s="38"/>
    </row>
    <row r="42" spans="1:5" s="202" customFormat="1" ht="17.149999999999999" customHeight="1" x14ac:dyDescent="0.35">
      <c r="A42" s="38" t="s">
        <v>350</v>
      </c>
      <c r="B42" s="38" t="s">
        <v>297</v>
      </c>
      <c r="C42" s="38" t="s">
        <v>351</v>
      </c>
      <c r="D42" s="175">
        <v>0.57999999999999996</v>
      </c>
      <c r="E42" s="38"/>
    </row>
    <row r="43" spans="1:5" s="202" customFormat="1" ht="17.149999999999999" customHeight="1" x14ac:dyDescent="0.35">
      <c r="A43" s="38" t="s">
        <v>352</v>
      </c>
      <c r="B43" s="38" t="s">
        <v>297</v>
      </c>
      <c r="C43" s="38" t="s">
        <v>353</v>
      </c>
      <c r="D43" s="175">
        <v>0.56000000000000005</v>
      </c>
      <c r="E43" s="38"/>
    </row>
    <row r="44" spans="1:5" s="202" customFormat="1" ht="17.149999999999999" customHeight="1" x14ac:dyDescent="0.35">
      <c r="A44" s="38" t="s">
        <v>354</v>
      </c>
      <c r="B44" s="38" t="s">
        <v>297</v>
      </c>
      <c r="C44" s="38" t="s">
        <v>355</v>
      </c>
      <c r="D44" s="175">
        <v>0.56999999999999995</v>
      </c>
      <c r="E44" s="38"/>
    </row>
    <row r="45" spans="1:5" s="202" customFormat="1" ht="17.149999999999999" customHeight="1" x14ac:dyDescent="0.35">
      <c r="A45" s="38" t="s">
        <v>356</v>
      </c>
      <c r="B45" s="38" t="s">
        <v>297</v>
      </c>
      <c r="C45" s="38" t="s">
        <v>357</v>
      </c>
      <c r="D45" s="175">
        <v>0.62</v>
      </c>
      <c r="E45" s="38"/>
    </row>
    <row r="46" spans="1:5" s="202" customFormat="1" ht="17.149999999999999" customHeight="1" x14ac:dyDescent="0.35">
      <c r="A46" s="38" t="s">
        <v>358</v>
      </c>
      <c r="B46" s="38" t="s">
        <v>297</v>
      </c>
      <c r="C46" s="38" t="s">
        <v>359</v>
      </c>
      <c r="D46" s="175">
        <v>0.55000000000000004</v>
      </c>
      <c r="E46" s="38"/>
    </row>
    <row r="47" spans="1:5" s="202" customFormat="1" ht="17.149999999999999" customHeight="1" x14ac:dyDescent="0.35">
      <c r="A47" s="38" t="s">
        <v>360</v>
      </c>
      <c r="B47" s="38" t="s">
        <v>297</v>
      </c>
      <c r="C47" s="38" t="s">
        <v>361</v>
      </c>
      <c r="D47" s="175">
        <v>0.52</v>
      </c>
      <c r="E47" s="38"/>
    </row>
    <row r="48" spans="1:5" s="202" customFormat="1" ht="17.149999999999999" customHeight="1" x14ac:dyDescent="0.35">
      <c r="A48" s="38" t="s">
        <v>362</v>
      </c>
      <c r="B48" s="38" t="s">
        <v>297</v>
      </c>
      <c r="C48" s="38" t="s">
        <v>363</v>
      </c>
      <c r="D48" s="175">
        <v>0.49</v>
      </c>
      <c r="E48" s="38"/>
    </row>
    <row r="49" spans="1:4" s="202" customFormat="1" ht="17.149999999999999" customHeight="1" x14ac:dyDescent="0.35">
      <c r="A49" s="38" t="s">
        <v>364</v>
      </c>
      <c r="B49" s="38" t="s">
        <v>297</v>
      </c>
      <c r="C49" s="38" t="s">
        <v>365</v>
      </c>
      <c r="D49" s="175">
        <v>0.6</v>
      </c>
    </row>
    <row r="50" spans="1:4" s="202" customFormat="1" ht="17.149999999999999" customHeight="1" x14ac:dyDescent="0.35">
      <c r="A50" s="38" t="s">
        <v>366</v>
      </c>
      <c r="B50" s="38" t="s">
        <v>297</v>
      </c>
      <c r="C50" s="38" t="s">
        <v>367</v>
      </c>
      <c r="D50" s="175">
        <v>0.63</v>
      </c>
    </row>
    <row r="51" spans="1:4" s="202" customFormat="1" ht="17.149999999999999" customHeight="1" x14ac:dyDescent="0.35">
      <c r="A51" s="38" t="s">
        <v>368</v>
      </c>
      <c r="B51" s="38" t="s">
        <v>297</v>
      </c>
      <c r="C51" s="38" t="s">
        <v>369</v>
      </c>
      <c r="D51" s="175">
        <v>0.6</v>
      </c>
    </row>
    <row r="52" spans="1:4" s="202" customFormat="1" ht="17.149999999999999" customHeight="1" x14ac:dyDescent="0.35">
      <c r="A52" s="38" t="s">
        <v>370</v>
      </c>
      <c r="B52" s="38" t="s">
        <v>297</v>
      </c>
      <c r="C52" s="38" t="s">
        <v>371</v>
      </c>
      <c r="D52" s="175">
        <v>0.62</v>
      </c>
    </row>
    <row r="53" spans="1:4" s="202" customFormat="1" ht="17.149999999999999" customHeight="1" x14ac:dyDescent="0.35">
      <c r="A53" s="38" t="s">
        <v>372</v>
      </c>
      <c r="B53" s="38" t="s">
        <v>297</v>
      </c>
      <c r="C53" s="38" t="s">
        <v>373</v>
      </c>
      <c r="D53" s="175">
        <v>0.56000000000000005</v>
      </c>
    </row>
    <row r="54" spans="1:4" s="202" customFormat="1" ht="17.149999999999999" customHeight="1" x14ac:dyDescent="0.35">
      <c r="A54" s="38" t="s">
        <v>374</v>
      </c>
      <c r="B54" s="38" t="s">
        <v>297</v>
      </c>
      <c r="C54" s="38" t="s">
        <v>375</v>
      </c>
      <c r="D54" s="175">
        <v>0.56000000000000005</v>
      </c>
    </row>
    <row r="55" spans="1:4" s="202" customFormat="1" ht="17.149999999999999" customHeight="1" x14ac:dyDescent="0.35">
      <c r="A55" s="38" t="s">
        <v>376</v>
      </c>
      <c r="B55" s="38" t="s">
        <v>297</v>
      </c>
      <c r="C55" s="38" t="s">
        <v>377</v>
      </c>
      <c r="D55" s="175">
        <v>0.63</v>
      </c>
    </row>
    <row r="56" spans="1:4" s="202" customFormat="1" ht="17.149999999999999" customHeight="1" x14ac:dyDescent="0.35">
      <c r="A56" s="38" t="s">
        <v>378</v>
      </c>
      <c r="B56" s="38" t="s">
        <v>297</v>
      </c>
      <c r="C56" s="38" t="s">
        <v>379</v>
      </c>
      <c r="D56" s="175">
        <v>0.59</v>
      </c>
    </row>
    <row r="57" spans="1:4" s="202" customFormat="1" ht="17.149999999999999" customHeight="1" x14ac:dyDescent="0.35">
      <c r="A57" s="38" t="s">
        <v>380</v>
      </c>
      <c r="B57" s="38" t="s">
        <v>297</v>
      </c>
      <c r="C57" s="38" t="s">
        <v>381</v>
      </c>
      <c r="D57" s="175">
        <v>0.57999999999999996</v>
      </c>
    </row>
    <row r="58" spans="1:4" s="202" customFormat="1" ht="17.149999999999999" customHeight="1" x14ac:dyDescent="0.35">
      <c r="A58" s="38" t="s">
        <v>382</v>
      </c>
      <c r="B58" s="38" t="s">
        <v>297</v>
      </c>
      <c r="C58" s="38" t="s">
        <v>383</v>
      </c>
      <c r="D58" s="175">
        <v>0.64</v>
      </c>
    </row>
    <row r="59" spans="1:4" s="202" customFormat="1" ht="17.149999999999999" customHeight="1" x14ac:dyDescent="0.35">
      <c r="A59" s="38" t="s">
        <v>384</v>
      </c>
      <c r="B59" s="38" t="s">
        <v>297</v>
      </c>
      <c r="C59" s="38" t="s">
        <v>385</v>
      </c>
      <c r="D59" s="175">
        <v>0.61</v>
      </c>
    </row>
    <row r="60" spans="1:4" s="202" customFormat="1" ht="17.149999999999999" customHeight="1" x14ac:dyDescent="0.35">
      <c r="A60" s="38" t="s">
        <v>386</v>
      </c>
      <c r="B60" s="38" t="s">
        <v>297</v>
      </c>
      <c r="C60" s="38" t="s">
        <v>387</v>
      </c>
      <c r="D60" s="175">
        <v>0.65</v>
      </c>
    </row>
    <row r="61" spans="1:4" s="202" customFormat="1" ht="17.149999999999999" customHeight="1" x14ac:dyDescent="0.35">
      <c r="A61" s="38" t="s">
        <v>388</v>
      </c>
      <c r="B61" s="38" t="s">
        <v>297</v>
      </c>
      <c r="C61" s="38" t="s">
        <v>389</v>
      </c>
      <c r="D61" s="175">
        <v>0.62</v>
      </c>
    </row>
    <row r="62" spans="1:4" s="202" customFormat="1" ht="17.149999999999999" customHeight="1" x14ac:dyDescent="0.35">
      <c r="A62" s="38" t="s">
        <v>390</v>
      </c>
      <c r="B62" s="38" t="s">
        <v>297</v>
      </c>
      <c r="C62" s="38" t="s">
        <v>391</v>
      </c>
      <c r="D62" s="175">
        <v>0.6</v>
      </c>
    </row>
    <row r="63" spans="1:4" s="202" customFormat="1" ht="17.149999999999999" customHeight="1" x14ac:dyDescent="0.35">
      <c r="A63" s="38" t="s">
        <v>392</v>
      </c>
      <c r="B63" s="38" t="s">
        <v>297</v>
      </c>
      <c r="C63" s="38" t="s">
        <v>393</v>
      </c>
      <c r="D63" s="175">
        <v>0.53</v>
      </c>
    </row>
    <row r="64" spans="1:4" s="202" customFormat="1" ht="17.149999999999999" customHeight="1" x14ac:dyDescent="0.35">
      <c r="A64" s="38" t="s">
        <v>394</v>
      </c>
      <c r="B64" s="38" t="s">
        <v>297</v>
      </c>
      <c r="C64" s="38" t="s">
        <v>395</v>
      </c>
      <c r="D64" s="175">
        <v>0.63</v>
      </c>
    </row>
    <row r="65" spans="1:5" s="202" customFormat="1" ht="17.149999999999999" customHeight="1" x14ac:dyDescent="0.35">
      <c r="A65" s="38" t="s">
        <v>396</v>
      </c>
      <c r="B65" s="38" t="s">
        <v>297</v>
      </c>
      <c r="C65" s="38" t="s">
        <v>397</v>
      </c>
      <c r="D65" s="175">
        <v>0.6</v>
      </c>
      <c r="E65" s="38"/>
    </row>
    <row r="66" spans="1:5" s="202" customFormat="1" ht="17.149999999999999" customHeight="1" x14ac:dyDescent="0.35">
      <c r="A66" s="38" t="s">
        <v>398</v>
      </c>
      <c r="B66" s="38" t="s">
        <v>297</v>
      </c>
      <c r="C66" s="38" t="s">
        <v>399</v>
      </c>
      <c r="D66" s="175">
        <v>0.59</v>
      </c>
      <c r="E66" s="38"/>
    </row>
    <row r="67" spans="1:5" s="202" customFormat="1" ht="17.149999999999999" customHeight="1" x14ac:dyDescent="0.35">
      <c r="A67" s="38" t="s">
        <v>400</v>
      </c>
      <c r="B67" s="38" t="s">
        <v>297</v>
      </c>
      <c r="C67" s="38" t="s">
        <v>401</v>
      </c>
      <c r="D67" s="175">
        <v>0.57999999999999996</v>
      </c>
      <c r="E67" s="38"/>
    </row>
    <row r="68" spans="1:5" s="202" customFormat="1" ht="17.149999999999999" customHeight="1" x14ac:dyDescent="0.35">
      <c r="A68" s="38" t="s">
        <v>402</v>
      </c>
      <c r="B68" s="38" t="s">
        <v>297</v>
      </c>
      <c r="C68" s="38" t="s">
        <v>403</v>
      </c>
      <c r="D68" s="175">
        <v>0.62</v>
      </c>
      <c r="E68" s="38"/>
    </row>
    <row r="69" spans="1:5" s="202" customFormat="1" ht="17.149999999999999" customHeight="1" x14ac:dyDescent="0.35">
      <c r="A69" s="38" t="s">
        <v>404</v>
      </c>
      <c r="B69" s="38" t="s">
        <v>297</v>
      </c>
      <c r="C69" s="38" t="s">
        <v>405</v>
      </c>
      <c r="D69" s="175">
        <v>0.56000000000000005</v>
      </c>
      <c r="E69" s="38"/>
    </row>
    <row r="70" spans="1:5" s="202" customFormat="1" ht="17.149999999999999" customHeight="1" x14ac:dyDescent="0.35">
      <c r="A70" s="38" t="s">
        <v>406</v>
      </c>
      <c r="B70" s="38" t="s">
        <v>297</v>
      </c>
      <c r="C70" s="38" t="s">
        <v>407</v>
      </c>
      <c r="D70" s="175">
        <v>0.65</v>
      </c>
      <c r="E70" s="38"/>
    </row>
    <row r="71" spans="1:5" s="202" customFormat="1" ht="17.149999999999999" customHeight="1" x14ac:dyDescent="0.35">
      <c r="A71" s="38" t="s">
        <v>408</v>
      </c>
      <c r="B71" s="38" t="s">
        <v>297</v>
      </c>
      <c r="C71" s="38" t="s">
        <v>409</v>
      </c>
      <c r="D71" s="175">
        <v>0.57999999999999996</v>
      </c>
      <c r="E71" s="38"/>
    </row>
    <row r="72" spans="1:5" s="202" customFormat="1" ht="17.149999999999999" customHeight="1" x14ac:dyDescent="0.35">
      <c r="A72" s="38" t="s">
        <v>410</v>
      </c>
      <c r="B72" s="38" t="s">
        <v>297</v>
      </c>
      <c r="C72" s="38" t="s">
        <v>411</v>
      </c>
      <c r="D72" s="175">
        <v>0.5</v>
      </c>
      <c r="E72" s="38"/>
    </row>
    <row r="73" spans="1:5" s="202" customFormat="1" ht="17.149999999999999" customHeight="1" x14ac:dyDescent="0.35">
      <c r="A73" s="38" t="s">
        <v>412</v>
      </c>
      <c r="B73" s="38" t="s">
        <v>297</v>
      </c>
      <c r="C73" s="38" t="s">
        <v>413</v>
      </c>
      <c r="D73" s="175">
        <v>0.6</v>
      </c>
      <c r="E73" s="38"/>
    </row>
    <row r="74" spans="1:5" s="202" customFormat="1" ht="17.149999999999999" customHeight="1" x14ac:dyDescent="0.35">
      <c r="A74" s="38" t="s">
        <v>414</v>
      </c>
      <c r="B74" s="38" t="s">
        <v>297</v>
      </c>
      <c r="C74" s="38" t="s">
        <v>415</v>
      </c>
      <c r="D74" s="175">
        <v>0.52</v>
      </c>
      <c r="E74" s="38"/>
    </row>
    <row r="75" spans="1:5" s="202" customFormat="1" ht="17.149999999999999" customHeight="1" x14ac:dyDescent="0.35">
      <c r="A75" s="203" t="s">
        <v>416</v>
      </c>
      <c r="B75" s="203" t="s">
        <v>297</v>
      </c>
      <c r="C75" s="203" t="s">
        <v>417</v>
      </c>
      <c r="D75" s="204">
        <v>0.53</v>
      </c>
      <c r="E75" s="203"/>
    </row>
    <row r="76" spans="1:5" s="202" customFormat="1" ht="17.149999999999999" customHeight="1" x14ac:dyDescent="0.35">
      <c r="A76" s="38" t="s">
        <v>418</v>
      </c>
      <c r="B76" s="38" t="s">
        <v>299</v>
      </c>
      <c r="C76" s="38" t="s">
        <v>419</v>
      </c>
      <c r="D76" s="175">
        <v>0.63</v>
      </c>
      <c r="E76" s="38"/>
    </row>
    <row r="77" spans="1:5" s="202" customFormat="1" ht="17.149999999999999" customHeight="1" x14ac:dyDescent="0.35">
      <c r="A77" s="38" t="s">
        <v>420</v>
      </c>
      <c r="B77" s="38" t="s">
        <v>299</v>
      </c>
      <c r="C77" s="38" t="s">
        <v>421</v>
      </c>
      <c r="D77" s="175">
        <v>0.56000000000000005</v>
      </c>
      <c r="E77" s="38"/>
    </row>
    <row r="78" spans="1:5" s="202" customFormat="1" ht="17.149999999999999" customHeight="1" x14ac:dyDescent="0.35">
      <c r="A78" s="38" t="s">
        <v>422</v>
      </c>
      <c r="B78" s="38" t="s">
        <v>299</v>
      </c>
      <c r="C78" s="38" t="s">
        <v>423</v>
      </c>
      <c r="D78" s="175">
        <v>0.59</v>
      </c>
      <c r="E78" s="38"/>
    </row>
    <row r="79" spans="1:5" s="202" customFormat="1" ht="17.149999999999999" customHeight="1" x14ac:dyDescent="0.35">
      <c r="A79" s="38" t="s">
        <v>424</v>
      </c>
      <c r="B79" s="38" t="s">
        <v>299</v>
      </c>
      <c r="C79" s="38" t="s">
        <v>425</v>
      </c>
      <c r="D79" s="175">
        <v>0.61</v>
      </c>
      <c r="E79" s="38"/>
    </row>
    <row r="80" spans="1:5" s="202" customFormat="1" ht="17.149999999999999" customHeight="1" x14ac:dyDescent="0.35">
      <c r="A80" s="38" t="s">
        <v>426</v>
      </c>
      <c r="B80" s="38" t="s">
        <v>299</v>
      </c>
      <c r="C80" s="38" t="s">
        <v>427</v>
      </c>
      <c r="D80" s="175">
        <v>0.52</v>
      </c>
      <c r="E80" s="38"/>
    </row>
    <row r="81" spans="1:5" s="202" customFormat="1" ht="17.149999999999999" customHeight="1" x14ac:dyDescent="0.35">
      <c r="A81" s="38" t="s">
        <v>428</v>
      </c>
      <c r="B81" s="38" t="s">
        <v>299</v>
      </c>
      <c r="C81" s="38" t="s">
        <v>429</v>
      </c>
      <c r="D81" s="175">
        <v>0.52</v>
      </c>
      <c r="E81" s="38"/>
    </row>
    <row r="82" spans="1:5" s="202" customFormat="1" ht="17.149999999999999" customHeight="1" x14ac:dyDescent="0.35">
      <c r="A82" s="38" t="s">
        <v>430</v>
      </c>
      <c r="B82" s="38" t="s">
        <v>299</v>
      </c>
      <c r="C82" s="38" t="s">
        <v>431</v>
      </c>
      <c r="D82" s="175">
        <v>0.53</v>
      </c>
      <c r="E82" s="38"/>
    </row>
    <row r="83" spans="1:5" s="202" customFormat="1" ht="17.149999999999999" customHeight="1" x14ac:dyDescent="0.35">
      <c r="A83" s="38" t="s">
        <v>432</v>
      </c>
      <c r="B83" s="38" t="s">
        <v>299</v>
      </c>
      <c r="C83" s="38" t="s">
        <v>433</v>
      </c>
      <c r="D83" s="175">
        <v>0.57999999999999996</v>
      </c>
      <c r="E83" s="38"/>
    </row>
    <row r="84" spans="1:5" s="202" customFormat="1" ht="17.149999999999999" customHeight="1" x14ac:dyDescent="0.35">
      <c r="A84" s="38" t="s">
        <v>434</v>
      </c>
      <c r="B84" s="38" t="s">
        <v>299</v>
      </c>
      <c r="C84" s="38" t="s">
        <v>435</v>
      </c>
      <c r="D84" s="175">
        <v>0.55000000000000004</v>
      </c>
      <c r="E84" s="38"/>
    </row>
    <row r="85" spans="1:5" s="202" customFormat="1" ht="17.149999999999999" customHeight="1" x14ac:dyDescent="0.35">
      <c r="A85" s="38" t="s">
        <v>436</v>
      </c>
      <c r="B85" s="38" t="s">
        <v>299</v>
      </c>
      <c r="C85" s="38" t="s">
        <v>437</v>
      </c>
      <c r="D85" s="175">
        <v>0.39</v>
      </c>
      <c r="E85" s="38"/>
    </row>
    <row r="86" spans="1:5" s="202" customFormat="1" ht="17.149999999999999" customHeight="1" x14ac:dyDescent="0.35">
      <c r="A86" s="38" t="s">
        <v>438</v>
      </c>
      <c r="B86" s="38" t="s">
        <v>299</v>
      </c>
      <c r="C86" s="38" t="s">
        <v>439</v>
      </c>
      <c r="D86" s="175">
        <v>0.41</v>
      </c>
      <c r="E86" s="38"/>
    </row>
    <row r="87" spans="1:5" s="202" customFormat="1" ht="17.149999999999999" customHeight="1" x14ac:dyDescent="0.35">
      <c r="A87" s="38" t="s">
        <v>440</v>
      </c>
      <c r="B87" s="38" t="s">
        <v>299</v>
      </c>
      <c r="C87" s="38" t="s">
        <v>441</v>
      </c>
      <c r="D87" s="175">
        <v>0.63</v>
      </c>
      <c r="E87" s="38"/>
    </row>
    <row r="88" spans="1:5" s="202" customFormat="1" ht="17.149999999999999" customHeight="1" x14ac:dyDescent="0.35">
      <c r="A88" s="38" t="s">
        <v>442</v>
      </c>
      <c r="B88" s="38" t="s">
        <v>299</v>
      </c>
      <c r="C88" s="38" t="s">
        <v>443</v>
      </c>
      <c r="D88" s="175">
        <v>0.67</v>
      </c>
      <c r="E88" s="38"/>
    </row>
    <row r="89" spans="1:5" s="202" customFormat="1" ht="17.149999999999999" customHeight="1" x14ac:dyDescent="0.35">
      <c r="A89" s="38" t="s">
        <v>444</v>
      </c>
      <c r="B89" s="38" t="s">
        <v>299</v>
      </c>
      <c r="C89" s="38" t="s">
        <v>445</v>
      </c>
      <c r="D89" s="175">
        <v>0.65</v>
      </c>
      <c r="E89" s="38"/>
    </row>
    <row r="90" spans="1:5" s="202" customFormat="1" ht="17.149999999999999" customHeight="1" x14ac:dyDescent="0.35">
      <c r="A90" s="38" t="s">
        <v>446</v>
      </c>
      <c r="B90" s="38" t="s">
        <v>299</v>
      </c>
      <c r="C90" s="38" t="s">
        <v>447</v>
      </c>
      <c r="D90" s="175">
        <v>0.68</v>
      </c>
      <c r="E90" s="38"/>
    </row>
    <row r="91" spans="1:5" s="202" customFormat="1" ht="17.149999999999999" customHeight="1" x14ac:dyDescent="0.35">
      <c r="A91" s="38" t="s">
        <v>448</v>
      </c>
      <c r="B91" s="38" t="s">
        <v>299</v>
      </c>
      <c r="C91" s="38" t="s">
        <v>449</v>
      </c>
      <c r="D91" s="175">
        <v>0.6</v>
      </c>
      <c r="E91" s="38"/>
    </row>
    <row r="92" spans="1:5" s="202" customFormat="1" ht="17.149999999999999" customHeight="1" x14ac:dyDescent="0.35">
      <c r="A92" s="38" t="s">
        <v>450</v>
      </c>
      <c r="B92" s="38" t="s">
        <v>299</v>
      </c>
      <c r="C92" s="38" t="s">
        <v>451</v>
      </c>
      <c r="D92" s="175">
        <v>0.55000000000000004</v>
      </c>
      <c r="E92" s="38"/>
    </row>
    <row r="93" spans="1:5" s="202" customFormat="1" ht="17.149999999999999" customHeight="1" x14ac:dyDescent="0.35">
      <c r="A93" s="38" t="s">
        <v>452</v>
      </c>
      <c r="B93" s="38" t="s">
        <v>299</v>
      </c>
      <c r="C93" s="38" t="s">
        <v>453</v>
      </c>
      <c r="D93" s="175">
        <v>0.59</v>
      </c>
      <c r="E93" s="38"/>
    </row>
    <row r="94" spans="1:5" s="202" customFormat="1" ht="17.149999999999999" customHeight="1" x14ac:dyDescent="0.35">
      <c r="A94" s="38" t="s">
        <v>454</v>
      </c>
      <c r="B94" s="38" t="s">
        <v>299</v>
      </c>
      <c r="C94" s="38" t="s">
        <v>455</v>
      </c>
      <c r="D94" s="175">
        <v>0.59</v>
      </c>
      <c r="E94" s="38"/>
    </row>
    <row r="95" spans="1:5" s="202" customFormat="1" ht="17.149999999999999" customHeight="1" x14ac:dyDescent="0.35">
      <c r="A95" s="38" t="s">
        <v>456</v>
      </c>
      <c r="B95" s="38" t="s">
        <v>299</v>
      </c>
      <c r="C95" s="38" t="s">
        <v>457</v>
      </c>
      <c r="D95" s="175">
        <v>0.56999999999999995</v>
      </c>
      <c r="E95" s="38"/>
    </row>
    <row r="96" spans="1:5" s="202" customFormat="1" ht="17.149999999999999" customHeight="1" x14ac:dyDescent="0.35">
      <c r="A96" s="203" t="s">
        <v>458</v>
      </c>
      <c r="B96" s="203" t="s">
        <v>299</v>
      </c>
      <c r="C96" s="203" t="s">
        <v>459</v>
      </c>
      <c r="D96" s="204">
        <v>0.65</v>
      </c>
      <c r="E96" s="203"/>
    </row>
    <row r="97" spans="1:4" s="202" customFormat="1" ht="17.149999999999999" customHeight="1" x14ac:dyDescent="0.35">
      <c r="A97" s="38" t="s">
        <v>460</v>
      </c>
      <c r="B97" s="38" t="s">
        <v>301</v>
      </c>
      <c r="C97" s="38" t="s">
        <v>461</v>
      </c>
      <c r="D97" s="175">
        <v>0.56999999999999995</v>
      </c>
    </row>
    <row r="98" spans="1:4" s="202" customFormat="1" ht="17.149999999999999" customHeight="1" x14ac:dyDescent="0.35">
      <c r="A98" s="38" t="s">
        <v>462</v>
      </c>
      <c r="B98" s="38" t="s">
        <v>301</v>
      </c>
      <c r="C98" s="38" t="s">
        <v>463</v>
      </c>
      <c r="D98" s="175">
        <v>0.57999999999999996</v>
      </c>
    </row>
    <row r="99" spans="1:4" s="202" customFormat="1" ht="17.149999999999999" customHeight="1" x14ac:dyDescent="0.35">
      <c r="A99" s="38" t="s">
        <v>464</v>
      </c>
      <c r="B99" s="38" t="s">
        <v>301</v>
      </c>
      <c r="C99" s="38" t="s">
        <v>465</v>
      </c>
      <c r="D99" s="175">
        <v>0.56999999999999995</v>
      </c>
    </row>
    <row r="100" spans="1:4" s="202" customFormat="1" ht="17.149999999999999" customHeight="1" x14ac:dyDescent="0.35">
      <c r="A100" s="38" t="s">
        <v>466</v>
      </c>
      <c r="B100" s="38" t="s">
        <v>301</v>
      </c>
      <c r="C100" s="38" t="s">
        <v>467</v>
      </c>
      <c r="D100" s="175">
        <v>0.6</v>
      </c>
    </row>
    <row r="101" spans="1:4" s="202" customFormat="1" ht="17.149999999999999" customHeight="1" x14ac:dyDescent="0.35">
      <c r="A101" s="38" t="s">
        <v>468</v>
      </c>
      <c r="B101" s="38" t="s">
        <v>301</v>
      </c>
      <c r="C101" s="38" t="s">
        <v>469</v>
      </c>
      <c r="D101" s="175">
        <v>0.63</v>
      </c>
    </row>
    <row r="102" spans="1:4" s="202" customFormat="1" ht="17.149999999999999" customHeight="1" x14ac:dyDescent="0.35">
      <c r="A102" s="38" t="s">
        <v>470</v>
      </c>
      <c r="B102" s="38" t="s">
        <v>301</v>
      </c>
      <c r="C102" s="38" t="s">
        <v>471</v>
      </c>
      <c r="D102" s="175">
        <v>0.63</v>
      </c>
    </row>
    <row r="103" spans="1:4" s="202" customFormat="1" ht="17.149999999999999" customHeight="1" x14ac:dyDescent="0.35">
      <c r="A103" s="38" t="s">
        <v>472</v>
      </c>
      <c r="B103" s="38" t="s">
        <v>301</v>
      </c>
      <c r="C103" s="38" t="s">
        <v>473</v>
      </c>
      <c r="D103" s="175">
        <v>0.62</v>
      </c>
    </row>
    <row r="104" spans="1:4" s="202" customFormat="1" ht="17.149999999999999" customHeight="1" x14ac:dyDescent="0.35">
      <c r="A104" s="38" t="s">
        <v>474</v>
      </c>
      <c r="B104" s="38" t="s">
        <v>301</v>
      </c>
      <c r="C104" s="38" t="s">
        <v>475</v>
      </c>
      <c r="D104" s="175">
        <v>0.68</v>
      </c>
    </row>
    <row r="105" spans="1:4" s="202" customFormat="1" ht="17.149999999999999" customHeight="1" x14ac:dyDescent="0.35">
      <c r="A105" s="38" t="s">
        <v>476</v>
      </c>
      <c r="B105" s="38" t="s">
        <v>301</v>
      </c>
      <c r="C105" s="38" t="s">
        <v>477</v>
      </c>
      <c r="D105" s="175">
        <v>0.69</v>
      </c>
    </row>
    <row r="106" spans="1:4" s="202" customFormat="1" ht="17.149999999999999" customHeight="1" x14ac:dyDescent="0.35">
      <c r="A106" s="38" t="s">
        <v>478</v>
      </c>
      <c r="B106" s="38" t="s">
        <v>301</v>
      </c>
      <c r="C106" s="38" t="s">
        <v>479</v>
      </c>
      <c r="D106" s="175">
        <v>0.55000000000000004</v>
      </c>
    </row>
    <row r="107" spans="1:4" s="202" customFormat="1" ht="17.149999999999999" customHeight="1" x14ac:dyDescent="0.35">
      <c r="A107" s="38" t="s">
        <v>480</v>
      </c>
      <c r="B107" s="38" t="s">
        <v>301</v>
      </c>
      <c r="C107" s="38" t="s">
        <v>481</v>
      </c>
      <c r="D107" s="175">
        <v>0.63</v>
      </c>
    </row>
    <row r="108" spans="1:4" s="202" customFormat="1" ht="17.149999999999999" customHeight="1" x14ac:dyDescent="0.35">
      <c r="A108" s="38" t="s">
        <v>482</v>
      </c>
      <c r="B108" s="38" t="s">
        <v>301</v>
      </c>
      <c r="C108" s="38" t="s">
        <v>483</v>
      </c>
      <c r="D108" s="175">
        <v>0.56999999999999995</v>
      </c>
    </row>
    <row r="109" spans="1:4" s="202" customFormat="1" ht="17.149999999999999" customHeight="1" x14ac:dyDescent="0.35">
      <c r="A109" s="38" t="s">
        <v>484</v>
      </c>
      <c r="B109" s="38" t="s">
        <v>301</v>
      </c>
      <c r="C109" s="38" t="s">
        <v>485</v>
      </c>
      <c r="D109" s="175">
        <v>0.68</v>
      </c>
    </row>
    <row r="110" spans="1:4" s="202" customFormat="1" ht="17.149999999999999" customHeight="1" x14ac:dyDescent="0.35">
      <c r="A110" s="38" t="s">
        <v>486</v>
      </c>
      <c r="B110" s="38" t="s">
        <v>301</v>
      </c>
      <c r="C110" s="38" t="s">
        <v>487</v>
      </c>
      <c r="D110" s="175">
        <v>0.64</v>
      </c>
    </row>
    <row r="111" spans="1:4" s="202" customFormat="1" ht="17.149999999999999" customHeight="1" x14ac:dyDescent="0.35">
      <c r="A111" s="38" t="s">
        <v>488</v>
      </c>
      <c r="B111" s="38" t="s">
        <v>301</v>
      </c>
      <c r="C111" s="38" t="s">
        <v>489</v>
      </c>
      <c r="D111" s="175">
        <v>0.63</v>
      </c>
    </row>
    <row r="112" spans="1:4" s="202" customFormat="1" ht="17.149999999999999" customHeight="1" x14ac:dyDescent="0.35">
      <c r="A112" s="38" t="s">
        <v>490</v>
      </c>
      <c r="B112" s="38" t="s">
        <v>301</v>
      </c>
      <c r="C112" s="38" t="s">
        <v>491</v>
      </c>
      <c r="D112" s="175">
        <v>0.62</v>
      </c>
    </row>
    <row r="113" spans="1:4" s="202" customFormat="1" ht="17.149999999999999" customHeight="1" x14ac:dyDescent="0.35">
      <c r="A113" s="38" t="s">
        <v>492</v>
      </c>
      <c r="B113" s="38" t="s">
        <v>301</v>
      </c>
      <c r="C113" s="38" t="s">
        <v>493</v>
      </c>
      <c r="D113" s="175">
        <v>0.64</v>
      </c>
    </row>
    <row r="114" spans="1:4" s="202" customFormat="1" ht="17.149999999999999" customHeight="1" x14ac:dyDescent="0.35">
      <c r="A114" s="38" t="s">
        <v>494</v>
      </c>
      <c r="B114" s="38" t="s">
        <v>301</v>
      </c>
      <c r="C114" s="38" t="s">
        <v>495</v>
      </c>
      <c r="D114" s="175">
        <v>0.63</v>
      </c>
    </row>
    <row r="115" spans="1:4" s="202" customFormat="1" ht="17.149999999999999" customHeight="1" x14ac:dyDescent="0.35">
      <c r="A115" s="38" t="s">
        <v>496</v>
      </c>
      <c r="B115" s="38" t="s">
        <v>301</v>
      </c>
      <c r="C115" s="38" t="s">
        <v>497</v>
      </c>
      <c r="D115" s="175">
        <v>0.6</v>
      </c>
    </row>
    <row r="116" spans="1:4" s="202" customFormat="1" ht="17.149999999999999" customHeight="1" x14ac:dyDescent="0.35">
      <c r="A116" s="38" t="s">
        <v>498</v>
      </c>
      <c r="B116" s="38" t="s">
        <v>301</v>
      </c>
      <c r="C116" s="38" t="s">
        <v>499</v>
      </c>
      <c r="D116" s="175">
        <v>0.64</v>
      </c>
    </row>
    <row r="117" spans="1:4" s="202" customFormat="1" ht="17.149999999999999" customHeight="1" x14ac:dyDescent="0.35">
      <c r="A117" s="38" t="s">
        <v>500</v>
      </c>
      <c r="B117" s="38" t="s">
        <v>301</v>
      </c>
      <c r="C117" s="38" t="s">
        <v>501</v>
      </c>
      <c r="D117" s="175">
        <v>0.6</v>
      </c>
    </row>
    <row r="118" spans="1:4" s="202" customFormat="1" ht="17.149999999999999" customHeight="1" x14ac:dyDescent="0.35">
      <c r="A118" s="38" t="s">
        <v>502</v>
      </c>
      <c r="B118" s="38" t="s">
        <v>301</v>
      </c>
      <c r="C118" s="38" t="s">
        <v>503</v>
      </c>
      <c r="D118" s="175">
        <v>0.61</v>
      </c>
    </row>
    <row r="119" spans="1:4" s="202" customFormat="1" ht="17.149999999999999" customHeight="1" x14ac:dyDescent="0.35">
      <c r="A119" s="38" t="s">
        <v>504</v>
      </c>
      <c r="B119" s="38" t="s">
        <v>301</v>
      </c>
      <c r="C119" s="38" t="s">
        <v>505</v>
      </c>
      <c r="D119" s="175">
        <v>0.61</v>
      </c>
    </row>
    <row r="120" spans="1:4" s="202" customFormat="1" ht="17.149999999999999" customHeight="1" x14ac:dyDescent="0.35">
      <c r="A120" s="38" t="s">
        <v>506</v>
      </c>
      <c r="B120" s="38" t="s">
        <v>301</v>
      </c>
      <c r="C120" s="38" t="s">
        <v>507</v>
      </c>
      <c r="D120" s="175">
        <v>0.63</v>
      </c>
    </row>
    <row r="121" spans="1:4" s="202" customFormat="1" ht="17.149999999999999" customHeight="1" x14ac:dyDescent="0.35">
      <c r="A121" s="38" t="s">
        <v>508</v>
      </c>
      <c r="B121" s="38" t="s">
        <v>301</v>
      </c>
      <c r="C121" s="38" t="s">
        <v>509</v>
      </c>
      <c r="D121" s="175">
        <v>0.67</v>
      </c>
    </row>
    <row r="122" spans="1:4" s="202" customFormat="1" ht="17.149999999999999" customHeight="1" x14ac:dyDescent="0.35">
      <c r="A122" s="38" t="s">
        <v>510</v>
      </c>
      <c r="B122" s="38" t="s">
        <v>301</v>
      </c>
      <c r="C122" s="38" t="s">
        <v>511</v>
      </c>
      <c r="D122" s="175">
        <v>0.59</v>
      </c>
    </row>
    <row r="123" spans="1:4" s="202" customFormat="1" ht="17.149999999999999" customHeight="1" x14ac:dyDescent="0.35">
      <c r="A123" s="38" t="s">
        <v>512</v>
      </c>
      <c r="B123" s="38" t="s">
        <v>301</v>
      </c>
      <c r="C123" s="38" t="s">
        <v>513</v>
      </c>
      <c r="D123" s="175">
        <v>0.62</v>
      </c>
    </row>
    <row r="124" spans="1:4" s="202" customFormat="1" ht="17.149999999999999" customHeight="1" x14ac:dyDescent="0.35">
      <c r="A124" s="38" t="s">
        <v>514</v>
      </c>
      <c r="B124" s="38" t="s">
        <v>301</v>
      </c>
      <c r="C124" s="38" t="s">
        <v>515</v>
      </c>
      <c r="D124" s="175">
        <v>0.63</v>
      </c>
    </row>
    <row r="125" spans="1:4" s="202" customFormat="1" ht="17.149999999999999" customHeight="1" x14ac:dyDescent="0.35">
      <c r="A125" s="38" t="s">
        <v>516</v>
      </c>
      <c r="B125" s="38" t="s">
        <v>301</v>
      </c>
      <c r="C125" s="38" t="s">
        <v>517</v>
      </c>
      <c r="D125" s="175">
        <v>0.65</v>
      </c>
    </row>
    <row r="126" spans="1:4" s="202" customFormat="1" ht="17.149999999999999" customHeight="1" x14ac:dyDescent="0.35">
      <c r="A126" s="38" t="s">
        <v>518</v>
      </c>
      <c r="B126" s="38" t="s">
        <v>301</v>
      </c>
      <c r="C126" s="38" t="s">
        <v>519</v>
      </c>
      <c r="D126" s="175">
        <v>0.65</v>
      </c>
    </row>
    <row r="127" spans="1:4" s="202" customFormat="1" ht="17.149999999999999" customHeight="1" x14ac:dyDescent="0.35">
      <c r="A127" s="38" t="s">
        <v>520</v>
      </c>
      <c r="B127" s="38" t="s">
        <v>301</v>
      </c>
      <c r="C127" s="38" t="s">
        <v>521</v>
      </c>
      <c r="D127" s="175">
        <v>0.63</v>
      </c>
    </row>
    <row r="128" spans="1:4" s="202" customFormat="1" ht="17.149999999999999" customHeight="1" x14ac:dyDescent="0.35">
      <c r="A128" s="38" t="s">
        <v>522</v>
      </c>
      <c r="B128" s="38" t="s">
        <v>301</v>
      </c>
      <c r="C128" s="38" t="s">
        <v>523</v>
      </c>
      <c r="D128" s="175">
        <v>0.63</v>
      </c>
    </row>
    <row r="129" spans="1:5" s="202" customFormat="1" ht="17.149999999999999" customHeight="1" x14ac:dyDescent="0.35">
      <c r="A129" s="38" t="s">
        <v>524</v>
      </c>
      <c r="B129" s="38" t="s">
        <v>301</v>
      </c>
      <c r="C129" s="38" t="s">
        <v>525</v>
      </c>
      <c r="D129" s="175">
        <v>0.66</v>
      </c>
      <c r="E129" s="38"/>
    </row>
    <row r="130" spans="1:5" s="202" customFormat="1" ht="17.149999999999999" customHeight="1" x14ac:dyDescent="0.35">
      <c r="A130" s="38" t="s">
        <v>526</v>
      </c>
      <c r="B130" s="38" t="s">
        <v>301</v>
      </c>
      <c r="C130" s="38" t="s">
        <v>527</v>
      </c>
      <c r="D130" s="175">
        <v>0.63</v>
      </c>
      <c r="E130" s="38"/>
    </row>
    <row r="131" spans="1:5" s="202" customFormat="1" ht="17.149999999999999" customHeight="1" x14ac:dyDescent="0.35">
      <c r="A131" s="203" t="s">
        <v>528</v>
      </c>
      <c r="B131" s="203" t="s">
        <v>301</v>
      </c>
      <c r="C131" s="203" t="s">
        <v>529</v>
      </c>
      <c r="D131" s="204">
        <v>0.63</v>
      </c>
      <c r="E131" s="203"/>
    </row>
    <row r="132" spans="1:5" s="202" customFormat="1" ht="17.149999999999999" customHeight="1" x14ac:dyDescent="0.35">
      <c r="A132" s="38" t="s">
        <v>530</v>
      </c>
      <c r="B132" s="38" t="s">
        <v>303</v>
      </c>
      <c r="C132" s="38" t="s">
        <v>531</v>
      </c>
      <c r="D132" s="175">
        <v>0.55000000000000004</v>
      </c>
      <c r="E132" s="38"/>
    </row>
    <row r="133" spans="1:5" s="202" customFormat="1" ht="17.149999999999999" customHeight="1" x14ac:dyDescent="0.35">
      <c r="A133" s="38" t="s">
        <v>532</v>
      </c>
      <c r="B133" s="38" t="s">
        <v>303</v>
      </c>
      <c r="C133" s="38" t="s">
        <v>533</v>
      </c>
      <c r="D133" s="175">
        <v>0.68</v>
      </c>
      <c r="E133" s="38"/>
    </row>
    <row r="134" spans="1:5" s="202" customFormat="1" ht="17.149999999999999" customHeight="1" x14ac:dyDescent="0.35">
      <c r="A134" s="38" t="s">
        <v>534</v>
      </c>
      <c r="B134" s="38" t="s">
        <v>303</v>
      </c>
      <c r="C134" s="38" t="s">
        <v>535</v>
      </c>
      <c r="D134" s="175">
        <v>0.64</v>
      </c>
      <c r="E134" s="38"/>
    </row>
    <row r="135" spans="1:5" s="202" customFormat="1" ht="17.149999999999999" customHeight="1" x14ac:dyDescent="0.35">
      <c r="A135" s="38" t="s">
        <v>536</v>
      </c>
      <c r="B135" s="38" t="s">
        <v>303</v>
      </c>
      <c r="C135" s="38" t="s">
        <v>537</v>
      </c>
      <c r="D135" s="175">
        <v>0.55000000000000004</v>
      </c>
      <c r="E135" s="38"/>
    </row>
    <row r="136" spans="1:5" s="202" customFormat="1" ht="17.149999999999999" customHeight="1" x14ac:dyDescent="0.35">
      <c r="A136" s="38" t="s">
        <v>538</v>
      </c>
      <c r="B136" s="38" t="s">
        <v>303</v>
      </c>
      <c r="C136" s="38" t="s">
        <v>539</v>
      </c>
      <c r="D136" s="175">
        <v>0.64</v>
      </c>
      <c r="E136" s="38"/>
    </row>
    <row r="137" spans="1:5" s="202" customFormat="1" ht="17.149999999999999" customHeight="1" x14ac:dyDescent="0.35">
      <c r="A137" s="38" t="s">
        <v>540</v>
      </c>
      <c r="B137" s="38" t="s">
        <v>303</v>
      </c>
      <c r="C137" s="38" t="s">
        <v>541</v>
      </c>
      <c r="D137" s="175">
        <v>0.6</v>
      </c>
      <c r="E137" s="38"/>
    </row>
    <row r="138" spans="1:5" s="202" customFormat="1" ht="17.149999999999999" customHeight="1" x14ac:dyDescent="0.35">
      <c r="A138" s="38" t="s">
        <v>542</v>
      </c>
      <c r="B138" s="38" t="s">
        <v>303</v>
      </c>
      <c r="C138" s="38" t="s">
        <v>543</v>
      </c>
      <c r="D138" s="175">
        <v>0.62</v>
      </c>
      <c r="E138" s="38"/>
    </row>
    <row r="139" spans="1:5" s="202" customFormat="1" ht="17.149999999999999" customHeight="1" x14ac:dyDescent="0.35">
      <c r="A139" s="38" t="s">
        <v>544</v>
      </c>
      <c r="B139" s="38" t="s">
        <v>303</v>
      </c>
      <c r="C139" s="38" t="s">
        <v>545</v>
      </c>
      <c r="D139" s="175">
        <v>0.64</v>
      </c>
      <c r="E139" s="38"/>
    </row>
    <row r="140" spans="1:5" s="202" customFormat="1" ht="17.149999999999999" customHeight="1" x14ac:dyDescent="0.35">
      <c r="A140" s="38" t="s">
        <v>546</v>
      </c>
      <c r="B140" s="38" t="s">
        <v>303</v>
      </c>
      <c r="C140" s="38" t="s">
        <v>547</v>
      </c>
      <c r="D140" s="175">
        <v>0.6</v>
      </c>
      <c r="E140" s="38"/>
    </row>
    <row r="141" spans="1:5" s="202" customFormat="1" ht="17.149999999999999" customHeight="1" x14ac:dyDescent="0.35">
      <c r="A141" s="38" t="s">
        <v>548</v>
      </c>
      <c r="B141" s="38" t="s">
        <v>303</v>
      </c>
      <c r="C141" s="38" t="s">
        <v>549</v>
      </c>
      <c r="D141" s="175">
        <v>0.61</v>
      </c>
      <c r="E141" s="38"/>
    </row>
    <row r="142" spans="1:5" s="202" customFormat="1" ht="17.149999999999999" customHeight="1" x14ac:dyDescent="0.35">
      <c r="A142" s="38" t="s">
        <v>550</v>
      </c>
      <c r="B142" s="38" t="s">
        <v>303</v>
      </c>
      <c r="C142" s="38" t="s">
        <v>551</v>
      </c>
      <c r="D142" s="175">
        <v>0.57999999999999996</v>
      </c>
      <c r="E142" s="38"/>
    </row>
    <row r="143" spans="1:5" s="202" customFormat="1" ht="17.149999999999999" customHeight="1" x14ac:dyDescent="0.35">
      <c r="A143" s="38" t="s">
        <v>552</v>
      </c>
      <c r="B143" s="38" t="s">
        <v>303</v>
      </c>
      <c r="C143" s="38" t="s">
        <v>553</v>
      </c>
      <c r="D143" s="175">
        <v>0.68</v>
      </c>
      <c r="E143" s="38"/>
    </row>
    <row r="144" spans="1:5" s="202" customFormat="1" ht="17.149999999999999" customHeight="1" x14ac:dyDescent="0.35">
      <c r="A144" s="38" t="s">
        <v>554</v>
      </c>
      <c r="B144" s="38" t="s">
        <v>303</v>
      </c>
      <c r="C144" s="38" t="s">
        <v>555</v>
      </c>
      <c r="D144" s="175">
        <v>0.61</v>
      </c>
      <c r="E144" s="38"/>
    </row>
    <row r="145" spans="1:4" s="202" customFormat="1" ht="17.149999999999999" customHeight="1" x14ac:dyDescent="0.35">
      <c r="A145" s="38" t="s">
        <v>556</v>
      </c>
      <c r="B145" s="38" t="s">
        <v>303</v>
      </c>
      <c r="C145" s="38" t="s">
        <v>557</v>
      </c>
      <c r="D145" s="175">
        <v>0.63</v>
      </c>
    </row>
    <row r="146" spans="1:4" s="202" customFormat="1" ht="17.149999999999999" customHeight="1" x14ac:dyDescent="0.35">
      <c r="A146" s="38" t="s">
        <v>558</v>
      </c>
      <c r="B146" s="38" t="s">
        <v>303</v>
      </c>
      <c r="C146" s="38" t="s">
        <v>559</v>
      </c>
      <c r="D146" s="175">
        <v>0.62</v>
      </c>
    </row>
    <row r="147" spans="1:4" s="202" customFormat="1" ht="17.149999999999999" customHeight="1" x14ac:dyDescent="0.35">
      <c r="A147" s="38" t="s">
        <v>560</v>
      </c>
      <c r="B147" s="38" t="s">
        <v>303</v>
      </c>
      <c r="C147" s="38" t="s">
        <v>561</v>
      </c>
      <c r="D147" s="175">
        <v>0.57999999999999996</v>
      </c>
    </row>
    <row r="148" spans="1:4" s="202" customFormat="1" ht="17.149999999999999" customHeight="1" x14ac:dyDescent="0.35">
      <c r="A148" s="38" t="s">
        <v>562</v>
      </c>
      <c r="B148" s="38" t="s">
        <v>303</v>
      </c>
      <c r="C148" s="38" t="s">
        <v>563</v>
      </c>
      <c r="D148" s="175">
        <v>0.59</v>
      </c>
    </row>
    <row r="149" spans="1:4" s="202" customFormat="1" ht="17.149999999999999" customHeight="1" x14ac:dyDescent="0.35">
      <c r="A149" s="38" t="s">
        <v>564</v>
      </c>
      <c r="B149" s="38" t="s">
        <v>303</v>
      </c>
      <c r="C149" s="38" t="s">
        <v>565</v>
      </c>
      <c r="D149" s="175">
        <v>0.63</v>
      </c>
    </row>
    <row r="150" spans="1:4" s="202" customFormat="1" ht="17.149999999999999" customHeight="1" x14ac:dyDescent="0.35">
      <c r="A150" s="38" t="s">
        <v>566</v>
      </c>
      <c r="B150" s="38" t="s">
        <v>303</v>
      </c>
      <c r="C150" s="38" t="s">
        <v>567</v>
      </c>
      <c r="D150" s="175">
        <v>0.54</v>
      </c>
    </row>
    <row r="151" spans="1:4" s="202" customFormat="1" ht="17.149999999999999" customHeight="1" x14ac:dyDescent="0.35">
      <c r="A151" s="38" t="s">
        <v>568</v>
      </c>
      <c r="B151" s="38" t="s">
        <v>303</v>
      </c>
      <c r="C151" s="38" t="s">
        <v>569</v>
      </c>
      <c r="D151" s="175">
        <v>0.67</v>
      </c>
    </row>
    <row r="152" spans="1:4" s="202" customFormat="1" ht="17.149999999999999" customHeight="1" x14ac:dyDescent="0.35">
      <c r="A152" s="38" t="s">
        <v>570</v>
      </c>
      <c r="B152" s="38" t="s">
        <v>303</v>
      </c>
      <c r="C152" s="38" t="s">
        <v>571</v>
      </c>
      <c r="D152" s="175">
        <v>0.6</v>
      </c>
    </row>
    <row r="153" spans="1:4" s="202" customFormat="1" ht="17.149999999999999" customHeight="1" x14ac:dyDescent="0.35">
      <c r="A153" s="38" t="s">
        <v>572</v>
      </c>
      <c r="B153" s="38" t="s">
        <v>303</v>
      </c>
      <c r="C153" s="38" t="s">
        <v>573</v>
      </c>
      <c r="D153" s="175">
        <v>0.59</v>
      </c>
    </row>
    <row r="154" spans="1:4" s="202" customFormat="1" ht="17.149999999999999" customHeight="1" x14ac:dyDescent="0.35">
      <c r="A154" s="38" t="s">
        <v>574</v>
      </c>
      <c r="B154" s="38" t="s">
        <v>303</v>
      </c>
      <c r="C154" s="38" t="s">
        <v>575</v>
      </c>
      <c r="D154" s="175">
        <v>0.57999999999999996</v>
      </c>
    </row>
    <row r="155" spans="1:4" s="202" customFormat="1" ht="17.149999999999999" customHeight="1" x14ac:dyDescent="0.35">
      <c r="A155" s="38" t="s">
        <v>576</v>
      </c>
      <c r="B155" s="38" t="s">
        <v>303</v>
      </c>
      <c r="C155" s="38" t="s">
        <v>577</v>
      </c>
      <c r="D155" s="175">
        <v>0.56000000000000005</v>
      </c>
    </row>
    <row r="156" spans="1:4" s="202" customFormat="1" ht="17.149999999999999" customHeight="1" x14ac:dyDescent="0.35">
      <c r="A156" s="38" t="s">
        <v>578</v>
      </c>
      <c r="B156" s="38" t="s">
        <v>303</v>
      </c>
      <c r="C156" s="38" t="s">
        <v>579</v>
      </c>
      <c r="D156" s="175">
        <v>0.6</v>
      </c>
    </row>
    <row r="157" spans="1:4" s="202" customFormat="1" ht="17.149999999999999" customHeight="1" x14ac:dyDescent="0.35">
      <c r="A157" s="38" t="s">
        <v>580</v>
      </c>
      <c r="B157" s="38" t="s">
        <v>303</v>
      </c>
      <c r="C157" s="38" t="s">
        <v>581</v>
      </c>
      <c r="D157" s="175">
        <v>0.63</v>
      </c>
    </row>
    <row r="158" spans="1:4" s="202" customFormat="1" ht="17.149999999999999" customHeight="1" x14ac:dyDescent="0.35">
      <c r="A158" s="38" t="s">
        <v>582</v>
      </c>
      <c r="B158" s="38" t="s">
        <v>303</v>
      </c>
      <c r="C158" s="38" t="s">
        <v>583</v>
      </c>
      <c r="D158" s="175">
        <v>0.61</v>
      </c>
    </row>
    <row r="159" spans="1:4" s="202" customFormat="1" ht="17.149999999999999" customHeight="1" x14ac:dyDescent="0.35">
      <c r="A159" s="38" t="s">
        <v>584</v>
      </c>
      <c r="B159" s="38" t="s">
        <v>303</v>
      </c>
      <c r="C159" s="38" t="s">
        <v>585</v>
      </c>
      <c r="D159" s="175">
        <v>0.61</v>
      </c>
    </row>
    <row r="160" spans="1:4" s="202" customFormat="1" ht="17.149999999999999" customHeight="1" x14ac:dyDescent="0.35">
      <c r="A160" s="38" t="s">
        <v>586</v>
      </c>
      <c r="B160" s="38" t="s">
        <v>303</v>
      </c>
      <c r="C160" s="38" t="s">
        <v>587</v>
      </c>
      <c r="D160" s="175">
        <v>0.61</v>
      </c>
    </row>
    <row r="161" spans="1:5" s="202" customFormat="1" ht="17.149999999999999" customHeight="1" x14ac:dyDescent="0.35">
      <c r="A161" s="203" t="s">
        <v>588</v>
      </c>
      <c r="B161" s="203" t="s">
        <v>303</v>
      </c>
      <c r="C161" s="203" t="s">
        <v>589</v>
      </c>
      <c r="D161" s="204">
        <v>0.6</v>
      </c>
      <c r="E161" s="203"/>
    </row>
    <row r="162" spans="1:5" s="202" customFormat="1" ht="17.149999999999999" customHeight="1" x14ac:dyDescent="0.35">
      <c r="A162" s="38" t="s">
        <v>590</v>
      </c>
      <c r="B162" s="38" t="s">
        <v>305</v>
      </c>
      <c r="C162" s="38" t="s">
        <v>591</v>
      </c>
      <c r="D162" s="175">
        <v>0.67</v>
      </c>
      <c r="E162" s="38"/>
    </row>
    <row r="163" spans="1:5" s="202" customFormat="1" ht="17.149999999999999" customHeight="1" x14ac:dyDescent="0.35">
      <c r="A163" s="38" t="s">
        <v>592</v>
      </c>
      <c r="B163" s="38" t="s">
        <v>305</v>
      </c>
      <c r="C163" s="38" t="s">
        <v>593</v>
      </c>
      <c r="D163" s="175">
        <v>0.6</v>
      </c>
      <c r="E163" s="38"/>
    </row>
    <row r="164" spans="1:5" s="202" customFormat="1" ht="17.149999999999999" customHeight="1" x14ac:dyDescent="0.35">
      <c r="A164" s="38" t="s">
        <v>594</v>
      </c>
      <c r="B164" s="38" t="s">
        <v>305</v>
      </c>
      <c r="C164" s="38" t="s">
        <v>595</v>
      </c>
      <c r="D164" s="175">
        <v>0.55000000000000004</v>
      </c>
      <c r="E164" s="38"/>
    </row>
    <row r="165" spans="1:5" s="202" customFormat="1" ht="17.149999999999999" customHeight="1" x14ac:dyDescent="0.35">
      <c r="A165" s="38" t="s">
        <v>596</v>
      </c>
      <c r="B165" s="38" t="s">
        <v>305</v>
      </c>
      <c r="C165" s="38" t="s">
        <v>597</v>
      </c>
      <c r="D165" s="175">
        <v>0.56999999999999995</v>
      </c>
      <c r="E165" s="38"/>
    </row>
    <row r="166" spans="1:5" s="202" customFormat="1" ht="17.149999999999999" customHeight="1" x14ac:dyDescent="0.35">
      <c r="A166" s="38" t="s">
        <v>598</v>
      </c>
      <c r="B166" s="38" t="s">
        <v>305</v>
      </c>
      <c r="C166" s="38" t="s">
        <v>599</v>
      </c>
      <c r="D166" s="175">
        <v>0.62</v>
      </c>
      <c r="E166" s="38"/>
    </row>
    <row r="167" spans="1:5" s="202" customFormat="1" ht="17.149999999999999" customHeight="1" x14ac:dyDescent="0.35">
      <c r="A167" s="38" t="s">
        <v>600</v>
      </c>
      <c r="B167" s="38" t="s">
        <v>305</v>
      </c>
      <c r="C167" s="38" t="s">
        <v>601</v>
      </c>
      <c r="D167" s="175">
        <v>0.65</v>
      </c>
      <c r="E167" s="38"/>
    </row>
    <row r="168" spans="1:5" s="202" customFormat="1" ht="17.149999999999999" customHeight="1" x14ac:dyDescent="0.35">
      <c r="A168" s="38" t="s">
        <v>602</v>
      </c>
      <c r="B168" s="38" t="s">
        <v>305</v>
      </c>
      <c r="C168" s="38" t="s">
        <v>603</v>
      </c>
      <c r="D168" s="175">
        <v>0.56999999999999995</v>
      </c>
      <c r="E168" s="38"/>
    </row>
    <row r="169" spans="1:5" s="202" customFormat="1" ht="17.149999999999999" customHeight="1" x14ac:dyDescent="0.35">
      <c r="A169" s="38" t="s">
        <v>604</v>
      </c>
      <c r="B169" s="38" t="s">
        <v>305</v>
      </c>
      <c r="C169" s="38" t="s">
        <v>605</v>
      </c>
      <c r="D169" s="175">
        <v>0.64</v>
      </c>
      <c r="E169" s="38"/>
    </row>
    <row r="170" spans="1:5" s="202" customFormat="1" ht="17.149999999999999" customHeight="1" x14ac:dyDescent="0.35">
      <c r="A170" s="38" t="s">
        <v>606</v>
      </c>
      <c r="B170" s="38" t="s">
        <v>305</v>
      </c>
      <c r="C170" s="38" t="s">
        <v>607</v>
      </c>
      <c r="D170" s="175">
        <v>0.62</v>
      </c>
      <c r="E170" s="38"/>
    </row>
    <row r="171" spans="1:5" s="202" customFormat="1" ht="17.149999999999999" customHeight="1" x14ac:dyDescent="0.35">
      <c r="A171" s="38" t="s">
        <v>608</v>
      </c>
      <c r="B171" s="38" t="s">
        <v>305</v>
      </c>
      <c r="C171" s="38" t="s">
        <v>609</v>
      </c>
      <c r="D171" s="175">
        <v>0.61</v>
      </c>
      <c r="E171" s="38"/>
    </row>
    <row r="172" spans="1:5" s="202" customFormat="1" ht="17.149999999999999" customHeight="1" x14ac:dyDescent="0.35">
      <c r="A172" s="38" t="s">
        <v>610</v>
      </c>
      <c r="B172" s="38" t="s">
        <v>305</v>
      </c>
      <c r="C172" s="38" t="s">
        <v>611</v>
      </c>
      <c r="D172" s="175">
        <v>0.57999999999999996</v>
      </c>
      <c r="E172" s="38"/>
    </row>
    <row r="173" spans="1:5" s="202" customFormat="1" ht="17.149999999999999" customHeight="1" x14ac:dyDescent="0.35">
      <c r="A173" s="38" t="s">
        <v>612</v>
      </c>
      <c r="B173" s="38" t="s">
        <v>305</v>
      </c>
      <c r="C173" s="38" t="s">
        <v>613</v>
      </c>
      <c r="D173" s="175">
        <v>0.59</v>
      </c>
      <c r="E173" s="38"/>
    </row>
    <row r="174" spans="1:5" s="202" customFormat="1" ht="17.149999999999999" customHeight="1" x14ac:dyDescent="0.35">
      <c r="A174" s="38" t="s">
        <v>614</v>
      </c>
      <c r="B174" s="38" t="s">
        <v>305</v>
      </c>
      <c r="C174" s="38" t="s">
        <v>615</v>
      </c>
      <c r="D174" s="175">
        <v>0.61</v>
      </c>
      <c r="E174" s="38"/>
    </row>
    <row r="175" spans="1:5" s="202" customFormat="1" ht="17.149999999999999" customHeight="1" x14ac:dyDescent="0.35">
      <c r="A175" s="38" t="s">
        <v>616</v>
      </c>
      <c r="B175" s="38" t="s">
        <v>305</v>
      </c>
      <c r="C175" s="38" t="s">
        <v>617</v>
      </c>
      <c r="D175" s="175">
        <v>0.53</v>
      </c>
      <c r="E175" s="38"/>
    </row>
    <row r="176" spans="1:5" s="202" customFormat="1" ht="17.149999999999999" customHeight="1" x14ac:dyDescent="0.35">
      <c r="A176" s="38" t="s">
        <v>618</v>
      </c>
      <c r="B176" s="38" t="s">
        <v>305</v>
      </c>
      <c r="C176" s="38" t="s">
        <v>619</v>
      </c>
      <c r="D176" s="175">
        <v>0.57999999999999996</v>
      </c>
      <c r="E176" s="38"/>
    </row>
    <row r="177" spans="1:4" s="202" customFormat="1" ht="17.149999999999999" customHeight="1" x14ac:dyDescent="0.35">
      <c r="A177" s="38" t="s">
        <v>620</v>
      </c>
      <c r="B177" s="38" t="s">
        <v>305</v>
      </c>
      <c r="C177" s="38" t="s">
        <v>621</v>
      </c>
      <c r="D177" s="175">
        <v>0.63</v>
      </c>
    </row>
    <row r="178" spans="1:4" s="202" customFormat="1" ht="17.149999999999999" customHeight="1" x14ac:dyDescent="0.35">
      <c r="A178" s="38" t="s">
        <v>622</v>
      </c>
      <c r="B178" s="38" t="s">
        <v>305</v>
      </c>
      <c r="C178" s="38" t="s">
        <v>623</v>
      </c>
      <c r="D178" s="175">
        <v>0.62</v>
      </c>
    </row>
    <row r="179" spans="1:4" s="202" customFormat="1" ht="17.149999999999999" customHeight="1" x14ac:dyDescent="0.35">
      <c r="A179" s="38" t="s">
        <v>624</v>
      </c>
      <c r="B179" s="38" t="s">
        <v>305</v>
      </c>
      <c r="C179" s="38" t="s">
        <v>625</v>
      </c>
      <c r="D179" s="175">
        <v>0.49</v>
      </c>
    </row>
    <row r="180" spans="1:4" s="202" customFormat="1" ht="17.149999999999999" customHeight="1" x14ac:dyDescent="0.35">
      <c r="A180" s="38" t="s">
        <v>626</v>
      </c>
      <c r="B180" s="38" t="s">
        <v>305</v>
      </c>
      <c r="C180" s="38" t="s">
        <v>627</v>
      </c>
      <c r="D180" s="175">
        <v>0.61</v>
      </c>
    </row>
    <row r="181" spans="1:4" s="202" customFormat="1" ht="17.149999999999999" customHeight="1" x14ac:dyDescent="0.35">
      <c r="A181" s="38" t="s">
        <v>628</v>
      </c>
      <c r="B181" s="38" t="s">
        <v>305</v>
      </c>
      <c r="C181" s="38" t="s">
        <v>629</v>
      </c>
      <c r="D181" s="175">
        <v>0.59</v>
      </c>
    </row>
    <row r="182" spans="1:4" s="202" customFormat="1" ht="17.149999999999999" customHeight="1" x14ac:dyDescent="0.35">
      <c r="A182" s="38" t="s">
        <v>630</v>
      </c>
      <c r="B182" s="38" t="s">
        <v>305</v>
      </c>
      <c r="C182" s="38" t="s">
        <v>631</v>
      </c>
      <c r="D182" s="175">
        <v>0.57999999999999996</v>
      </c>
    </row>
    <row r="183" spans="1:4" s="202" customFormat="1" ht="17.149999999999999" customHeight="1" x14ac:dyDescent="0.35">
      <c r="A183" s="38" t="s">
        <v>632</v>
      </c>
      <c r="B183" s="38" t="s">
        <v>305</v>
      </c>
      <c r="C183" s="38" t="s">
        <v>633</v>
      </c>
      <c r="D183" s="175">
        <v>0.57999999999999996</v>
      </c>
    </row>
    <row r="184" spans="1:4" s="202" customFormat="1" ht="17.149999999999999" customHeight="1" x14ac:dyDescent="0.35">
      <c r="A184" s="38" t="s">
        <v>634</v>
      </c>
      <c r="B184" s="38" t="s">
        <v>305</v>
      </c>
      <c r="C184" s="38" t="s">
        <v>635</v>
      </c>
      <c r="D184" s="175">
        <v>0.56999999999999995</v>
      </c>
    </row>
    <row r="185" spans="1:4" s="202" customFormat="1" ht="17.149999999999999" customHeight="1" x14ac:dyDescent="0.35">
      <c r="A185" s="38" t="s">
        <v>636</v>
      </c>
      <c r="B185" s="38" t="s">
        <v>305</v>
      </c>
      <c r="C185" s="38" t="s">
        <v>637</v>
      </c>
      <c r="D185" s="175">
        <v>0.55000000000000004</v>
      </c>
    </row>
    <row r="186" spans="1:4" s="202" customFormat="1" ht="17.149999999999999" customHeight="1" x14ac:dyDescent="0.35">
      <c r="A186" s="38" t="s">
        <v>638</v>
      </c>
      <c r="B186" s="38" t="s">
        <v>305</v>
      </c>
      <c r="C186" s="38" t="s">
        <v>639</v>
      </c>
      <c r="D186" s="175">
        <v>0.59</v>
      </c>
    </row>
    <row r="187" spans="1:4" s="202" customFormat="1" ht="17.149999999999999" customHeight="1" x14ac:dyDescent="0.35">
      <c r="A187" s="38" t="s">
        <v>640</v>
      </c>
      <c r="B187" s="38" t="s">
        <v>305</v>
      </c>
      <c r="C187" s="38" t="s">
        <v>641</v>
      </c>
      <c r="D187" s="175">
        <v>0.54</v>
      </c>
    </row>
    <row r="188" spans="1:4" s="202" customFormat="1" ht="17.149999999999999" customHeight="1" x14ac:dyDescent="0.35">
      <c r="A188" s="38" t="s">
        <v>642</v>
      </c>
      <c r="B188" s="38" t="s">
        <v>305</v>
      </c>
      <c r="C188" s="38" t="s">
        <v>643</v>
      </c>
      <c r="D188" s="175">
        <v>0.62</v>
      </c>
    </row>
    <row r="189" spans="1:4" s="202" customFormat="1" ht="17.149999999999999" customHeight="1" x14ac:dyDescent="0.35">
      <c r="A189" s="38" t="s">
        <v>644</v>
      </c>
      <c r="B189" s="38" t="s">
        <v>305</v>
      </c>
      <c r="C189" s="38" t="s">
        <v>645</v>
      </c>
      <c r="D189" s="175">
        <v>0.54</v>
      </c>
    </row>
    <row r="190" spans="1:4" s="202" customFormat="1" ht="17.149999999999999" customHeight="1" x14ac:dyDescent="0.35">
      <c r="A190" s="38" t="s">
        <v>646</v>
      </c>
      <c r="B190" s="38" t="s">
        <v>305</v>
      </c>
      <c r="C190" s="38" t="s">
        <v>647</v>
      </c>
      <c r="D190" s="175">
        <v>0.52</v>
      </c>
    </row>
    <row r="191" spans="1:4" s="202" customFormat="1" ht="17.149999999999999" customHeight="1" x14ac:dyDescent="0.35">
      <c r="A191" s="38" t="s">
        <v>648</v>
      </c>
      <c r="B191" s="38" t="s">
        <v>305</v>
      </c>
      <c r="C191" s="38" t="s">
        <v>649</v>
      </c>
      <c r="D191" s="175">
        <v>0.59</v>
      </c>
    </row>
    <row r="192" spans="1:4" s="202" customFormat="1" ht="17.149999999999999" customHeight="1" x14ac:dyDescent="0.35">
      <c r="A192" s="38" t="s">
        <v>650</v>
      </c>
      <c r="B192" s="38" t="s">
        <v>305</v>
      </c>
      <c r="C192" s="38" t="s">
        <v>651</v>
      </c>
      <c r="D192" s="175">
        <v>0.62</v>
      </c>
    </row>
    <row r="193" spans="1:5" s="202" customFormat="1" ht="17.149999999999999" customHeight="1" x14ac:dyDescent="0.35">
      <c r="A193" s="38" t="s">
        <v>652</v>
      </c>
      <c r="B193" s="38" t="s">
        <v>305</v>
      </c>
      <c r="C193" s="38" t="s">
        <v>653</v>
      </c>
      <c r="D193" s="175">
        <v>0.6</v>
      </c>
      <c r="E193" s="38"/>
    </row>
    <row r="194" spans="1:5" s="202" customFormat="1" ht="17.149999999999999" customHeight="1" x14ac:dyDescent="0.35">
      <c r="A194" s="38" t="s">
        <v>654</v>
      </c>
      <c r="B194" s="38" t="s">
        <v>305</v>
      </c>
      <c r="C194" s="38" t="s">
        <v>655</v>
      </c>
      <c r="D194" s="175">
        <v>0.56999999999999995</v>
      </c>
      <c r="E194" s="38"/>
    </row>
    <row r="195" spans="1:5" s="202" customFormat="1" ht="17.149999999999999" customHeight="1" x14ac:dyDescent="0.35">
      <c r="A195" s="38" t="s">
        <v>656</v>
      </c>
      <c r="B195" s="38" t="s">
        <v>305</v>
      </c>
      <c r="C195" s="38" t="s">
        <v>657</v>
      </c>
      <c r="D195" s="175">
        <v>0.53</v>
      </c>
      <c r="E195" s="38"/>
    </row>
    <row r="196" spans="1:5" s="202" customFormat="1" ht="17.149999999999999" customHeight="1" x14ac:dyDescent="0.35">
      <c r="A196" s="38" t="s">
        <v>658</v>
      </c>
      <c r="B196" s="38" t="s">
        <v>305</v>
      </c>
      <c r="C196" s="38" t="s">
        <v>659</v>
      </c>
      <c r="D196" s="175">
        <v>0.61</v>
      </c>
      <c r="E196" s="38"/>
    </row>
    <row r="197" spans="1:5" s="202" customFormat="1" ht="17.149999999999999" customHeight="1" x14ac:dyDescent="0.35">
      <c r="A197" s="38" t="s">
        <v>660</v>
      </c>
      <c r="B197" s="38" t="s">
        <v>305</v>
      </c>
      <c r="C197" s="38" t="s">
        <v>661</v>
      </c>
      <c r="D197" s="175">
        <v>0.6</v>
      </c>
      <c r="E197" s="38"/>
    </row>
    <row r="198" spans="1:5" s="202" customFormat="1" ht="17.149999999999999" customHeight="1" x14ac:dyDescent="0.35">
      <c r="A198" s="38" t="s">
        <v>662</v>
      </c>
      <c r="B198" s="38" t="s">
        <v>305</v>
      </c>
      <c r="C198" s="38" t="s">
        <v>663</v>
      </c>
      <c r="D198" s="175">
        <v>0.59</v>
      </c>
      <c r="E198" s="38"/>
    </row>
    <row r="199" spans="1:5" s="202" customFormat="1" ht="17.149999999999999" customHeight="1" x14ac:dyDescent="0.35">
      <c r="A199" s="38" t="s">
        <v>664</v>
      </c>
      <c r="B199" s="38" t="s">
        <v>305</v>
      </c>
      <c r="C199" s="38" t="s">
        <v>665</v>
      </c>
      <c r="D199" s="175">
        <v>0.6</v>
      </c>
      <c r="E199" s="38"/>
    </row>
    <row r="200" spans="1:5" s="202" customFormat="1" ht="17.149999999999999" customHeight="1" x14ac:dyDescent="0.35">
      <c r="A200" s="38" t="s">
        <v>666</v>
      </c>
      <c r="B200" s="38" t="s">
        <v>305</v>
      </c>
      <c r="C200" s="38" t="s">
        <v>667</v>
      </c>
      <c r="D200" s="175">
        <v>0.61</v>
      </c>
      <c r="E200" s="38"/>
    </row>
    <row r="201" spans="1:5" s="202" customFormat="1" ht="17.149999999999999" customHeight="1" x14ac:dyDescent="0.35">
      <c r="A201" s="38" t="s">
        <v>668</v>
      </c>
      <c r="B201" s="38" t="s">
        <v>305</v>
      </c>
      <c r="C201" s="38" t="s">
        <v>669</v>
      </c>
      <c r="D201" s="175">
        <v>0.6</v>
      </c>
      <c r="E201" s="38"/>
    </row>
    <row r="202" spans="1:5" s="202" customFormat="1" ht="17.149999999999999" customHeight="1" x14ac:dyDescent="0.35">
      <c r="A202" s="38" t="s">
        <v>670</v>
      </c>
      <c r="B202" s="38" t="s">
        <v>305</v>
      </c>
      <c r="C202" s="38" t="s">
        <v>671</v>
      </c>
      <c r="D202" s="175">
        <v>0.6</v>
      </c>
      <c r="E202" s="38"/>
    </row>
    <row r="203" spans="1:5" s="202" customFormat="1" ht="17.149999999999999" customHeight="1" x14ac:dyDescent="0.35">
      <c r="A203" s="38" t="s">
        <v>672</v>
      </c>
      <c r="B203" s="38" t="s">
        <v>305</v>
      </c>
      <c r="C203" s="38" t="s">
        <v>673</v>
      </c>
      <c r="D203" s="175">
        <v>0.56000000000000005</v>
      </c>
      <c r="E203" s="38"/>
    </row>
    <row r="204" spans="1:5" s="202" customFormat="1" ht="17.149999999999999" customHeight="1" x14ac:dyDescent="0.35">
      <c r="A204" s="38" t="s">
        <v>674</v>
      </c>
      <c r="B204" s="38" t="s">
        <v>305</v>
      </c>
      <c r="C204" s="38" t="s">
        <v>675</v>
      </c>
      <c r="D204" s="175">
        <v>0.65</v>
      </c>
      <c r="E204" s="38"/>
    </row>
    <row r="205" spans="1:5" s="202" customFormat="1" ht="17.149999999999999" customHeight="1" x14ac:dyDescent="0.35">
      <c r="A205" s="38" t="s">
        <v>676</v>
      </c>
      <c r="B205" s="38" t="s">
        <v>305</v>
      </c>
      <c r="C205" s="38" t="s">
        <v>677</v>
      </c>
      <c r="D205" s="175">
        <v>0.57999999999999996</v>
      </c>
      <c r="E205" s="38"/>
    </row>
    <row r="206" spans="1:5" s="202" customFormat="1" ht="17.149999999999999" customHeight="1" x14ac:dyDescent="0.35">
      <c r="A206" s="203" t="s">
        <v>678</v>
      </c>
      <c r="B206" s="203" t="s">
        <v>305</v>
      </c>
      <c r="C206" s="203" t="s">
        <v>679</v>
      </c>
      <c r="D206" s="204">
        <v>0.6</v>
      </c>
      <c r="E206" s="203"/>
    </row>
    <row r="207" spans="1:5" s="202" customFormat="1" ht="17.149999999999999" customHeight="1" x14ac:dyDescent="0.35">
      <c r="A207" s="38" t="s">
        <v>680</v>
      </c>
      <c r="B207" s="38" t="s">
        <v>307</v>
      </c>
      <c r="C207" s="38" t="s">
        <v>681</v>
      </c>
      <c r="D207" s="175">
        <v>0.23</v>
      </c>
      <c r="E207" s="38"/>
    </row>
    <row r="208" spans="1:5" s="202" customFormat="1" ht="17.149999999999999" customHeight="1" x14ac:dyDescent="0.35">
      <c r="A208" s="38" t="s">
        <v>682</v>
      </c>
      <c r="B208" s="38" t="s">
        <v>307</v>
      </c>
      <c r="C208" s="38" t="s">
        <v>683</v>
      </c>
      <c r="D208" s="175">
        <v>0.53</v>
      </c>
      <c r="E208" s="38"/>
    </row>
    <row r="209" spans="1:4" s="202" customFormat="1" ht="17.149999999999999" customHeight="1" x14ac:dyDescent="0.35">
      <c r="A209" s="38" t="s">
        <v>684</v>
      </c>
      <c r="B209" s="38" t="s">
        <v>307</v>
      </c>
      <c r="C209" s="38" t="s">
        <v>685</v>
      </c>
      <c r="D209" s="175">
        <v>0.47</v>
      </c>
    </row>
    <row r="210" spans="1:4" s="202" customFormat="1" ht="17.149999999999999" customHeight="1" x14ac:dyDescent="0.35">
      <c r="A210" s="38" t="s">
        <v>686</v>
      </c>
      <c r="B210" s="38" t="s">
        <v>307</v>
      </c>
      <c r="C210" s="38" t="s">
        <v>687</v>
      </c>
      <c r="D210" s="175">
        <v>0.52</v>
      </c>
    </row>
    <row r="211" spans="1:4" s="202" customFormat="1" ht="17.149999999999999" customHeight="1" x14ac:dyDescent="0.35">
      <c r="A211" s="38" t="s">
        <v>688</v>
      </c>
      <c r="B211" s="38" t="s">
        <v>307</v>
      </c>
      <c r="C211" s="38" t="s">
        <v>689</v>
      </c>
      <c r="D211" s="175">
        <v>0.42</v>
      </c>
    </row>
    <row r="212" spans="1:4" s="202" customFormat="1" ht="17.149999999999999" customHeight="1" x14ac:dyDescent="0.35">
      <c r="A212" s="38" t="s">
        <v>690</v>
      </c>
      <c r="B212" s="38" t="s">
        <v>307</v>
      </c>
      <c r="C212" s="38" t="s">
        <v>691</v>
      </c>
      <c r="D212" s="175">
        <v>0.48</v>
      </c>
    </row>
    <row r="213" spans="1:4" s="202" customFormat="1" ht="17.149999999999999" customHeight="1" x14ac:dyDescent="0.35">
      <c r="A213" s="38" t="s">
        <v>692</v>
      </c>
      <c r="B213" s="38" t="s">
        <v>307</v>
      </c>
      <c r="C213" s="38" t="s">
        <v>693</v>
      </c>
      <c r="D213" s="175">
        <v>0.28000000000000003</v>
      </c>
    </row>
    <row r="214" spans="1:4" s="202" customFormat="1" ht="17.149999999999999" customHeight="1" x14ac:dyDescent="0.35">
      <c r="A214" s="38" t="s">
        <v>694</v>
      </c>
      <c r="B214" s="38" t="s">
        <v>307</v>
      </c>
      <c r="C214" s="38" t="s">
        <v>695</v>
      </c>
      <c r="D214" s="175">
        <v>0.51</v>
      </c>
    </row>
    <row r="215" spans="1:4" s="202" customFormat="1" ht="17.149999999999999" customHeight="1" x14ac:dyDescent="0.35">
      <c r="A215" s="38" t="s">
        <v>696</v>
      </c>
      <c r="B215" s="38" t="s">
        <v>307</v>
      </c>
      <c r="C215" s="38" t="s">
        <v>697</v>
      </c>
      <c r="D215" s="175">
        <v>0.46</v>
      </c>
    </row>
    <row r="216" spans="1:4" s="202" customFormat="1" ht="17.149999999999999" customHeight="1" x14ac:dyDescent="0.35">
      <c r="A216" s="38" t="s">
        <v>698</v>
      </c>
      <c r="B216" s="38" t="s">
        <v>307</v>
      </c>
      <c r="C216" s="38" t="s">
        <v>699</v>
      </c>
      <c r="D216" s="175">
        <v>0.49</v>
      </c>
    </row>
    <row r="217" spans="1:4" s="202" customFormat="1" ht="17.149999999999999" customHeight="1" x14ac:dyDescent="0.35">
      <c r="A217" s="38" t="s">
        <v>700</v>
      </c>
      <c r="B217" s="38" t="s">
        <v>307</v>
      </c>
      <c r="C217" s="38" t="s">
        <v>701</v>
      </c>
      <c r="D217" s="175">
        <v>0.49</v>
      </c>
    </row>
    <row r="218" spans="1:4" s="202" customFormat="1" ht="17.149999999999999" customHeight="1" x14ac:dyDescent="0.35">
      <c r="A218" s="38" t="s">
        <v>702</v>
      </c>
      <c r="B218" s="38" t="s">
        <v>307</v>
      </c>
      <c r="C218" s="38" t="s">
        <v>703</v>
      </c>
      <c r="D218" s="175">
        <v>0.36</v>
      </c>
    </row>
    <row r="219" spans="1:4" s="202" customFormat="1" ht="17.149999999999999" customHeight="1" x14ac:dyDescent="0.35">
      <c r="A219" s="38" t="s">
        <v>704</v>
      </c>
      <c r="B219" s="38" t="s">
        <v>307</v>
      </c>
      <c r="C219" s="38" t="s">
        <v>705</v>
      </c>
      <c r="D219" s="175">
        <v>0.33</v>
      </c>
    </row>
    <row r="220" spans="1:4" s="202" customFormat="1" ht="17.149999999999999" customHeight="1" x14ac:dyDescent="0.35">
      <c r="A220" s="38" t="s">
        <v>706</v>
      </c>
      <c r="B220" s="38" t="s">
        <v>307</v>
      </c>
      <c r="C220" s="38" t="s">
        <v>707</v>
      </c>
      <c r="D220" s="175">
        <v>0.42</v>
      </c>
    </row>
    <row r="221" spans="1:4" s="202" customFormat="1" ht="17.149999999999999" customHeight="1" x14ac:dyDescent="0.35">
      <c r="A221" s="38" t="s">
        <v>708</v>
      </c>
      <c r="B221" s="38" t="s">
        <v>307</v>
      </c>
      <c r="C221" s="38" t="s">
        <v>709</v>
      </c>
      <c r="D221" s="175">
        <v>0.51</v>
      </c>
    </row>
    <row r="222" spans="1:4" s="202" customFormat="1" ht="17.149999999999999" customHeight="1" x14ac:dyDescent="0.35">
      <c r="A222" s="38" t="s">
        <v>710</v>
      </c>
      <c r="B222" s="38" t="s">
        <v>307</v>
      </c>
      <c r="C222" s="38" t="s">
        <v>711</v>
      </c>
      <c r="D222" s="175">
        <v>0.52</v>
      </c>
    </row>
    <row r="223" spans="1:4" s="202" customFormat="1" ht="17.149999999999999" customHeight="1" x14ac:dyDescent="0.35">
      <c r="A223" s="38" t="s">
        <v>712</v>
      </c>
      <c r="B223" s="38" t="s">
        <v>307</v>
      </c>
      <c r="C223" s="38" t="s">
        <v>713</v>
      </c>
      <c r="D223" s="175">
        <v>0.53</v>
      </c>
    </row>
    <row r="224" spans="1:4" s="202" customFormat="1" ht="17.149999999999999" customHeight="1" x14ac:dyDescent="0.35">
      <c r="A224" s="38" t="s">
        <v>714</v>
      </c>
      <c r="B224" s="38" t="s">
        <v>307</v>
      </c>
      <c r="C224" s="38" t="s">
        <v>715</v>
      </c>
      <c r="D224" s="175">
        <v>0.48</v>
      </c>
    </row>
    <row r="225" spans="1:5" s="202" customFormat="1" ht="17.149999999999999" customHeight="1" x14ac:dyDescent="0.35">
      <c r="A225" s="38" t="s">
        <v>716</v>
      </c>
      <c r="B225" s="38" t="s">
        <v>307</v>
      </c>
      <c r="C225" s="38" t="s">
        <v>717</v>
      </c>
      <c r="D225" s="175">
        <v>0.33</v>
      </c>
      <c r="E225" s="38"/>
    </row>
    <row r="226" spans="1:5" s="202" customFormat="1" ht="17.149999999999999" customHeight="1" x14ac:dyDescent="0.35">
      <c r="A226" s="38" t="s">
        <v>718</v>
      </c>
      <c r="B226" s="38" t="s">
        <v>307</v>
      </c>
      <c r="C226" s="38" t="s">
        <v>719</v>
      </c>
      <c r="D226" s="175">
        <v>0.21</v>
      </c>
      <c r="E226" s="38"/>
    </row>
    <row r="227" spans="1:5" s="202" customFormat="1" ht="17.149999999999999" customHeight="1" x14ac:dyDescent="0.35">
      <c r="A227" s="38" t="s">
        <v>720</v>
      </c>
      <c r="B227" s="38" t="s">
        <v>307</v>
      </c>
      <c r="C227" s="38" t="s">
        <v>721</v>
      </c>
      <c r="D227" s="175">
        <v>0.48</v>
      </c>
      <c r="E227" s="38"/>
    </row>
    <row r="228" spans="1:5" s="202" customFormat="1" ht="17.149999999999999" customHeight="1" x14ac:dyDescent="0.35">
      <c r="A228" s="38" t="s">
        <v>722</v>
      </c>
      <c r="B228" s="38" t="s">
        <v>307</v>
      </c>
      <c r="C228" s="38" t="s">
        <v>723</v>
      </c>
      <c r="D228" s="175">
        <v>0.39</v>
      </c>
      <c r="E228" s="38"/>
    </row>
    <row r="229" spans="1:5" s="202" customFormat="1" ht="17.149999999999999" customHeight="1" x14ac:dyDescent="0.35">
      <c r="A229" s="38" t="s">
        <v>724</v>
      </c>
      <c r="B229" s="38" t="s">
        <v>307</v>
      </c>
      <c r="C229" s="38" t="s">
        <v>725</v>
      </c>
      <c r="D229" s="175">
        <v>0.44</v>
      </c>
      <c r="E229" s="38"/>
    </row>
    <row r="230" spans="1:5" s="202" customFormat="1" ht="17.149999999999999" customHeight="1" x14ac:dyDescent="0.35">
      <c r="A230" s="38" t="s">
        <v>726</v>
      </c>
      <c r="B230" s="38" t="s">
        <v>307</v>
      </c>
      <c r="C230" s="38" t="s">
        <v>727</v>
      </c>
      <c r="D230" s="175">
        <v>0.44</v>
      </c>
      <c r="E230" s="38"/>
    </row>
    <row r="231" spans="1:5" s="202" customFormat="1" ht="17.149999999999999" customHeight="1" x14ac:dyDescent="0.35">
      <c r="A231" s="38" t="s">
        <v>728</v>
      </c>
      <c r="B231" s="38" t="s">
        <v>307</v>
      </c>
      <c r="C231" s="38" t="s">
        <v>729</v>
      </c>
      <c r="D231" s="175">
        <v>0.5</v>
      </c>
      <c r="E231" s="38"/>
    </row>
    <row r="232" spans="1:5" s="202" customFormat="1" ht="17.149999999999999" customHeight="1" x14ac:dyDescent="0.35">
      <c r="A232" s="38" t="s">
        <v>730</v>
      </c>
      <c r="B232" s="38" t="s">
        <v>307</v>
      </c>
      <c r="C232" s="38" t="s">
        <v>731</v>
      </c>
      <c r="D232" s="175">
        <v>0.47</v>
      </c>
      <c r="E232" s="38"/>
    </row>
    <row r="233" spans="1:5" s="202" customFormat="1" ht="17.149999999999999" customHeight="1" x14ac:dyDescent="0.35">
      <c r="A233" s="38" t="s">
        <v>732</v>
      </c>
      <c r="B233" s="38" t="s">
        <v>307</v>
      </c>
      <c r="C233" s="38" t="s">
        <v>733</v>
      </c>
      <c r="D233" s="175">
        <v>0.41</v>
      </c>
      <c r="E233" s="38"/>
    </row>
    <row r="234" spans="1:5" s="202" customFormat="1" ht="17.149999999999999" customHeight="1" x14ac:dyDescent="0.35">
      <c r="A234" s="38" t="s">
        <v>734</v>
      </c>
      <c r="B234" s="38" t="s">
        <v>307</v>
      </c>
      <c r="C234" s="38" t="s">
        <v>735</v>
      </c>
      <c r="D234" s="175">
        <v>0.38</v>
      </c>
      <c r="E234" s="38"/>
    </row>
    <row r="235" spans="1:5" s="202" customFormat="1" ht="17.149999999999999" customHeight="1" x14ac:dyDescent="0.35">
      <c r="A235" s="38" t="s">
        <v>736</v>
      </c>
      <c r="B235" s="38" t="s">
        <v>307</v>
      </c>
      <c r="C235" s="38" t="s">
        <v>737</v>
      </c>
      <c r="D235" s="175">
        <v>0.51</v>
      </c>
      <c r="E235" s="38"/>
    </row>
    <row r="236" spans="1:5" s="202" customFormat="1" ht="17.149999999999999" customHeight="1" x14ac:dyDescent="0.35">
      <c r="A236" s="38" t="s">
        <v>738</v>
      </c>
      <c r="B236" s="38" t="s">
        <v>307</v>
      </c>
      <c r="C236" s="38" t="s">
        <v>739</v>
      </c>
      <c r="D236" s="175">
        <v>0.42</v>
      </c>
      <c r="E236" s="38"/>
    </row>
    <row r="237" spans="1:5" s="202" customFormat="1" ht="17.149999999999999" customHeight="1" x14ac:dyDescent="0.35">
      <c r="A237" s="38" t="s">
        <v>740</v>
      </c>
      <c r="B237" s="38" t="s">
        <v>307</v>
      </c>
      <c r="C237" s="38" t="s">
        <v>741</v>
      </c>
      <c r="D237" s="175">
        <v>0.48</v>
      </c>
      <c r="E237" s="38"/>
    </row>
    <row r="238" spans="1:5" s="202" customFormat="1" ht="17.149999999999999" customHeight="1" x14ac:dyDescent="0.35">
      <c r="A238" s="38" t="s">
        <v>742</v>
      </c>
      <c r="B238" s="38" t="s">
        <v>307</v>
      </c>
      <c r="C238" s="38" t="s">
        <v>743</v>
      </c>
      <c r="D238" s="175">
        <v>0.39</v>
      </c>
      <c r="E238" s="38"/>
    </row>
    <row r="239" spans="1:5" s="202" customFormat="1" ht="17.149999999999999" customHeight="1" x14ac:dyDescent="0.35">
      <c r="A239" s="203" t="s">
        <v>744</v>
      </c>
      <c r="B239" s="203" t="s">
        <v>307</v>
      </c>
      <c r="C239" s="203" t="s">
        <v>745</v>
      </c>
      <c r="D239" s="204">
        <v>0.22</v>
      </c>
      <c r="E239" s="203"/>
    </row>
    <row r="240" spans="1:5" s="202" customFormat="1" ht="17.149999999999999" customHeight="1" x14ac:dyDescent="0.35">
      <c r="A240" s="38" t="s">
        <v>746</v>
      </c>
      <c r="B240" s="38" t="s">
        <v>309</v>
      </c>
      <c r="C240" s="38" t="s">
        <v>747</v>
      </c>
      <c r="D240" s="175">
        <v>0.61</v>
      </c>
      <c r="E240" s="38"/>
    </row>
    <row r="241" spans="1:4" s="202" customFormat="1" ht="17.149999999999999" customHeight="1" x14ac:dyDescent="0.35">
      <c r="A241" s="38" t="s">
        <v>748</v>
      </c>
      <c r="B241" s="38" t="s">
        <v>309</v>
      </c>
      <c r="C241" s="38" t="s">
        <v>749</v>
      </c>
      <c r="D241" s="175">
        <v>0.6</v>
      </c>
    </row>
    <row r="242" spans="1:4" s="202" customFormat="1" ht="17.149999999999999" customHeight="1" x14ac:dyDescent="0.35">
      <c r="A242" s="38" t="s">
        <v>750</v>
      </c>
      <c r="B242" s="38" t="s">
        <v>309</v>
      </c>
      <c r="C242" s="38" t="s">
        <v>751</v>
      </c>
      <c r="D242" s="175">
        <v>0.55000000000000004</v>
      </c>
    </row>
    <row r="243" spans="1:4" s="202" customFormat="1" ht="17.149999999999999" customHeight="1" x14ac:dyDescent="0.35">
      <c r="A243" s="38" t="s">
        <v>752</v>
      </c>
      <c r="B243" s="38" t="s">
        <v>309</v>
      </c>
      <c r="C243" s="38" t="s">
        <v>753</v>
      </c>
      <c r="D243" s="175">
        <v>0.55000000000000004</v>
      </c>
    </row>
    <row r="244" spans="1:4" s="202" customFormat="1" ht="17.149999999999999" customHeight="1" x14ac:dyDescent="0.35">
      <c r="A244" s="38" t="s">
        <v>754</v>
      </c>
      <c r="B244" s="38" t="s">
        <v>309</v>
      </c>
      <c r="C244" s="38" t="s">
        <v>755</v>
      </c>
      <c r="D244" s="175">
        <v>0.54</v>
      </c>
    </row>
    <row r="245" spans="1:4" s="202" customFormat="1" ht="17.149999999999999" customHeight="1" x14ac:dyDescent="0.35">
      <c r="A245" s="38" t="s">
        <v>756</v>
      </c>
      <c r="B245" s="38" t="s">
        <v>309</v>
      </c>
      <c r="C245" s="38" t="s">
        <v>757</v>
      </c>
      <c r="D245" s="175">
        <v>0.51</v>
      </c>
    </row>
    <row r="246" spans="1:4" s="202" customFormat="1" ht="17.149999999999999" customHeight="1" x14ac:dyDescent="0.35">
      <c r="A246" s="38" t="s">
        <v>758</v>
      </c>
      <c r="B246" s="38" t="s">
        <v>309</v>
      </c>
      <c r="C246" s="38" t="s">
        <v>759</v>
      </c>
      <c r="D246" s="175">
        <v>0.61</v>
      </c>
    </row>
    <row r="247" spans="1:4" s="202" customFormat="1" ht="17.149999999999999" customHeight="1" x14ac:dyDescent="0.35">
      <c r="A247" s="38" t="s">
        <v>760</v>
      </c>
      <c r="B247" s="38" t="s">
        <v>309</v>
      </c>
      <c r="C247" s="38" t="s">
        <v>761</v>
      </c>
      <c r="D247" s="175">
        <v>0.66</v>
      </c>
    </row>
    <row r="248" spans="1:4" s="202" customFormat="1" ht="17.149999999999999" customHeight="1" x14ac:dyDescent="0.35">
      <c r="A248" s="38" t="s">
        <v>762</v>
      </c>
      <c r="B248" s="38" t="s">
        <v>309</v>
      </c>
      <c r="C248" s="38" t="s">
        <v>763</v>
      </c>
      <c r="D248" s="175">
        <v>0.49</v>
      </c>
    </row>
    <row r="249" spans="1:4" s="202" customFormat="1" ht="17.149999999999999" customHeight="1" x14ac:dyDescent="0.35">
      <c r="A249" s="38" t="s">
        <v>764</v>
      </c>
      <c r="B249" s="38" t="s">
        <v>309</v>
      </c>
      <c r="C249" s="38" t="s">
        <v>765</v>
      </c>
      <c r="D249" s="175">
        <v>0.57999999999999996</v>
      </c>
    </row>
    <row r="250" spans="1:4" s="202" customFormat="1" ht="17.149999999999999" customHeight="1" x14ac:dyDescent="0.35">
      <c r="A250" s="38" t="s">
        <v>766</v>
      </c>
      <c r="B250" s="38" t="s">
        <v>309</v>
      </c>
      <c r="C250" s="38" t="s">
        <v>767</v>
      </c>
      <c r="D250" s="175">
        <v>0.56000000000000005</v>
      </c>
    </row>
    <row r="251" spans="1:4" s="202" customFormat="1" ht="17.149999999999999" customHeight="1" x14ac:dyDescent="0.35">
      <c r="A251" s="38" t="s">
        <v>768</v>
      </c>
      <c r="B251" s="38" t="s">
        <v>309</v>
      </c>
      <c r="C251" s="38" t="s">
        <v>769</v>
      </c>
      <c r="D251" s="175">
        <v>0.44</v>
      </c>
    </row>
    <row r="252" spans="1:4" s="202" customFormat="1" ht="17.149999999999999" customHeight="1" x14ac:dyDescent="0.35">
      <c r="A252" s="38" t="s">
        <v>770</v>
      </c>
      <c r="B252" s="38" t="s">
        <v>309</v>
      </c>
      <c r="C252" s="38" t="s">
        <v>771</v>
      </c>
      <c r="D252" s="175">
        <v>0.54</v>
      </c>
    </row>
    <row r="253" spans="1:4" s="202" customFormat="1" ht="17.149999999999999" customHeight="1" x14ac:dyDescent="0.35">
      <c r="A253" s="38" t="s">
        <v>772</v>
      </c>
      <c r="B253" s="38" t="s">
        <v>309</v>
      </c>
      <c r="C253" s="38" t="s">
        <v>773</v>
      </c>
      <c r="D253" s="175">
        <v>0.49</v>
      </c>
    </row>
    <row r="254" spans="1:4" s="202" customFormat="1" ht="17.149999999999999" customHeight="1" x14ac:dyDescent="0.35">
      <c r="A254" s="38" t="s">
        <v>774</v>
      </c>
      <c r="B254" s="38" t="s">
        <v>309</v>
      </c>
      <c r="C254" s="38" t="s">
        <v>775</v>
      </c>
      <c r="D254" s="175">
        <v>0.5</v>
      </c>
    </row>
    <row r="255" spans="1:4" s="202" customFormat="1" ht="17.149999999999999" customHeight="1" x14ac:dyDescent="0.35">
      <c r="A255" s="38" t="s">
        <v>776</v>
      </c>
      <c r="B255" s="38" t="s">
        <v>309</v>
      </c>
      <c r="C255" s="38" t="s">
        <v>777</v>
      </c>
      <c r="D255" s="175">
        <v>0.54</v>
      </c>
    </row>
    <row r="256" spans="1:4" s="202" customFormat="1" ht="17.149999999999999" customHeight="1" x14ac:dyDescent="0.35">
      <c r="A256" s="38" t="s">
        <v>778</v>
      </c>
      <c r="B256" s="38" t="s">
        <v>309</v>
      </c>
      <c r="C256" s="38" t="s">
        <v>779</v>
      </c>
      <c r="D256" s="175">
        <v>0.49</v>
      </c>
    </row>
    <row r="257" spans="1:4" s="202" customFormat="1" ht="17.149999999999999" customHeight="1" x14ac:dyDescent="0.35">
      <c r="A257" s="38" t="s">
        <v>780</v>
      </c>
      <c r="B257" s="38" t="s">
        <v>309</v>
      </c>
      <c r="C257" s="38" t="s">
        <v>781</v>
      </c>
      <c r="D257" s="175">
        <v>0.5</v>
      </c>
    </row>
    <row r="258" spans="1:4" s="202" customFormat="1" ht="17.149999999999999" customHeight="1" x14ac:dyDescent="0.35">
      <c r="A258" s="38" t="s">
        <v>782</v>
      </c>
      <c r="B258" s="38" t="s">
        <v>309</v>
      </c>
      <c r="C258" s="38" t="s">
        <v>783</v>
      </c>
      <c r="D258" s="175">
        <v>0.61</v>
      </c>
    </row>
    <row r="259" spans="1:4" s="202" customFormat="1" ht="17.149999999999999" customHeight="1" x14ac:dyDescent="0.35">
      <c r="A259" s="38" t="s">
        <v>784</v>
      </c>
      <c r="B259" s="38" t="s">
        <v>309</v>
      </c>
      <c r="C259" s="38" t="s">
        <v>785</v>
      </c>
      <c r="D259" s="175">
        <v>0.56999999999999995</v>
      </c>
    </row>
    <row r="260" spans="1:4" s="202" customFormat="1" ht="17.149999999999999" customHeight="1" x14ac:dyDescent="0.35">
      <c r="A260" s="38" t="s">
        <v>786</v>
      </c>
      <c r="B260" s="38" t="s">
        <v>309</v>
      </c>
      <c r="C260" s="38" t="s">
        <v>787</v>
      </c>
      <c r="D260" s="175">
        <v>0.62</v>
      </c>
    </row>
    <row r="261" spans="1:4" s="202" customFormat="1" ht="17.149999999999999" customHeight="1" x14ac:dyDescent="0.35">
      <c r="A261" s="38" t="s">
        <v>788</v>
      </c>
      <c r="B261" s="38" t="s">
        <v>309</v>
      </c>
      <c r="C261" s="38" t="s">
        <v>789</v>
      </c>
      <c r="D261" s="175">
        <v>0.59</v>
      </c>
    </row>
    <row r="262" spans="1:4" s="202" customFormat="1" ht="17.149999999999999" customHeight="1" x14ac:dyDescent="0.35">
      <c r="A262" s="38" t="s">
        <v>790</v>
      </c>
      <c r="B262" s="38" t="s">
        <v>309</v>
      </c>
      <c r="C262" s="38" t="s">
        <v>791</v>
      </c>
      <c r="D262" s="175">
        <v>0.6</v>
      </c>
    </row>
    <row r="263" spans="1:4" s="202" customFormat="1" ht="17.149999999999999" customHeight="1" x14ac:dyDescent="0.35">
      <c r="A263" s="38" t="s">
        <v>792</v>
      </c>
      <c r="B263" s="38" t="s">
        <v>309</v>
      </c>
      <c r="C263" s="38" t="s">
        <v>793</v>
      </c>
      <c r="D263" s="175">
        <v>0.59</v>
      </c>
    </row>
    <row r="264" spans="1:4" s="202" customFormat="1" ht="17.149999999999999" customHeight="1" x14ac:dyDescent="0.35">
      <c r="A264" s="38" t="s">
        <v>794</v>
      </c>
      <c r="B264" s="38" t="s">
        <v>309</v>
      </c>
      <c r="C264" s="38" t="s">
        <v>795</v>
      </c>
      <c r="D264" s="175">
        <v>0.6</v>
      </c>
    </row>
    <row r="265" spans="1:4" s="202" customFormat="1" ht="17.149999999999999" customHeight="1" x14ac:dyDescent="0.35">
      <c r="A265" s="38" t="s">
        <v>796</v>
      </c>
      <c r="B265" s="38" t="s">
        <v>309</v>
      </c>
      <c r="C265" s="38" t="s">
        <v>797</v>
      </c>
      <c r="D265" s="175">
        <v>0.54</v>
      </c>
    </row>
    <row r="266" spans="1:4" s="202" customFormat="1" ht="17.149999999999999" customHeight="1" x14ac:dyDescent="0.35">
      <c r="A266" s="38" t="s">
        <v>798</v>
      </c>
      <c r="B266" s="38" t="s">
        <v>309</v>
      </c>
      <c r="C266" s="38" t="s">
        <v>799</v>
      </c>
      <c r="D266" s="175">
        <v>0.57999999999999996</v>
      </c>
    </row>
    <row r="267" spans="1:4" s="202" customFormat="1" ht="17.149999999999999" customHeight="1" x14ac:dyDescent="0.35">
      <c r="A267" s="38" t="s">
        <v>800</v>
      </c>
      <c r="B267" s="38" t="s">
        <v>309</v>
      </c>
      <c r="C267" s="38" t="s">
        <v>801</v>
      </c>
      <c r="D267" s="175">
        <v>0.57999999999999996</v>
      </c>
    </row>
    <row r="268" spans="1:4" s="202" customFormat="1" ht="17.149999999999999" customHeight="1" x14ac:dyDescent="0.35">
      <c r="A268" s="38" t="s">
        <v>802</v>
      </c>
      <c r="B268" s="38" t="s">
        <v>309</v>
      </c>
      <c r="C268" s="38" t="s">
        <v>803</v>
      </c>
      <c r="D268" s="175">
        <v>0.56000000000000005</v>
      </c>
    </row>
    <row r="269" spans="1:4" s="202" customFormat="1" ht="17.149999999999999" customHeight="1" x14ac:dyDescent="0.35">
      <c r="A269" s="38" t="s">
        <v>804</v>
      </c>
      <c r="B269" s="38" t="s">
        <v>309</v>
      </c>
      <c r="C269" s="38" t="s">
        <v>805</v>
      </c>
      <c r="D269" s="175">
        <v>0.59</v>
      </c>
    </row>
    <row r="270" spans="1:4" s="202" customFormat="1" ht="17.149999999999999" customHeight="1" x14ac:dyDescent="0.35">
      <c r="A270" s="38" t="s">
        <v>806</v>
      </c>
      <c r="B270" s="38" t="s">
        <v>309</v>
      </c>
      <c r="C270" s="38" t="s">
        <v>807</v>
      </c>
      <c r="D270" s="175">
        <v>0.57999999999999996</v>
      </c>
    </row>
    <row r="271" spans="1:4" s="202" customFormat="1" ht="17.149999999999999" customHeight="1" x14ac:dyDescent="0.35">
      <c r="A271" s="38" t="s">
        <v>808</v>
      </c>
      <c r="B271" s="38" t="s">
        <v>309</v>
      </c>
      <c r="C271" s="38" t="s">
        <v>809</v>
      </c>
      <c r="D271" s="175">
        <v>0.57999999999999996</v>
      </c>
    </row>
    <row r="272" spans="1:4" s="202" customFormat="1" ht="17.149999999999999" customHeight="1" x14ac:dyDescent="0.35">
      <c r="A272" s="38" t="s">
        <v>810</v>
      </c>
      <c r="B272" s="38" t="s">
        <v>309</v>
      </c>
      <c r="C272" s="38" t="s">
        <v>811</v>
      </c>
      <c r="D272" s="175">
        <v>0.57999999999999996</v>
      </c>
    </row>
    <row r="273" spans="1:4" s="202" customFormat="1" ht="17.149999999999999" customHeight="1" x14ac:dyDescent="0.35">
      <c r="A273" s="38" t="s">
        <v>812</v>
      </c>
      <c r="B273" s="38" t="s">
        <v>309</v>
      </c>
      <c r="C273" s="38" t="s">
        <v>813</v>
      </c>
      <c r="D273" s="175">
        <v>0.54</v>
      </c>
    </row>
    <row r="274" spans="1:4" s="202" customFormat="1" ht="17.149999999999999" customHeight="1" x14ac:dyDescent="0.35">
      <c r="A274" s="38" t="s">
        <v>814</v>
      </c>
      <c r="B274" s="38" t="s">
        <v>309</v>
      </c>
      <c r="C274" s="38" t="s">
        <v>815</v>
      </c>
      <c r="D274" s="175">
        <v>0.59</v>
      </c>
    </row>
    <row r="275" spans="1:4" s="202" customFormat="1" ht="17.149999999999999" customHeight="1" x14ac:dyDescent="0.35">
      <c r="A275" s="38" t="s">
        <v>816</v>
      </c>
      <c r="B275" s="38" t="s">
        <v>309</v>
      </c>
      <c r="C275" s="38" t="s">
        <v>817</v>
      </c>
      <c r="D275" s="175">
        <v>0.5</v>
      </c>
    </row>
    <row r="276" spans="1:4" s="202" customFormat="1" ht="17.149999999999999" customHeight="1" x14ac:dyDescent="0.35">
      <c r="A276" s="38" t="s">
        <v>818</v>
      </c>
      <c r="B276" s="38" t="s">
        <v>309</v>
      </c>
      <c r="C276" s="38" t="s">
        <v>819</v>
      </c>
      <c r="D276" s="175">
        <v>0.55000000000000004</v>
      </c>
    </row>
    <row r="277" spans="1:4" s="202" customFormat="1" ht="17.149999999999999" customHeight="1" x14ac:dyDescent="0.35">
      <c r="A277" s="38" t="s">
        <v>820</v>
      </c>
      <c r="B277" s="38" t="s">
        <v>309</v>
      </c>
      <c r="C277" s="38" t="s">
        <v>821</v>
      </c>
      <c r="D277" s="175">
        <v>0.6</v>
      </c>
    </row>
    <row r="278" spans="1:4" s="202" customFormat="1" ht="17.149999999999999" customHeight="1" x14ac:dyDescent="0.35">
      <c r="A278" s="38" t="s">
        <v>822</v>
      </c>
      <c r="B278" s="38" t="s">
        <v>309</v>
      </c>
      <c r="C278" s="38" t="s">
        <v>823</v>
      </c>
      <c r="D278" s="175">
        <v>0.54</v>
      </c>
    </row>
    <row r="279" spans="1:4" s="202" customFormat="1" ht="17.149999999999999" customHeight="1" x14ac:dyDescent="0.35">
      <c r="A279" s="38" t="s">
        <v>824</v>
      </c>
      <c r="B279" s="38" t="s">
        <v>309</v>
      </c>
      <c r="C279" s="38" t="s">
        <v>825</v>
      </c>
      <c r="D279" s="175">
        <v>0.55000000000000004</v>
      </c>
    </row>
    <row r="280" spans="1:4" s="202" customFormat="1" ht="17.149999999999999" customHeight="1" x14ac:dyDescent="0.35">
      <c r="A280" s="38" t="s">
        <v>826</v>
      </c>
      <c r="B280" s="38" t="s">
        <v>309</v>
      </c>
      <c r="C280" s="38" t="s">
        <v>827</v>
      </c>
      <c r="D280" s="175">
        <v>0.51</v>
      </c>
    </row>
    <row r="281" spans="1:4" s="202" customFormat="1" ht="17.149999999999999" customHeight="1" x14ac:dyDescent="0.35">
      <c r="A281" s="38" t="s">
        <v>828</v>
      </c>
      <c r="B281" s="38" t="s">
        <v>309</v>
      </c>
      <c r="C281" s="38" t="s">
        <v>829</v>
      </c>
      <c r="D281" s="175">
        <v>0.57999999999999996</v>
      </c>
    </row>
    <row r="282" spans="1:4" s="202" customFormat="1" ht="17.149999999999999" customHeight="1" x14ac:dyDescent="0.35">
      <c r="A282" s="38" t="s">
        <v>830</v>
      </c>
      <c r="B282" s="38" t="s">
        <v>309</v>
      </c>
      <c r="C282" s="38" t="s">
        <v>831</v>
      </c>
      <c r="D282" s="175">
        <v>0.52</v>
      </c>
    </row>
    <row r="283" spans="1:4" s="202" customFormat="1" ht="17.149999999999999" customHeight="1" x14ac:dyDescent="0.35">
      <c r="A283" s="38" t="s">
        <v>832</v>
      </c>
      <c r="B283" s="38" t="s">
        <v>309</v>
      </c>
      <c r="C283" s="38" t="s">
        <v>833</v>
      </c>
      <c r="D283" s="175">
        <v>0.55000000000000004</v>
      </c>
    </row>
    <row r="284" spans="1:4" s="202" customFormat="1" ht="17.149999999999999" customHeight="1" x14ac:dyDescent="0.35">
      <c r="A284" s="38" t="s">
        <v>834</v>
      </c>
      <c r="B284" s="38" t="s">
        <v>309</v>
      </c>
      <c r="C284" s="38" t="s">
        <v>835</v>
      </c>
      <c r="D284" s="175">
        <v>0.59</v>
      </c>
    </row>
    <row r="285" spans="1:4" s="202" customFormat="1" ht="17.149999999999999" customHeight="1" x14ac:dyDescent="0.35">
      <c r="A285" s="38" t="s">
        <v>836</v>
      </c>
      <c r="B285" s="38" t="s">
        <v>309</v>
      </c>
      <c r="C285" s="38" t="s">
        <v>837</v>
      </c>
      <c r="D285" s="175">
        <v>0.55000000000000004</v>
      </c>
    </row>
    <row r="286" spans="1:4" s="202" customFormat="1" ht="17.149999999999999" customHeight="1" x14ac:dyDescent="0.35">
      <c r="A286" s="38" t="s">
        <v>838</v>
      </c>
      <c r="B286" s="38" t="s">
        <v>309</v>
      </c>
      <c r="C286" s="38" t="s">
        <v>839</v>
      </c>
      <c r="D286" s="175">
        <v>0.47</v>
      </c>
    </row>
    <row r="287" spans="1:4" s="202" customFormat="1" ht="17.149999999999999" customHeight="1" x14ac:dyDescent="0.35">
      <c r="A287" s="38" t="s">
        <v>840</v>
      </c>
      <c r="B287" s="38" t="s">
        <v>309</v>
      </c>
      <c r="C287" s="38" t="s">
        <v>841</v>
      </c>
      <c r="D287" s="175">
        <v>0.49</v>
      </c>
    </row>
    <row r="288" spans="1:4" s="202" customFormat="1" ht="17.149999999999999" customHeight="1" x14ac:dyDescent="0.35">
      <c r="A288" s="38" t="s">
        <v>842</v>
      </c>
      <c r="B288" s="38" t="s">
        <v>309</v>
      </c>
      <c r="C288" s="38" t="s">
        <v>843</v>
      </c>
      <c r="D288" s="175">
        <v>0.51</v>
      </c>
    </row>
    <row r="289" spans="1:5" s="202" customFormat="1" ht="17.149999999999999" customHeight="1" x14ac:dyDescent="0.35">
      <c r="A289" s="38" t="s">
        <v>844</v>
      </c>
      <c r="B289" s="38" t="s">
        <v>309</v>
      </c>
      <c r="C289" s="38" t="s">
        <v>845</v>
      </c>
      <c r="D289" s="175">
        <v>0.49</v>
      </c>
      <c r="E289" s="38"/>
    </row>
    <row r="290" spans="1:5" s="202" customFormat="1" ht="17.149999999999999" customHeight="1" x14ac:dyDescent="0.35">
      <c r="A290" s="38" t="s">
        <v>846</v>
      </c>
      <c r="B290" s="38" t="s">
        <v>309</v>
      </c>
      <c r="C290" s="38" t="s">
        <v>847</v>
      </c>
      <c r="D290" s="175">
        <v>0.54</v>
      </c>
      <c r="E290" s="38"/>
    </row>
    <row r="291" spans="1:5" s="202" customFormat="1" ht="17.149999999999999" customHeight="1" x14ac:dyDescent="0.35">
      <c r="A291" s="38" t="s">
        <v>848</v>
      </c>
      <c r="B291" s="38" t="s">
        <v>309</v>
      </c>
      <c r="C291" s="38" t="s">
        <v>849</v>
      </c>
      <c r="D291" s="175">
        <v>0.49</v>
      </c>
      <c r="E291" s="38"/>
    </row>
    <row r="292" spans="1:5" s="202" customFormat="1" ht="17.149999999999999" customHeight="1" x14ac:dyDescent="0.35">
      <c r="A292" s="38" t="s">
        <v>850</v>
      </c>
      <c r="B292" s="38" t="s">
        <v>309</v>
      </c>
      <c r="C292" s="38" t="s">
        <v>851</v>
      </c>
      <c r="D292" s="175">
        <v>0.49</v>
      </c>
      <c r="E292" s="38"/>
    </row>
    <row r="293" spans="1:5" s="202" customFormat="1" ht="17.149999999999999" customHeight="1" x14ac:dyDescent="0.35">
      <c r="A293" s="38" t="s">
        <v>852</v>
      </c>
      <c r="B293" s="38" t="s">
        <v>309</v>
      </c>
      <c r="C293" s="38" t="s">
        <v>853</v>
      </c>
      <c r="D293" s="175">
        <v>0.56000000000000005</v>
      </c>
      <c r="E293" s="38"/>
    </row>
    <row r="294" spans="1:5" s="202" customFormat="1" ht="17.149999999999999" customHeight="1" x14ac:dyDescent="0.35">
      <c r="A294" s="38" t="s">
        <v>854</v>
      </c>
      <c r="B294" s="38" t="s">
        <v>309</v>
      </c>
      <c r="C294" s="38" t="s">
        <v>855</v>
      </c>
      <c r="D294" s="175">
        <v>0.49</v>
      </c>
      <c r="E294" s="38"/>
    </row>
    <row r="295" spans="1:5" s="202" customFormat="1" ht="17.149999999999999" customHeight="1" x14ac:dyDescent="0.35">
      <c r="A295" s="38" t="s">
        <v>856</v>
      </c>
      <c r="B295" s="38" t="s">
        <v>309</v>
      </c>
      <c r="C295" s="38" t="s">
        <v>857</v>
      </c>
      <c r="D295" s="175">
        <v>0.53</v>
      </c>
      <c r="E295" s="38"/>
    </row>
    <row r="296" spans="1:5" s="202" customFormat="1" ht="17.149999999999999" customHeight="1" x14ac:dyDescent="0.35">
      <c r="A296" s="38" t="s">
        <v>858</v>
      </c>
      <c r="B296" s="38" t="s">
        <v>309</v>
      </c>
      <c r="C296" s="38" t="s">
        <v>859</v>
      </c>
      <c r="D296" s="175">
        <v>0.5</v>
      </c>
      <c r="E296" s="38"/>
    </row>
    <row r="297" spans="1:5" s="202" customFormat="1" ht="17.149999999999999" customHeight="1" x14ac:dyDescent="0.35">
      <c r="A297" s="38" t="s">
        <v>860</v>
      </c>
      <c r="B297" s="38" t="s">
        <v>309</v>
      </c>
      <c r="C297" s="38" t="s">
        <v>861</v>
      </c>
      <c r="D297" s="175">
        <v>0.54</v>
      </c>
      <c r="E297" s="38"/>
    </row>
    <row r="298" spans="1:5" s="202" customFormat="1" ht="17.149999999999999" customHeight="1" x14ac:dyDescent="0.35">
      <c r="A298" s="38" t="s">
        <v>862</v>
      </c>
      <c r="B298" s="38" t="s">
        <v>309</v>
      </c>
      <c r="C298" s="38" t="s">
        <v>863</v>
      </c>
      <c r="D298" s="175">
        <v>0.54</v>
      </c>
      <c r="E298" s="38"/>
    </row>
    <row r="299" spans="1:5" s="202" customFormat="1" ht="17.149999999999999" customHeight="1" x14ac:dyDescent="0.35">
      <c r="A299" s="38" t="s">
        <v>864</v>
      </c>
      <c r="B299" s="38" t="s">
        <v>309</v>
      </c>
      <c r="C299" s="38" t="s">
        <v>865</v>
      </c>
      <c r="D299" s="175">
        <v>0.51</v>
      </c>
      <c r="E299" s="38"/>
    </row>
    <row r="300" spans="1:5" s="202" customFormat="1" ht="17.149999999999999" customHeight="1" x14ac:dyDescent="0.35">
      <c r="A300" s="38" t="s">
        <v>866</v>
      </c>
      <c r="B300" s="38" t="s">
        <v>309</v>
      </c>
      <c r="C300" s="38" t="s">
        <v>867</v>
      </c>
      <c r="D300" s="175">
        <v>0.57999999999999996</v>
      </c>
      <c r="E300" s="38"/>
    </row>
    <row r="301" spans="1:5" s="202" customFormat="1" ht="17.149999999999999" customHeight="1" x14ac:dyDescent="0.35">
      <c r="A301" s="38" t="s">
        <v>868</v>
      </c>
      <c r="B301" s="38" t="s">
        <v>309</v>
      </c>
      <c r="C301" s="38" t="s">
        <v>869</v>
      </c>
      <c r="D301" s="175">
        <v>0.54</v>
      </c>
      <c r="E301" s="38"/>
    </row>
    <row r="302" spans="1:5" s="202" customFormat="1" ht="17.149999999999999" customHeight="1" x14ac:dyDescent="0.35">
      <c r="A302" s="38" t="s">
        <v>870</v>
      </c>
      <c r="B302" s="38" t="s">
        <v>309</v>
      </c>
      <c r="C302" s="38" t="s">
        <v>871</v>
      </c>
      <c r="D302" s="175">
        <v>0.54</v>
      </c>
      <c r="E302" s="38"/>
    </row>
    <row r="303" spans="1:5" s="202" customFormat="1" ht="17.149999999999999" customHeight="1" x14ac:dyDescent="0.35">
      <c r="A303" s="203" t="s">
        <v>872</v>
      </c>
      <c r="B303" s="203" t="s">
        <v>309</v>
      </c>
      <c r="C303" s="203" t="s">
        <v>873</v>
      </c>
      <c r="D303" s="204">
        <v>0.52</v>
      </c>
      <c r="E303" s="203"/>
    </row>
    <row r="304" spans="1:5" s="202" customFormat="1" ht="17.149999999999999" customHeight="1" x14ac:dyDescent="0.35">
      <c r="A304" s="38" t="s">
        <v>874</v>
      </c>
      <c r="B304" s="38" t="s">
        <v>311</v>
      </c>
      <c r="C304" s="38" t="s">
        <v>875</v>
      </c>
      <c r="D304" s="175">
        <v>0.53</v>
      </c>
      <c r="E304" s="38"/>
    </row>
    <row r="305" spans="1:4" s="202" customFormat="1" ht="17.149999999999999" customHeight="1" x14ac:dyDescent="0.35">
      <c r="A305" s="38" t="s">
        <v>876</v>
      </c>
      <c r="B305" s="38" t="s">
        <v>311</v>
      </c>
      <c r="C305" s="38" t="s">
        <v>877</v>
      </c>
      <c r="D305" s="175">
        <v>0.51</v>
      </c>
    </row>
    <row r="306" spans="1:4" s="202" customFormat="1" ht="17.149999999999999" customHeight="1" x14ac:dyDescent="0.35">
      <c r="A306" s="38" t="s">
        <v>878</v>
      </c>
      <c r="B306" s="38" t="s">
        <v>311</v>
      </c>
      <c r="C306" s="38" t="s">
        <v>879</v>
      </c>
      <c r="D306" s="175">
        <v>0.55000000000000004</v>
      </c>
    </row>
    <row r="307" spans="1:4" s="202" customFormat="1" ht="17.149999999999999" customHeight="1" x14ac:dyDescent="0.35">
      <c r="A307" s="38" t="s">
        <v>880</v>
      </c>
      <c r="B307" s="38" t="s">
        <v>311</v>
      </c>
      <c r="C307" s="38" t="s">
        <v>881</v>
      </c>
      <c r="D307" s="175">
        <v>0.56999999999999995</v>
      </c>
    </row>
    <row r="308" spans="1:4" s="202" customFormat="1" ht="17.149999999999999" customHeight="1" x14ac:dyDescent="0.35">
      <c r="A308" s="38" t="s">
        <v>882</v>
      </c>
      <c r="B308" s="38" t="s">
        <v>311</v>
      </c>
      <c r="C308" s="38" t="s">
        <v>883</v>
      </c>
      <c r="D308" s="175">
        <v>0.61</v>
      </c>
    </row>
    <row r="309" spans="1:4" s="202" customFormat="1" ht="17.149999999999999" customHeight="1" x14ac:dyDescent="0.35">
      <c r="A309" s="38" t="s">
        <v>884</v>
      </c>
      <c r="B309" s="38" t="s">
        <v>311</v>
      </c>
      <c r="C309" s="38" t="s">
        <v>885</v>
      </c>
      <c r="D309" s="175">
        <v>0.54</v>
      </c>
    </row>
    <row r="310" spans="1:4" s="202" customFormat="1" ht="17.149999999999999" customHeight="1" x14ac:dyDescent="0.35">
      <c r="A310" s="38" t="s">
        <v>886</v>
      </c>
      <c r="B310" s="38" t="s">
        <v>311</v>
      </c>
      <c r="C310" s="38" t="s">
        <v>887</v>
      </c>
      <c r="D310" s="175">
        <v>0.6</v>
      </c>
    </row>
    <row r="311" spans="1:4" s="202" customFormat="1" ht="17.149999999999999" customHeight="1" x14ac:dyDescent="0.35">
      <c r="A311" s="38" t="s">
        <v>888</v>
      </c>
      <c r="B311" s="38" t="s">
        <v>311</v>
      </c>
      <c r="C311" s="38" t="s">
        <v>889</v>
      </c>
      <c r="D311" s="175">
        <v>0.48</v>
      </c>
    </row>
    <row r="312" spans="1:4" s="202" customFormat="1" ht="17.149999999999999" customHeight="1" x14ac:dyDescent="0.35">
      <c r="A312" s="38" t="s">
        <v>890</v>
      </c>
      <c r="B312" s="38" t="s">
        <v>311</v>
      </c>
      <c r="C312" s="38" t="s">
        <v>891</v>
      </c>
      <c r="D312" s="175">
        <v>0.05</v>
      </c>
    </row>
    <row r="313" spans="1:4" s="202" customFormat="1" ht="17.149999999999999" customHeight="1" x14ac:dyDescent="0.35">
      <c r="A313" s="38" t="s">
        <v>892</v>
      </c>
      <c r="B313" s="38" t="s">
        <v>311</v>
      </c>
      <c r="C313" s="38" t="s">
        <v>893</v>
      </c>
      <c r="D313" s="175">
        <v>0.56000000000000005</v>
      </c>
    </row>
    <row r="314" spans="1:4" s="202" customFormat="1" ht="17.149999999999999" customHeight="1" x14ac:dyDescent="0.35">
      <c r="A314" s="38" t="s">
        <v>894</v>
      </c>
      <c r="B314" s="38" t="s">
        <v>311</v>
      </c>
      <c r="C314" s="38" t="s">
        <v>895</v>
      </c>
      <c r="D314" s="175">
        <v>0.54</v>
      </c>
    </row>
    <row r="315" spans="1:4" s="202" customFormat="1" ht="17.149999999999999" customHeight="1" x14ac:dyDescent="0.35">
      <c r="A315" s="38" t="s">
        <v>896</v>
      </c>
      <c r="B315" s="38" t="s">
        <v>311</v>
      </c>
      <c r="C315" s="38" t="s">
        <v>897</v>
      </c>
      <c r="D315" s="175">
        <v>0.54</v>
      </c>
    </row>
    <row r="316" spans="1:4" s="202" customFormat="1" ht="17.149999999999999" customHeight="1" x14ac:dyDescent="0.35">
      <c r="A316" s="38" t="s">
        <v>898</v>
      </c>
      <c r="B316" s="38" t="s">
        <v>311</v>
      </c>
      <c r="C316" s="38" t="s">
        <v>899</v>
      </c>
      <c r="D316" s="175">
        <v>0.54</v>
      </c>
    </row>
    <row r="317" spans="1:4" s="202" customFormat="1" ht="17.149999999999999" customHeight="1" x14ac:dyDescent="0.35">
      <c r="A317" s="38" t="s">
        <v>900</v>
      </c>
      <c r="B317" s="38" t="s">
        <v>311</v>
      </c>
      <c r="C317" s="38" t="s">
        <v>901</v>
      </c>
      <c r="D317" s="175">
        <v>0.56999999999999995</v>
      </c>
    </row>
    <row r="318" spans="1:4" s="202" customFormat="1" ht="17.149999999999999" customHeight="1" x14ac:dyDescent="0.35">
      <c r="A318" s="38" t="s">
        <v>902</v>
      </c>
      <c r="B318" s="38" t="s">
        <v>311</v>
      </c>
      <c r="C318" s="38" t="s">
        <v>903</v>
      </c>
      <c r="D318" s="175">
        <v>0.52</v>
      </c>
    </row>
    <row r="319" spans="1:4" s="202" customFormat="1" ht="17.149999999999999" customHeight="1" x14ac:dyDescent="0.35">
      <c r="A319" s="38" t="s">
        <v>904</v>
      </c>
      <c r="B319" s="38" t="s">
        <v>311</v>
      </c>
      <c r="C319" s="38" t="s">
        <v>905</v>
      </c>
      <c r="D319" s="175">
        <v>0.47</v>
      </c>
    </row>
    <row r="320" spans="1:4" s="202" customFormat="1" ht="17.149999999999999" customHeight="1" x14ac:dyDescent="0.35">
      <c r="A320" s="38" t="s">
        <v>906</v>
      </c>
      <c r="B320" s="38" t="s">
        <v>311</v>
      </c>
      <c r="C320" s="38" t="s">
        <v>907</v>
      </c>
      <c r="D320" s="175">
        <v>0.47</v>
      </c>
    </row>
    <row r="321" spans="1:5" s="202" customFormat="1" ht="17.149999999999999" customHeight="1" x14ac:dyDescent="0.35">
      <c r="A321" s="38" t="s">
        <v>908</v>
      </c>
      <c r="B321" s="38" t="s">
        <v>311</v>
      </c>
      <c r="C321" s="38" t="s">
        <v>909</v>
      </c>
      <c r="D321" s="175">
        <v>0.52</v>
      </c>
      <c r="E321" s="38"/>
    </row>
    <row r="322" spans="1:5" s="202" customFormat="1" ht="17.149999999999999" customHeight="1" x14ac:dyDescent="0.35">
      <c r="A322" s="38" t="s">
        <v>910</v>
      </c>
      <c r="B322" s="38" t="s">
        <v>311</v>
      </c>
      <c r="C322" s="38" t="s">
        <v>911</v>
      </c>
      <c r="D322" s="175">
        <v>0.46</v>
      </c>
      <c r="E322" s="38"/>
    </row>
    <row r="323" spans="1:5" s="202" customFormat="1" ht="17.149999999999999" customHeight="1" x14ac:dyDescent="0.35">
      <c r="A323" s="38" t="s">
        <v>912</v>
      </c>
      <c r="B323" s="38" t="s">
        <v>311</v>
      </c>
      <c r="C323" s="38" t="s">
        <v>913</v>
      </c>
      <c r="D323" s="175">
        <v>0.46</v>
      </c>
      <c r="E323" s="38"/>
    </row>
    <row r="324" spans="1:5" s="202" customFormat="1" ht="17.149999999999999" customHeight="1" x14ac:dyDescent="0.35">
      <c r="A324" s="38" t="s">
        <v>914</v>
      </c>
      <c r="B324" s="38" t="s">
        <v>311</v>
      </c>
      <c r="C324" s="38" t="s">
        <v>915</v>
      </c>
      <c r="D324" s="175">
        <v>0.51</v>
      </c>
      <c r="E324" s="38"/>
    </row>
    <row r="325" spans="1:5" s="202" customFormat="1" ht="17.149999999999999" customHeight="1" x14ac:dyDescent="0.35">
      <c r="A325" s="38" t="s">
        <v>916</v>
      </c>
      <c r="B325" s="38" t="s">
        <v>311</v>
      </c>
      <c r="C325" s="38" t="s">
        <v>917</v>
      </c>
      <c r="D325" s="175">
        <v>0.49</v>
      </c>
      <c r="E325" s="38"/>
    </row>
    <row r="326" spans="1:5" s="202" customFormat="1" ht="17.149999999999999" customHeight="1" x14ac:dyDescent="0.35">
      <c r="A326" s="38" t="s">
        <v>918</v>
      </c>
      <c r="B326" s="38" t="s">
        <v>311</v>
      </c>
      <c r="C326" s="38" t="s">
        <v>919</v>
      </c>
      <c r="D326" s="175">
        <v>0.52</v>
      </c>
      <c r="E326" s="38"/>
    </row>
    <row r="327" spans="1:5" s="202" customFormat="1" ht="17.149999999999999" customHeight="1" x14ac:dyDescent="0.35">
      <c r="A327" s="38" t="s">
        <v>920</v>
      </c>
      <c r="B327" s="38" t="s">
        <v>311</v>
      </c>
      <c r="C327" s="38" t="s">
        <v>921</v>
      </c>
      <c r="D327" s="175">
        <v>0.6</v>
      </c>
      <c r="E327" s="38"/>
    </row>
    <row r="328" spans="1:5" s="202" customFormat="1" ht="17.149999999999999" customHeight="1" x14ac:dyDescent="0.35">
      <c r="A328" s="38" t="s">
        <v>922</v>
      </c>
      <c r="B328" s="38" t="s">
        <v>311</v>
      </c>
      <c r="C328" s="38" t="s">
        <v>923</v>
      </c>
      <c r="D328" s="175">
        <v>0.52</v>
      </c>
      <c r="E328" s="38"/>
    </row>
    <row r="329" spans="1:5" s="202" customFormat="1" ht="17.149999999999999" customHeight="1" x14ac:dyDescent="0.35">
      <c r="A329" s="38" t="s">
        <v>924</v>
      </c>
      <c r="B329" s="38" t="s">
        <v>311</v>
      </c>
      <c r="C329" s="38" t="s">
        <v>925</v>
      </c>
      <c r="D329" s="175">
        <v>0.59</v>
      </c>
      <c r="E329" s="38"/>
    </row>
    <row r="330" spans="1:5" s="202" customFormat="1" ht="17.149999999999999" customHeight="1" x14ac:dyDescent="0.35">
      <c r="A330" s="38" t="s">
        <v>926</v>
      </c>
      <c r="B330" s="38" t="s">
        <v>311</v>
      </c>
      <c r="C330" s="38" t="s">
        <v>927</v>
      </c>
      <c r="D330" s="175">
        <v>0.51</v>
      </c>
      <c r="E330" s="38"/>
    </row>
    <row r="331" spans="1:5" s="202" customFormat="1" ht="17.149999999999999" customHeight="1" x14ac:dyDescent="0.35">
      <c r="A331" s="38" t="s">
        <v>928</v>
      </c>
      <c r="B331" s="38" t="s">
        <v>311</v>
      </c>
      <c r="C331" s="38" t="s">
        <v>929</v>
      </c>
      <c r="D331" s="175">
        <v>0.56000000000000005</v>
      </c>
      <c r="E331" s="38"/>
    </row>
    <row r="332" spans="1:5" s="202" customFormat="1" ht="17.149999999999999" customHeight="1" x14ac:dyDescent="0.35">
      <c r="A332" s="38" t="s">
        <v>930</v>
      </c>
      <c r="B332" s="38" t="s">
        <v>311</v>
      </c>
      <c r="C332" s="38" t="s">
        <v>931</v>
      </c>
      <c r="D332" s="175">
        <v>0.54</v>
      </c>
      <c r="E332" s="38"/>
    </row>
    <row r="333" spans="1:5" s="202" customFormat="1" ht="17.149999999999999" customHeight="1" x14ac:dyDescent="0.35">
      <c r="A333" s="203" t="s">
        <v>932</v>
      </c>
      <c r="B333" s="203" t="s">
        <v>311</v>
      </c>
      <c r="C333" s="203" t="s">
        <v>933</v>
      </c>
      <c r="D333" s="204">
        <v>0.53</v>
      </c>
      <c r="E333" s="203"/>
    </row>
    <row r="334" spans="1:5" s="202" customFormat="1" ht="17.149999999999999" customHeight="1" x14ac:dyDescent="0.35">
      <c r="A334" s="38" t="s">
        <v>934</v>
      </c>
      <c r="B334" s="38" t="s">
        <v>315</v>
      </c>
      <c r="C334" s="38" t="s">
        <v>935</v>
      </c>
      <c r="D334" s="175">
        <v>0.48</v>
      </c>
      <c r="E334" s="38"/>
    </row>
    <row r="335" spans="1:5" s="202" customFormat="1" ht="17.149999999999999" customHeight="1" x14ac:dyDescent="0.35">
      <c r="A335" s="38" t="s">
        <v>936</v>
      </c>
      <c r="B335" s="38" t="s">
        <v>315</v>
      </c>
      <c r="C335" s="38" t="s">
        <v>937</v>
      </c>
      <c r="D335" s="175">
        <v>0.34</v>
      </c>
      <c r="E335" s="38"/>
    </row>
    <row r="336" spans="1:5" s="202" customFormat="1" ht="17.149999999999999" customHeight="1" x14ac:dyDescent="0.35">
      <c r="A336" s="38" t="s">
        <v>938</v>
      </c>
      <c r="B336" s="38" t="s">
        <v>315</v>
      </c>
      <c r="C336" s="38" t="s">
        <v>939</v>
      </c>
      <c r="D336" s="175">
        <v>0.54</v>
      </c>
      <c r="E336" s="38"/>
    </row>
    <row r="337" spans="1:4" s="202" customFormat="1" ht="17.149999999999999" customHeight="1" x14ac:dyDescent="0.35">
      <c r="A337" s="38" t="s">
        <v>940</v>
      </c>
      <c r="B337" s="38" t="s">
        <v>315</v>
      </c>
      <c r="C337" s="38" t="s">
        <v>941</v>
      </c>
      <c r="D337" s="175">
        <v>0.45</v>
      </c>
    </row>
    <row r="338" spans="1:4" s="202" customFormat="1" ht="17.149999999999999" customHeight="1" x14ac:dyDescent="0.35">
      <c r="A338" s="38" t="s">
        <v>942</v>
      </c>
      <c r="B338" s="38" t="s">
        <v>315</v>
      </c>
      <c r="C338" s="38" t="s">
        <v>943</v>
      </c>
      <c r="D338" s="175">
        <v>0.47</v>
      </c>
    </row>
    <row r="339" spans="1:4" s="202" customFormat="1" ht="17.149999999999999" customHeight="1" x14ac:dyDescent="0.35">
      <c r="A339" s="38" t="s">
        <v>944</v>
      </c>
      <c r="B339" s="38" t="s">
        <v>315</v>
      </c>
      <c r="C339" s="38" t="s">
        <v>945</v>
      </c>
      <c r="D339" s="175">
        <v>0.09</v>
      </c>
    </row>
    <row r="340" spans="1:4" s="202" customFormat="1" ht="17.149999999999999" customHeight="1" x14ac:dyDescent="0.35">
      <c r="A340" s="38" t="s">
        <v>946</v>
      </c>
      <c r="B340" s="38" t="s">
        <v>315</v>
      </c>
      <c r="C340" s="38" t="s">
        <v>947</v>
      </c>
      <c r="D340" s="175">
        <v>0.49</v>
      </c>
    </row>
    <row r="341" spans="1:4" s="202" customFormat="1" ht="17.149999999999999" customHeight="1" x14ac:dyDescent="0.35">
      <c r="A341" s="38" t="s">
        <v>948</v>
      </c>
      <c r="B341" s="38" t="s">
        <v>315</v>
      </c>
      <c r="C341" s="38" t="s">
        <v>949</v>
      </c>
      <c r="D341" s="175">
        <v>0.28000000000000003</v>
      </c>
    </row>
    <row r="342" spans="1:4" s="202" customFormat="1" ht="17.149999999999999" customHeight="1" x14ac:dyDescent="0.35">
      <c r="A342" s="38" t="s">
        <v>950</v>
      </c>
      <c r="B342" s="38" t="s">
        <v>315</v>
      </c>
      <c r="C342" s="38" t="s">
        <v>951</v>
      </c>
      <c r="D342" s="175">
        <v>0.38</v>
      </c>
    </row>
    <row r="343" spans="1:4" s="202" customFormat="1" ht="17.149999999999999" customHeight="1" x14ac:dyDescent="0.35">
      <c r="A343" s="38" t="s">
        <v>952</v>
      </c>
      <c r="B343" s="38" t="s">
        <v>315</v>
      </c>
      <c r="C343" s="38" t="s">
        <v>953</v>
      </c>
      <c r="D343" s="175">
        <v>0.52</v>
      </c>
    </row>
    <row r="344" spans="1:4" s="202" customFormat="1" ht="17.149999999999999" customHeight="1" x14ac:dyDescent="0.35">
      <c r="A344" s="38" t="s">
        <v>954</v>
      </c>
      <c r="B344" s="38" t="s">
        <v>315</v>
      </c>
      <c r="C344" s="38" t="s">
        <v>955</v>
      </c>
      <c r="D344" s="175">
        <v>0.42</v>
      </c>
    </row>
    <row r="345" spans="1:4" s="202" customFormat="1" ht="17.149999999999999" customHeight="1" x14ac:dyDescent="0.35">
      <c r="A345" s="38" t="s">
        <v>956</v>
      </c>
      <c r="B345" s="38" t="s">
        <v>315</v>
      </c>
      <c r="C345" s="38" t="s">
        <v>957</v>
      </c>
      <c r="D345" s="175">
        <v>0.43</v>
      </c>
    </row>
    <row r="346" spans="1:4" s="202" customFormat="1" ht="17.149999999999999" customHeight="1" x14ac:dyDescent="0.35">
      <c r="A346" s="38" t="s">
        <v>958</v>
      </c>
      <c r="B346" s="38" t="s">
        <v>315</v>
      </c>
      <c r="C346" s="38" t="s">
        <v>959</v>
      </c>
      <c r="D346" s="175">
        <v>0.09</v>
      </c>
    </row>
    <row r="347" spans="1:4" s="202" customFormat="1" ht="17.149999999999999" customHeight="1" x14ac:dyDescent="0.35">
      <c r="A347" s="38" t="s">
        <v>960</v>
      </c>
      <c r="B347" s="38" t="s">
        <v>315</v>
      </c>
      <c r="C347" s="38" t="s">
        <v>961</v>
      </c>
      <c r="D347" s="175">
        <v>0.35</v>
      </c>
    </row>
    <row r="348" spans="1:4" s="202" customFormat="1" ht="17.149999999999999" customHeight="1" x14ac:dyDescent="0.35">
      <c r="A348" s="38" t="s">
        <v>962</v>
      </c>
      <c r="B348" s="38" t="s">
        <v>315</v>
      </c>
      <c r="C348" s="38" t="s">
        <v>963</v>
      </c>
      <c r="D348" s="175">
        <v>7.0000000000000007E-2</v>
      </c>
    </row>
    <row r="349" spans="1:4" s="202" customFormat="1" ht="17.149999999999999" customHeight="1" x14ac:dyDescent="0.35">
      <c r="A349" s="38" t="s">
        <v>964</v>
      </c>
      <c r="B349" s="38" t="s">
        <v>315</v>
      </c>
      <c r="C349" s="38" t="s">
        <v>965</v>
      </c>
      <c r="D349" s="175">
        <v>0.47</v>
      </c>
    </row>
    <row r="350" spans="1:4" s="202" customFormat="1" ht="17.149999999999999" customHeight="1" x14ac:dyDescent="0.35">
      <c r="A350" s="38" t="s">
        <v>966</v>
      </c>
      <c r="B350" s="38" t="s">
        <v>315</v>
      </c>
      <c r="C350" s="38" t="s">
        <v>967</v>
      </c>
      <c r="D350" s="175">
        <v>0.47</v>
      </c>
    </row>
    <row r="351" spans="1:4" s="202" customFormat="1" ht="17.149999999999999" customHeight="1" x14ac:dyDescent="0.35">
      <c r="A351" s="38" t="s">
        <v>968</v>
      </c>
      <c r="B351" s="38" t="s">
        <v>315</v>
      </c>
      <c r="C351" s="38" t="s">
        <v>969</v>
      </c>
      <c r="D351" s="175">
        <v>0.45</v>
      </c>
    </row>
    <row r="352" spans="1:4" s="202" customFormat="1" ht="17.149999999999999" customHeight="1" x14ac:dyDescent="0.35">
      <c r="A352" s="38" t="s">
        <v>970</v>
      </c>
      <c r="B352" s="38" t="s">
        <v>315</v>
      </c>
      <c r="C352" s="38" t="s">
        <v>971</v>
      </c>
      <c r="D352" s="175">
        <v>0.47</v>
      </c>
    </row>
    <row r="353" spans="1:5" s="202" customFormat="1" ht="17.149999999999999" customHeight="1" x14ac:dyDescent="0.35">
      <c r="A353" s="38" t="s">
        <v>972</v>
      </c>
      <c r="B353" s="38" t="s">
        <v>315</v>
      </c>
      <c r="C353" s="38" t="s">
        <v>973</v>
      </c>
      <c r="D353" s="175">
        <v>0.46</v>
      </c>
      <c r="E353" s="38"/>
    </row>
    <row r="354" spans="1:5" s="202" customFormat="1" ht="17.149999999999999" customHeight="1" x14ac:dyDescent="0.35">
      <c r="A354" s="38" t="s">
        <v>974</v>
      </c>
      <c r="B354" s="38" t="s">
        <v>315</v>
      </c>
      <c r="C354" s="38" t="s">
        <v>975</v>
      </c>
      <c r="D354" s="175">
        <v>0.2</v>
      </c>
      <c r="E354" s="38"/>
    </row>
    <row r="355" spans="1:5" s="202" customFormat="1" ht="17.149999999999999" customHeight="1" x14ac:dyDescent="0.35">
      <c r="A355" s="38" t="s">
        <v>976</v>
      </c>
      <c r="B355" s="38" t="s">
        <v>315</v>
      </c>
      <c r="C355" s="38" t="s">
        <v>977</v>
      </c>
      <c r="D355" s="175">
        <v>0.43</v>
      </c>
      <c r="E355" s="38"/>
    </row>
    <row r="356" spans="1:5" s="202" customFormat="1" ht="17.149999999999999" customHeight="1" x14ac:dyDescent="0.35">
      <c r="A356" s="38" t="s">
        <v>978</v>
      </c>
      <c r="B356" s="38" t="s">
        <v>315</v>
      </c>
      <c r="C356" s="38" t="s">
        <v>979</v>
      </c>
      <c r="D356" s="175">
        <v>0.46</v>
      </c>
      <c r="E356" s="38"/>
    </row>
    <row r="357" spans="1:5" s="202" customFormat="1" ht="17.149999999999999" customHeight="1" x14ac:dyDescent="0.35">
      <c r="A357" s="38" t="s">
        <v>980</v>
      </c>
      <c r="B357" s="38" t="s">
        <v>315</v>
      </c>
      <c r="C357" s="38" t="s">
        <v>981</v>
      </c>
      <c r="D357" s="175">
        <v>0.45</v>
      </c>
      <c r="E357" s="38"/>
    </row>
    <row r="358" spans="1:5" s="202" customFormat="1" ht="17.149999999999999" customHeight="1" x14ac:dyDescent="0.35">
      <c r="A358" s="38" t="s">
        <v>982</v>
      </c>
      <c r="B358" s="38" t="s">
        <v>315</v>
      </c>
      <c r="C358" s="38" t="s">
        <v>983</v>
      </c>
      <c r="D358" s="175">
        <v>0.51</v>
      </c>
      <c r="E358" s="38"/>
    </row>
    <row r="359" spans="1:5" s="202" customFormat="1" ht="17.149999999999999" customHeight="1" x14ac:dyDescent="0.35">
      <c r="A359" s="38" t="s">
        <v>984</v>
      </c>
      <c r="B359" s="38" t="s">
        <v>315</v>
      </c>
      <c r="C359" s="38" t="s">
        <v>985</v>
      </c>
      <c r="D359" s="175">
        <v>0.48</v>
      </c>
      <c r="E359" s="38"/>
    </row>
    <row r="360" spans="1:5" s="202" customFormat="1" ht="17.149999999999999" customHeight="1" x14ac:dyDescent="0.35">
      <c r="A360" s="38" t="s">
        <v>986</v>
      </c>
      <c r="B360" s="38" t="s">
        <v>315</v>
      </c>
      <c r="C360" s="38" t="s">
        <v>987</v>
      </c>
      <c r="D360" s="175">
        <v>0.48</v>
      </c>
      <c r="E360" s="38"/>
    </row>
    <row r="361" spans="1:5" s="202" customFormat="1" ht="17.149999999999999" customHeight="1" x14ac:dyDescent="0.35">
      <c r="A361" s="38" t="s">
        <v>988</v>
      </c>
      <c r="B361" s="38" t="s">
        <v>315</v>
      </c>
      <c r="C361" s="38" t="s">
        <v>989</v>
      </c>
      <c r="D361" s="175">
        <v>0.5</v>
      </c>
      <c r="E361" s="38"/>
    </row>
    <row r="362" spans="1:5" s="202" customFormat="1" ht="17.149999999999999" customHeight="1" x14ac:dyDescent="0.35">
      <c r="A362" s="38" t="s">
        <v>990</v>
      </c>
      <c r="B362" s="38" t="s">
        <v>315</v>
      </c>
      <c r="C362" s="38" t="s">
        <v>991</v>
      </c>
      <c r="D362" s="175">
        <v>0.5</v>
      </c>
      <c r="E362" s="38"/>
    </row>
    <row r="363" spans="1:5" s="202" customFormat="1" ht="17.149999999999999" customHeight="1" x14ac:dyDescent="0.35">
      <c r="A363" s="38" t="s">
        <v>992</v>
      </c>
      <c r="B363" s="38" t="s">
        <v>315</v>
      </c>
      <c r="C363" s="38" t="s">
        <v>993</v>
      </c>
      <c r="D363" s="175">
        <v>0.44</v>
      </c>
      <c r="E363" s="38"/>
    </row>
    <row r="364" spans="1:5" s="202" customFormat="1" ht="17.149999999999999" customHeight="1" x14ac:dyDescent="0.35">
      <c r="A364" s="38" t="s">
        <v>994</v>
      </c>
      <c r="B364" s="38" t="s">
        <v>315</v>
      </c>
      <c r="C364" s="38" t="s">
        <v>995</v>
      </c>
      <c r="D364" s="175">
        <v>0.4</v>
      </c>
      <c r="E364" s="38"/>
    </row>
    <row r="365" spans="1:5" s="202" customFormat="1" ht="17.149999999999999" customHeight="1" x14ac:dyDescent="0.35">
      <c r="A365" s="203" t="s">
        <v>996</v>
      </c>
      <c r="B365" s="203" t="s">
        <v>315</v>
      </c>
      <c r="C365" s="203" t="s">
        <v>997</v>
      </c>
      <c r="D365" s="204">
        <v>0.51</v>
      </c>
      <c r="E365" s="203"/>
    </row>
    <row r="366" spans="1:5" s="202" customFormat="1" ht="17.149999999999999" customHeight="1" x14ac:dyDescent="0.35">
      <c r="A366" s="38" t="s">
        <v>998</v>
      </c>
      <c r="B366" s="38" t="s">
        <v>313</v>
      </c>
      <c r="C366" s="38" t="s">
        <v>999</v>
      </c>
      <c r="D366" s="175">
        <v>0.42</v>
      </c>
      <c r="E366" s="38"/>
    </row>
    <row r="367" spans="1:5" s="202" customFormat="1" ht="17.149999999999999" customHeight="1" x14ac:dyDescent="0.35">
      <c r="A367" s="38" t="s">
        <v>1000</v>
      </c>
      <c r="B367" s="38" t="s">
        <v>313</v>
      </c>
      <c r="C367" s="38" t="s">
        <v>1001</v>
      </c>
      <c r="D367" s="175">
        <v>0.38</v>
      </c>
      <c r="E367" s="38"/>
    </row>
    <row r="368" spans="1:5" s="202" customFormat="1" ht="17.149999999999999" customHeight="1" x14ac:dyDescent="0.35">
      <c r="A368" s="38" t="s">
        <v>1002</v>
      </c>
      <c r="B368" s="38" t="s">
        <v>313</v>
      </c>
      <c r="C368" s="38" t="s">
        <v>1003</v>
      </c>
      <c r="D368" s="175">
        <v>0.49</v>
      </c>
      <c r="E368" s="38"/>
    </row>
    <row r="369" spans="1:4" s="202" customFormat="1" ht="17.149999999999999" customHeight="1" x14ac:dyDescent="0.35">
      <c r="A369" s="38" t="s">
        <v>1004</v>
      </c>
      <c r="B369" s="38" t="s">
        <v>313</v>
      </c>
      <c r="C369" s="38" t="s">
        <v>1005</v>
      </c>
      <c r="D369" s="175">
        <v>0.52</v>
      </c>
    </row>
    <row r="370" spans="1:4" s="202" customFormat="1" ht="17.149999999999999" customHeight="1" x14ac:dyDescent="0.35">
      <c r="A370" s="38" t="s">
        <v>1006</v>
      </c>
      <c r="B370" s="38" t="s">
        <v>313</v>
      </c>
      <c r="C370" s="38" t="s">
        <v>1007</v>
      </c>
      <c r="D370" s="175">
        <v>0.57999999999999996</v>
      </c>
    </row>
    <row r="371" spans="1:4" s="202" customFormat="1" ht="17.149999999999999" customHeight="1" x14ac:dyDescent="0.35">
      <c r="A371" s="38" t="s">
        <v>1008</v>
      </c>
      <c r="B371" s="38" t="s">
        <v>313</v>
      </c>
      <c r="C371" s="38" t="s">
        <v>1009</v>
      </c>
      <c r="D371" s="175">
        <v>0.54</v>
      </c>
    </row>
    <row r="372" spans="1:4" s="202" customFormat="1" ht="17.149999999999999" customHeight="1" x14ac:dyDescent="0.35">
      <c r="A372" s="38" t="s">
        <v>1010</v>
      </c>
      <c r="B372" s="38" t="s">
        <v>313</v>
      </c>
      <c r="C372" s="38" t="s">
        <v>1011</v>
      </c>
      <c r="D372" s="175">
        <v>0.38</v>
      </c>
    </row>
    <row r="373" spans="1:4" s="202" customFormat="1" ht="17.149999999999999" customHeight="1" x14ac:dyDescent="0.35">
      <c r="A373" s="38" t="s">
        <v>1012</v>
      </c>
      <c r="B373" s="38" t="s">
        <v>313</v>
      </c>
      <c r="C373" s="38" t="s">
        <v>1013</v>
      </c>
      <c r="D373" s="175">
        <v>0.54</v>
      </c>
    </row>
    <row r="374" spans="1:4" s="202" customFormat="1" ht="17.149999999999999" customHeight="1" x14ac:dyDescent="0.35">
      <c r="A374" s="38" t="s">
        <v>1014</v>
      </c>
      <c r="B374" s="38" t="s">
        <v>313</v>
      </c>
      <c r="C374" s="38" t="s">
        <v>1015</v>
      </c>
      <c r="D374" s="175">
        <v>0.56000000000000005</v>
      </c>
    </row>
    <row r="375" spans="1:4" s="202" customFormat="1" ht="17.149999999999999" customHeight="1" x14ac:dyDescent="0.35">
      <c r="A375" s="38" t="s">
        <v>1016</v>
      </c>
      <c r="B375" s="38" t="s">
        <v>313</v>
      </c>
      <c r="C375" s="38" t="s">
        <v>1017</v>
      </c>
      <c r="D375" s="175">
        <v>0.6</v>
      </c>
    </row>
    <row r="376" spans="1:4" s="202" customFormat="1" ht="17.149999999999999" customHeight="1" x14ac:dyDescent="0.35">
      <c r="A376" s="38" t="s">
        <v>1018</v>
      </c>
      <c r="B376" s="38" t="s">
        <v>313</v>
      </c>
      <c r="C376" s="38" t="s">
        <v>1019</v>
      </c>
      <c r="D376" s="175">
        <v>0.6</v>
      </c>
    </row>
    <row r="377" spans="1:4" s="202" customFormat="1" ht="17.149999999999999" customHeight="1" x14ac:dyDescent="0.35">
      <c r="A377" s="38" t="s">
        <v>1020</v>
      </c>
      <c r="B377" s="38" t="s">
        <v>313</v>
      </c>
      <c r="C377" s="38" t="s">
        <v>1021</v>
      </c>
      <c r="D377" s="175">
        <v>0.62</v>
      </c>
    </row>
    <row r="378" spans="1:4" s="202" customFormat="1" ht="17.149999999999999" customHeight="1" x14ac:dyDescent="0.35">
      <c r="A378" s="38" t="s">
        <v>1022</v>
      </c>
      <c r="B378" s="38" t="s">
        <v>313</v>
      </c>
      <c r="C378" s="38" t="s">
        <v>1023</v>
      </c>
      <c r="D378" s="175">
        <v>0.57999999999999996</v>
      </c>
    </row>
    <row r="379" spans="1:4" s="202" customFormat="1" ht="17.149999999999999" customHeight="1" x14ac:dyDescent="0.35">
      <c r="A379" s="38" t="s">
        <v>1024</v>
      </c>
      <c r="B379" s="38" t="s">
        <v>313</v>
      </c>
      <c r="C379" s="38" t="s">
        <v>1025</v>
      </c>
      <c r="D379" s="175">
        <v>0.56999999999999995</v>
      </c>
    </row>
    <row r="380" spans="1:4" s="202" customFormat="1" ht="17.149999999999999" customHeight="1" x14ac:dyDescent="0.35">
      <c r="A380" s="38" t="s">
        <v>1026</v>
      </c>
      <c r="B380" s="38" t="s">
        <v>313</v>
      </c>
      <c r="C380" s="38" t="s">
        <v>1027</v>
      </c>
      <c r="D380" s="175">
        <v>0.61</v>
      </c>
    </row>
    <row r="381" spans="1:4" s="202" customFormat="1" ht="17.149999999999999" customHeight="1" x14ac:dyDescent="0.35">
      <c r="A381" s="38" t="s">
        <v>1028</v>
      </c>
      <c r="B381" s="38" t="s">
        <v>313</v>
      </c>
      <c r="C381" s="38" t="s">
        <v>1029</v>
      </c>
      <c r="D381" s="175">
        <v>0.62</v>
      </c>
    </row>
    <row r="382" spans="1:4" s="202" customFormat="1" ht="17.149999999999999" customHeight="1" x14ac:dyDescent="0.35">
      <c r="A382" s="38" t="s">
        <v>1030</v>
      </c>
      <c r="B382" s="38" t="s">
        <v>313</v>
      </c>
      <c r="C382" s="38" t="s">
        <v>1031</v>
      </c>
      <c r="D382" s="175">
        <v>0.62</v>
      </c>
    </row>
    <row r="383" spans="1:4" s="202" customFormat="1" ht="17.149999999999999" customHeight="1" x14ac:dyDescent="0.35">
      <c r="A383" s="38" t="s">
        <v>1032</v>
      </c>
      <c r="B383" s="38" t="s">
        <v>313</v>
      </c>
      <c r="C383" s="38" t="s">
        <v>1033</v>
      </c>
      <c r="D383" s="175">
        <v>0.62</v>
      </c>
    </row>
    <row r="384" spans="1:4" s="202" customFormat="1" ht="17.149999999999999" customHeight="1" x14ac:dyDescent="0.35">
      <c r="A384" s="38" t="s">
        <v>1034</v>
      </c>
      <c r="B384" s="38" t="s">
        <v>313</v>
      </c>
      <c r="C384" s="38" t="s">
        <v>1035</v>
      </c>
      <c r="D384" s="175">
        <v>0.56999999999999995</v>
      </c>
    </row>
    <row r="385" spans="1:4" s="202" customFormat="1" ht="17.149999999999999" customHeight="1" x14ac:dyDescent="0.35">
      <c r="A385" s="38" t="s">
        <v>1036</v>
      </c>
      <c r="B385" s="38" t="s">
        <v>313</v>
      </c>
      <c r="C385" s="38" t="s">
        <v>1037</v>
      </c>
      <c r="D385" s="175">
        <v>0.6</v>
      </c>
    </row>
    <row r="386" spans="1:4" s="202" customFormat="1" ht="17.149999999999999" customHeight="1" x14ac:dyDescent="0.35">
      <c r="A386" s="38" t="s">
        <v>1038</v>
      </c>
      <c r="B386" s="38" t="s">
        <v>313</v>
      </c>
      <c r="C386" s="38" t="s">
        <v>1039</v>
      </c>
      <c r="D386" s="175">
        <v>0.43</v>
      </c>
    </row>
    <row r="387" spans="1:4" s="202" customFormat="1" ht="17.149999999999999" customHeight="1" x14ac:dyDescent="0.35">
      <c r="A387" s="38" t="s">
        <v>1040</v>
      </c>
      <c r="B387" s="38" t="s">
        <v>313</v>
      </c>
      <c r="C387" s="38" t="s">
        <v>1041</v>
      </c>
      <c r="D387" s="175">
        <v>0.61</v>
      </c>
    </row>
  </sheetData>
  <phoneticPr fontId="15"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4"/>
  <sheetViews>
    <sheetView showGridLines="0" workbookViewId="0"/>
  </sheetViews>
  <sheetFormatPr defaultColWidth="9.1796875" defaultRowHeight="15" customHeight="1" x14ac:dyDescent="0.35"/>
  <cols>
    <col min="1" max="1" width="100" style="7" customWidth="1"/>
    <col min="2" max="2" width="79.7265625" style="7" customWidth="1"/>
    <col min="3" max="3" width="9.7265625" style="7" customWidth="1"/>
    <col min="4" max="4" width="20" style="7" customWidth="1"/>
    <col min="5" max="13" width="9.7265625" style="7" customWidth="1"/>
    <col min="14" max="14" width="9.1796875" style="7" customWidth="1"/>
    <col min="15" max="16384" width="9.1796875" style="7"/>
  </cols>
  <sheetData>
    <row r="1" spans="1:11" ht="43.5" customHeight="1" x14ac:dyDescent="0.35">
      <c r="A1" s="40" t="s">
        <v>16</v>
      </c>
    </row>
    <row r="2" spans="1:11" ht="17.149999999999999" customHeight="1" x14ac:dyDescent="0.35">
      <c r="A2" s="41" t="s">
        <v>17</v>
      </c>
    </row>
    <row r="3" spans="1:11" ht="25.5" customHeight="1" x14ac:dyDescent="0.35">
      <c r="A3" s="44" t="s">
        <v>18</v>
      </c>
    </row>
    <row r="4" spans="1:11" s="73" customFormat="1" ht="17.149999999999999" customHeight="1" x14ac:dyDescent="0.35">
      <c r="A4" s="70" t="s">
        <v>19</v>
      </c>
      <c r="B4" s="71"/>
      <c r="C4" s="72"/>
      <c r="D4" s="72"/>
    </row>
    <row r="5" spans="1:11" s="73" customFormat="1" ht="17.149999999999999" customHeight="1" x14ac:dyDescent="0.35">
      <c r="A5" s="74" t="s">
        <v>20</v>
      </c>
      <c r="B5" s="71"/>
      <c r="C5" s="72"/>
      <c r="D5" s="72"/>
    </row>
    <row r="6" spans="1:11" s="73" customFormat="1" ht="17.149999999999999" customHeight="1" x14ac:dyDescent="0.35">
      <c r="A6" s="74" t="s">
        <v>21</v>
      </c>
      <c r="B6" s="71"/>
      <c r="C6" s="72"/>
      <c r="D6" s="72"/>
    </row>
    <row r="7" spans="1:11" s="73" customFormat="1" ht="17.149999999999999" customHeight="1" x14ac:dyDescent="0.35">
      <c r="A7" s="74" t="s">
        <v>22</v>
      </c>
      <c r="B7" s="71"/>
      <c r="C7" s="72"/>
      <c r="D7" s="72"/>
    </row>
    <row r="8" spans="1:11" s="73" customFormat="1" ht="17.149999999999999" customHeight="1" x14ac:dyDescent="0.35">
      <c r="A8" s="74" t="s">
        <v>23</v>
      </c>
      <c r="B8" s="75"/>
      <c r="C8" s="76"/>
      <c r="D8" s="76"/>
      <c r="F8" s="77"/>
      <c r="G8" s="77"/>
      <c r="I8" s="77"/>
      <c r="J8" s="77"/>
      <c r="K8" s="77"/>
    </row>
    <row r="9" spans="1:11" s="73" customFormat="1" ht="17.149999999999999" customHeight="1" x14ac:dyDescent="0.35">
      <c r="A9" s="74" t="s">
        <v>24</v>
      </c>
      <c r="B9" s="75"/>
      <c r="C9" s="76"/>
      <c r="D9" s="76"/>
      <c r="F9" s="77"/>
      <c r="G9" s="77"/>
      <c r="H9" s="77"/>
      <c r="I9" s="77"/>
      <c r="J9" s="77"/>
      <c r="K9" s="77"/>
    </row>
    <row r="10" spans="1:11" s="73" customFormat="1" ht="17.149999999999999" customHeight="1" x14ac:dyDescent="0.35">
      <c r="A10" s="74" t="s">
        <v>25</v>
      </c>
      <c r="B10" s="75"/>
      <c r="C10" s="76"/>
      <c r="D10" s="76"/>
    </row>
    <row r="11" spans="1:11" s="73" customFormat="1" ht="17.149999999999999" customHeight="1" x14ac:dyDescent="0.35">
      <c r="A11" s="74" t="s">
        <v>26</v>
      </c>
      <c r="B11" s="75"/>
      <c r="C11" s="76"/>
      <c r="D11" s="76"/>
    </row>
    <row r="12" spans="1:11" s="73" customFormat="1" ht="17.149999999999999" customHeight="1" x14ac:dyDescent="0.35">
      <c r="A12" s="74" t="s">
        <v>27</v>
      </c>
      <c r="B12" s="75"/>
      <c r="C12" s="76"/>
      <c r="D12" s="78"/>
    </row>
    <row r="13" spans="1:11" s="73" customFormat="1" ht="17.149999999999999" customHeight="1" x14ac:dyDescent="0.35">
      <c r="A13" s="74" t="s">
        <v>28</v>
      </c>
      <c r="B13" s="75"/>
    </row>
    <row r="14" spans="1:11" ht="15" customHeight="1" x14ac:dyDescent="0.35">
      <c r="A14" s="74" t="s">
        <v>29</v>
      </c>
    </row>
  </sheetData>
  <phoneticPr fontId="15"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 ref="A14" location="Table7!A1" display="Table 7: The proportion of domestic electricity smart meters operated by all energy suppliers by local authority" xr:uid="{7F5C6DC8-5691-4571-8015-AD6F40AAD781}"/>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3"/>
  <sheetViews>
    <sheetView showGridLines="0" zoomScaleNormal="100" workbookViewId="0">
      <pane ySplit="5" topLeftCell="A6" activePane="bottomLeft" state="frozen"/>
      <selection activeCell="E353" activeCellId="8" sqref="E25:E48 E65:E96 E129:E144 E161:E176 E193:E208 E225:E240 E289:E304 E321:E336 E353:E368"/>
      <selection pane="bottomLeft" activeCell="A6" sqref="A6"/>
    </sheetView>
  </sheetViews>
  <sheetFormatPr defaultColWidth="9.1796875" defaultRowHeight="0" customHeight="1" zeroHeight="1" x14ac:dyDescent="0.35"/>
  <cols>
    <col min="1" max="1" width="10.1796875" customWidth="1"/>
    <col min="2" max="2" width="129.26953125" customWidth="1"/>
    <col min="3" max="13" width="10.54296875" customWidth="1"/>
  </cols>
  <sheetData>
    <row r="1" spans="1:42" ht="25.5" customHeight="1" x14ac:dyDescent="0.35">
      <c r="A1" s="65" t="s">
        <v>30</v>
      </c>
    </row>
    <row r="2" spans="1:42" ht="17.149999999999999" customHeight="1" x14ac:dyDescent="0.35">
      <c r="A2" s="36" t="s">
        <v>31</v>
      </c>
    </row>
    <row r="3" spans="1:42" s="58" customFormat="1" ht="17.149999999999999" customHeight="1" x14ac:dyDescent="0.35">
      <c r="A3" s="41" t="s">
        <v>32</v>
      </c>
      <c r="B3" s="57"/>
      <c r="C3" s="55"/>
      <c r="D3" s="12"/>
      <c r="E3" s="12"/>
      <c r="F3" s="13"/>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row>
    <row r="4" spans="1:42" s="39" customFormat="1" ht="23.25" customHeight="1" x14ac:dyDescent="0.35">
      <c r="A4" s="63" t="s">
        <v>33</v>
      </c>
      <c r="B4" s="60"/>
    </row>
    <row r="5" spans="1:42" ht="30.75" customHeight="1" x14ac:dyDescent="0.35">
      <c r="A5" s="61" t="s">
        <v>34</v>
      </c>
      <c r="B5" s="62" t="s">
        <v>35</v>
      </c>
      <c r="C5" s="19"/>
      <c r="D5" s="19"/>
      <c r="E5" s="19"/>
      <c r="F5" s="19"/>
      <c r="G5" s="19"/>
      <c r="H5" s="19"/>
      <c r="I5" s="19"/>
      <c r="J5" s="19"/>
      <c r="K5" s="19"/>
      <c r="L5" s="19"/>
    </row>
    <row r="6" spans="1:42" ht="17.149999999999999" customHeight="1" x14ac:dyDescent="0.35">
      <c r="A6" s="37">
        <v>1</v>
      </c>
      <c r="B6" s="6" t="s">
        <v>36</v>
      </c>
      <c r="C6" s="19"/>
      <c r="D6" s="19"/>
      <c r="E6" s="19"/>
      <c r="F6" s="19"/>
      <c r="G6" s="19"/>
      <c r="H6" s="19"/>
      <c r="I6" s="19"/>
      <c r="J6" s="19"/>
      <c r="K6" s="19"/>
      <c r="L6" s="19"/>
    </row>
    <row r="7" spans="1:42" ht="17.149999999999999" customHeight="1" x14ac:dyDescent="0.35">
      <c r="A7" s="37">
        <v>2</v>
      </c>
      <c r="B7" s="17" t="s">
        <v>37</v>
      </c>
      <c r="C7" s="19"/>
      <c r="D7" s="19"/>
      <c r="E7" s="19"/>
      <c r="F7" s="19"/>
      <c r="G7" s="19"/>
      <c r="H7" s="19"/>
      <c r="I7" s="19"/>
      <c r="J7" s="19"/>
      <c r="K7" s="19"/>
      <c r="L7" s="19"/>
    </row>
    <row r="8" spans="1:42" ht="17.149999999999999" customHeight="1" x14ac:dyDescent="0.35">
      <c r="A8" s="38">
        <v>3</v>
      </c>
      <c r="B8" s="17" t="s">
        <v>38</v>
      </c>
      <c r="C8" s="19"/>
      <c r="D8" s="19"/>
      <c r="E8" s="19"/>
      <c r="F8" s="19"/>
      <c r="G8" s="19"/>
      <c r="H8" s="19"/>
      <c r="I8" s="19"/>
      <c r="J8" s="19"/>
      <c r="K8" s="19"/>
      <c r="L8" s="19"/>
    </row>
    <row r="9" spans="1:42" ht="17.149999999999999" customHeight="1" x14ac:dyDescent="0.35">
      <c r="A9" s="37">
        <v>4</v>
      </c>
      <c r="B9" s="6" t="s">
        <v>39</v>
      </c>
      <c r="C9" s="19"/>
      <c r="D9" s="19"/>
      <c r="E9" s="19"/>
      <c r="F9" s="19"/>
      <c r="G9" s="19"/>
      <c r="H9" s="19"/>
      <c r="I9" s="19"/>
      <c r="J9" s="19"/>
      <c r="K9" s="19"/>
      <c r="L9" s="19"/>
    </row>
    <row r="10" spans="1:42" ht="17.149999999999999" customHeight="1" x14ac:dyDescent="0.35">
      <c r="A10" s="37">
        <v>5</v>
      </c>
      <c r="B10" s="6" t="s">
        <v>40</v>
      </c>
      <c r="C10" s="19"/>
      <c r="D10" s="20"/>
      <c r="E10" s="19"/>
      <c r="F10" s="19"/>
      <c r="G10" s="19"/>
      <c r="H10" s="19"/>
      <c r="I10" s="19"/>
      <c r="J10" s="19"/>
      <c r="K10" s="19"/>
      <c r="L10" s="19"/>
    </row>
    <row r="11" spans="1:42" ht="17.149999999999999" customHeight="1" x14ac:dyDescent="0.35">
      <c r="A11" s="38">
        <v>6</v>
      </c>
      <c r="B11" s="6" t="s">
        <v>41</v>
      </c>
      <c r="C11" s="19"/>
      <c r="D11" s="19"/>
      <c r="E11" s="19"/>
      <c r="F11" s="19"/>
      <c r="G11" s="19"/>
      <c r="H11" s="19"/>
      <c r="I11" s="19"/>
      <c r="J11" s="19"/>
      <c r="K11" s="19"/>
      <c r="L11" s="19"/>
    </row>
    <row r="12" spans="1:42" ht="17.149999999999999" customHeight="1" x14ac:dyDescent="0.35">
      <c r="A12" s="37">
        <v>7</v>
      </c>
      <c r="B12" s="18" t="s">
        <v>42</v>
      </c>
      <c r="C12" s="19"/>
      <c r="D12" s="19"/>
      <c r="E12" s="19"/>
      <c r="F12" s="19"/>
      <c r="G12" s="19"/>
      <c r="H12" s="19"/>
      <c r="I12" s="19"/>
      <c r="J12" s="19"/>
      <c r="K12" s="19"/>
      <c r="L12" s="19"/>
    </row>
    <row r="13" spans="1:42" ht="17.149999999999999" customHeight="1" x14ac:dyDescent="0.35">
      <c r="A13" s="37">
        <v>8</v>
      </c>
      <c r="B13" s="18" t="s">
        <v>43</v>
      </c>
      <c r="C13" s="19"/>
      <c r="D13" s="19"/>
      <c r="E13" s="19"/>
      <c r="F13" s="19"/>
      <c r="G13" s="19"/>
      <c r="H13" s="19"/>
      <c r="I13" s="19"/>
      <c r="J13" s="19"/>
      <c r="K13" s="19"/>
      <c r="L13" s="19"/>
    </row>
    <row r="14" spans="1:42" ht="17.149999999999999" customHeight="1" x14ac:dyDescent="0.35">
      <c r="A14" s="38">
        <v>9</v>
      </c>
      <c r="B14" s="6" t="s">
        <v>44</v>
      </c>
      <c r="C14" s="19"/>
      <c r="D14" s="19"/>
      <c r="E14" s="19"/>
      <c r="F14" s="19"/>
      <c r="G14" s="19"/>
      <c r="H14" s="19"/>
      <c r="I14" s="19"/>
      <c r="J14" s="19"/>
      <c r="K14" s="19"/>
      <c r="L14" s="19"/>
    </row>
    <row r="15" spans="1:42" ht="17.149999999999999" customHeight="1" x14ac:dyDescent="0.35">
      <c r="A15" s="38">
        <v>10</v>
      </c>
      <c r="B15" s="6" t="s">
        <v>45</v>
      </c>
      <c r="C15" s="19"/>
      <c r="D15" s="19"/>
      <c r="E15" s="19"/>
      <c r="F15" s="19"/>
      <c r="G15" s="19"/>
      <c r="H15" s="19"/>
      <c r="I15" s="19"/>
      <c r="J15" s="19"/>
      <c r="K15" s="19"/>
      <c r="L15" s="19"/>
    </row>
    <row r="16" spans="1:42" ht="17.149999999999999" customHeight="1" x14ac:dyDescent="0.35">
      <c r="A16" s="37">
        <v>11</v>
      </c>
      <c r="B16" s="6" t="s">
        <v>46</v>
      </c>
      <c r="C16" s="19"/>
      <c r="D16" s="19"/>
      <c r="E16" s="19"/>
      <c r="F16" s="19"/>
      <c r="G16" s="19"/>
      <c r="H16" s="19"/>
      <c r="I16" s="19"/>
      <c r="J16" s="19"/>
      <c r="K16" s="19"/>
      <c r="L16" s="19"/>
    </row>
    <row r="17" spans="1:12" ht="17.149999999999999" customHeight="1" x14ac:dyDescent="0.35">
      <c r="A17" s="37">
        <v>12</v>
      </c>
      <c r="B17" s="6" t="s">
        <v>47</v>
      </c>
      <c r="C17" s="19"/>
      <c r="D17" s="19"/>
      <c r="E17" s="19"/>
      <c r="F17" s="19"/>
      <c r="G17" s="19"/>
      <c r="H17" s="19"/>
      <c r="I17" s="19"/>
      <c r="J17" s="19"/>
      <c r="K17" s="19"/>
      <c r="L17" s="19"/>
    </row>
    <row r="18" spans="1:12" ht="17.149999999999999" customHeight="1" x14ac:dyDescent="0.35">
      <c r="A18" s="38">
        <v>13</v>
      </c>
      <c r="B18" s="6" t="s">
        <v>48</v>
      </c>
      <c r="C18" s="19"/>
      <c r="D18" s="19"/>
      <c r="E18" s="19"/>
      <c r="F18" s="19"/>
      <c r="G18" s="19"/>
      <c r="H18" s="19"/>
      <c r="I18" s="19"/>
      <c r="J18" s="19"/>
      <c r="K18" s="19"/>
      <c r="L18" s="19"/>
    </row>
    <row r="19" spans="1:12" ht="17.149999999999999" customHeight="1" x14ac:dyDescent="0.35">
      <c r="A19" s="37">
        <v>14</v>
      </c>
      <c r="B19" s="6" t="s">
        <v>49</v>
      </c>
      <c r="C19" s="19"/>
      <c r="D19" s="19"/>
      <c r="E19" s="19"/>
      <c r="F19" s="19"/>
      <c r="G19" s="19"/>
      <c r="H19" s="19"/>
      <c r="I19" s="19"/>
      <c r="J19" s="19"/>
      <c r="K19" s="19"/>
      <c r="L19" s="19"/>
    </row>
    <row r="20" spans="1:12" ht="17.149999999999999" customHeight="1" x14ac:dyDescent="0.35">
      <c r="A20" s="37">
        <v>15</v>
      </c>
      <c r="B20" s="6" t="s">
        <v>50</v>
      </c>
      <c r="C20" s="19"/>
      <c r="D20" s="19"/>
      <c r="E20" s="19"/>
      <c r="F20" s="19"/>
      <c r="G20" s="19"/>
      <c r="H20" s="19"/>
      <c r="I20" s="19"/>
      <c r="J20" s="19"/>
      <c r="K20" s="19"/>
      <c r="L20" s="19"/>
    </row>
    <row r="21" spans="1:12" ht="16.5" customHeight="1" x14ac:dyDescent="0.35">
      <c r="A21" s="37">
        <v>16</v>
      </c>
      <c r="B21" s="6" t="s">
        <v>51</v>
      </c>
      <c r="C21" s="19"/>
      <c r="D21" s="19"/>
      <c r="E21" s="19"/>
      <c r="F21" s="19"/>
      <c r="G21" s="19"/>
      <c r="H21" s="19"/>
      <c r="I21" s="19"/>
      <c r="J21" s="19"/>
      <c r="K21" s="19"/>
      <c r="L21" s="19"/>
    </row>
    <row r="22" spans="1:12" ht="16.5" customHeight="1" x14ac:dyDescent="0.35">
      <c r="A22" s="37">
        <v>17</v>
      </c>
      <c r="B22" s="6" t="s">
        <v>52</v>
      </c>
      <c r="C22" s="21"/>
      <c r="D22" s="21"/>
      <c r="E22" s="21"/>
      <c r="F22" s="21"/>
      <c r="G22" s="21"/>
      <c r="H22" s="21"/>
      <c r="I22" s="21"/>
      <c r="J22" s="21"/>
      <c r="K22" s="21"/>
      <c r="L22" s="21"/>
    </row>
    <row r="23" spans="1:12" ht="29.25" customHeight="1" x14ac:dyDescent="0.35">
      <c r="A23" s="39">
        <v>18</v>
      </c>
      <c r="B23" s="21" t="s">
        <v>53</v>
      </c>
    </row>
    <row r="24" spans="1:12" ht="29.25" customHeight="1" x14ac:dyDescent="0.35">
      <c r="A24" s="39">
        <v>19</v>
      </c>
      <c r="B24" s="21" t="s">
        <v>54</v>
      </c>
    </row>
    <row r="25" spans="1:12" ht="29.25" customHeight="1" x14ac:dyDescent="0.35">
      <c r="A25" s="39">
        <v>20</v>
      </c>
      <c r="B25" s="80" t="s">
        <v>55</v>
      </c>
    </row>
    <row r="26" spans="1:12" ht="16.5" customHeight="1" x14ac:dyDescent="0.35">
      <c r="A26" s="39">
        <v>21</v>
      </c>
      <c r="B26" s="80" t="s">
        <v>56</v>
      </c>
      <c r="D26" s="81"/>
    </row>
    <row r="27" spans="1:12" ht="16.5" customHeight="1" x14ac:dyDescent="0.35">
      <c r="A27" s="79">
        <v>22</v>
      </c>
      <c r="B27" s="80" t="s">
        <v>57</v>
      </c>
    </row>
    <row r="28" spans="1:12" ht="29" x14ac:dyDescent="0.35">
      <c r="A28" s="39">
        <v>23</v>
      </c>
      <c r="B28" s="82" t="s">
        <v>58</v>
      </c>
    </row>
    <row r="29" spans="1:12" ht="16.5" customHeight="1" x14ac:dyDescent="0.35">
      <c r="A29" s="39">
        <v>24</v>
      </c>
      <c r="B29" s="82" t="s">
        <v>59</v>
      </c>
    </row>
    <row r="30" spans="1:12" ht="16.5" customHeight="1" x14ac:dyDescent="0.35">
      <c r="A30" s="38">
        <v>25</v>
      </c>
      <c r="B30" s="6" t="s">
        <v>60</v>
      </c>
    </row>
    <row r="31" spans="1:12" ht="16.5" customHeight="1" x14ac:dyDescent="0.35">
      <c r="A31" s="37">
        <v>26</v>
      </c>
      <c r="B31" s="6" t="s">
        <v>1047</v>
      </c>
    </row>
    <row r="32" spans="1:12" ht="15" customHeight="1" x14ac:dyDescent="0.35">
      <c r="A32" s="2"/>
      <c r="B32" s="83"/>
    </row>
    <row r="33" spans="1:2" ht="15" customHeight="1" x14ac:dyDescent="0.35">
      <c r="A33" s="2"/>
      <c r="B33" s="83"/>
    </row>
    <row r="34" spans="1:2" ht="15" customHeight="1" x14ac:dyDescent="0.35">
      <c r="A34" s="2"/>
      <c r="B34" s="83"/>
    </row>
    <row r="35" spans="1:2" ht="15" customHeight="1" x14ac:dyDescent="0.35">
      <c r="A35" s="2"/>
      <c r="B35" s="3"/>
    </row>
    <row r="36" spans="1:2" ht="15" customHeight="1" x14ac:dyDescent="0.35">
      <c r="A36" s="2"/>
      <c r="B36" s="3"/>
    </row>
    <row r="37" spans="1:2" ht="15" customHeight="1" x14ac:dyDescent="0.35">
      <c r="A37" s="2"/>
      <c r="B37" s="5"/>
    </row>
    <row r="38" spans="1:2" ht="15" customHeight="1" x14ac:dyDescent="0.35">
      <c r="A38" s="4"/>
    </row>
    <row r="39" spans="1:2" ht="15" customHeight="1" x14ac:dyDescent="0.35"/>
    <row r="40" spans="1:2" ht="15" customHeight="1" x14ac:dyDescent="0.35"/>
    <row r="41" spans="1:2" ht="15" customHeight="1" x14ac:dyDescent="0.35"/>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customHeight="1" x14ac:dyDescent="0.35"/>
    <row r="48" spans="1:2" ht="15" hidden="1" customHeight="1" x14ac:dyDescent="0.35">
      <c r="B48" s="3"/>
    </row>
    <row r="49" spans="1:1" ht="15" customHeight="1" x14ac:dyDescent="0.35">
      <c r="A49" s="2"/>
    </row>
    <row r="50" spans="1:1" ht="15" customHeight="1" x14ac:dyDescent="0.35"/>
    <row r="51" spans="1:1" ht="15" customHeight="1" x14ac:dyDescent="0.35"/>
    <row r="52" spans="1:1" ht="15" customHeight="1" x14ac:dyDescent="0.35"/>
    <row r="53" spans="1:1" ht="15" customHeight="1" x14ac:dyDescent="0.35"/>
    <row r="54" spans="1:1" ht="15" customHeight="1" x14ac:dyDescent="0.35"/>
    <row r="55" spans="1:1" ht="15" customHeight="1" x14ac:dyDescent="0.35"/>
    <row r="56" spans="1:1" ht="15" customHeight="1" x14ac:dyDescent="0.35"/>
    <row r="57" spans="1:1" ht="15" customHeight="1" x14ac:dyDescent="0.35"/>
    <row r="58" spans="1:1" ht="15" customHeight="1" x14ac:dyDescent="0.35"/>
    <row r="59" spans="1:1" ht="15" customHeight="1" x14ac:dyDescent="0.35"/>
    <row r="63" spans="1:1" ht="15" customHeight="1" x14ac:dyDescent="0.35"/>
    <row r="64" spans="1:1" ht="15" customHeight="1" x14ac:dyDescent="0.35"/>
    <row r="65" ht="15" customHeight="1" x14ac:dyDescent="0.35"/>
    <row r="66" ht="15" customHeight="1" x14ac:dyDescent="0.35"/>
    <row r="70" ht="15" customHeight="1" x14ac:dyDescent="0.35"/>
    <row r="71" ht="15" customHeight="1" x14ac:dyDescent="0.35"/>
    <row r="72" ht="15" customHeight="1" x14ac:dyDescent="0.35"/>
    <row r="73" ht="15" customHeight="1" x14ac:dyDescent="0.35"/>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L69"/>
  <sheetViews>
    <sheetView showGridLines="0" zoomScaleNormal="100" workbookViewId="0">
      <pane xSplit="1" ySplit="8" topLeftCell="B9" activePane="bottomRight" state="frozen"/>
      <selection activeCell="E353" activeCellId="8" sqref="E25:E48 E65:E96 E129:E144 E161:E176 E193:E208 E225:E240 E289:E304 E321:E336 E353:E368"/>
      <selection pane="topRight" activeCell="E353" activeCellId="8" sqref="E25:E48 E65:E96 E129:E144 E161:E176 E193:E208 E225:E240 E289:E304 E321:E336 E353:E368"/>
      <selection pane="bottomLeft" activeCell="E353" activeCellId="8" sqref="E25:E48 E65:E96 E129:E144 E161:E176 E193:E208 E225:E240 E289:E304 E321:E336 E353:E368"/>
      <selection pane="bottomRight" activeCell="B9" sqref="B9"/>
    </sheetView>
  </sheetViews>
  <sheetFormatPr defaultColWidth="9.1796875" defaultRowHeight="17.149999999999999" customHeight="1" x14ac:dyDescent="0.35"/>
  <cols>
    <col min="1" max="1" width="13" style="35" customWidth="1"/>
    <col min="2" max="2" width="10.1796875" style="7" customWidth="1"/>
    <col min="3" max="3" width="13.54296875" style="7" customWidth="1"/>
    <col min="4" max="4" width="11.7265625" style="7" customWidth="1"/>
    <col min="5" max="5" width="18.54296875" style="7" customWidth="1"/>
    <col min="6" max="6" width="12.453125" style="7" customWidth="1"/>
    <col min="7" max="7" width="11.7265625" style="7" customWidth="1"/>
    <col min="8" max="8" width="20.7265625" style="7" customWidth="1"/>
    <col min="9" max="9" width="14.26953125" style="7" customWidth="1"/>
    <col min="10" max="10" width="12.81640625" style="7" customWidth="1"/>
    <col min="11" max="11" width="15.54296875" style="7" customWidth="1"/>
    <col min="12" max="12" width="37.81640625" style="7" customWidth="1"/>
    <col min="13" max="16384" width="9.1796875" style="46"/>
  </cols>
  <sheetData>
    <row r="1" spans="1:12" ht="25.5" customHeight="1" x14ac:dyDescent="0.35">
      <c r="A1" s="108" t="s">
        <v>61</v>
      </c>
    </row>
    <row r="2" spans="1:12" s="58" customFormat="1" ht="17.149999999999999" customHeight="1" x14ac:dyDescent="0.35">
      <c r="A2" s="41" t="s">
        <v>62</v>
      </c>
      <c r="B2" s="57"/>
      <c r="C2" s="55"/>
      <c r="D2" s="12"/>
      <c r="E2" s="12"/>
      <c r="F2" s="13"/>
    </row>
    <row r="3" spans="1:12" s="58" customFormat="1" ht="17.149999999999999" customHeight="1" x14ac:dyDescent="0.35">
      <c r="A3" s="41" t="s">
        <v>32</v>
      </c>
      <c r="B3" s="57"/>
      <c r="C3" s="55"/>
      <c r="D3" s="12"/>
      <c r="E3" s="12"/>
      <c r="F3" s="13"/>
    </row>
    <row r="4" spans="1:12" s="58" customFormat="1" ht="17.149999999999999" customHeight="1" x14ac:dyDescent="0.35">
      <c r="A4" s="41" t="s">
        <v>63</v>
      </c>
      <c r="B4" s="57"/>
      <c r="C4" s="55"/>
      <c r="D4" s="12"/>
      <c r="E4" s="12"/>
      <c r="F4" s="13"/>
    </row>
    <row r="5" spans="1:12" s="58" customFormat="1" ht="17.149999999999999" customHeight="1" x14ac:dyDescent="0.35">
      <c r="A5" s="41" t="s">
        <v>64</v>
      </c>
      <c r="B5" s="57"/>
      <c r="C5" s="55"/>
      <c r="D5" s="12"/>
      <c r="E5" s="12"/>
      <c r="F5" s="13"/>
    </row>
    <row r="6" spans="1:12" s="58" customFormat="1" ht="17.149999999999999" customHeight="1" x14ac:dyDescent="0.35">
      <c r="A6" s="41" t="s">
        <v>65</v>
      </c>
      <c r="B6" s="57"/>
      <c r="C6" s="55"/>
      <c r="D6" s="12"/>
      <c r="E6" s="12"/>
      <c r="F6" s="13"/>
    </row>
    <row r="7" spans="1:12" s="59" customFormat="1" ht="17.149999999999999" customHeight="1" x14ac:dyDescent="0.35">
      <c r="A7" s="44" t="s">
        <v>66</v>
      </c>
      <c r="B7" s="109"/>
      <c r="C7" s="109"/>
      <c r="D7" s="110"/>
      <c r="E7" s="110"/>
      <c r="F7" s="111"/>
    </row>
    <row r="8" spans="1:12" s="48" customFormat="1" ht="77.25" customHeight="1" x14ac:dyDescent="0.35">
      <c r="A8" s="112" t="s">
        <v>67</v>
      </c>
      <c r="B8" s="113" t="s">
        <v>68</v>
      </c>
      <c r="C8" s="113" t="s">
        <v>69</v>
      </c>
      <c r="D8" s="113" t="s">
        <v>70</v>
      </c>
      <c r="E8" s="113" t="s">
        <v>71</v>
      </c>
      <c r="F8" s="113" t="s">
        <v>72</v>
      </c>
      <c r="G8" s="113" t="s">
        <v>73</v>
      </c>
      <c r="H8" s="113" t="s">
        <v>74</v>
      </c>
      <c r="I8" s="113" t="s">
        <v>75</v>
      </c>
      <c r="J8" s="113" t="s">
        <v>76</v>
      </c>
      <c r="K8" s="114" t="s">
        <v>77</v>
      </c>
      <c r="L8" s="112" t="s">
        <v>22</v>
      </c>
    </row>
    <row r="9" spans="1:12" ht="17.149999999999999" customHeight="1" x14ac:dyDescent="0.35">
      <c r="A9" s="35" t="s">
        <v>78</v>
      </c>
      <c r="B9" s="14">
        <v>124</v>
      </c>
      <c r="C9" s="14"/>
      <c r="D9" s="14">
        <v>21387053</v>
      </c>
      <c r="E9" s="14">
        <v>132</v>
      </c>
      <c r="F9" s="14"/>
      <c r="G9" s="14">
        <v>26163247</v>
      </c>
      <c r="H9" s="14">
        <f t="shared" ref="H9:H37" si="0">B9+E9</f>
        <v>256</v>
      </c>
      <c r="I9" s="14"/>
      <c r="J9" s="14">
        <f t="shared" ref="J9:J37" si="1">D9+G9</f>
        <v>47550300</v>
      </c>
      <c r="K9" s="14">
        <f>H9+J9</f>
        <v>47550556</v>
      </c>
      <c r="L9" s="42"/>
    </row>
    <row r="10" spans="1:12" ht="17.149999999999999" customHeight="1" x14ac:dyDescent="0.35">
      <c r="A10" s="35" t="s">
        <v>79</v>
      </c>
      <c r="B10" s="14">
        <v>1461</v>
      </c>
      <c r="C10" s="14"/>
      <c r="D10" s="14">
        <v>21550984</v>
      </c>
      <c r="E10" s="14">
        <v>1739</v>
      </c>
      <c r="F10" s="14"/>
      <c r="G10" s="14">
        <v>26174965</v>
      </c>
      <c r="H10" s="14">
        <f t="shared" si="0"/>
        <v>3200</v>
      </c>
      <c r="I10" s="14"/>
      <c r="J10" s="14">
        <f t="shared" si="1"/>
        <v>47725949</v>
      </c>
      <c r="K10" s="14">
        <f t="shared" ref="K10:K33" si="2">H10+J10</f>
        <v>47729149</v>
      </c>
      <c r="L10" s="42"/>
    </row>
    <row r="11" spans="1:12" ht="22.15" customHeight="1" x14ac:dyDescent="0.35">
      <c r="A11" s="35" t="s">
        <v>80</v>
      </c>
      <c r="B11" s="14">
        <v>11991</v>
      </c>
      <c r="C11" s="14"/>
      <c r="D11" s="14">
        <v>21416950.999431364</v>
      </c>
      <c r="E11" s="14">
        <v>12049</v>
      </c>
      <c r="F11" s="14"/>
      <c r="G11" s="14">
        <v>25923120</v>
      </c>
      <c r="H11" s="14">
        <f t="shared" si="0"/>
        <v>24040</v>
      </c>
      <c r="I11" s="14"/>
      <c r="J11" s="14">
        <f t="shared" si="1"/>
        <v>47340070.999431364</v>
      </c>
      <c r="K11" s="14">
        <f t="shared" si="2"/>
        <v>47364110.999431364</v>
      </c>
      <c r="L11" s="42"/>
    </row>
    <row r="12" spans="1:12" ht="17.149999999999999" customHeight="1" x14ac:dyDescent="0.35">
      <c r="A12" s="35" t="s">
        <v>81</v>
      </c>
      <c r="B12" s="14">
        <v>39337</v>
      </c>
      <c r="C12" s="14"/>
      <c r="D12" s="14">
        <v>21224171</v>
      </c>
      <c r="E12" s="14">
        <v>50038</v>
      </c>
      <c r="F12" s="14"/>
      <c r="G12" s="14">
        <v>25751659</v>
      </c>
      <c r="H12" s="14">
        <f t="shared" si="0"/>
        <v>89375</v>
      </c>
      <c r="I12" s="14"/>
      <c r="J12" s="14">
        <f t="shared" si="1"/>
        <v>46975830</v>
      </c>
      <c r="K12" s="14">
        <f t="shared" si="2"/>
        <v>47065205</v>
      </c>
      <c r="L12" s="42"/>
    </row>
    <row r="13" spans="1:12" ht="17.149999999999999" customHeight="1" x14ac:dyDescent="0.35">
      <c r="A13" s="35" t="s">
        <v>82</v>
      </c>
      <c r="B13" s="14">
        <v>72113</v>
      </c>
      <c r="C13" s="14"/>
      <c r="D13" s="14">
        <v>21275065</v>
      </c>
      <c r="E13" s="14">
        <v>104704</v>
      </c>
      <c r="F13" s="14"/>
      <c r="G13" s="14">
        <v>25757248</v>
      </c>
      <c r="H13" s="14">
        <f t="shared" si="0"/>
        <v>176817</v>
      </c>
      <c r="I13" s="14"/>
      <c r="J13" s="14">
        <f t="shared" si="1"/>
        <v>47032313</v>
      </c>
      <c r="K13" s="14">
        <f t="shared" si="2"/>
        <v>47209130</v>
      </c>
      <c r="L13" s="42"/>
    </row>
    <row r="14" spans="1:12" ht="17.149999999999999" customHeight="1" x14ac:dyDescent="0.35">
      <c r="A14" s="35" t="s">
        <v>83</v>
      </c>
      <c r="B14" s="14">
        <v>101728</v>
      </c>
      <c r="C14" s="14"/>
      <c r="D14" s="14">
        <v>21513727</v>
      </c>
      <c r="E14" s="14">
        <v>163427</v>
      </c>
      <c r="F14" s="14"/>
      <c r="G14" s="14">
        <v>25994868</v>
      </c>
      <c r="H14" s="14">
        <f t="shared" si="0"/>
        <v>265155</v>
      </c>
      <c r="I14" s="14"/>
      <c r="J14" s="14">
        <f t="shared" si="1"/>
        <v>47508595</v>
      </c>
      <c r="K14" s="14">
        <f t="shared" si="2"/>
        <v>47773750</v>
      </c>
      <c r="L14" s="42" t="s">
        <v>84</v>
      </c>
    </row>
    <row r="15" spans="1:12" ht="22.15" customHeight="1" x14ac:dyDescent="0.35">
      <c r="A15" s="35" t="s">
        <v>85</v>
      </c>
      <c r="B15" s="14">
        <v>132972</v>
      </c>
      <c r="C15" s="14"/>
      <c r="D15" s="14">
        <v>21294944</v>
      </c>
      <c r="E15" s="14">
        <v>211730</v>
      </c>
      <c r="F15" s="14"/>
      <c r="G15" s="14">
        <v>25667602</v>
      </c>
      <c r="H15" s="14">
        <f t="shared" si="0"/>
        <v>344702</v>
      </c>
      <c r="I15" s="14"/>
      <c r="J15" s="14">
        <f t="shared" si="1"/>
        <v>46962546</v>
      </c>
      <c r="K15" s="14">
        <f t="shared" si="2"/>
        <v>47307248</v>
      </c>
      <c r="L15" s="42"/>
    </row>
    <row r="16" spans="1:12" ht="17.149999999999999" customHeight="1" x14ac:dyDescent="0.35">
      <c r="A16" s="35" t="s">
        <v>86</v>
      </c>
      <c r="B16" s="14">
        <v>156190</v>
      </c>
      <c r="C16" s="14"/>
      <c r="D16" s="14">
        <v>21085263</v>
      </c>
      <c r="E16" s="14">
        <v>246447</v>
      </c>
      <c r="F16" s="14"/>
      <c r="G16" s="14">
        <v>25485350</v>
      </c>
      <c r="H16" s="14">
        <f t="shared" si="0"/>
        <v>402637</v>
      </c>
      <c r="I16" s="14"/>
      <c r="J16" s="14">
        <f t="shared" si="1"/>
        <v>46570613</v>
      </c>
      <c r="K16" s="14">
        <f t="shared" si="2"/>
        <v>46973250</v>
      </c>
      <c r="L16" s="42"/>
    </row>
    <row r="17" spans="1:12" s="49" customFormat="1" ht="17.149999999999999" customHeight="1" x14ac:dyDescent="0.35">
      <c r="A17" s="35" t="s">
        <v>87</v>
      </c>
      <c r="B17" s="14">
        <v>215069</v>
      </c>
      <c r="C17" s="14"/>
      <c r="D17" s="14">
        <v>20786028</v>
      </c>
      <c r="E17" s="14">
        <v>328789</v>
      </c>
      <c r="F17" s="14"/>
      <c r="G17" s="14">
        <v>25110093</v>
      </c>
      <c r="H17" s="14">
        <f t="shared" si="0"/>
        <v>543858</v>
      </c>
      <c r="I17" s="14"/>
      <c r="J17" s="14">
        <f t="shared" si="1"/>
        <v>45896121</v>
      </c>
      <c r="K17" s="14">
        <f t="shared" si="2"/>
        <v>46439979</v>
      </c>
      <c r="L17" s="42"/>
    </row>
    <row r="18" spans="1:12" s="49" customFormat="1" ht="17.149999999999999" customHeight="1" x14ac:dyDescent="0.35">
      <c r="A18" s="35" t="s">
        <v>88</v>
      </c>
      <c r="B18" s="14">
        <v>270589</v>
      </c>
      <c r="C18" s="14"/>
      <c r="D18" s="14">
        <v>20564248</v>
      </c>
      <c r="E18" s="14">
        <v>400645</v>
      </c>
      <c r="F18" s="14"/>
      <c r="G18" s="14">
        <v>24890373</v>
      </c>
      <c r="H18" s="14">
        <f t="shared" si="0"/>
        <v>671234</v>
      </c>
      <c r="I18" s="14"/>
      <c r="J18" s="14">
        <f t="shared" si="1"/>
        <v>45454621</v>
      </c>
      <c r="K18" s="14">
        <f t="shared" si="2"/>
        <v>46125855</v>
      </c>
      <c r="L18" s="42"/>
    </row>
    <row r="19" spans="1:12" s="49" customFormat="1" ht="22.15" customHeight="1" x14ac:dyDescent="0.35">
      <c r="A19" s="35" t="s">
        <v>89</v>
      </c>
      <c r="B19" s="14">
        <v>367857</v>
      </c>
      <c r="C19" s="14"/>
      <c r="D19" s="14">
        <v>21412608</v>
      </c>
      <c r="E19" s="14">
        <v>575602</v>
      </c>
      <c r="F19" s="14"/>
      <c r="G19" s="14">
        <v>25741447</v>
      </c>
      <c r="H19" s="14">
        <f t="shared" si="0"/>
        <v>943459</v>
      </c>
      <c r="I19" s="14"/>
      <c r="J19" s="14">
        <f t="shared" si="1"/>
        <v>47154055</v>
      </c>
      <c r="K19" s="14">
        <f t="shared" si="2"/>
        <v>48097514</v>
      </c>
      <c r="L19" s="42" t="s">
        <v>90</v>
      </c>
    </row>
    <row r="20" spans="1:12" s="49" customFormat="1" ht="17.149999999999999" customHeight="1" x14ac:dyDescent="0.35">
      <c r="A20" s="35" t="s">
        <v>91</v>
      </c>
      <c r="B20" s="14">
        <v>473819</v>
      </c>
      <c r="C20" s="14"/>
      <c r="D20" s="14">
        <v>21215177</v>
      </c>
      <c r="E20" s="14">
        <v>719368</v>
      </c>
      <c r="F20" s="14"/>
      <c r="G20" s="14">
        <v>25492318</v>
      </c>
      <c r="H20" s="14">
        <f t="shared" si="0"/>
        <v>1193187</v>
      </c>
      <c r="I20" s="14"/>
      <c r="J20" s="14">
        <f t="shared" si="1"/>
        <v>46707495</v>
      </c>
      <c r="K20" s="14">
        <f t="shared" si="2"/>
        <v>47900682</v>
      </c>
      <c r="L20" s="42"/>
    </row>
    <row r="21" spans="1:12" s="49" customFormat="1" ht="17.149999999999999" customHeight="1" x14ac:dyDescent="0.35">
      <c r="A21" s="35" t="s">
        <v>92</v>
      </c>
      <c r="B21" s="14">
        <v>607412</v>
      </c>
      <c r="C21" s="14"/>
      <c r="D21" s="14">
        <v>21037144</v>
      </c>
      <c r="E21" s="14">
        <v>908610</v>
      </c>
      <c r="F21" s="14"/>
      <c r="G21" s="14">
        <v>25230570</v>
      </c>
      <c r="H21" s="14">
        <f t="shared" si="0"/>
        <v>1516022</v>
      </c>
      <c r="I21" s="14"/>
      <c r="J21" s="14">
        <f t="shared" si="1"/>
        <v>46267714</v>
      </c>
      <c r="K21" s="14">
        <f t="shared" si="2"/>
        <v>47783736</v>
      </c>
      <c r="L21" s="42"/>
    </row>
    <row r="22" spans="1:12" s="49" customFormat="1" ht="17.149999999999999" customHeight="1" x14ac:dyDescent="0.35">
      <c r="A22" s="35" t="s">
        <v>93</v>
      </c>
      <c r="B22" s="14">
        <v>763341</v>
      </c>
      <c r="C22" s="14"/>
      <c r="D22" s="14">
        <v>20726526</v>
      </c>
      <c r="E22" s="14">
        <v>1118564</v>
      </c>
      <c r="F22" s="14"/>
      <c r="G22" s="14">
        <v>24923979</v>
      </c>
      <c r="H22" s="14">
        <f t="shared" si="0"/>
        <v>1881905</v>
      </c>
      <c r="I22" s="14"/>
      <c r="J22" s="14">
        <f t="shared" si="1"/>
        <v>45650505</v>
      </c>
      <c r="K22" s="14">
        <f t="shared" si="2"/>
        <v>47532410</v>
      </c>
      <c r="L22" s="42"/>
    </row>
    <row r="23" spans="1:12" s="49" customFormat="1" ht="22.15" customHeight="1" x14ac:dyDescent="0.35">
      <c r="A23" s="35" t="s">
        <v>94</v>
      </c>
      <c r="B23" s="14">
        <v>1164957</v>
      </c>
      <c r="C23" s="14"/>
      <c r="D23" s="14">
        <v>20462581</v>
      </c>
      <c r="E23" s="14">
        <v>1583193</v>
      </c>
      <c r="F23" s="14"/>
      <c r="G23" s="14">
        <v>24581589</v>
      </c>
      <c r="H23" s="14">
        <f t="shared" si="0"/>
        <v>2748150</v>
      </c>
      <c r="I23" s="14"/>
      <c r="J23" s="14">
        <f t="shared" si="1"/>
        <v>45044170</v>
      </c>
      <c r="K23" s="14">
        <f t="shared" si="2"/>
        <v>47792320</v>
      </c>
      <c r="L23" s="42" t="s">
        <v>95</v>
      </c>
    </row>
    <row r="24" spans="1:12" s="49" customFormat="1" ht="17.149999999999999" customHeight="1" x14ac:dyDescent="0.35">
      <c r="A24" s="35" t="s">
        <v>96</v>
      </c>
      <c r="B24" s="14">
        <v>1379036</v>
      </c>
      <c r="C24" s="14"/>
      <c r="D24" s="14">
        <v>20462897</v>
      </c>
      <c r="E24" s="14">
        <v>1923566</v>
      </c>
      <c r="F24" s="14"/>
      <c r="G24" s="14">
        <v>24472243</v>
      </c>
      <c r="H24" s="14">
        <f t="shared" si="0"/>
        <v>3302602</v>
      </c>
      <c r="I24" s="14"/>
      <c r="J24" s="14">
        <f t="shared" si="1"/>
        <v>44935140</v>
      </c>
      <c r="K24" s="14">
        <f t="shared" si="2"/>
        <v>48237742</v>
      </c>
      <c r="L24" s="42" t="s">
        <v>97</v>
      </c>
    </row>
    <row r="25" spans="1:12" s="48" customFormat="1" ht="17.149999999999999" customHeight="1" x14ac:dyDescent="0.35">
      <c r="A25" s="35" t="s">
        <v>98</v>
      </c>
      <c r="B25" s="14">
        <v>1708885</v>
      </c>
      <c r="C25" s="14"/>
      <c r="D25" s="14">
        <v>20049140</v>
      </c>
      <c r="E25" s="14">
        <v>2339537</v>
      </c>
      <c r="F25" s="14"/>
      <c r="G25" s="14">
        <v>23980487</v>
      </c>
      <c r="H25" s="14">
        <f t="shared" si="0"/>
        <v>4048422</v>
      </c>
      <c r="I25" s="14"/>
      <c r="J25" s="14">
        <f t="shared" si="1"/>
        <v>44029627</v>
      </c>
      <c r="K25" s="14">
        <f t="shared" si="2"/>
        <v>48078049</v>
      </c>
      <c r="L25" s="42"/>
    </row>
    <row r="26" spans="1:12" s="48" customFormat="1" ht="17.149999999999999" customHeight="1" x14ac:dyDescent="0.35">
      <c r="A26" s="35" t="s">
        <v>99</v>
      </c>
      <c r="B26" s="14">
        <v>2069121</v>
      </c>
      <c r="C26" s="14"/>
      <c r="D26" s="14">
        <v>19847570</v>
      </c>
      <c r="E26" s="14">
        <v>2794169</v>
      </c>
      <c r="F26" s="14"/>
      <c r="G26" s="14">
        <v>23591156</v>
      </c>
      <c r="H26" s="14">
        <f t="shared" si="0"/>
        <v>4863290</v>
      </c>
      <c r="I26" s="14"/>
      <c r="J26" s="14">
        <f t="shared" si="1"/>
        <v>43438726</v>
      </c>
      <c r="K26" s="14">
        <f t="shared" si="2"/>
        <v>48302016</v>
      </c>
      <c r="L26" s="42" t="s">
        <v>100</v>
      </c>
    </row>
    <row r="27" spans="1:12" s="48" customFormat="1" ht="22.15" customHeight="1" x14ac:dyDescent="0.35">
      <c r="A27" s="35" t="s">
        <v>101</v>
      </c>
      <c r="B27" s="14">
        <v>2459603</v>
      </c>
      <c r="C27" s="14"/>
      <c r="D27" s="14">
        <v>19222403</v>
      </c>
      <c r="E27" s="14">
        <v>3303814</v>
      </c>
      <c r="F27" s="14"/>
      <c r="G27" s="14">
        <v>22807443</v>
      </c>
      <c r="H27" s="14">
        <f t="shared" si="0"/>
        <v>5763417</v>
      </c>
      <c r="I27" s="14"/>
      <c r="J27" s="14">
        <f t="shared" si="1"/>
        <v>42029846</v>
      </c>
      <c r="K27" s="14">
        <f t="shared" si="2"/>
        <v>47793263</v>
      </c>
      <c r="L27" s="42"/>
    </row>
    <row r="28" spans="1:12" s="48" customFormat="1" ht="17.149999999999999" customHeight="1" x14ac:dyDescent="0.35">
      <c r="A28" s="35" t="s">
        <v>102</v>
      </c>
      <c r="B28" s="14">
        <v>2863132</v>
      </c>
      <c r="C28" s="14"/>
      <c r="D28" s="14">
        <v>18500128</v>
      </c>
      <c r="E28" s="14">
        <v>3799349</v>
      </c>
      <c r="F28" s="14"/>
      <c r="G28" s="14">
        <v>21985359</v>
      </c>
      <c r="H28" s="14">
        <f t="shared" si="0"/>
        <v>6662481</v>
      </c>
      <c r="I28" s="14"/>
      <c r="J28" s="14">
        <f t="shared" si="1"/>
        <v>40485487</v>
      </c>
      <c r="K28" s="14">
        <f t="shared" si="2"/>
        <v>47147968</v>
      </c>
      <c r="L28" s="42"/>
    </row>
    <row r="29" spans="1:12" s="48" customFormat="1" ht="17.149999999999999" customHeight="1" x14ac:dyDescent="0.35">
      <c r="A29" s="35" t="s">
        <v>103</v>
      </c>
      <c r="B29" s="14">
        <v>3284119</v>
      </c>
      <c r="C29" s="14"/>
      <c r="D29" s="14">
        <v>17851025</v>
      </c>
      <c r="E29" s="14">
        <v>4306175</v>
      </c>
      <c r="F29" s="14"/>
      <c r="G29" s="14">
        <v>21197581</v>
      </c>
      <c r="H29" s="14">
        <f t="shared" si="0"/>
        <v>7590294</v>
      </c>
      <c r="I29" s="14"/>
      <c r="J29" s="14">
        <f t="shared" si="1"/>
        <v>39048606</v>
      </c>
      <c r="K29" s="14">
        <f t="shared" si="2"/>
        <v>46638900</v>
      </c>
      <c r="L29" s="42"/>
    </row>
    <row r="30" spans="1:12" s="48" customFormat="1" ht="17.149999999999999" customHeight="1" x14ac:dyDescent="0.35">
      <c r="A30" s="35" t="s">
        <v>104</v>
      </c>
      <c r="B30" s="14">
        <v>3753303</v>
      </c>
      <c r="C30" s="14"/>
      <c r="D30" s="14">
        <v>17529114</v>
      </c>
      <c r="E30" s="14">
        <v>5009188</v>
      </c>
      <c r="F30" s="14"/>
      <c r="G30" s="14">
        <v>20676394</v>
      </c>
      <c r="H30" s="14">
        <f t="shared" si="0"/>
        <v>8762491</v>
      </c>
      <c r="I30" s="14"/>
      <c r="J30" s="14">
        <f t="shared" si="1"/>
        <v>38205508</v>
      </c>
      <c r="K30" s="14">
        <f t="shared" si="2"/>
        <v>46967999</v>
      </c>
      <c r="L30" s="42" t="s">
        <v>105</v>
      </c>
    </row>
    <row r="31" spans="1:12" s="48" customFormat="1" ht="22.15" customHeight="1" x14ac:dyDescent="0.35">
      <c r="A31" s="35" t="s">
        <v>106</v>
      </c>
      <c r="B31" s="14">
        <v>4189869</v>
      </c>
      <c r="C31" s="14"/>
      <c r="D31" s="14">
        <v>17234249</v>
      </c>
      <c r="E31" s="14">
        <v>5599628</v>
      </c>
      <c r="F31" s="14"/>
      <c r="G31" s="14">
        <v>20188355</v>
      </c>
      <c r="H31" s="14">
        <f t="shared" si="0"/>
        <v>9789497</v>
      </c>
      <c r="I31" s="14"/>
      <c r="J31" s="14">
        <f t="shared" si="1"/>
        <v>37422604</v>
      </c>
      <c r="K31" s="14">
        <f t="shared" si="2"/>
        <v>47212101</v>
      </c>
      <c r="L31" s="42" t="s">
        <v>107</v>
      </c>
    </row>
    <row r="32" spans="1:12" s="48" customFormat="1" ht="17.149999999999999" customHeight="1" x14ac:dyDescent="0.35">
      <c r="A32" s="35" t="s">
        <v>108</v>
      </c>
      <c r="B32" s="14">
        <v>4578464</v>
      </c>
      <c r="C32" s="14"/>
      <c r="D32" s="14">
        <v>16642965</v>
      </c>
      <c r="E32" s="14">
        <v>6137997</v>
      </c>
      <c r="F32" s="14"/>
      <c r="G32" s="14">
        <v>19434593</v>
      </c>
      <c r="H32" s="14">
        <f t="shared" si="0"/>
        <v>10716461</v>
      </c>
      <c r="I32" s="14"/>
      <c r="J32" s="14">
        <f t="shared" si="1"/>
        <v>36077558</v>
      </c>
      <c r="K32" s="14">
        <f t="shared" si="2"/>
        <v>46794019</v>
      </c>
      <c r="L32" s="42"/>
    </row>
    <row r="33" spans="1:12" s="48" customFormat="1" ht="17.149999999999999" customHeight="1" x14ac:dyDescent="0.35">
      <c r="A33" s="35" t="s">
        <v>109</v>
      </c>
      <c r="B33" s="14">
        <v>4910018</v>
      </c>
      <c r="C33" s="14"/>
      <c r="D33" s="14">
        <v>16082377</v>
      </c>
      <c r="E33" s="14">
        <v>6547243</v>
      </c>
      <c r="F33" s="14"/>
      <c r="G33" s="14">
        <v>18771766</v>
      </c>
      <c r="H33" s="14">
        <f t="shared" si="0"/>
        <v>11457261</v>
      </c>
      <c r="I33" s="14"/>
      <c r="J33" s="14">
        <f t="shared" si="1"/>
        <v>34854143</v>
      </c>
      <c r="K33" s="14">
        <f t="shared" si="2"/>
        <v>46311404</v>
      </c>
      <c r="L33" s="42"/>
    </row>
    <row r="34" spans="1:12" s="48" customFormat="1" ht="17.149999999999999" customHeight="1" x14ac:dyDescent="0.35">
      <c r="A34" s="35" t="s">
        <v>110</v>
      </c>
      <c r="B34" s="14">
        <v>5266181</v>
      </c>
      <c r="C34" s="14">
        <v>687942</v>
      </c>
      <c r="D34" s="14">
        <v>15445560</v>
      </c>
      <c r="E34" s="14">
        <v>7027058</v>
      </c>
      <c r="F34" s="14">
        <v>913408</v>
      </c>
      <c r="G34" s="14">
        <v>17922870</v>
      </c>
      <c r="H34" s="14">
        <f t="shared" si="0"/>
        <v>12293239</v>
      </c>
      <c r="I34" s="14">
        <f>C34+F34</f>
        <v>1601350</v>
      </c>
      <c r="J34" s="14">
        <f>D34+G34</f>
        <v>33368430</v>
      </c>
      <c r="K34" s="14">
        <f t="shared" ref="K34:K45" si="3">SUM(H34:J34)</f>
        <v>47263019</v>
      </c>
      <c r="L34" s="42" t="s">
        <v>111</v>
      </c>
    </row>
    <row r="35" spans="1:12" s="48" customFormat="1" ht="22.15" customHeight="1" x14ac:dyDescent="0.35">
      <c r="A35" s="35" t="s">
        <v>112</v>
      </c>
      <c r="B35" s="14">
        <v>5515114</v>
      </c>
      <c r="C35" s="14">
        <v>822164</v>
      </c>
      <c r="D35" s="14">
        <v>14953399</v>
      </c>
      <c r="E35" s="14">
        <v>7325328</v>
      </c>
      <c r="F35" s="14">
        <v>1150502</v>
      </c>
      <c r="G35" s="14">
        <v>17265694</v>
      </c>
      <c r="H35" s="14">
        <f t="shared" si="0"/>
        <v>12840442</v>
      </c>
      <c r="I35" s="14">
        <f t="shared" ref="I35:I45" si="4">C35+F35</f>
        <v>1972666</v>
      </c>
      <c r="J35" s="14">
        <f t="shared" si="1"/>
        <v>32219093</v>
      </c>
      <c r="K35" s="14">
        <f t="shared" si="3"/>
        <v>47032201</v>
      </c>
      <c r="L35" s="42" t="s">
        <v>113</v>
      </c>
    </row>
    <row r="36" spans="1:12" s="48" customFormat="1" ht="17.149999999999999" customHeight="1" x14ac:dyDescent="0.35">
      <c r="A36" s="35" t="s">
        <v>114</v>
      </c>
      <c r="B36" s="14">
        <v>5742799</v>
      </c>
      <c r="C36" s="14">
        <v>1004675</v>
      </c>
      <c r="D36" s="14">
        <v>14496277</v>
      </c>
      <c r="E36" s="14">
        <v>7654779</v>
      </c>
      <c r="F36" s="14">
        <v>1370965</v>
      </c>
      <c r="G36" s="14">
        <v>16667334</v>
      </c>
      <c r="H36" s="14">
        <f t="shared" si="0"/>
        <v>13397578</v>
      </c>
      <c r="I36" s="14">
        <f t="shared" si="4"/>
        <v>2375640</v>
      </c>
      <c r="J36" s="14">
        <f t="shared" si="1"/>
        <v>31163611</v>
      </c>
      <c r="K36" s="14">
        <f t="shared" si="3"/>
        <v>46936829</v>
      </c>
      <c r="L36" s="42"/>
    </row>
    <row r="37" spans="1:12" s="48" customFormat="1" ht="17.149999999999999" customHeight="1" x14ac:dyDescent="0.35">
      <c r="A37" s="35" t="s">
        <v>115</v>
      </c>
      <c r="B37" s="15">
        <v>5995365</v>
      </c>
      <c r="C37" s="15">
        <v>1194248</v>
      </c>
      <c r="D37" s="15">
        <v>14015676</v>
      </c>
      <c r="E37" s="15">
        <v>8017974</v>
      </c>
      <c r="F37" s="15">
        <v>1653253</v>
      </c>
      <c r="G37" s="15">
        <v>16002566</v>
      </c>
      <c r="H37" s="15">
        <f t="shared" si="0"/>
        <v>14013339</v>
      </c>
      <c r="I37" s="14">
        <f t="shared" si="4"/>
        <v>2847501</v>
      </c>
      <c r="J37" s="15">
        <f t="shared" si="1"/>
        <v>30018242</v>
      </c>
      <c r="K37" s="14">
        <f t="shared" si="3"/>
        <v>46879082</v>
      </c>
      <c r="L37" s="42"/>
    </row>
    <row r="38" spans="1:12" s="48" customFormat="1" ht="17.149999999999999" customHeight="1" x14ac:dyDescent="0.35">
      <c r="A38" s="35" t="s">
        <v>116</v>
      </c>
      <c r="B38" s="15">
        <v>6294285</v>
      </c>
      <c r="C38" s="15">
        <v>1495786</v>
      </c>
      <c r="D38" s="15">
        <v>14023880</v>
      </c>
      <c r="E38" s="15">
        <v>8431865</v>
      </c>
      <c r="F38" s="15">
        <v>1989202</v>
      </c>
      <c r="G38" s="15">
        <v>16073174</v>
      </c>
      <c r="H38" s="15">
        <f t="shared" ref="H38:H45" si="5">B38+E38</f>
        <v>14726150</v>
      </c>
      <c r="I38" s="14">
        <f t="shared" si="4"/>
        <v>3484988</v>
      </c>
      <c r="J38" s="15">
        <f t="shared" ref="J38:J45" si="6">D38+G38</f>
        <v>30097054</v>
      </c>
      <c r="K38" s="14">
        <f t="shared" si="3"/>
        <v>48308192</v>
      </c>
      <c r="L38" s="42" t="s">
        <v>117</v>
      </c>
    </row>
    <row r="39" spans="1:12" s="48" customFormat="1" ht="22.15" customHeight="1" x14ac:dyDescent="0.35">
      <c r="A39" s="35" t="s">
        <v>118</v>
      </c>
      <c r="B39" s="15">
        <v>6585917</v>
      </c>
      <c r="C39" s="15">
        <v>1667483</v>
      </c>
      <c r="D39" s="15">
        <v>13867910</v>
      </c>
      <c r="E39" s="15">
        <v>8932589</v>
      </c>
      <c r="F39" s="15">
        <v>2028510</v>
      </c>
      <c r="G39" s="15">
        <v>15593200</v>
      </c>
      <c r="H39" s="15">
        <f t="shared" si="5"/>
        <v>15518506</v>
      </c>
      <c r="I39" s="15">
        <f t="shared" si="4"/>
        <v>3695993</v>
      </c>
      <c r="J39" s="15">
        <f t="shared" si="6"/>
        <v>29461110</v>
      </c>
      <c r="K39" s="15">
        <f t="shared" si="3"/>
        <v>48675609</v>
      </c>
      <c r="L39" s="42" t="s">
        <v>119</v>
      </c>
    </row>
    <row r="40" spans="1:12" s="48" customFormat="1" ht="17.149999999999999" customHeight="1" x14ac:dyDescent="0.35">
      <c r="A40" s="35" t="s">
        <v>120</v>
      </c>
      <c r="B40" s="15">
        <v>6623632</v>
      </c>
      <c r="C40" s="15">
        <v>1622086</v>
      </c>
      <c r="D40" s="15">
        <v>13691730</v>
      </c>
      <c r="E40" s="15">
        <v>8953977</v>
      </c>
      <c r="F40" s="15">
        <v>2009973</v>
      </c>
      <c r="G40" s="15">
        <v>15536534</v>
      </c>
      <c r="H40" s="15">
        <f t="shared" si="5"/>
        <v>15577609</v>
      </c>
      <c r="I40" s="15">
        <f t="shared" si="4"/>
        <v>3632059</v>
      </c>
      <c r="J40" s="15">
        <f t="shared" si="6"/>
        <v>29228264</v>
      </c>
      <c r="K40" s="15">
        <f t="shared" si="3"/>
        <v>48437932</v>
      </c>
      <c r="L40" s="42"/>
    </row>
    <row r="41" spans="1:12" s="48" customFormat="1" ht="17.149999999999999" customHeight="1" x14ac:dyDescent="0.35">
      <c r="A41" s="35" t="s">
        <v>121</v>
      </c>
      <c r="B41" s="15">
        <v>6885507</v>
      </c>
      <c r="C41" s="15">
        <v>1674516</v>
      </c>
      <c r="D41" s="15">
        <v>13411355</v>
      </c>
      <c r="E41" s="15">
        <v>9367496</v>
      </c>
      <c r="F41" s="15">
        <v>2022874</v>
      </c>
      <c r="G41" s="15">
        <v>15132341</v>
      </c>
      <c r="H41" s="15">
        <f t="shared" si="5"/>
        <v>16253003</v>
      </c>
      <c r="I41" s="15">
        <f t="shared" si="4"/>
        <v>3697390</v>
      </c>
      <c r="J41" s="15">
        <f t="shared" si="6"/>
        <v>28543696</v>
      </c>
      <c r="K41" s="15">
        <f t="shared" si="3"/>
        <v>48494089</v>
      </c>
      <c r="L41" s="42"/>
    </row>
    <row r="42" spans="1:12" s="48" customFormat="1" ht="17.149999999999999" customHeight="1" x14ac:dyDescent="0.35">
      <c r="A42" s="35" t="s">
        <v>122</v>
      </c>
      <c r="B42" s="15">
        <v>7227534</v>
      </c>
      <c r="C42" s="15">
        <v>1847951</v>
      </c>
      <c r="D42" s="15">
        <v>13222177</v>
      </c>
      <c r="E42" s="15">
        <v>9884841</v>
      </c>
      <c r="F42" s="15">
        <v>2118166</v>
      </c>
      <c r="G42" s="15">
        <v>14852091</v>
      </c>
      <c r="H42" s="15">
        <f t="shared" si="5"/>
        <v>17112375</v>
      </c>
      <c r="I42" s="15">
        <f t="shared" si="4"/>
        <v>3966117</v>
      </c>
      <c r="J42" s="15">
        <f t="shared" si="6"/>
        <v>28074268</v>
      </c>
      <c r="K42" s="15">
        <f t="shared" si="3"/>
        <v>49152760</v>
      </c>
      <c r="L42" s="42" t="s">
        <v>123</v>
      </c>
    </row>
    <row r="43" spans="1:12" s="48" customFormat="1" ht="22.4" customHeight="1" x14ac:dyDescent="0.35">
      <c r="A43" s="35" t="s">
        <v>124</v>
      </c>
      <c r="B43" s="15">
        <v>7492053</v>
      </c>
      <c r="C43" s="15">
        <v>1807674</v>
      </c>
      <c r="D43" s="15">
        <v>12694537</v>
      </c>
      <c r="E43" s="15">
        <v>10318212</v>
      </c>
      <c r="F43" s="15">
        <v>2040020</v>
      </c>
      <c r="G43" s="15">
        <v>14097011</v>
      </c>
      <c r="H43" s="15">
        <f t="shared" si="5"/>
        <v>17810265</v>
      </c>
      <c r="I43" s="15">
        <f t="shared" si="4"/>
        <v>3847694</v>
      </c>
      <c r="J43" s="15">
        <f t="shared" si="6"/>
        <v>26791548</v>
      </c>
      <c r="K43" s="15">
        <f t="shared" si="3"/>
        <v>48449507</v>
      </c>
      <c r="L43" s="42"/>
    </row>
    <row r="44" spans="1:12" s="48" customFormat="1" ht="16.5" customHeight="1" x14ac:dyDescent="0.35">
      <c r="A44" s="35" t="s">
        <v>125</v>
      </c>
      <c r="B44" s="15">
        <v>7765924</v>
      </c>
      <c r="C44" s="15">
        <v>1875256</v>
      </c>
      <c r="D44" s="15">
        <v>12479909</v>
      </c>
      <c r="E44" s="15">
        <v>10838574</v>
      </c>
      <c r="F44" s="15">
        <v>2126942</v>
      </c>
      <c r="G44" s="15">
        <v>13698565</v>
      </c>
      <c r="H44" s="15">
        <f t="shared" si="5"/>
        <v>18604498</v>
      </c>
      <c r="I44" s="15">
        <f t="shared" si="4"/>
        <v>4002198</v>
      </c>
      <c r="J44" s="15">
        <f t="shared" si="6"/>
        <v>26178474</v>
      </c>
      <c r="K44" s="15">
        <f t="shared" si="3"/>
        <v>48785170</v>
      </c>
      <c r="L44" s="42"/>
    </row>
    <row r="45" spans="1:12" s="48" customFormat="1" ht="16.5" customHeight="1" x14ac:dyDescent="0.35">
      <c r="A45" s="35" t="s">
        <v>126</v>
      </c>
      <c r="B45" s="15">
        <v>8129806</v>
      </c>
      <c r="C45" s="15">
        <v>2010876</v>
      </c>
      <c r="D45" s="15">
        <v>12081010</v>
      </c>
      <c r="E45" s="15">
        <v>11362116</v>
      </c>
      <c r="F45" s="15">
        <v>2184441</v>
      </c>
      <c r="G45" s="15">
        <v>13289775</v>
      </c>
      <c r="H45" s="15">
        <f t="shared" si="5"/>
        <v>19491922</v>
      </c>
      <c r="I45" s="15">
        <f t="shared" si="4"/>
        <v>4195317</v>
      </c>
      <c r="J45" s="15">
        <f t="shared" si="6"/>
        <v>25370785</v>
      </c>
      <c r="K45" s="15">
        <f t="shared" si="3"/>
        <v>49058024</v>
      </c>
      <c r="L45" s="42" t="s">
        <v>127</v>
      </c>
    </row>
    <row r="46" spans="1:12" s="48" customFormat="1" ht="16.5" customHeight="1" x14ac:dyDescent="0.35">
      <c r="A46" s="35" t="s">
        <v>128</v>
      </c>
      <c r="B46" s="15">
        <v>9164751</v>
      </c>
      <c r="C46" s="15">
        <v>1968329</v>
      </c>
      <c r="D46" s="15">
        <v>12526982</v>
      </c>
      <c r="E46" s="15">
        <v>12688315</v>
      </c>
      <c r="F46" s="15">
        <v>2119559</v>
      </c>
      <c r="G46" s="15">
        <v>13766041</v>
      </c>
      <c r="H46" s="15">
        <f t="shared" ref="H46" si="7">B46+E46</f>
        <v>21853066</v>
      </c>
      <c r="I46" s="15">
        <f t="shared" ref="I46" si="8">C46+F46</f>
        <v>4087888</v>
      </c>
      <c r="J46" s="15">
        <f t="shared" ref="J46" si="9">D46+G46</f>
        <v>26293023</v>
      </c>
      <c r="K46" s="15">
        <f t="shared" ref="K46" si="10">SUM(H46:J46)</f>
        <v>52233977</v>
      </c>
      <c r="L46" s="42" t="s">
        <v>129</v>
      </c>
    </row>
    <row r="47" spans="1:12" s="48" customFormat="1" ht="22.4" customHeight="1" x14ac:dyDescent="0.35">
      <c r="A47" s="35" t="s">
        <v>130</v>
      </c>
      <c r="B47" s="14">
        <v>9716697</v>
      </c>
      <c r="C47" s="14">
        <v>1841739</v>
      </c>
      <c r="D47" s="14">
        <v>12176299</v>
      </c>
      <c r="E47" s="14">
        <v>13689569</v>
      </c>
      <c r="F47" s="14">
        <v>1655389</v>
      </c>
      <c r="G47" s="14">
        <v>13406319</v>
      </c>
      <c r="H47" s="15">
        <f t="shared" ref="H47" si="11">B47+E47</f>
        <v>23406266</v>
      </c>
      <c r="I47" s="15">
        <f t="shared" ref="I47" si="12">C47+F47</f>
        <v>3497128</v>
      </c>
      <c r="J47" s="15">
        <f t="shared" ref="J47" si="13">D47+G47</f>
        <v>25582618</v>
      </c>
      <c r="K47" s="15">
        <f t="shared" ref="K47" si="14">SUM(H47:J47)</f>
        <v>52486012</v>
      </c>
      <c r="L47" s="85"/>
    </row>
    <row r="48" spans="1:12" s="48" customFormat="1" ht="16.5" customHeight="1" x14ac:dyDescent="0.35">
      <c r="A48" s="35" t="s">
        <v>131</v>
      </c>
      <c r="B48" s="14">
        <v>9883692</v>
      </c>
      <c r="C48" s="14">
        <v>1983479</v>
      </c>
      <c r="D48" s="14">
        <v>11874596</v>
      </c>
      <c r="E48" s="14">
        <v>13973050</v>
      </c>
      <c r="F48" s="14">
        <v>1730072</v>
      </c>
      <c r="G48" s="14">
        <v>13029841</v>
      </c>
      <c r="H48" s="15">
        <f t="shared" ref="H48" si="15">B48+E48</f>
        <v>23856742</v>
      </c>
      <c r="I48" s="15">
        <f t="shared" ref="I48" si="16">C48+F48</f>
        <v>3713551</v>
      </c>
      <c r="J48" s="15">
        <f t="shared" ref="J48" si="17">D48+G48</f>
        <v>24904437</v>
      </c>
      <c r="K48" s="15">
        <f t="shared" ref="K48" si="18">SUM(H48:J48)</f>
        <v>52474730</v>
      </c>
      <c r="L48" s="87"/>
    </row>
    <row r="49" spans="1:12" s="48" customFormat="1" ht="17.149999999999999" customHeight="1" x14ac:dyDescent="0.35">
      <c r="A49" s="91" t="s">
        <v>132</v>
      </c>
      <c r="B49" s="14">
        <v>10276050</v>
      </c>
      <c r="C49" s="14">
        <v>1962239</v>
      </c>
      <c r="D49" s="14">
        <v>11590809</v>
      </c>
      <c r="E49" s="14">
        <v>14464391</v>
      </c>
      <c r="F49" s="14">
        <v>1749444</v>
      </c>
      <c r="G49" s="14">
        <v>12660156</v>
      </c>
      <c r="H49" s="15">
        <f t="shared" ref="H49" si="19">B49+E49</f>
        <v>24740441</v>
      </c>
      <c r="I49" s="15">
        <f t="shared" ref="I49" si="20">C49+F49</f>
        <v>3711683</v>
      </c>
      <c r="J49" s="15">
        <f t="shared" ref="J49" si="21">D49+G49</f>
        <v>24250965</v>
      </c>
      <c r="K49" s="15">
        <f t="shared" ref="K49" si="22">SUM(H49:J49)</f>
        <v>52703089</v>
      </c>
      <c r="L49" s="85"/>
    </row>
    <row r="50" spans="1:12" s="48" customFormat="1" ht="17.149999999999999" customHeight="1" x14ac:dyDescent="0.35">
      <c r="A50" s="91" t="s">
        <v>133</v>
      </c>
      <c r="B50" s="14">
        <v>11015223</v>
      </c>
      <c r="C50" s="14">
        <v>1592060</v>
      </c>
      <c r="D50" s="14">
        <v>11285320</v>
      </c>
      <c r="E50" s="14">
        <v>15199791</v>
      </c>
      <c r="F50" s="14">
        <v>1523433</v>
      </c>
      <c r="G50" s="14">
        <v>12222663</v>
      </c>
      <c r="H50" s="15">
        <f t="shared" ref="H50" si="23">B50+E50</f>
        <v>26215014</v>
      </c>
      <c r="I50" s="15">
        <f t="shared" ref="I50" si="24">C50+F50</f>
        <v>3115493</v>
      </c>
      <c r="J50" s="15">
        <f t="shared" ref="J50" si="25">D50+G50</f>
        <v>23507983</v>
      </c>
      <c r="K50" s="15">
        <f t="shared" ref="K50" si="26">SUM(H50:J50)</f>
        <v>52838490</v>
      </c>
      <c r="L50" s="85"/>
    </row>
    <row r="51" spans="1:12" s="48" customFormat="1" ht="22.4" customHeight="1" x14ac:dyDescent="0.35">
      <c r="A51" s="35" t="s">
        <v>134</v>
      </c>
      <c r="B51" s="14">
        <v>11382078</v>
      </c>
      <c r="C51" s="14">
        <v>1655794</v>
      </c>
      <c r="D51" s="14">
        <v>10999310</v>
      </c>
      <c r="E51" s="14">
        <v>16015467</v>
      </c>
      <c r="F51" s="14">
        <v>1290985</v>
      </c>
      <c r="G51" s="14">
        <v>11869790</v>
      </c>
      <c r="H51" s="15">
        <f t="shared" ref="H51" si="27">B51+E51</f>
        <v>27397545</v>
      </c>
      <c r="I51" s="15">
        <f t="shared" ref="I51" si="28">C51+F51</f>
        <v>2946779</v>
      </c>
      <c r="J51" s="15">
        <f t="shared" ref="J51" si="29">D51+G51</f>
        <v>22869100</v>
      </c>
      <c r="K51" s="15">
        <f t="shared" ref="K51" si="30">SUM(H51:J51)</f>
        <v>53213424</v>
      </c>
      <c r="L51" s="85"/>
    </row>
    <row r="52" spans="1:12" s="48" customFormat="1" ht="17.149999999999999" customHeight="1" x14ac:dyDescent="0.35">
      <c r="A52" s="115"/>
      <c r="C52" s="116"/>
      <c r="D52" s="116"/>
      <c r="E52" s="117"/>
      <c r="F52" s="117"/>
      <c r="G52" s="117"/>
      <c r="H52" s="11"/>
      <c r="K52" s="118"/>
      <c r="L52" s="119"/>
    </row>
    <row r="53" spans="1:12" ht="17.149999999999999" customHeight="1" x14ac:dyDescent="0.35">
      <c r="A53" s="115"/>
      <c r="B53" s="48"/>
      <c r="C53" s="116"/>
      <c r="D53" s="116"/>
      <c r="E53" s="117"/>
      <c r="F53" s="117"/>
      <c r="G53" s="117"/>
      <c r="H53" s="120"/>
      <c r="I53" s="121"/>
      <c r="K53" s="122"/>
      <c r="L53" s="119"/>
    </row>
    <row r="54" spans="1:12" ht="17.149999999999999" customHeight="1" x14ac:dyDescent="0.35">
      <c r="A54" s="115"/>
      <c r="E54" s="117"/>
      <c r="F54" s="117"/>
      <c r="G54" s="117"/>
      <c r="H54" s="121"/>
      <c r="I54" s="123"/>
      <c r="J54" s="122"/>
      <c r="K54" s="124"/>
      <c r="L54" s="119"/>
    </row>
    <row r="55" spans="1:12" ht="17.149999999999999" customHeight="1" x14ac:dyDescent="0.35">
      <c r="A55" s="125"/>
      <c r="C55" s="126"/>
      <c r="D55" s="126"/>
      <c r="E55" s="126"/>
      <c r="F55" s="126"/>
      <c r="G55" s="24"/>
      <c r="H55" s="25"/>
      <c r="I55" s="123"/>
      <c r="J55" s="122"/>
      <c r="L55" s="119"/>
    </row>
    <row r="56" spans="1:12" ht="17.149999999999999" customHeight="1" x14ac:dyDescent="0.35">
      <c r="A56" s="125"/>
      <c r="C56" s="126"/>
      <c r="D56" s="126"/>
      <c r="E56" s="126"/>
      <c r="F56" s="126"/>
      <c r="G56" s="24"/>
      <c r="H56" s="24"/>
      <c r="I56" s="120"/>
      <c r="J56" s="122"/>
      <c r="K56" s="119"/>
      <c r="L56" s="119"/>
    </row>
    <row r="57" spans="1:12" ht="17.149999999999999" customHeight="1" x14ac:dyDescent="0.35">
      <c r="A57" s="115"/>
      <c r="C57" s="126"/>
      <c r="D57" s="126"/>
      <c r="E57" s="126"/>
      <c r="F57" s="126"/>
      <c r="G57" s="24"/>
      <c r="H57" s="24"/>
      <c r="I57" s="120"/>
      <c r="J57" s="122"/>
      <c r="K57" s="119"/>
      <c r="L57" s="119"/>
    </row>
    <row r="58" spans="1:12" ht="17.149999999999999" customHeight="1" x14ac:dyDescent="0.35">
      <c r="A58" s="115"/>
      <c r="C58" s="126"/>
      <c r="D58" s="126"/>
      <c r="E58" s="126"/>
      <c r="F58" s="126"/>
      <c r="G58" s="24"/>
      <c r="H58" s="24"/>
      <c r="I58" s="120"/>
      <c r="J58" s="122"/>
      <c r="K58" s="119"/>
      <c r="L58" s="119"/>
    </row>
    <row r="59" spans="1:12" ht="17.149999999999999" customHeight="1" x14ac:dyDescent="0.35">
      <c r="A59" s="115"/>
      <c r="C59" s="126"/>
      <c r="I59" s="122"/>
      <c r="J59" s="122"/>
      <c r="K59" s="119"/>
      <c r="L59" s="119"/>
    </row>
    <row r="60" spans="1:12" ht="17.149999999999999" customHeight="1" x14ac:dyDescent="0.35">
      <c r="A60" s="115"/>
      <c r="I60" s="122"/>
      <c r="J60" s="122"/>
      <c r="L60" s="119"/>
    </row>
    <row r="61" spans="1:12" ht="17.149999999999999" customHeight="1" x14ac:dyDescent="0.35">
      <c r="A61" s="115"/>
      <c r="I61" s="122"/>
      <c r="J61" s="122"/>
    </row>
    <row r="62" spans="1:12" ht="17.149999999999999" customHeight="1" x14ac:dyDescent="0.35">
      <c r="A62" s="115"/>
      <c r="I62" s="122"/>
      <c r="J62" s="122"/>
    </row>
    <row r="63" spans="1:12" ht="17.149999999999999" customHeight="1" x14ac:dyDescent="0.35">
      <c r="A63" s="125"/>
      <c r="C63" s="127"/>
      <c r="D63" s="127"/>
      <c r="I63" s="122"/>
      <c r="J63" s="122"/>
    </row>
    <row r="64" spans="1:12" ht="17.149999999999999" customHeight="1" x14ac:dyDescent="0.35">
      <c r="I64" s="122"/>
      <c r="J64" s="122"/>
    </row>
    <row r="65" spans="9:10" ht="17.149999999999999" customHeight="1" x14ac:dyDescent="0.35">
      <c r="I65" s="122"/>
      <c r="J65" s="122"/>
    </row>
    <row r="66" spans="9:10" ht="17.149999999999999" customHeight="1" x14ac:dyDescent="0.35">
      <c r="I66" s="122"/>
      <c r="J66" s="122"/>
    </row>
    <row r="67" spans="9:10" ht="17.149999999999999" customHeight="1" x14ac:dyDescent="0.35">
      <c r="I67" s="122"/>
      <c r="J67" s="122"/>
    </row>
    <row r="68" spans="9:10" ht="17.149999999999999" customHeight="1" x14ac:dyDescent="0.35">
      <c r="I68" s="122"/>
      <c r="J68" s="122"/>
    </row>
    <row r="69" spans="9:10" ht="17.149999999999999" customHeight="1" x14ac:dyDescent="0.35">
      <c r="I69" s="122"/>
      <c r="J69" s="122"/>
    </row>
  </sheetData>
  <phoneticPr fontId="15" type="noConversion"/>
  <pageMargins left="0.7" right="0.7" top="0.75" bottom="0.75" header="0.3" footer="0.3"/>
  <pageSetup paperSize="9" scale="74" fitToWidth="0" fitToHeight="0"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E66"/>
  <sheetViews>
    <sheetView showGridLines="0" workbookViewId="0">
      <pane xSplit="1" ySplit="7" topLeftCell="B8" activePane="bottomRight" state="frozen"/>
      <selection activeCell="E353" activeCellId="8" sqref="E25:E48 E65:E96 E129:E144 E161:E176 E193:E208 E225:E240 E289:E304 E321:E336 E353:E368"/>
      <selection pane="topRight" activeCell="E353" activeCellId="8" sqref="E25:E48 E65:E96 E129:E144 E161:E176 E193:E208 E225:E240 E289:E304 E321:E336 E353:E368"/>
      <selection pane="bottomLeft" activeCell="E353" activeCellId="8" sqref="E25:E48 E65:E96 E129:E144 E161:E176 E193:E208 E225:E240 E289:E304 E321:E336 E353:E368"/>
      <selection pane="bottomRight" activeCell="B8" sqref="B8"/>
    </sheetView>
  </sheetViews>
  <sheetFormatPr defaultColWidth="9.1796875" defaultRowHeight="17.149999999999999" customHeight="1" x14ac:dyDescent="0.35"/>
  <cols>
    <col min="1" max="1" width="12.453125" style="46" customWidth="1"/>
    <col min="2" max="4" width="14.7265625" style="46" customWidth="1"/>
    <col min="5" max="5" width="43.1796875" style="35" customWidth="1"/>
    <col min="6" max="16384" width="9.1796875" style="46"/>
  </cols>
  <sheetData>
    <row r="1" spans="1:5" ht="25.5" customHeight="1" x14ac:dyDescent="0.35">
      <c r="A1" s="108" t="s">
        <v>135</v>
      </c>
      <c r="B1" s="7"/>
      <c r="C1" s="7"/>
      <c r="D1" s="7"/>
    </row>
    <row r="2" spans="1:5" ht="17.149999999999999" customHeight="1" x14ac:dyDescent="0.35">
      <c r="A2" s="41" t="s">
        <v>62</v>
      </c>
      <c r="B2" s="55"/>
      <c r="C2" s="128"/>
      <c r="D2" s="128"/>
      <c r="E2" s="129"/>
    </row>
    <row r="3" spans="1:5" ht="17.149999999999999" customHeight="1" x14ac:dyDescent="0.35">
      <c r="A3" s="41" t="s">
        <v>32</v>
      </c>
      <c r="B3" s="55"/>
      <c r="C3" s="128"/>
      <c r="D3" s="128"/>
      <c r="E3" s="129"/>
    </row>
    <row r="4" spans="1:5" s="58" customFormat="1" ht="17.149999999999999" customHeight="1" x14ac:dyDescent="0.35">
      <c r="A4" s="41" t="s">
        <v>64</v>
      </c>
      <c r="B4" s="57"/>
      <c r="C4" s="55"/>
      <c r="D4" s="12"/>
      <c r="E4" s="12"/>
    </row>
    <row r="5" spans="1:5" ht="17.149999999999999" customHeight="1" x14ac:dyDescent="0.35">
      <c r="A5" s="41" t="s">
        <v>65</v>
      </c>
      <c r="B5" s="55"/>
      <c r="C5" s="128"/>
      <c r="D5" s="128"/>
      <c r="E5" s="129"/>
    </row>
    <row r="6" spans="1:5" ht="17.149999999999999" customHeight="1" x14ac:dyDescent="0.35">
      <c r="A6" s="44" t="s">
        <v>66</v>
      </c>
      <c r="B6" s="44"/>
      <c r="C6" s="130"/>
      <c r="D6" s="130"/>
      <c r="E6" s="131"/>
    </row>
    <row r="7" spans="1:5" ht="34.15" customHeight="1" x14ac:dyDescent="0.35">
      <c r="A7" s="132" t="s">
        <v>67</v>
      </c>
      <c r="B7" s="133" t="s">
        <v>136</v>
      </c>
      <c r="C7" s="134" t="s">
        <v>137</v>
      </c>
      <c r="D7" s="134" t="s">
        <v>138</v>
      </c>
      <c r="E7" s="132" t="s">
        <v>22</v>
      </c>
    </row>
    <row r="8" spans="1:5" ht="17.149999999999999" customHeight="1" x14ac:dyDescent="0.35">
      <c r="A8" s="35" t="s">
        <v>139</v>
      </c>
      <c r="B8" s="15">
        <v>18975</v>
      </c>
      <c r="C8" s="15">
        <v>59446</v>
      </c>
      <c r="D8" s="15">
        <f t="shared" ref="D8:D35" si="0">B8+C8</f>
        <v>78421</v>
      </c>
      <c r="E8" s="135" t="s">
        <v>140</v>
      </c>
    </row>
    <row r="9" spans="1:5" ht="17.149999999999999" customHeight="1" x14ac:dyDescent="0.35">
      <c r="A9" s="35" t="s">
        <v>78</v>
      </c>
      <c r="B9" s="15">
        <v>32</v>
      </c>
      <c r="C9" s="15">
        <v>36</v>
      </c>
      <c r="D9" s="15">
        <f t="shared" si="0"/>
        <v>68</v>
      </c>
      <c r="E9" s="135"/>
    </row>
    <row r="10" spans="1:5" ht="17.149999999999999" customHeight="1" x14ac:dyDescent="0.35">
      <c r="A10" s="35" t="s">
        <v>79</v>
      </c>
      <c r="B10" s="15">
        <v>1570</v>
      </c>
      <c r="C10" s="15">
        <v>1671</v>
      </c>
      <c r="D10" s="15">
        <f t="shared" si="0"/>
        <v>3241</v>
      </c>
      <c r="E10" s="135"/>
    </row>
    <row r="11" spans="1:5" ht="22.4" customHeight="1" x14ac:dyDescent="0.35">
      <c r="A11" s="35" t="s">
        <v>80</v>
      </c>
      <c r="B11" s="15">
        <v>10963</v>
      </c>
      <c r="C11" s="15">
        <v>12678</v>
      </c>
      <c r="D11" s="15">
        <f t="shared" si="0"/>
        <v>23641</v>
      </c>
      <c r="E11" s="135"/>
    </row>
    <row r="12" spans="1:5" ht="17.149999999999999" customHeight="1" x14ac:dyDescent="0.35">
      <c r="A12" s="35" t="s">
        <v>81</v>
      </c>
      <c r="B12" s="15">
        <v>35130</v>
      </c>
      <c r="C12" s="15">
        <v>45456</v>
      </c>
      <c r="D12" s="15">
        <f t="shared" si="0"/>
        <v>80586</v>
      </c>
      <c r="E12" s="135"/>
    </row>
    <row r="13" spans="1:5" ht="17.149999999999999" customHeight="1" x14ac:dyDescent="0.35">
      <c r="A13" s="35" t="s">
        <v>82</v>
      </c>
      <c r="B13" s="15">
        <v>35190</v>
      </c>
      <c r="C13" s="15">
        <v>57632</v>
      </c>
      <c r="D13" s="15">
        <f t="shared" si="0"/>
        <v>92822</v>
      </c>
      <c r="E13" s="135"/>
    </row>
    <row r="14" spans="1:5" ht="17.149999999999999" customHeight="1" x14ac:dyDescent="0.35">
      <c r="A14" s="35" t="s">
        <v>83</v>
      </c>
      <c r="B14" s="15">
        <v>39730</v>
      </c>
      <c r="C14" s="15">
        <v>55603</v>
      </c>
      <c r="D14" s="15">
        <f t="shared" si="0"/>
        <v>95333</v>
      </c>
      <c r="E14" s="135"/>
    </row>
    <row r="15" spans="1:5" ht="22.4" customHeight="1" x14ac:dyDescent="0.35">
      <c r="A15" s="35" t="s">
        <v>85</v>
      </c>
      <c r="B15" s="15">
        <v>37485</v>
      </c>
      <c r="C15" s="15">
        <v>61164</v>
      </c>
      <c r="D15" s="15">
        <f t="shared" si="0"/>
        <v>98649</v>
      </c>
      <c r="E15" s="135" t="s">
        <v>141</v>
      </c>
    </row>
    <row r="16" spans="1:5" ht="17.149999999999999" customHeight="1" x14ac:dyDescent="0.35">
      <c r="A16" s="35" t="s">
        <v>86</v>
      </c>
      <c r="B16" s="15">
        <v>37130</v>
      </c>
      <c r="C16" s="15">
        <v>60216</v>
      </c>
      <c r="D16" s="15">
        <f t="shared" si="0"/>
        <v>97346</v>
      </c>
      <c r="E16" s="135" t="s">
        <v>142</v>
      </c>
    </row>
    <row r="17" spans="1:5" ht="17.149999999999999" customHeight="1" x14ac:dyDescent="0.35">
      <c r="A17" s="35" t="s">
        <v>143</v>
      </c>
      <c r="B17" s="15">
        <v>53780</v>
      </c>
      <c r="C17" s="15">
        <v>76227</v>
      </c>
      <c r="D17" s="15">
        <f t="shared" si="0"/>
        <v>130007</v>
      </c>
      <c r="E17" s="135" t="s">
        <v>144</v>
      </c>
    </row>
    <row r="18" spans="1:5" ht="17.149999999999999" customHeight="1" x14ac:dyDescent="0.35">
      <c r="A18" s="35" t="s">
        <v>88</v>
      </c>
      <c r="B18" s="15">
        <v>60999</v>
      </c>
      <c r="C18" s="15">
        <v>82081</v>
      </c>
      <c r="D18" s="15">
        <f t="shared" si="0"/>
        <v>143080</v>
      </c>
      <c r="E18" s="135" t="s">
        <v>145</v>
      </c>
    </row>
    <row r="19" spans="1:5" ht="22.4" customHeight="1" x14ac:dyDescent="0.35">
      <c r="A19" s="35" t="s">
        <v>89</v>
      </c>
      <c r="B19" s="15">
        <v>85457</v>
      </c>
      <c r="C19" s="15">
        <v>126515</v>
      </c>
      <c r="D19" s="15">
        <f t="shared" si="0"/>
        <v>211972</v>
      </c>
      <c r="E19" s="135" t="s">
        <v>146</v>
      </c>
    </row>
    <row r="20" spans="1:5" ht="17.149999999999999" customHeight="1" x14ac:dyDescent="0.35">
      <c r="A20" s="35" t="s">
        <v>91</v>
      </c>
      <c r="B20" s="15">
        <v>112267</v>
      </c>
      <c r="C20" s="15">
        <v>160543</v>
      </c>
      <c r="D20" s="15">
        <f t="shared" si="0"/>
        <v>272810</v>
      </c>
      <c r="E20" s="135" t="s">
        <v>147</v>
      </c>
    </row>
    <row r="21" spans="1:5" ht="17.149999999999999" customHeight="1" x14ac:dyDescent="0.35">
      <c r="A21" s="35" t="s">
        <v>92</v>
      </c>
      <c r="B21" s="15">
        <v>138225</v>
      </c>
      <c r="C21" s="15">
        <v>197911</v>
      </c>
      <c r="D21" s="15">
        <f t="shared" si="0"/>
        <v>336136</v>
      </c>
      <c r="E21" s="135" t="s">
        <v>148</v>
      </c>
    </row>
    <row r="22" spans="1:5" ht="17.149999999999999" customHeight="1" x14ac:dyDescent="0.35">
      <c r="A22" s="35" t="s">
        <v>93</v>
      </c>
      <c r="B22" s="15">
        <v>169283</v>
      </c>
      <c r="C22" s="15">
        <v>233400</v>
      </c>
      <c r="D22" s="15">
        <f t="shared" si="0"/>
        <v>402683</v>
      </c>
      <c r="E22" s="135" t="s">
        <v>149</v>
      </c>
    </row>
    <row r="23" spans="1:5" ht="22.4" customHeight="1" x14ac:dyDescent="0.35">
      <c r="A23" s="35" t="s">
        <v>94</v>
      </c>
      <c r="B23" s="15">
        <v>233371</v>
      </c>
      <c r="C23" s="15">
        <v>306842</v>
      </c>
      <c r="D23" s="15">
        <f t="shared" si="0"/>
        <v>540213</v>
      </c>
      <c r="E23" s="135" t="s">
        <v>150</v>
      </c>
    </row>
    <row r="24" spans="1:5" ht="17.149999999999999" customHeight="1" x14ac:dyDescent="0.35">
      <c r="A24" s="35" t="s">
        <v>96</v>
      </c>
      <c r="B24" s="15">
        <v>268356</v>
      </c>
      <c r="C24" s="15">
        <v>354641</v>
      </c>
      <c r="D24" s="15">
        <f t="shared" si="0"/>
        <v>622997</v>
      </c>
      <c r="E24" s="135" t="s">
        <v>151</v>
      </c>
    </row>
    <row r="25" spans="1:5" s="48" customFormat="1" ht="17.149999999999999" customHeight="1" x14ac:dyDescent="0.35">
      <c r="A25" s="35" t="s">
        <v>98</v>
      </c>
      <c r="B25" s="15">
        <v>353711</v>
      </c>
      <c r="C25" s="15">
        <v>461304</v>
      </c>
      <c r="D25" s="15">
        <f t="shared" si="0"/>
        <v>815015</v>
      </c>
      <c r="E25" s="135" t="s">
        <v>152</v>
      </c>
    </row>
    <row r="26" spans="1:5" s="48" customFormat="1" ht="17.149999999999999" customHeight="1" x14ac:dyDescent="0.35">
      <c r="A26" s="35" t="s">
        <v>99</v>
      </c>
      <c r="B26" s="15">
        <v>409784</v>
      </c>
      <c r="C26" s="15">
        <v>525776</v>
      </c>
      <c r="D26" s="15">
        <f t="shared" si="0"/>
        <v>935560</v>
      </c>
      <c r="E26" s="135" t="s">
        <v>153</v>
      </c>
    </row>
    <row r="27" spans="1:5" s="48" customFormat="1" ht="22.4" customHeight="1" x14ac:dyDescent="0.35">
      <c r="A27" s="35" t="s">
        <v>101</v>
      </c>
      <c r="B27" s="15">
        <v>446454</v>
      </c>
      <c r="C27" s="15">
        <v>581680</v>
      </c>
      <c r="D27" s="15">
        <f t="shared" si="0"/>
        <v>1028134</v>
      </c>
      <c r="E27" s="135" t="s">
        <v>154</v>
      </c>
    </row>
    <row r="28" spans="1:5" s="48" customFormat="1" ht="17.149999999999999" customHeight="1" x14ac:dyDescent="0.35">
      <c r="A28" s="35" t="s">
        <v>102</v>
      </c>
      <c r="B28" s="15">
        <v>461168</v>
      </c>
      <c r="C28" s="15">
        <v>598064</v>
      </c>
      <c r="D28" s="15">
        <f t="shared" si="0"/>
        <v>1059232</v>
      </c>
      <c r="E28" s="135" t="s">
        <v>155</v>
      </c>
    </row>
    <row r="29" spans="1:5" s="48" customFormat="1" ht="17.149999999999999" customHeight="1" x14ac:dyDescent="0.35">
      <c r="A29" s="35" t="s">
        <v>103</v>
      </c>
      <c r="B29" s="15">
        <v>517423</v>
      </c>
      <c r="C29" s="15">
        <v>664924</v>
      </c>
      <c r="D29" s="15">
        <f t="shared" si="0"/>
        <v>1182347</v>
      </c>
      <c r="E29" s="135" t="s">
        <v>156</v>
      </c>
    </row>
    <row r="30" spans="1:5" s="48" customFormat="1" ht="17.149999999999999" customHeight="1" x14ac:dyDescent="0.35">
      <c r="A30" s="35" t="s">
        <v>104</v>
      </c>
      <c r="B30" s="15">
        <v>577420</v>
      </c>
      <c r="C30" s="15">
        <v>741547</v>
      </c>
      <c r="D30" s="15">
        <f t="shared" si="0"/>
        <v>1318967</v>
      </c>
      <c r="E30" s="135" t="s">
        <v>157</v>
      </c>
    </row>
    <row r="31" spans="1:5" s="48" customFormat="1" ht="22.4" customHeight="1" x14ac:dyDescent="0.35">
      <c r="A31" s="35" t="s">
        <v>106</v>
      </c>
      <c r="B31" s="15">
        <v>546109</v>
      </c>
      <c r="C31" s="15">
        <v>708652</v>
      </c>
      <c r="D31" s="15">
        <f t="shared" si="0"/>
        <v>1254761</v>
      </c>
      <c r="E31" s="135" t="s">
        <v>158</v>
      </c>
    </row>
    <row r="32" spans="1:5" s="48" customFormat="1" ht="17.149999999999999" customHeight="1" x14ac:dyDescent="0.35">
      <c r="A32" s="35" t="s">
        <v>108</v>
      </c>
      <c r="B32" s="15">
        <v>560848</v>
      </c>
      <c r="C32" s="15">
        <v>707374</v>
      </c>
      <c r="D32" s="15">
        <f t="shared" si="0"/>
        <v>1268222</v>
      </c>
      <c r="E32" s="135" t="s">
        <v>159</v>
      </c>
    </row>
    <row r="33" spans="1:5" s="48" customFormat="1" ht="17.149999999999999" customHeight="1" x14ac:dyDescent="0.35">
      <c r="A33" s="35" t="s">
        <v>109</v>
      </c>
      <c r="B33" s="15">
        <v>513014</v>
      </c>
      <c r="C33" s="15">
        <v>632575</v>
      </c>
      <c r="D33" s="15">
        <f t="shared" si="0"/>
        <v>1145589</v>
      </c>
      <c r="E33" s="135" t="s">
        <v>160</v>
      </c>
    </row>
    <row r="34" spans="1:5" s="48" customFormat="1" ht="17.149999999999999" customHeight="1" x14ac:dyDescent="0.35">
      <c r="A34" s="35" t="s">
        <v>110</v>
      </c>
      <c r="B34" s="15">
        <v>506494</v>
      </c>
      <c r="C34" s="15">
        <v>619726</v>
      </c>
      <c r="D34" s="15">
        <f t="shared" si="0"/>
        <v>1126220</v>
      </c>
      <c r="E34" s="135" t="s">
        <v>161</v>
      </c>
    </row>
    <row r="35" spans="1:5" s="48" customFormat="1" ht="22.4" customHeight="1" x14ac:dyDescent="0.35">
      <c r="A35" s="35" t="s">
        <v>112</v>
      </c>
      <c r="B35" s="15">
        <v>475106</v>
      </c>
      <c r="C35" s="15">
        <v>573654</v>
      </c>
      <c r="D35" s="15">
        <f t="shared" si="0"/>
        <v>1048760</v>
      </c>
      <c r="E35" s="135" t="s">
        <v>162</v>
      </c>
    </row>
    <row r="36" spans="1:5" s="48" customFormat="1" ht="17.149999999999999" customHeight="1" x14ac:dyDescent="0.35">
      <c r="A36" s="35" t="s">
        <v>114</v>
      </c>
      <c r="B36" s="15">
        <v>473901</v>
      </c>
      <c r="C36" s="15">
        <v>554940</v>
      </c>
      <c r="D36" s="15">
        <f t="shared" ref="D36:D45" si="1">B36+C36</f>
        <v>1028841</v>
      </c>
      <c r="E36" s="135"/>
    </row>
    <row r="37" spans="1:5" s="48" customFormat="1" ht="17.149999999999999" customHeight="1" x14ac:dyDescent="0.35">
      <c r="A37" s="35" t="s">
        <v>115</v>
      </c>
      <c r="B37" s="15">
        <v>486658</v>
      </c>
      <c r="C37" s="15">
        <v>600361</v>
      </c>
      <c r="D37" s="15">
        <f t="shared" si="1"/>
        <v>1087019</v>
      </c>
      <c r="E37" s="135"/>
    </row>
    <row r="38" spans="1:5" s="48" customFormat="1" ht="17.149999999999999" customHeight="1" x14ac:dyDescent="0.35">
      <c r="A38" s="35" t="s">
        <v>116</v>
      </c>
      <c r="B38" s="15">
        <v>521723</v>
      </c>
      <c r="C38" s="15">
        <v>654875</v>
      </c>
      <c r="D38" s="15">
        <f t="shared" si="1"/>
        <v>1176598</v>
      </c>
      <c r="E38" s="135" t="s">
        <v>163</v>
      </c>
    </row>
    <row r="39" spans="1:5" s="48" customFormat="1" ht="22.4" customHeight="1" x14ac:dyDescent="0.35">
      <c r="A39" s="35" t="s">
        <v>118</v>
      </c>
      <c r="B39" s="15">
        <v>456607</v>
      </c>
      <c r="C39" s="15">
        <v>544126</v>
      </c>
      <c r="D39" s="15">
        <f t="shared" si="1"/>
        <v>1000733</v>
      </c>
      <c r="E39" s="135" t="s">
        <v>164</v>
      </c>
    </row>
    <row r="40" spans="1:5" s="48" customFormat="1" ht="17.149999999999999" customHeight="1" x14ac:dyDescent="0.35">
      <c r="A40" s="35" t="s">
        <v>120</v>
      </c>
      <c r="B40" s="15">
        <v>62484</v>
      </c>
      <c r="C40" s="15">
        <v>80108</v>
      </c>
      <c r="D40" s="15">
        <f t="shared" si="1"/>
        <v>142592</v>
      </c>
      <c r="E40" s="135" t="s">
        <v>165</v>
      </c>
    </row>
    <row r="41" spans="1:5" s="48" customFormat="1" ht="17.149999999999999" customHeight="1" x14ac:dyDescent="0.35">
      <c r="A41" s="35" t="s">
        <v>121</v>
      </c>
      <c r="B41" s="15">
        <v>384482</v>
      </c>
      <c r="C41" s="15">
        <v>488899</v>
      </c>
      <c r="D41" s="15">
        <f t="shared" si="1"/>
        <v>873381</v>
      </c>
      <c r="E41" s="135" t="s">
        <v>166</v>
      </c>
    </row>
    <row r="42" spans="1:5" s="48" customFormat="1" ht="17.149999999999999" customHeight="1" x14ac:dyDescent="0.35">
      <c r="A42" s="35" t="s">
        <v>122</v>
      </c>
      <c r="B42" s="15">
        <v>430702</v>
      </c>
      <c r="C42" s="15">
        <v>560930</v>
      </c>
      <c r="D42" s="15">
        <f t="shared" si="1"/>
        <v>991632</v>
      </c>
      <c r="E42" s="135" t="s">
        <v>167</v>
      </c>
    </row>
    <row r="43" spans="1:5" s="48" customFormat="1" ht="22.4" customHeight="1" x14ac:dyDescent="0.35">
      <c r="A43" s="35" t="s">
        <v>124</v>
      </c>
      <c r="B43" s="15">
        <v>329224</v>
      </c>
      <c r="C43" s="15">
        <v>435799</v>
      </c>
      <c r="D43" s="15">
        <f t="shared" si="1"/>
        <v>765023</v>
      </c>
      <c r="E43" s="135" t="s">
        <v>168</v>
      </c>
    </row>
    <row r="44" spans="1:5" s="48" customFormat="1" ht="16.5" customHeight="1" x14ac:dyDescent="0.35">
      <c r="A44" s="35" t="s">
        <v>125</v>
      </c>
      <c r="B44" s="15">
        <v>431215</v>
      </c>
      <c r="C44" s="15">
        <v>570822</v>
      </c>
      <c r="D44" s="15">
        <f t="shared" si="1"/>
        <v>1002037</v>
      </c>
      <c r="E44" s="135" t="s">
        <v>169</v>
      </c>
    </row>
    <row r="45" spans="1:5" s="48" customFormat="1" ht="16.5" customHeight="1" x14ac:dyDescent="0.35">
      <c r="A45" s="35" t="s">
        <v>126</v>
      </c>
      <c r="B45" s="15">
        <v>382515</v>
      </c>
      <c r="C45" s="15">
        <v>518212</v>
      </c>
      <c r="D45" s="15">
        <f t="shared" si="1"/>
        <v>900727</v>
      </c>
      <c r="E45" s="135" t="s">
        <v>170</v>
      </c>
    </row>
    <row r="46" spans="1:5" s="48" customFormat="1" ht="16.5" customHeight="1" x14ac:dyDescent="0.35">
      <c r="A46" s="35" t="s">
        <v>128</v>
      </c>
      <c r="B46" s="15">
        <v>365834</v>
      </c>
      <c r="C46" s="15">
        <v>491679</v>
      </c>
      <c r="D46" s="15">
        <f>Table2[[#This Row],[Gas]]+Table2[[#This Row],[Electricity]]</f>
        <v>857513</v>
      </c>
      <c r="E46" s="135" t="s">
        <v>171</v>
      </c>
    </row>
    <row r="47" spans="1:5" s="48" customFormat="1" ht="22.4" customHeight="1" x14ac:dyDescent="0.35">
      <c r="A47" s="35" t="s">
        <v>130</v>
      </c>
      <c r="B47" s="15">
        <v>389455</v>
      </c>
      <c r="C47" s="15">
        <v>508031</v>
      </c>
      <c r="D47" s="15">
        <f>Table2[[#This Row],[Gas]]+Table2[[#This Row],[Electricity]]</f>
        <v>897486</v>
      </c>
      <c r="E47" s="135" t="s">
        <v>172</v>
      </c>
    </row>
    <row r="48" spans="1:5" s="48" customFormat="1" ht="17.149999999999999" customHeight="1" x14ac:dyDescent="0.35">
      <c r="A48" s="35" t="s">
        <v>131</v>
      </c>
      <c r="B48" s="15">
        <v>363121</v>
      </c>
      <c r="C48" s="15">
        <v>477608</v>
      </c>
      <c r="D48" s="15">
        <f>Table2[[#This Row],[Gas]]+Table2[[#This Row],[Electricity]]</f>
        <v>840729</v>
      </c>
      <c r="E48" s="95"/>
    </row>
    <row r="49" spans="1:5" s="48" customFormat="1" ht="17.149999999999999" customHeight="1" x14ac:dyDescent="0.35">
      <c r="A49" s="35" t="s">
        <v>132</v>
      </c>
      <c r="B49" s="15">
        <v>369946</v>
      </c>
      <c r="C49" s="15">
        <v>504572</v>
      </c>
      <c r="D49" s="15">
        <f>Table2[[#This Row],[Gas]]+Table2[[#This Row],[Electricity]]</f>
        <v>874518</v>
      </c>
      <c r="E49" s="95"/>
    </row>
    <row r="50" spans="1:5" s="48" customFormat="1" ht="17.149999999999999" customHeight="1" x14ac:dyDescent="0.35">
      <c r="A50" s="35" t="s">
        <v>133</v>
      </c>
      <c r="B50" s="15">
        <v>398956</v>
      </c>
      <c r="C50" s="15">
        <v>516631</v>
      </c>
      <c r="D50" s="15">
        <f>Table2[[#This Row],[Gas]]+Table2[[#This Row],[Electricity]]</f>
        <v>915587</v>
      </c>
      <c r="E50" s="95"/>
    </row>
    <row r="51" spans="1:5" s="48" customFormat="1" ht="22.4" customHeight="1" x14ac:dyDescent="0.35">
      <c r="A51" s="136" t="s">
        <v>134</v>
      </c>
      <c r="B51" s="96">
        <v>369336</v>
      </c>
      <c r="C51" s="96">
        <v>489715</v>
      </c>
      <c r="D51" s="96">
        <f>Table2[[#This Row],[Gas]]+Table2[[#This Row],[Electricity]]</f>
        <v>859051</v>
      </c>
      <c r="E51" s="97"/>
    </row>
    <row r="52" spans="1:5" s="48" customFormat="1" ht="17.149999999999999" customHeight="1" x14ac:dyDescent="0.35">
      <c r="A52" s="35" t="s">
        <v>77</v>
      </c>
      <c r="B52" s="15">
        <f>SUM(B8:B51)</f>
        <v>12921633</v>
      </c>
      <c r="C52" s="15">
        <f>SUM(C8:C51)</f>
        <v>16704646</v>
      </c>
      <c r="D52" s="15">
        <f>SUM(D8:D51)</f>
        <v>29626279</v>
      </c>
      <c r="E52" s="95"/>
    </row>
    <row r="53" spans="1:5" s="48" customFormat="1" ht="17.149999999999999" customHeight="1" x14ac:dyDescent="0.35">
      <c r="B53" s="117"/>
      <c r="C53" s="137"/>
      <c r="D53" s="137"/>
      <c r="E53" s="45"/>
    </row>
    <row r="54" spans="1:5" s="48" customFormat="1" ht="17.149999999999999" customHeight="1" x14ac:dyDescent="0.35">
      <c r="A54" s="6"/>
      <c r="B54" s="138"/>
      <c r="C54" s="139"/>
      <c r="D54" s="137"/>
      <c r="E54" s="140"/>
    </row>
    <row r="55" spans="1:5" s="48" customFormat="1" ht="17.149999999999999" customHeight="1" x14ac:dyDescent="0.35">
      <c r="B55" s="138"/>
      <c r="C55" s="138"/>
      <c r="D55" s="121"/>
      <c r="E55" s="141"/>
    </row>
    <row r="56" spans="1:5" s="48" customFormat="1" ht="17.149999999999999" customHeight="1" x14ac:dyDescent="0.35">
      <c r="B56" s="117"/>
      <c r="C56" s="138"/>
      <c r="D56" s="138"/>
      <c r="E56" s="142"/>
    </row>
    <row r="57" spans="1:5" ht="17.149999999999999" customHeight="1" x14ac:dyDescent="0.35">
      <c r="B57" s="117"/>
      <c r="C57" s="121"/>
      <c r="D57" s="121"/>
      <c r="E57" s="138"/>
    </row>
    <row r="58" spans="1:5" ht="17.149999999999999" customHeight="1" x14ac:dyDescent="0.35">
      <c r="B58" s="117"/>
      <c r="C58" s="48"/>
      <c r="D58" s="137"/>
      <c r="E58" s="38"/>
    </row>
    <row r="59" spans="1:5" ht="17.149999999999999" customHeight="1" x14ac:dyDescent="0.35">
      <c r="B59" s="143"/>
      <c r="C59" s="143"/>
      <c r="D59" s="137"/>
      <c r="E59" s="38"/>
    </row>
    <row r="60" spans="1:5" ht="15.75" customHeight="1" x14ac:dyDescent="0.35">
      <c r="B60" s="6"/>
    </row>
    <row r="61" spans="1:5" ht="15.75" customHeight="1" x14ac:dyDescent="0.35">
      <c r="B61" s="6"/>
      <c r="D61" s="144"/>
    </row>
    <row r="62" spans="1:5" ht="15.75" customHeight="1" x14ac:dyDescent="0.35">
      <c r="B62" s="6"/>
      <c r="D62" s="144"/>
      <c r="E62" s="145"/>
    </row>
    <row r="63" spans="1:5" ht="17.149999999999999" customHeight="1" x14ac:dyDescent="0.35">
      <c r="B63" s="6"/>
      <c r="C63" s="7"/>
      <c r="D63" s="7"/>
      <c r="E63" s="145"/>
    </row>
    <row r="64" spans="1:5" ht="17.149999999999999" customHeight="1" x14ac:dyDescent="0.35">
      <c r="B64" s="6"/>
    </row>
    <row r="65" spans="2:2" ht="17.149999999999999" customHeight="1" x14ac:dyDescent="0.35">
      <c r="B65" s="146"/>
    </row>
    <row r="66" spans="2:2" ht="17.149999999999999" customHeight="1" x14ac:dyDescent="0.35">
      <c r="B66" s="146"/>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O72"/>
  <sheetViews>
    <sheetView showGridLines="0" zoomScaleNormal="100" workbookViewId="0">
      <pane xSplit="1" ySplit="8" topLeftCell="B9" activePane="bottomRight" state="frozen"/>
      <selection activeCell="E353" activeCellId="8" sqref="E25:E48 E65:E96 E129:E144 E161:E176 E193:E208 E225:E240 E289:E304 E321:E336 E353:E368"/>
      <selection pane="topRight" activeCell="E353" activeCellId="8" sqref="E25:E48 E65:E96 E129:E144 E161:E176 E193:E208 E225:E240 E289:E304 E321:E336 E353:E368"/>
      <selection pane="bottomLeft" activeCell="E353" activeCellId="8" sqref="E25:E48 E65:E96 E129:E144 E161:E176 E193:E208 E225:E240 E289:E304 E321:E336 E353:E368"/>
      <selection pane="bottomRight" activeCell="B9" sqref="B9"/>
    </sheetView>
  </sheetViews>
  <sheetFormatPr defaultColWidth="9.1796875" defaultRowHeight="17.149999999999999" customHeight="1" x14ac:dyDescent="0.35"/>
  <cols>
    <col min="1" max="1" width="13.26953125" style="46" customWidth="1"/>
    <col min="2" max="2" width="13.26953125" style="7" customWidth="1"/>
    <col min="3" max="3" width="12.81640625" style="7" customWidth="1"/>
    <col min="4" max="4" width="12" style="7" customWidth="1"/>
    <col min="5" max="5" width="11.81640625" style="7" customWidth="1"/>
    <col min="6" max="6" width="21" style="7" customWidth="1"/>
    <col min="7" max="7" width="13.1796875" style="7" customWidth="1"/>
    <col min="8" max="8" width="12" style="7" customWidth="1"/>
    <col min="9" max="9" width="12.54296875" style="7" customWidth="1"/>
    <col min="10" max="10" width="17.54296875" style="7" customWidth="1"/>
    <col min="11" max="11" width="12.453125" style="7" customWidth="1"/>
    <col min="12" max="12" width="11.81640625" style="7" customWidth="1"/>
    <col min="13" max="13" width="13.26953125" style="7" customWidth="1"/>
    <col min="14" max="14" width="14.54296875" style="7" customWidth="1"/>
    <col min="15" max="15" width="48.26953125" style="7" customWidth="1"/>
    <col min="16" max="16384" width="9.1796875" style="8"/>
  </cols>
  <sheetData>
    <row r="1" spans="1:15" ht="25.5" customHeight="1" x14ac:dyDescent="0.35">
      <c r="A1" s="108" t="s">
        <v>173</v>
      </c>
    </row>
    <row r="2" spans="1:15" ht="17.149999999999999" customHeight="1" x14ac:dyDescent="0.35">
      <c r="A2" s="41" t="s">
        <v>62</v>
      </c>
    </row>
    <row r="3" spans="1:15" ht="17.149999999999999" customHeight="1" x14ac:dyDescent="0.35">
      <c r="A3" s="41" t="s">
        <v>32</v>
      </c>
    </row>
    <row r="4" spans="1:15" s="58" customFormat="1" ht="17.149999999999999" customHeight="1" x14ac:dyDescent="0.35">
      <c r="A4" s="41" t="s">
        <v>64</v>
      </c>
      <c r="B4" s="57"/>
      <c r="C4" s="55"/>
      <c r="D4" s="12"/>
      <c r="E4" s="12"/>
      <c r="F4" s="13"/>
    </row>
    <row r="5" spans="1:15" ht="17.149999999999999" customHeight="1" x14ac:dyDescent="0.35">
      <c r="A5" s="41" t="s">
        <v>174</v>
      </c>
    </row>
    <row r="6" spans="1:15" ht="17.149999999999999" customHeight="1" x14ac:dyDescent="0.35">
      <c r="A6" s="41" t="s">
        <v>65</v>
      </c>
    </row>
    <row r="7" spans="1:15" ht="17.149999999999999" customHeight="1" x14ac:dyDescent="0.35">
      <c r="A7" s="44" t="s">
        <v>66</v>
      </c>
      <c r="B7" s="44"/>
      <c r="C7" s="130"/>
    </row>
    <row r="8" spans="1:15" ht="77.25" customHeight="1" x14ac:dyDescent="0.35">
      <c r="A8" s="132" t="s">
        <v>67</v>
      </c>
      <c r="B8" s="134" t="s">
        <v>68</v>
      </c>
      <c r="C8" s="134" t="s">
        <v>69</v>
      </c>
      <c r="D8" s="134" t="s">
        <v>175</v>
      </c>
      <c r="E8" s="134" t="s">
        <v>70</v>
      </c>
      <c r="F8" s="134" t="s">
        <v>176</v>
      </c>
      <c r="G8" s="134" t="s">
        <v>72</v>
      </c>
      <c r="H8" s="134" t="s">
        <v>177</v>
      </c>
      <c r="I8" s="134" t="s">
        <v>178</v>
      </c>
      <c r="J8" s="134" t="s">
        <v>179</v>
      </c>
      <c r="K8" s="134" t="s">
        <v>180</v>
      </c>
      <c r="L8" s="134" t="s">
        <v>181</v>
      </c>
      <c r="M8" s="134" t="s">
        <v>76</v>
      </c>
      <c r="N8" s="133" t="s">
        <v>77</v>
      </c>
      <c r="O8" s="132" t="s">
        <v>22</v>
      </c>
    </row>
    <row r="9" spans="1:15" ht="17.149999999999999" customHeight="1" x14ac:dyDescent="0.35">
      <c r="A9" s="35" t="s">
        <v>78</v>
      </c>
      <c r="B9" s="64">
        <v>0</v>
      </c>
      <c r="C9" s="15"/>
      <c r="D9" s="15">
        <v>10038</v>
      </c>
      <c r="E9" s="15">
        <v>553631</v>
      </c>
      <c r="F9" s="64">
        <v>0</v>
      </c>
      <c r="G9" s="15"/>
      <c r="H9" s="15">
        <v>354969</v>
      </c>
      <c r="I9" s="15">
        <v>1771055</v>
      </c>
      <c r="J9" s="64">
        <f t="shared" ref="J9:J33" si="0">B9+F9</f>
        <v>0</v>
      </c>
      <c r="K9" s="15"/>
      <c r="L9" s="15">
        <f t="shared" ref="L9:L21" si="1">D9+H9</f>
        <v>365007</v>
      </c>
      <c r="M9" s="15">
        <f t="shared" ref="M9:M22" si="2">E9+I9</f>
        <v>2324686</v>
      </c>
      <c r="N9" s="15">
        <f>J9+L9+M9</f>
        <v>2689693</v>
      </c>
      <c r="O9" s="147"/>
    </row>
    <row r="10" spans="1:15" ht="17.149999999999999" customHeight="1" x14ac:dyDescent="0.35">
      <c r="A10" s="35" t="s">
        <v>79</v>
      </c>
      <c r="B10" s="64">
        <v>0</v>
      </c>
      <c r="C10" s="15"/>
      <c r="D10" s="15">
        <v>9290</v>
      </c>
      <c r="E10" s="15">
        <v>559271</v>
      </c>
      <c r="F10" s="64">
        <v>0</v>
      </c>
      <c r="G10" s="15"/>
      <c r="H10" s="15">
        <v>444943</v>
      </c>
      <c r="I10" s="15">
        <v>1864295</v>
      </c>
      <c r="J10" s="64">
        <f t="shared" si="0"/>
        <v>0</v>
      </c>
      <c r="K10" s="15"/>
      <c r="L10" s="15">
        <f t="shared" si="1"/>
        <v>454233</v>
      </c>
      <c r="M10" s="15">
        <f t="shared" si="2"/>
        <v>2423566</v>
      </c>
      <c r="N10" s="15">
        <f t="shared" ref="N10:N33" si="3">J10+L10+M10</f>
        <v>2877799</v>
      </c>
      <c r="O10" s="147"/>
    </row>
    <row r="11" spans="1:15" ht="22.4" customHeight="1" x14ac:dyDescent="0.35">
      <c r="A11" s="35" t="s">
        <v>80</v>
      </c>
      <c r="B11" s="64">
        <v>0</v>
      </c>
      <c r="C11" s="15"/>
      <c r="D11" s="15">
        <v>10109</v>
      </c>
      <c r="E11" s="15">
        <v>536022</v>
      </c>
      <c r="F11" s="64">
        <v>0</v>
      </c>
      <c r="G11" s="15"/>
      <c r="H11" s="15">
        <v>500960</v>
      </c>
      <c r="I11" s="15">
        <v>1832983</v>
      </c>
      <c r="J11" s="64">
        <f t="shared" si="0"/>
        <v>0</v>
      </c>
      <c r="K11" s="15"/>
      <c r="L11" s="15">
        <f t="shared" si="1"/>
        <v>511069</v>
      </c>
      <c r="M11" s="15">
        <f t="shared" si="2"/>
        <v>2369005</v>
      </c>
      <c r="N11" s="15">
        <f t="shared" si="3"/>
        <v>2880074</v>
      </c>
      <c r="O11" s="147"/>
    </row>
    <row r="12" spans="1:15" ht="17.149999999999999" customHeight="1" x14ac:dyDescent="0.35">
      <c r="A12" s="35" t="s">
        <v>81</v>
      </c>
      <c r="B12" s="64">
        <v>0</v>
      </c>
      <c r="C12" s="15"/>
      <c r="D12" s="15">
        <v>10603</v>
      </c>
      <c r="E12" s="15">
        <v>507974</v>
      </c>
      <c r="F12" s="64">
        <v>0</v>
      </c>
      <c r="G12" s="15"/>
      <c r="H12" s="15">
        <v>509436</v>
      </c>
      <c r="I12" s="15">
        <v>1790147</v>
      </c>
      <c r="J12" s="64">
        <f t="shared" si="0"/>
        <v>0</v>
      </c>
      <c r="K12" s="15"/>
      <c r="L12" s="15">
        <f t="shared" si="1"/>
        <v>520039</v>
      </c>
      <c r="M12" s="15">
        <f t="shared" si="2"/>
        <v>2298121</v>
      </c>
      <c r="N12" s="15">
        <f t="shared" si="3"/>
        <v>2818160</v>
      </c>
      <c r="O12" s="147"/>
    </row>
    <row r="13" spans="1:15" ht="17.149999999999999" customHeight="1" x14ac:dyDescent="0.35">
      <c r="A13" s="35" t="s">
        <v>82</v>
      </c>
      <c r="B13" s="64">
        <v>0</v>
      </c>
      <c r="C13" s="15"/>
      <c r="D13" s="15">
        <v>10778</v>
      </c>
      <c r="E13" s="15">
        <v>488142</v>
      </c>
      <c r="F13" s="15">
        <v>946</v>
      </c>
      <c r="G13" s="15"/>
      <c r="H13" s="15">
        <v>496810</v>
      </c>
      <c r="I13" s="15">
        <v>1819499</v>
      </c>
      <c r="J13" s="15">
        <f t="shared" si="0"/>
        <v>946</v>
      </c>
      <c r="K13" s="15"/>
      <c r="L13" s="15">
        <f t="shared" si="1"/>
        <v>507588</v>
      </c>
      <c r="M13" s="15">
        <f t="shared" si="2"/>
        <v>2307641</v>
      </c>
      <c r="N13" s="15">
        <f t="shared" si="3"/>
        <v>2816175</v>
      </c>
      <c r="O13" s="147"/>
    </row>
    <row r="14" spans="1:15" ht="17.149999999999999" customHeight="1" x14ac:dyDescent="0.35">
      <c r="A14" s="35" t="s">
        <v>83</v>
      </c>
      <c r="B14" s="64">
        <v>0</v>
      </c>
      <c r="C14" s="15"/>
      <c r="D14" s="15">
        <v>10535</v>
      </c>
      <c r="E14" s="15">
        <v>482251</v>
      </c>
      <c r="F14" s="15">
        <v>3536</v>
      </c>
      <c r="G14" s="15"/>
      <c r="H14" s="15">
        <v>515107</v>
      </c>
      <c r="I14" s="15">
        <v>1824847</v>
      </c>
      <c r="J14" s="15">
        <f t="shared" si="0"/>
        <v>3536</v>
      </c>
      <c r="K14" s="15"/>
      <c r="L14" s="15">
        <f t="shared" si="1"/>
        <v>525642</v>
      </c>
      <c r="M14" s="15">
        <f t="shared" si="2"/>
        <v>2307098</v>
      </c>
      <c r="N14" s="15">
        <f t="shared" si="3"/>
        <v>2836276</v>
      </c>
      <c r="O14" s="147" t="s">
        <v>84</v>
      </c>
    </row>
    <row r="15" spans="1:15" ht="22.4" customHeight="1" x14ac:dyDescent="0.35">
      <c r="A15" s="35" t="s">
        <v>85</v>
      </c>
      <c r="B15" s="64">
        <v>0</v>
      </c>
      <c r="C15" s="15"/>
      <c r="D15" s="15">
        <v>10530</v>
      </c>
      <c r="E15" s="15">
        <v>480223</v>
      </c>
      <c r="F15" s="15">
        <v>4777</v>
      </c>
      <c r="G15" s="15"/>
      <c r="H15" s="15">
        <v>471484</v>
      </c>
      <c r="I15" s="15">
        <v>1782186</v>
      </c>
      <c r="J15" s="15">
        <f t="shared" si="0"/>
        <v>4777</v>
      </c>
      <c r="K15" s="15"/>
      <c r="L15" s="15">
        <f t="shared" si="1"/>
        <v>482014</v>
      </c>
      <c r="M15" s="15">
        <f t="shared" si="2"/>
        <v>2262409</v>
      </c>
      <c r="N15" s="15">
        <f t="shared" si="3"/>
        <v>2749200</v>
      </c>
      <c r="O15" s="147"/>
    </row>
    <row r="16" spans="1:15" ht="17.149999999999999" customHeight="1" x14ac:dyDescent="0.35">
      <c r="A16" s="35" t="s">
        <v>86</v>
      </c>
      <c r="B16" s="64">
        <v>0</v>
      </c>
      <c r="C16" s="15"/>
      <c r="D16" s="15">
        <v>10078</v>
      </c>
      <c r="E16" s="15">
        <v>484537</v>
      </c>
      <c r="F16" s="15">
        <v>6214</v>
      </c>
      <c r="G16" s="15"/>
      <c r="H16" s="15">
        <v>477395</v>
      </c>
      <c r="I16" s="15">
        <v>1763237</v>
      </c>
      <c r="J16" s="15">
        <f t="shared" si="0"/>
        <v>6214</v>
      </c>
      <c r="K16" s="15"/>
      <c r="L16" s="15">
        <f t="shared" si="1"/>
        <v>487473</v>
      </c>
      <c r="M16" s="15">
        <f t="shared" si="2"/>
        <v>2247774</v>
      </c>
      <c r="N16" s="15">
        <f t="shared" si="3"/>
        <v>2741461</v>
      </c>
      <c r="O16" s="147"/>
    </row>
    <row r="17" spans="1:15" s="9" customFormat="1" ht="17.149999999999999" customHeight="1" x14ac:dyDescent="0.35">
      <c r="A17" s="35" t="s">
        <v>143</v>
      </c>
      <c r="B17" s="64">
        <v>0</v>
      </c>
      <c r="C17" s="15"/>
      <c r="D17" s="15">
        <v>13224</v>
      </c>
      <c r="E17" s="15">
        <v>491553</v>
      </c>
      <c r="F17" s="15">
        <v>7211</v>
      </c>
      <c r="G17" s="15"/>
      <c r="H17" s="15">
        <v>494900</v>
      </c>
      <c r="I17" s="15">
        <v>1712572</v>
      </c>
      <c r="J17" s="15">
        <f t="shared" si="0"/>
        <v>7211</v>
      </c>
      <c r="K17" s="15"/>
      <c r="L17" s="15">
        <f t="shared" si="1"/>
        <v>508124</v>
      </c>
      <c r="M17" s="15">
        <f t="shared" si="2"/>
        <v>2204125</v>
      </c>
      <c r="N17" s="15">
        <f t="shared" si="3"/>
        <v>2719460</v>
      </c>
      <c r="O17" s="147"/>
    </row>
    <row r="18" spans="1:15" s="9" customFormat="1" ht="17.149999999999999" customHeight="1" x14ac:dyDescent="0.35">
      <c r="A18" s="35" t="s">
        <v>88</v>
      </c>
      <c r="B18" s="15">
        <v>27</v>
      </c>
      <c r="C18" s="15"/>
      <c r="D18" s="15">
        <v>15089</v>
      </c>
      <c r="E18" s="15">
        <v>487946</v>
      </c>
      <c r="F18" s="15">
        <v>7743</v>
      </c>
      <c r="G18" s="15"/>
      <c r="H18" s="15">
        <v>498719</v>
      </c>
      <c r="I18" s="15">
        <v>1709367</v>
      </c>
      <c r="J18" s="15">
        <f t="shared" si="0"/>
        <v>7770</v>
      </c>
      <c r="K18" s="15"/>
      <c r="L18" s="15">
        <f t="shared" si="1"/>
        <v>513808</v>
      </c>
      <c r="M18" s="15">
        <f t="shared" si="2"/>
        <v>2197313</v>
      </c>
      <c r="N18" s="15">
        <f t="shared" si="3"/>
        <v>2718891</v>
      </c>
      <c r="O18" s="147"/>
    </row>
    <row r="19" spans="1:15" s="9" customFormat="1" ht="22.4" customHeight="1" x14ac:dyDescent="0.35">
      <c r="A19" s="35" t="s">
        <v>89</v>
      </c>
      <c r="B19" s="15">
        <v>95</v>
      </c>
      <c r="C19" s="15"/>
      <c r="D19" s="15">
        <v>18587</v>
      </c>
      <c r="E19" s="15">
        <v>472710</v>
      </c>
      <c r="F19" s="15">
        <v>8331</v>
      </c>
      <c r="G19" s="15"/>
      <c r="H19" s="15">
        <v>509224</v>
      </c>
      <c r="I19" s="15">
        <v>1696853</v>
      </c>
      <c r="J19" s="15">
        <f t="shared" si="0"/>
        <v>8426</v>
      </c>
      <c r="K19" s="15"/>
      <c r="L19" s="15">
        <f t="shared" si="1"/>
        <v>527811</v>
      </c>
      <c r="M19" s="15">
        <f t="shared" si="2"/>
        <v>2169563</v>
      </c>
      <c r="N19" s="15">
        <f t="shared" si="3"/>
        <v>2705800</v>
      </c>
      <c r="O19" s="147" t="s">
        <v>90</v>
      </c>
    </row>
    <row r="20" spans="1:15" s="9" customFormat="1" ht="17.149999999999999" customHeight="1" x14ac:dyDescent="0.35">
      <c r="A20" s="35" t="s">
        <v>91</v>
      </c>
      <c r="B20" s="15">
        <v>227</v>
      </c>
      <c r="C20" s="15"/>
      <c r="D20" s="15">
        <v>20742</v>
      </c>
      <c r="E20" s="15">
        <v>464729</v>
      </c>
      <c r="F20" s="15">
        <v>9575</v>
      </c>
      <c r="G20" s="15"/>
      <c r="H20" s="15">
        <v>507897</v>
      </c>
      <c r="I20" s="15">
        <v>1709885</v>
      </c>
      <c r="J20" s="15">
        <f t="shared" si="0"/>
        <v>9802</v>
      </c>
      <c r="K20" s="15"/>
      <c r="L20" s="15">
        <f t="shared" si="1"/>
        <v>528639</v>
      </c>
      <c r="M20" s="15">
        <f t="shared" si="2"/>
        <v>2174614</v>
      </c>
      <c r="N20" s="15">
        <f t="shared" si="3"/>
        <v>2713055</v>
      </c>
      <c r="O20" s="147"/>
    </row>
    <row r="21" spans="1:15" s="9" customFormat="1" ht="17.149999999999999" customHeight="1" x14ac:dyDescent="0.35">
      <c r="A21" s="35" t="s">
        <v>92</v>
      </c>
      <c r="B21" s="15">
        <v>438</v>
      </c>
      <c r="C21" s="15"/>
      <c r="D21" s="15">
        <v>28498</v>
      </c>
      <c r="E21" s="15">
        <v>452597</v>
      </c>
      <c r="F21" s="15">
        <v>12023</v>
      </c>
      <c r="G21" s="15"/>
      <c r="H21" s="15">
        <v>508808</v>
      </c>
      <c r="I21" s="15">
        <v>1672772</v>
      </c>
      <c r="J21" s="15">
        <f t="shared" si="0"/>
        <v>12461</v>
      </c>
      <c r="K21" s="15"/>
      <c r="L21" s="15">
        <f t="shared" si="1"/>
        <v>537306</v>
      </c>
      <c r="M21" s="15">
        <f t="shared" si="2"/>
        <v>2125369</v>
      </c>
      <c r="N21" s="15">
        <f t="shared" si="3"/>
        <v>2675136</v>
      </c>
      <c r="O21" s="147"/>
    </row>
    <row r="22" spans="1:15" s="9" customFormat="1" ht="17.149999999999999" customHeight="1" x14ac:dyDescent="0.35">
      <c r="A22" s="35" t="s">
        <v>93</v>
      </c>
      <c r="B22" s="15">
        <v>732</v>
      </c>
      <c r="C22" s="15"/>
      <c r="D22" s="15">
        <v>36622</v>
      </c>
      <c r="E22" s="15">
        <v>433795</v>
      </c>
      <c r="F22" s="15">
        <v>14914</v>
      </c>
      <c r="G22" s="15"/>
      <c r="H22" s="15">
        <v>473677</v>
      </c>
      <c r="I22" s="15">
        <v>1662092</v>
      </c>
      <c r="J22" s="15">
        <f t="shared" si="0"/>
        <v>15646</v>
      </c>
      <c r="K22" s="15"/>
      <c r="L22" s="15">
        <f t="shared" ref="L22:L33" si="4">D22+H22</f>
        <v>510299</v>
      </c>
      <c r="M22" s="15">
        <f t="shared" si="2"/>
        <v>2095887</v>
      </c>
      <c r="N22" s="15">
        <v>2621832</v>
      </c>
      <c r="O22" s="147"/>
    </row>
    <row r="23" spans="1:15" s="9" customFormat="1" ht="22.4" customHeight="1" x14ac:dyDescent="0.35">
      <c r="A23" s="35" t="s">
        <v>94</v>
      </c>
      <c r="B23" s="15">
        <v>928</v>
      </c>
      <c r="C23" s="15"/>
      <c r="D23" s="15">
        <v>43416</v>
      </c>
      <c r="E23" s="15">
        <v>420271</v>
      </c>
      <c r="F23" s="15">
        <v>18140</v>
      </c>
      <c r="G23" s="15"/>
      <c r="H23" s="15">
        <v>506830</v>
      </c>
      <c r="I23" s="15">
        <v>1630752</v>
      </c>
      <c r="J23" s="15">
        <f t="shared" si="0"/>
        <v>19068</v>
      </c>
      <c r="K23" s="15"/>
      <c r="L23" s="15">
        <f t="shared" si="4"/>
        <v>550246</v>
      </c>
      <c r="M23" s="15">
        <f t="shared" ref="M23:M33" si="5">E23+I23</f>
        <v>2051023</v>
      </c>
      <c r="N23" s="15">
        <f t="shared" si="3"/>
        <v>2620337</v>
      </c>
      <c r="O23" s="147" t="s">
        <v>95</v>
      </c>
    </row>
    <row r="24" spans="1:15" s="9" customFormat="1" ht="17.149999999999999" customHeight="1" x14ac:dyDescent="0.35">
      <c r="A24" s="35" t="s">
        <v>96</v>
      </c>
      <c r="B24" s="15">
        <v>1134</v>
      </c>
      <c r="C24" s="15"/>
      <c r="D24" s="15">
        <v>47130</v>
      </c>
      <c r="E24" s="15">
        <v>420117</v>
      </c>
      <c r="F24" s="15">
        <v>22466</v>
      </c>
      <c r="G24" s="15"/>
      <c r="H24" s="15">
        <v>506304</v>
      </c>
      <c r="I24" s="15">
        <v>1659163</v>
      </c>
      <c r="J24" s="15">
        <f t="shared" si="0"/>
        <v>23600</v>
      </c>
      <c r="K24" s="15"/>
      <c r="L24" s="15">
        <f t="shared" si="4"/>
        <v>553434</v>
      </c>
      <c r="M24" s="15">
        <f t="shared" si="5"/>
        <v>2079280</v>
      </c>
      <c r="N24" s="15">
        <f t="shared" si="3"/>
        <v>2656314</v>
      </c>
      <c r="O24" s="147" t="s">
        <v>97</v>
      </c>
    </row>
    <row r="25" spans="1:15" s="10" customFormat="1" ht="17.149999999999999" customHeight="1" x14ac:dyDescent="0.35">
      <c r="A25" s="35" t="s">
        <v>98</v>
      </c>
      <c r="B25" s="15">
        <v>1370</v>
      </c>
      <c r="C25" s="15"/>
      <c r="D25" s="15">
        <v>46537</v>
      </c>
      <c r="E25" s="15">
        <v>417299</v>
      </c>
      <c r="F25" s="15">
        <v>27373</v>
      </c>
      <c r="G25" s="15"/>
      <c r="H25" s="15">
        <v>488088</v>
      </c>
      <c r="I25" s="15">
        <v>1605549</v>
      </c>
      <c r="J25" s="15">
        <f t="shared" si="0"/>
        <v>28743</v>
      </c>
      <c r="K25" s="15"/>
      <c r="L25" s="15">
        <f t="shared" si="4"/>
        <v>534625</v>
      </c>
      <c r="M25" s="15">
        <f t="shared" si="5"/>
        <v>2022848</v>
      </c>
      <c r="N25" s="15">
        <f t="shared" si="3"/>
        <v>2586216</v>
      </c>
      <c r="O25" s="147"/>
    </row>
    <row r="26" spans="1:15" s="10" customFormat="1" ht="17.149999999999999" customHeight="1" x14ac:dyDescent="0.35">
      <c r="A26" s="35" t="s">
        <v>99</v>
      </c>
      <c r="B26" s="15">
        <v>1545</v>
      </c>
      <c r="C26" s="15"/>
      <c r="D26" s="15">
        <v>50314</v>
      </c>
      <c r="E26" s="15">
        <v>406541</v>
      </c>
      <c r="F26" s="15">
        <v>32252</v>
      </c>
      <c r="G26" s="15"/>
      <c r="H26" s="15">
        <v>498756</v>
      </c>
      <c r="I26" s="15">
        <v>1589466</v>
      </c>
      <c r="J26" s="15">
        <f t="shared" si="0"/>
        <v>33797</v>
      </c>
      <c r="K26" s="15"/>
      <c r="L26" s="15">
        <f t="shared" si="4"/>
        <v>549070</v>
      </c>
      <c r="M26" s="15">
        <f t="shared" si="5"/>
        <v>1996007</v>
      </c>
      <c r="N26" s="15">
        <f t="shared" si="3"/>
        <v>2578874</v>
      </c>
      <c r="O26" s="147" t="s">
        <v>100</v>
      </c>
    </row>
    <row r="27" spans="1:15" s="10" customFormat="1" ht="22.4" customHeight="1" x14ac:dyDescent="0.35">
      <c r="A27" s="35" t="s">
        <v>101</v>
      </c>
      <c r="B27" s="15">
        <v>1768</v>
      </c>
      <c r="C27" s="15"/>
      <c r="D27" s="15">
        <v>54295</v>
      </c>
      <c r="E27" s="15">
        <v>397035</v>
      </c>
      <c r="F27" s="15">
        <v>36672</v>
      </c>
      <c r="G27" s="15"/>
      <c r="H27" s="15">
        <v>497092</v>
      </c>
      <c r="I27" s="15">
        <v>1549754</v>
      </c>
      <c r="J27" s="15">
        <f t="shared" si="0"/>
        <v>38440</v>
      </c>
      <c r="K27" s="15"/>
      <c r="L27" s="15">
        <f t="shared" si="4"/>
        <v>551387</v>
      </c>
      <c r="M27" s="15">
        <f t="shared" si="5"/>
        <v>1946789</v>
      </c>
      <c r="N27" s="15">
        <f t="shared" si="3"/>
        <v>2536616</v>
      </c>
      <c r="O27" s="147"/>
    </row>
    <row r="28" spans="1:15" s="10" customFormat="1" ht="17.149999999999999" customHeight="1" x14ac:dyDescent="0.35">
      <c r="A28" s="35" t="s">
        <v>102</v>
      </c>
      <c r="B28" s="15">
        <v>2021</v>
      </c>
      <c r="C28" s="15"/>
      <c r="D28" s="15">
        <v>53702</v>
      </c>
      <c r="E28" s="15">
        <v>382946</v>
      </c>
      <c r="F28" s="15">
        <v>40271</v>
      </c>
      <c r="G28" s="15"/>
      <c r="H28" s="15">
        <v>498456</v>
      </c>
      <c r="I28" s="15">
        <v>1527968</v>
      </c>
      <c r="J28" s="15">
        <f t="shared" si="0"/>
        <v>42292</v>
      </c>
      <c r="K28" s="15"/>
      <c r="L28" s="15">
        <f t="shared" si="4"/>
        <v>552158</v>
      </c>
      <c r="M28" s="15">
        <f t="shared" si="5"/>
        <v>1910914</v>
      </c>
      <c r="N28" s="15">
        <f t="shared" si="3"/>
        <v>2505364</v>
      </c>
      <c r="O28" s="147"/>
    </row>
    <row r="29" spans="1:15" s="10" customFormat="1" ht="17.149999999999999" customHeight="1" x14ac:dyDescent="0.35">
      <c r="A29" s="35" t="s">
        <v>103</v>
      </c>
      <c r="B29" s="15">
        <v>2096</v>
      </c>
      <c r="C29" s="15"/>
      <c r="D29" s="15">
        <v>52906</v>
      </c>
      <c r="E29" s="15">
        <v>375435</v>
      </c>
      <c r="F29" s="15">
        <v>43888</v>
      </c>
      <c r="G29" s="15"/>
      <c r="H29" s="15">
        <v>500089</v>
      </c>
      <c r="I29" s="15">
        <v>1486995</v>
      </c>
      <c r="J29" s="15">
        <f t="shared" si="0"/>
        <v>45984</v>
      </c>
      <c r="K29" s="15"/>
      <c r="L29" s="15">
        <f t="shared" si="4"/>
        <v>552995</v>
      </c>
      <c r="M29" s="15">
        <f t="shared" si="5"/>
        <v>1862430</v>
      </c>
      <c r="N29" s="15">
        <f t="shared" si="3"/>
        <v>2461409</v>
      </c>
      <c r="O29" s="147"/>
    </row>
    <row r="30" spans="1:15" s="10" customFormat="1" ht="17.149999999999999" customHeight="1" x14ac:dyDescent="0.35">
      <c r="A30" s="35" t="s">
        <v>104</v>
      </c>
      <c r="B30" s="15">
        <v>2334</v>
      </c>
      <c r="C30" s="15"/>
      <c r="D30" s="15">
        <v>59889</v>
      </c>
      <c r="E30" s="15">
        <v>353981</v>
      </c>
      <c r="F30" s="15">
        <v>49546</v>
      </c>
      <c r="G30" s="15"/>
      <c r="H30" s="15">
        <v>525219</v>
      </c>
      <c r="I30" s="15">
        <v>1422472</v>
      </c>
      <c r="J30" s="15">
        <f t="shared" si="0"/>
        <v>51880</v>
      </c>
      <c r="K30" s="15"/>
      <c r="L30" s="15">
        <f t="shared" si="4"/>
        <v>585108</v>
      </c>
      <c r="M30" s="15">
        <f t="shared" si="5"/>
        <v>1776453</v>
      </c>
      <c r="N30" s="15">
        <f t="shared" si="3"/>
        <v>2413441</v>
      </c>
      <c r="O30" s="147" t="s">
        <v>105</v>
      </c>
    </row>
    <row r="31" spans="1:15" s="10" customFormat="1" ht="22.4" customHeight="1" x14ac:dyDescent="0.35">
      <c r="A31" s="35" t="s">
        <v>106</v>
      </c>
      <c r="B31" s="15">
        <v>2433</v>
      </c>
      <c r="C31" s="15"/>
      <c r="D31" s="15">
        <v>60193</v>
      </c>
      <c r="E31" s="15">
        <v>347030</v>
      </c>
      <c r="F31" s="15">
        <v>53546</v>
      </c>
      <c r="G31" s="15"/>
      <c r="H31" s="15">
        <v>513501</v>
      </c>
      <c r="I31" s="15">
        <v>1412164</v>
      </c>
      <c r="J31" s="15">
        <f t="shared" si="0"/>
        <v>55979</v>
      </c>
      <c r="K31" s="15"/>
      <c r="L31" s="15">
        <f t="shared" si="4"/>
        <v>573694</v>
      </c>
      <c r="M31" s="15">
        <f t="shared" si="5"/>
        <v>1759194</v>
      </c>
      <c r="N31" s="15">
        <f t="shared" si="3"/>
        <v>2388867</v>
      </c>
      <c r="O31" s="147" t="s">
        <v>107</v>
      </c>
    </row>
    <row r="32" spans="1:15" s="10" customFormat="1" ht="17.149999999999999" customHeight="1" x14ac:dyDescent="0.35">
      <c r="A32" s="35" t="s">
        <v>108</v>
      </c>
      <c r="B32" s="15">
        <v>2896</v>
      </c>
      <c r="C32" s="15"/>
      <c r="D32" s="15">
        <v>66109</v>
      </c>
      <c r="E32" s="15">
        <v>333247</v>
      </c>
      <c r="F32" s="15">
        <v>57776</v>
      </c>
      <c r="G32" s="15"/>
      <c r="H32" s="15">
        <v>523349</v>
      </c>
      <c r="I32" s="15">
        <v>1393434</v>
      </c>
      <c r="J32" s="15">
        <f t="shared" si="0"/>
        <v>60672</v>
      </c>
      <c r="K32" s="15"/>
      <c r="L32" s="15">
        <f t="shared" si="4"/>
        <v>589458</v>
      </c>
      <c r="M32" s="15">
        <f t="shared" si="5"/>
        <v>1726681</v>
      </c>
      <c r="N32" s="15">
        <f t="shared" si="3"/>
        <v>2376811</v>
      </c>
      <c r="O32" s="147"/>
    </row>
    <row r="33" spans="1:15" s="10" customFormat="1" ht="17.149999999999999" customHeight="1" x14ac:dyDescent="0.35">
      <c r="A33" s="35" t="s">
        <v>109</v>
      </c>
      <c r="B33" s="15">
        <v>3128</v>
      </c>
      <c r="C33" s="15"/>
      <c r="D33" s="15">
        <v>69824</v>
      </c>
      <c r="E33" s="15">
        <v>326669</v>
      </c>
      <c r="F33" s="15">
        <v>60176</v>
      </c>
      <c r="G33" s="15"/>
      <c r="H33" s="15">
        <v>536289</v>
      </c>
      <c r="I33" s="15">
        <v>1368392</v>
      </c>
      <c r="J33" s="15">
        <f t="shared" si="0"/>
        <v>63304</v>
      </c>
      <c r="K33" s="15"/>
      <c r="L33" s="15">
        <f t="shared" si="4"/>
        <v>606113</v>
      </c>
      <c r="M33" s="15">
        <f t="shared" si="5"/>
        <v>1695061</v>
      </c>
      <c r="N33" s="15">
        <f t="shared" si="3"/>
        <v>2364478</v>
      </c>
      <c r="O33" s="147"/>
    </row>
    <row r="34" spans="1:15" s="10" customFormat="1" ht="17.149999999999999" customHeight="1" x14ac:dyDescent="0.35">
      <c r="A34" s="35" t="s">
        <v>110</v>
      </c>
      <c r="B34" s="15">
        <v>3497</v>
      </c>
      <c r="C34" s="15">
        <v>1633</v>
      </c>
      <c r="D34" s="15">
        <v>75817</v>
      </c>
      <c r="E34" s="15">
        <v>319930</v>
      </c>
      <c r="F34" s="15">
        <v>63993</v>
      </c>
      <c r="G34" s="15">
        <v>9826</v>
      </c>
      <c r="H34" s="15">
        <v>535317</v>
      </c>
      <c r="I34" s="15">
        <v>1353378</v>
      </c>
      <c r="J34" s="15">
        <f t="shared" ref="J34:K39" si="6">B34+F34</f>
        <v>67490</v>
      </c>
      <c r="K34" s="15">
        <f t="shared" si="6"/>
        <v>11459</v>
      </c>
      <c r="L34" s="15">
        <f t="shared" ref="L34:L39" si="7">D34+H34</f>
        <v>611134</v>
      </c>
      <c r="M34" s="15">
        <f t="shared" ref="M34:M39" si="8">E34+I34</f>
        <v>1673308</v>
      </c>
      <c r="N34" s="15">
        <f t="shared" ref="N34:N45" si="9">J34+L34+M34+K34</f>
        <v>2363391</v>
      </c>
      <c r="O34" s="147" t="s">
        <v>111</v>
      </c>
    </row>
    <row r="35" spans="1:15" s="10" customFormat="1" ht="22.4" customHeight="1" x14ac:dyDescent="0.35">
      <c r="A35" s="35" t="s">
        <v>112</v>
      </c>
      <c r="B35" s="15">
        <v>3784</v>
      </c>
      <c r="C35" s="15">
        <v>2007</v>
      </c>
      <c r="D35" s="15">
        <v>81648</v>
      </c>
      <c r="E35" s="15">
        <v>323017</v>
      </c>
      <c r="F35" s="15">
        <v>65535</v>
      </c>
      <c r="G35" s="15">
        <v>12272</v>
      </c>
      <c r="H35" s="15">
        <v>561632</v>
      </c>
      <c r="I35" s="15">
        <v>1314367</v>
      </c>
      <c r="J35" s="15">
        <f t="shared" si="6"/>
        <v>69319</v>
      </c>
      <c r="K35" s="15">
        <f t="shared" si="6"/>
        <v>14279</v>
      </c>
      <c r="L35" s="15">
        <f t="shared" si="7"/>
        <v>643280</v>
      </c>
      <c r="M35" s="15">
        <f t="shared" si="8"/>
        <v>1637384</v>
      </c>
      <c r="N35" s="15">
        <f t="shared" si="9"/>
        <v>2364262</v>
      </c>
      <c r="O35" s="147" t="s">
        <v>113</v>
      </c>
    </row>
    <row r="36" spans="1:15" s="10" customFormat="1" ht="17.149999999999999" customHeight="1" x14ac:dyDescent="0.35">
      <c r="A36" s="35" t="s">
        <v>114</v>
      </c>
      <c r="B36" s="15">
        <v>3763</v>
      </c>
      <c r="C36" s="15">
        <v>1810</v>
      </c>
      <c r="D36" s="15">
        <v>89184</v>
      </c>
      <c r="E36" s="15">
        <v>314220</v>
      </c>
      <c r="F36" s="15">
        <v>69195</v>
      </c>
      <c r="G36" s="15">
        <v>14126</v>
      </c>
      <c r="H36" s="15">
        <v>591893</v>
      </c>
      <c r="I36" s="15">
        <v>1209404</v>
      </c>
      <c r="J36" s="15">
        <f t="shared" si="6"/>
        <v>72958</v>
      </c>
      <c r="K36" s="15">
        <f t="shared" si="6"/>
        <v>15936</v>
      </c>
      <c r="L36" s="15">
        <f t="shared" si="7"/>
        <v>681077</v>
      </c>
      <c r="M36" s="15">
        <f t="shared" si="8"/>
        <v>1523624</v>
      </c>
      <c r="N36" s="15">
        <f t="shared" si="9"/>
        <v>2293595</v>
      </c>
      <c r="O36" s="147"/>
    </row>
    <row r="37" spans="1:15" s="10" customFormat="1" ht="17.149999999999999" customHeight="1" x14ac:dyDescent="0.35">
      <c r="A37" s="35" t="s">
        <v>115</v>
      </c>
      <c r="B37" s="15">
        <v>4129</v>
      </c>
      <c r="C37" s="15">
        <v>2008</v>
      </c>
      <c r="D37" s="15">
        <v>90161</v>
      </c>
      <c r="E37" s="15">
        <v>297932</v>
      </c>
      <c r="F37" s="15">
        <v>76497</v>
      </c>
      <c r="G37" s="15">
        <v>15739</v>
      </c>
      <c r="H37" s="15">
        <v>577962</v>
      </c>
      <c r="I37" s="15">
        <v>1225915</v>
      </c>
      <c r="J37" s="15">
        <f t="shared" si="6"/>
        <v>80626</v>
      </c>
      <c r="K37" s="15">
        <f t="shared" si="6"/>
        <v>17747</v>
      </c>
      <c r="L37" s="15">
        <f t="shared" si="7"/>
        <v>668123</v>
      </c>
      <c r="M37" s="15">
        <f t="shared" si="8"/>
        <v>1523847</v>
      </c>
      <c r="N37" s="15">
        <f t="shared" si="9"/>
        <v>2290343</v>
      </c>
      <c r="O37" s="147"/>
    </row>
    <row r="38" spans="1:15" s="10" customFormat="1" ht="17.149999999999999" customHeight="1" x14ac:dyDescent="0.35">
      <c r="A38" s="35" t="s">
        <v>116</v>
      </c>
      <c r="B38" s="15">
        <v>5580</v>
      </c>
      <c r="C38" s="15">
        <v>2117</v>
      </c>
      <c r="D38" s="15">
        <v>152019</v>
      </c>
      <c r="E38" s="15">
        <v>309391</v>
      </c>
      <c r="F38" s="15">
        <v>93322</v>
      </c>
      <c r="G38" s="15">
        <v>14780</v>
      </c>
      <c r="H38" s="15">
        <v>729227</v>
      </c>
      <c r="I38" s="15">
        <v>1317617</v>
      </c>
      <c r="J38" s="15">
        <f t="shared" si="6"/>
        <v>98902</v>
      </c>
      <c r="K38" s="15">
        <f t="shared" si="6"/>
        <v>16897</v>
      </c>
      <c r="L38" s="15">
        <f t="shared" si="7"/>
        <v>881246</v>
      </c>
      <c r="M38" s="15">
        <f t="shared" si="8"/>
        <v>1627008</v>
      </c>
      <c r="N38" s="15">
        <f t="shared" si="9"/>
        <v>2624053</v>
      </c>
      <c r="O38" s="147" t="s">
        <v>117</v>
      </c>
    </row>
    <row r="39" spans="1:15" s="10" customFormat="1" ht="22.4" customHeight="1" x14ac:dyDescent="0.35">
      <c r="A39" s="35" t="s">
        <v>118</v>
      </c>
      <c r="B39" s="15">
        <v>5943</v>
      </c>
      <c r="C39" s="15">
        <v>2406</v>
      </c>
      <c r="D39" s="15">
        <v>157097</v>
      </c>
      <c r="E39" s="15">
        <v>307063</v>
      </c>
      <c r="F39" s="15">
        <v>100622</v>
      </c>
      <c r="G39" s="15">
        <v>16789</v>
      </c>
      <c r="H39" s="15">
        <v>732960</v>
      </c>
      <c r="I39" s="15">
        <v>1291950</v>
      </c>
      <c r="J39" s="15">
        <f t="shared" si="6"/>
        <v>106565</v>
      </c>
      <c r="K39" s="15">
        <f t="shared" si="6"/>
        <v>19195</v>
      </c>
      <c r="L39" s="15">
        <f t="shared" si="7"/>
        <v>890057</v>
      </c>
      <c r="M39" s="15">
        <f t="shared" si="8"/>
        <v>1599013</v>
      </c>
      <c r="N39" s="15">
        <f t="shared" si="9"/>
        <v>2614830</v>
      </c>
      <c r="O39" s="147"/>
    </row>
    <row r="40" spans="1:15" s="10" customFormat="1" ht="17.149999999999999" customHeight="1" x14ac:dyDescent="0.35">
      <c r="A40" s="35" t="s">
        <v>120</v>
      </c>
      <c r="B40" s="15">
        <v>5801</v>
      </c>
      <c r="C40" s="15">
        <v>2428</v>
      </c>
      <c r="D40" s="15">
        <v>162641</v>
      </c>
      <c r="E40" s="15">
        <v>308953</v>
      </c>
      <c r="F40" s="15">
        <v>104910</v>
      </c>
      <c r="G40" s="15">
        <v>16803</v>
      </c>
      <c r="H40" s="15">
        <v>727130</v>
      </c>
      <c r="I40" s="15">
        <v>1283570</v>
      </c>
      <c r="J40" s="15">
        <f t="shared" ref="J40:M45" si="10">B40+F40</f>
        <v>110711</v>
      </c>
      <c r="K40" s="15">
        <f t="shared" si="10"/>
        <v>19231</v>
      </c>
      <c r="L40" s="15">
        <f t="shared" si="10"/>
        <v>889771</v>
      </c>
      <c r="M40" s="15">
        <f t="shared" si="10"/>
        <v>1592523</v>
      </c>
      <c r="N40" s="15">
        <f t="shared" si="9"/>
        <v>2612236</v>
      </c>
      <c r="O40" s="147"/>
    </row>
    <row r="41" spans="1:15" s="10" customFormat="1" ht="17.149999999999999" customHeight="1" x14ac:dyDescent="0.35">
      <c r="A41" s="35" t="s">
        <v>121</v>
      </c>
      <c r="B41" s="15">
        <v>6189</v>
      </c>
      <c r="C41" s="15">
        <v>3820</v>
      </c>
      <c r="D41" s="15">
        <v>159450</v>
      </c>
      <c r="E41" s="15">
        <v>305917</v>
      </c>
      <c r="F41" s="15">
        <v>114664</v>
      </c>
      <c r="G41" s="15">
        <v>21167</v>
      </c>
      <c r="H41" s="15">
        <v>720357</v>
      </c>
      <c r="I41" s="15">
        <v>1257819</v>
      </c>
      <c r="J41" s="15">
        <f t="shared" si="10"/>
        <v>120853</v>
      </c>
      <c r="K41" s="15">
        <f t="shared" si="10"/>
        <v>24987</v>
      </c>
      <c r="L41" s="15">
        <f t="shared" si="10"/>
        <v>879807</v>
      </c>
      <c r="M41" s="15">
        <f t="shared" si="10"/>
        <v>1563736</v>
      </c>
      <c r="N41" s="15">
        <f t="shared" si="9"/>
        <v>2589383</v>
      </c>
      <c r="O41" s="147"/>
    </row>
    <row r="42" spans="1:15" s="10" customFormat="1" ht="17.149999999999999" customHeight="1" x14ac:dyDescent="0.35">
      <c r="A42" s="35" t="s">
        <v>122</v>
      </c>
      <c r="B42" s="15">
        <v>6059</v>
      </c>
      <c r="C42" s="15">
        <v>4021</v>
      </c>
      <c r="D42" s="15">
        <v>143072</v>
      </c>
      <c r="E42" s="15">
        <v>317310</v>
      </c>
      <c r="F42" s="15">
        <v>126565</v>
      </c>
      <c r="G42" s="15">
        <v>24180</v>
      </c>
      <c r="H42" s="15">
        <v>753146</v>
      </c>
      <c r="I42" s="15">
        <v>1187461</v>
      </c>
      <c r="J42" s="15">
        <f t="shared" si="10"/>
        <v>132624</v>
      </c>
      <c r="K42" s="15">
        <f t="shared" si="10"/>
        <v>28201</v>
      </c>
      <c r="L42" s="15">
        <f t="shared" si="10"/>
        <v>896218</v>
      </c>
      <c r="M42" s="15">
        <f t="shared" si="10"/>
        <v>1504771</v>
      </c>
      <c r="N42" s="15">
        <f t="shared" si="9"/>
        <v>2561814</v>
      </c>
      <c r="O42" s="147" t="s">
        <v>123</v>
      </c>
    </row>
    <row r="43" spans="1:15" s="10" customFormat="1" ht="22.4" customHeight="1" x14ac:dyDescent="0.35">
      <c r="A43" s="35" t="s">
        <v>124</v>
      </c>
      <c r="B43" s="15">
        <v>6905</v>
      </c>
      <c r="C43" s="15">
        <v>4570</v>
      </c>
      <c r="D43" s="15">
        <v>137706</v>
      </c>
      <c r="E43" s="15">
        <v>319102</v>
      </c>
      <c r="F43" s="15">
        <v>143303</v>
      </c>
      <c r="G43" s="15">
        <v>24917</v>
      </c>
      <c r="H43" s="15">
        <v>758510</v>
      </c>
      <c r="I43" s="15">
        <v>1155308</v>
      </c>
      <c r="J43" s="15">
        <f t="shared" si="10"/>
        <v>150208</v>
      </c>
      <c r="K43" s="15">
        <f t="shared" si="10"/>
        <v>29487</v>
      </c>
      <c r="L43" s="15">
        <f t="shared" si="10"/>
        <v>896216</v>
      </c>
      <c r="M43" s="15">
        <f t="shared" si="10"/>
        <v>1474410</v>
      </c>
      <c r="N43" s="15">
        <f t="shared" si="9"/>
        <v>2550321</v>
      </c>
      <c r="O43" s="147"/>
    </row>
    <row r="44" spans="1:15" s="10" customFormat="1" ht="16.5" customHeight="1" x14ac:dyDescent="0.35">
      <c r="A44" s="35" t="s">
        <v>125</v>
      </c>
      <c r="B44" s="15">
        <v>8418</v>
      </c>
      <c r="C44" s="15">
        <v>4969</v>
      </c>
      <c r="D44" s="15">
        <v>140643</v>
      </c>
      <c r="E44" s="15">
        <v>310232</v>
      </c>
      <c r="F44" s="15">
        <v>158339</v>
      </c>
      <c r="G44" s="15">
        <v>32560</v>
      </c>
      <c r="H44" s="15">
        <v>759903</v>
      </c>
      <c r="I44" s="15">
        <v>1124460</v>
      </c>
      <c r="J44" s="15">
        <f t="shared" si="10"/>
        <v>166757</v>
      </c>
      <c r="K44" s="15">
        <f t="shared" si="10"/>
        <v>37529</v>
      </c>
      <c r="L44" s="15">
        <f t="shared" si="10"/>
        <v>900546</v>
      </c>
      <c r="M44" s="15">
        <f t="shared" si="10"/>
        <v>1434692</v>
      </c>
      <c r="N44" s="15">
        <f t="shared" si="9"/>
        <v>2539524</v>
      </c>
      <c r="O44" s="147"/>
    </row>
    <row r="45" spans="1:15" s="10" customFormat="1" ht="16.5" customHeight="1" x14ac:dyDescent="0.35">
      <c r="A45" s="35" t="s">
        <v>126</v>
      </c>
      <c r="B45" s="14">
        <v>9272</v>
      </c>
      <c r="C45" s="14">
        <v>5903</v>
      </c>
      <c r="D45" s="14">
        <v>142337</v>
      </c>
      <c r="E45" s="14">
        <v>305292</v>
      </c>
      <c r="F45" s="14">
        <v>168968</v>
      </c>
      <c r="G45" s="14">
        <v>45664</v>
      </c>
      <c r="H45" s="14">
        <v>795479</v>
      </c>
      <c r="I45" s="14">
        <v>1073217</v>
      </c>
      <c r="J45" s="15">
        <f t="shared" si="10"/>
        <v>178240</v>
      </c>
      <c r="K45" s="15">
        <f t="shared" si="10"/>
        <v>51567</v>
      </c>
      <c r="L45" s="15">
        <f t="shared" si="10"/>
        <v>937816</v>
      </c>
      <c r="M45" s="15">
        <f t="shared" si="10"/>
        <v>1378509</v>
      </c>
      <c r="N45" s="15">
        <f t="shared" si="9"/>
        <v>2546132</v>
      </c>
      <c r="O45" s="147" t="s">
        <v>127</v>
      </c>
    </row>
    <row r="46" spans="1:15" s="10" customFormat="1" ht="16.5" customHeight="1" x14ac:dyDescent="0.35">
      <c r="A46" s="35" t="s">
        <v>128</v>
      </c>
      <c r="B46" s="15">
        <v>11836</v>
      </c>
      <c r="C46" s="15">
        <v>4354</v>
      </c>
      <c r="D46" s="15">
        <v>143279</v>
      </c>
      <c r="E46" s="15">
        <v>309168</v>
      </c>
      <c r="F46" s="15">
        <v>208517</v>
      </c>
      <c r="G46" s="15">
        <v>25042</v>
      </c>
      <c r="H46" s="15">
        <v>786089</v>
      </c>
      <c r="I46" s="15">
        <v>1081302</v>
      </c>
      <c r="J46" s="15">
        <f t="shared" ref="J46" si="11">B46+F46</f>
        <v>220353</v>
      </c>
      <c r="K46" s="15">
        <f t="shared" ref="K46" si="12">C46+G46</f>
        <v>29396</v>
      </c>
      <c r="L46" s="15">
        <f t="shared" ref="L46" si="13">D46+H46</f>
        <v>929368</v>
      </c>
      <c r="M46" s="15">
        <f t="shared" ref="M46" si="14">E46+I46</f>
        <v>1390470</v>
      </c>
      <c r="N46" s="15">
        <f t="shared" ref="N46" si="15">J46+L46+M46+K46</f>
        <v>2569587</v>
      </c>
      <c r="O46" s="42" t="s">
        <v>129</v>
      </c>
    </row>
    <row r="47" spans="1:15" s="10" customFormat="1" ht="22.4" customHeight="1" x14ac:dyDescent="0.35">
      <c r="A47" s="91" t="s">
        <v>130</v>
      </c>
      <c r="B47" s="14">
        <v>12538</v>
      </c>
      <c r="C47" s="14">
        <v>5602</v>
      </c>
      <c r="D47" s="14">
        <v>148898</v>
      </c>
      <c r="E47" s="14">
        <v>302923</v>
      </c>
      <c r="F47" s="14">
        <v>223588</v>
      </c>
      <c r="G47" s="14">
        <v>29089</v>
      </c>
      <c r="H47" s="14">
        <v>782987</v>
      </c>
      <c r="I47" s="14">
        <v>1067295</v>
      </c>
      <c r="J47" s="15">
        <f t="shared" ref="J47" si="16">B47+F47</f>
        <v>236126</v>
      </c>
      <c r="K47" s="15">
        <f t="shared" ref="K47" si="17">C47+G47</f>
        <v>34691</v>
      </c>
      <c r="L47" s="15">
        <f t="shared" ref="L47" si="18">D47+H47</f>
        <v>931885</v>
      </c>
      <c r="M47" s="15">
        <f t="shared" ref="M47" si="19">E47+I47</f>
        <v>1370218</v>
      </c>
      <c r="N47" s="15">
        <f t="shared" ref="N47" si="20">J47+L47+M47+K47</f>
        <v>2572920</v>
      </c>
      <c r="O47" s="147"/>
    </row>
    <row r="48" spans="1:15" s="10" customFormat="1" ht="17.149999999999999" customHeight="1" x14ac:dyDescent="0.35">
      <c r="A48" s="35" t="s">
        <v>131</v>
      </c>
      <c r="B48" s="14">
        <v>16155</v>
      </c>
      <c r="C48" s="14">
        <v>10937</v>
      </c>
      <c r="D48" s="14">
        <v>154955</v>
      </c>
      <c r="E48" s="14">
        <v>297206</v>
      </c>
      <c r="F48" s="14">
        <v>258442</v>
      </c>
      <c r="G48" s="14">
        <v>36418</v>
      </c>
      <c r="H48" s="14">
        <v>769848</v>
      </c>
      <c r="I48" s="14">
        <v>1117635</v>
      </c>
      <c r="J48" s="15">
        <f t="shared" ref="J48" si="21">B48+F48</f>
        <v>274597</v>
      </c>
      <c r="K48" s="15">
        <f t="shared" ref="K48" si="22">C48+G48</f>
        <v>47355</v>
      </c>
      <c r="L48" s="15">
        <f t="shared" ref="L48" si="23">D48+H48</f>
        <v>924803</v>
      </c>
      <c r="M48" s="15">
        <f t="shared" ref="M48" si="24">E48+I48</f>
        <v>1414841</v>
      </c>
      <c r="N48" s="15">
        <f t="shared" ref="N48" si="25">J48+L48+M48+K48</f>
        <v>2661596</v>
      </c>
      <c r="O48" s="147"/>
    </row>
    <row r="49" spans="1:15" s="10" customFormat="1" ht="17.149999999999999" customHeight="1" x14ac:dyDescent="0.35">
      <c r="A49" s="35" t="s">
        <v>132</v>
      </c>
      <c r="B49" s="14">
        <v>15808</v>
      </c>
      <c r="C49" s="14">
        <v>6346</v>
      </c>
      <c r="D49" s="14">
        <v>162815</v>
      </c>
      <c r="E49" s="14">
        <v>278867</v>
      </c>
      <c r="F49" s="14">
        <v>260921</v>
      </c>
      <c r="G49" s="14">
        <v>29518</v>
      </c>
      <c r="H49" s="14">
        <v>761558</v>
      </c>
      <c r="I49" s="14">
        <v>1029504</v>
      </c>
      <c r="J49" s="15">
        <f t="shared" ref="J49" si="26">B49+F49</f>
        <v>276729</v>
      </c>
      <c r="K49" s="15">
        <f t="shared" ref="K49" si="27">C49+G49</f>
        <v>35864</v>
      </c>
      <c r="L49" s="15">
        <f t="shared" ref="L49" si="28">D49+H49</f>
        <v>924373</v>
      </c>
      <c r="M49" s="15">
        <f t="shared" ref="M49" si="29">E49+I49</f>
        <v>1308371</v>
      </c>
      <c r="N49" s="15">
        <f t="shared" ref="N49" si="30">J49+L49+M49+K49</f>
        <v>2545337</v>
      </c>
      <c r="O49" s="147"/>
    </row>
    <row r="50" spans="1:15" s="10" customFormat="1" ht="17.149999999999999" customHeight="1" x14ac:dyDescent="0.35">
      <c r="A50" s="35" t="s">
        <v>133</v>
      </c>
      <c r="B50" s="14">
        <v>17450</v>
      </c>
      <c r="C50" s="14">
        <v>7204</v>
      </c>
      <c r="D50" s="14">
        <v>161056</v>
      </c>
      <c r="E50" s="14">
        <v>277826</v>
      </c>
      <c r="F50" s="14">
        <v>282780</v>
      </c>
      <c r="G50" s="14">
        <v>26201</v>
      </c>
      <c r="H50" s="14">
        <v>753297</v>
      </c>
      <c r="I50" s="14">
        <v>986810</v>
      </c>
      <c r="J50" s="15">
        <f t="shared" ref="J50" si="31">B50+F50</f>
        <v>300230</v>
      </c>
      <c r="K50" s="15">
        <f t="shared" ref="K50" si="32">C50+G50</f>
        <v>33405</v>
      </c>
      <c r="L50" s="15">
        <f t="shared" ref="L50" si="33">D50+H50</f>
        <v>914353</v>
      </c>
      <c r="M50" s="15">
        <f t="shared" ref="M50" si="34">E50+I50</f>
        <v>1264636</v>
      </c>
      <c r="N50" s="15">
        <f t="shared" ref="N50" si="35">J50+L50+M50+K50</f>
        <v>2512624</v>
      </c>
      <c r="O50" s="147"/>
    </row>
    <row r="51" spans="1:15" s="10" customFormat="1" ht="22.4" customHeight="1" x14ac:dyDescent="0.35">
      <c r="A51" s="35" t="s">
        <v>134</v>
      </c>
      <c r="B51" s="14">
        <v>19852</v>
      </c>
      <c r="C51" s="14">
        <v>7993</v>
      </c>
      <c r="D51" s="14">
        <v>165088</v>
      </c>
      <c r="E51" s="14">
        <v>267858</v>
      </c>
      <c r="F51" s="14">
        <v>312632</v>
      </c>
      <c r="G51" s="14">
        <v>25603</v>
      </c>
      <c r="H51" s="14">
        <v>747695</v>
      </c>
      <c r="I51" s="14">
        <v>969450</v>
      </c>
      <c r="J51" s="15">
        <f t="shared" ref="J51" si="36">B51+F51</f>
        <v>332484</v>
      </c>
      <c r="K51" s="15">
        <f t="shared" ref="K51" si="37">C51+G51</f>
        <v>33596</v>
      </c>
      <c r="L51" s="15">
        <f t="shared" ref="L51" si="38">D51+H51</f>
        <v>912783</v>
      </c>
      <c r="M51" s="15">
        <f t="shared" ref="M51" si="39">E51+I51</f>
        <v>1237308</v>
      </c>
      <c r="N51" s="15">
        <f t="shared" ref="N51" si="40">J51+L51+M51+K51</f>
        <v>2516171</v>
      </c>
      <c r="O51" s="147"/>
    </row>
    <row r="52" spans="1:15" s="10" customFormat="1" ht="17.149999999999999" customHeight="1" x14ac:dyDescent="0.35">
      <c r="A52" s="117"/>
      <c r="B52" s="148"/>
      <c r="C52" s="148"/>
      <c r="D52" s="149"/>
      <c r="E52" s="149"/>
      <c r="F52" s="149"/>
      <c r="G52" s="149"/>
      <c r="H52" s="149"/>
      <c r="I52" s="149"/>
      <c r="J52" s="150"/>
      <c r="K52" s="150"/>
      <c r="L52" s="150"/>
      <c r="M52" s="150"/>
      <c r="N52" s="150"/>
      <c r="O52" s="148"/>
    </row>
    <row r="53" spans="1:15" s="10" customFormat="1" ht="17.149999999999999" customHeight="1" x14ac:dyDescent="0.35">
      <c r="A53" s="117"/>
      <c r="B53" s="148"/>
      <c r="C53" s="137"/>
      <c r="D53" s="149"/>
      <c r="E53" s="149"/>
      <c r="F53" s="56"/>
      <c r="G53" s="56"/>
      <c r="H53" s="149"/>
      <c r="I53" s="149"/>
      <c r="J53" s="137"/>
      <c r="K53" s="137"/>
      <c r="L53" s="137"/>
      <c r="M53" s="137"/>
      <c r="N53" s="56"/>
      <c r="O53" s="148"/>
    </row>
    <row r="54" spans="1:15" ht="17.149999999999999" customHeight="1" x14ac:dyDescent="0.35">
      <c r="A54" s="7"/>
      <c r="B54" s="56"/>
      <c r="C54" s="148"/>
      <c r="D54" s="149"/>
      <c r="E54" s="149"/>
      <c r="F54" s="56"/>
      <c r="G54" s="148"/>
      <c r="H54" s="149"/>
      <c r="I54" s="149"/>
      <c r="J54" s="56"/>
      <c r="K54" s="137"/>
      <c r="L54" s="148"/>
      <c r="M54" s="148"/>
      <c r="N54" s="148"/>
      <c r="O54" s="148"/>
    </row>
    <row r="55" spans="1:15" ht="17.149999999999999" customHeight="1" x14ac:dyDescent="0.35">
      <c r="A55" s="117"/>
      <c r="B55" s="24"/>
      <c r="C55" s="127"/>
      <c r="D55" s="149"/>
      <c r="E55" s="149"/>
      <c r="F55" s="24"/>
      <c r="G55" s="56"/>
      <c r="H55" s="149"/>
      <c r="I55" s="149"/>
      <c r="J55" s="24"/>
      <c r="K55" s="127"/>
      <c r="L55" s="151"/>
      <c r="M55" s="127"/>
      <c r="N55" s="24"/>
      <c r="O55" s="127"/>
    </row>
    <row r="56" spans="1:15" ht="17.149999999999999" customHeight="1" x14ac:dyDescent="0.35">
      <c r="A56" s="117"/>
      <c r="B56" s="152"/>
      <c r="C56" s="152"/>
      <c r="D56" s="149"/>
      <c r="E56" s="149"/>
      <c r="F56" s="56"/>
      <c r="G56" s="56"/>
      <c r="H56" s="149"/>
      <c r="I56" s="149"/>
      <c r="J56" s="152"/>
      <c r="K56" s="152"/>
      <c r="L56" s="151"/>
      <c r="M56" s="152"/>
      <c r="N56" s="24"/>
    </row>
    <row r="57" spans="1:15" ht="17.149999999999999" customHeight="1" x14ac:dyDescent="0.35">
      <c r="A57" s="6"/>
      <c r="D57" s="56"/>
      <c r="E57" s="56"/>
      <c r="F57" s="56"/>
      <c r="G57" s="56"/>
      <c r="H57" s="56"/>
      <c r="I57" s="56"/>
      <c r="J57" s="24"/>
      <c r="N57" s="24"/>
    </row>
    <row r="58" spans="1:15" ht="17.149999999999999" customHeight="1" x14ac:dyDescent="0.35">
      <c r="A58" s="6"/>
      <c r="D58" s="56"/>
      <c r="E58" s="56"/>
      <c r="F58" s="56"/>
      <c r="G58" s="56"/>
      <c r="H58" s="56"/>
      <c r="I58" s="56"/>
      <c r="J58" s="24"/>
    </row>
    <row r="59" spans="1:15" ht="17.149999999999999" customHeight="1" x14ac:dyDescent="0.35">
      <c r="A59" s="6"/>
      <c r="D59" s="56"/>
      <c r="E59" s="56"/>
      <c r="F59" s="56"/>
      <c r="G59" s="56"/>
      <c r="H59" s="56"/>
      <c r="I59" s="56"/>
      <c r="J59" s="24"/>
    </row>
    <row r="60" spans="1:15" ht="17.149999999999999" customHeight="1" x14ac:dyDescent="0.35">
      <c r="A60" s="6"/>
      <c r="D60" s="56"/>
      <c r="E60" s="56"/>
      <c r="F60" s="56"/>
      <c r="G60" s="56"/>
      <c r="H60" s="56"/>
      <c r="I60" s="56"/>
    </row>
    <row r="61" spans="1:15" ht="17.149999999999999" customHeight="1" x14ac:dyDescent="0.35">
      <c r="A61" s="6"/>
      <c r="D61" s="56"/>
      <c r="E61" s="56"/>
      <c r="F61" s="56"/>
      <c r="G61" s="56"/>
      <c r="H61" s="56"/>
      <c r="I61" s="56"/>
      <c r="L61" s="46"/>
      <c r="M61" s="49"/>
      <c r="N61" s="46"/>
      <c r="O61" s="46"/>
    </row>
    <row r="62" spans="1:15" ht="17.149999999999999" customHeight="1" x14ac:dyDescent="0.35">
      <c r="A62" s="146"/>
      <c r="D62" s="56"/>
      <c r="E62" s="56"/>
      <c r="F62" s="56"/>
      <c r="G62" s="56"/>
      <c r="H62" s="56"/>
      <c r="I62" s="56"/>
    </row>
    <row r="63" spans="1:15" ht="17.149999999999999" customHeight="1" x14ac:dyDescent="0.35">
      <c r="A63" s="146"/>
      <c r="E63" s="56"/>
      <c r="F63" s="56"/>
      <c r="G63" s="56"/>
      <c r="H63" s="56"/>
      <c r="I63" s="56"/>
    </row>
    <row r="64" spans="1:15" ht="17.149999999999999" customHeight="1" x14ac:dyDescent="0.35">
      <c r="E64" s="56"/>
      <c r="F64" s="56"/>
      <c r="G64" s="56"/>
      <c r="H64" s="56"/>
      <c r="I64" s="56"/>
    </row>
    <row r="65" spans="5:9" ht="17.149999999999999" customHeight="1" x14ac:dyDescent="0.35">
      <c r="E65" s="56"/>
      <c r="F65" s="56"/>
      <c r="G65" s="56"/>
      <c r="H65" s="56"/>
      <c r="I65" s="56"/>
    </row>
    <row r="66" spans="5:9" ht="17.149999999999999" customHeight="1" x14ac:dyDescent="0.35">
      <c r="E66" s="56"/>
      <c r="F66" s="56"/>
      <c r="G66" s="56"/>
      <c r="H66" s="56"/>
      <c r="I66" s="56"/>
    </row>
    <row r="67" spans="5:9" ht="17.149999999999999" customHeight="1" x14ac:dyDescent="0.35">
      <c r="E67" s="56"/>
      <c r="F67" s="56"/>
      <c r="G67" s="56"/>
      <c r="H67" s="56"/>
      <c r="I67" s="56"/>
    </row>
    <row r="68" spans="5:9" ht="17.149999999999999" customHeight="1" x14ac:dyDescent="0.35">
      <c r="E68" s="56"/>
      <c r="F68" s="56"/>
      <c r="G68" s="56"/>
      <c r="H68" s="56"/>
      <c r="I68" s="56"/>
    </row>
    <row r="69" spans="5:9" ht="17.149999999999999" customHeight="1" x14ac:dyDescent="0.35">
      <c r="E69" s="56"/>
      <c r="F69" s="56"/>
      <c r="G69" s="56"/>
      <c r="H69" s="56"/>
      <c r="I69" s="56"/>
    </row>
    <row r="70" spans="5:9" ht="17.149999999999999" customHeight="1" x14ac:dyDescent="0.35">
      <c r="E70" s="56"/>
      <c r="F70" s="56"/>
      <c r="G70" s="56"/>
      <c r="H70" s="56"/>
      <c r="I70" s="56"/>
    </row>
    <row r="71" spans="5:9" ht="17.149999999999999" customHeight="1" x14ac:dyDescent="0.35">
      <c r="E71" s="56"/>
      <c r="F71" s="56"/>
      <c r="G71" s="56"/>
      <c r="H71" s="56"/>
      <c r="I71" s="56"/>
    </row>
    <row r="72" spans="5:9" ht="17.149999999999999" customHeight="1" x14ac:dyDescent="0.35">
      <c r="E72" s="56"/>
      <c r="F72" s="56"/>
      <c r="G72" s="56"/>
      <c r="H72" s="56"/>
      <c r="I72" s="56"/>
    </row>
  </sheetData>
  <phoneticPr fontId="15" type="noConversion"/>
  <pageMargins left="0.7" right="0.7" top="0.75" bottom="0.75" header="0.3" footer="0.3"/>
  <pageSetup paperSize="9" scale="74" fitToWidth="0" fitToHeight="0"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I63"/>
  <sheetViews>
    <sheetView showGridLines="0" workbookViewId="0">
      <pane xSplit="1" ySplit="7" topLeftCell="B8" activePane="bottomRight" state="frozen"/>
      <selection activeCell="E353" activeCellId="8" sqref="E25:E48 E65:E96 E129:E144 E161:E176 E193:E208 E225:E240 E289:E304 E321:E336 E353:E368"/>
      <selection pane="topRight" activeCell="E353" activeCellId="8" sqref="E25:E48 E65:E96 E129:E144 E161:E176 E193:E208 E225:E240 E289:E304 E321:E336 E353:E368"/>
      <selection pane="bottomLeft" activeCell="E353" activeCellId="8" sqref="E25:E48 E65:E96 E129:E144 E161:E176 E193:E208 E225:E240 E289:E304 E321:E336 E353:E368"/>
      <selection pane="bottomRight" activeCell="B8" sqref="B8"/>
    </sheetView>
  </sheetViews>
  <sheetFormatPr defaultColWidth="9.1796875" defaultRowHeight="17.149999999999999" customHeight="1" x14ac:dyDescent="0.35"/>
  <cols>
    <col min="1" max="1" width="13.26953125" style="46" customWidth="1"/>
    <col min="2" max="3" width="10.1796875" style="46" customWidth="1"/>
    <col min="4" max="4" width="17.26953125" style="46" customWidth="1"/>
    <col min="5" max="5" width="11" style="46" customWidth="1"/>
    <col min="6" max="6" width="18.1796875" style="46" customWidth="1"/>
    <col min="7" max="7" width="9.81640625" style="46" customWidth="1"/>
    <col min="8" max="8" width="11.453125" style="46" customWidth="1"/>
    <col min="9" max="9" width="62.54296875" style="46" customWidth="1"/>
    <col min="10" max="16384" width="9.1796875" style="46"/>
  </cols>
  <sheetData>
    <row r="1" spans="1:9" ht="25.5" customHeight="1" x14ac:dyDescent="0.35">
      <c r="A1" s="108" t="s">
        <v>182</v>
      </c>
    </row>
    <row r="2" spans="1:9" ht="17.149999999999999" customHeight="1" x14ac:dyDescent="0.35">
      <c r="A2" s="41" t="s">
        <v>62</v>
      </c>
    </row>
    <row r="3" spans="1:9" ht="17.149999999999999" customHeight="1" x14ac:dyDescent="0.35">
      <c r="A3" s="41" t="s">
        <v>183</v>
      </c>
    </row>
    <row r="4" spans="1:9" s="58" customFormat="1" ht="17.149999999999999" customHeight="1" x14ac:dyDescent="0.35">
      <c r="A4" s="41" t="s">
        <v>64</v>
      </c>
      <c r="B4" s="57"/>
      <c r="C4" s="55"/>
      <c r="D4" s="12"/>
      <c r="E4" s="12"/>
      <c r="F4" s="13"/>
    </row>
    <row r="5" spans="1:9" ht="17.149999999999999" customHeight="1" x14ac:dyDescent="0.35">
      <c r="A5" s="41" t="s">
        <v>65</v>
      </c>
    </row>
    <row r="6" spans="1:9" ht="17.149999999999999" customHeight="1" x14ac:dyDescent="0.35">
      <c r="A6" s="44" t="s">
        <v>66</v>
      </c>
      <c r="B6" s="44"/>
      <c r="C6" s="130"/>
    </row>
    <row r="7" spans="1:9" ht="61.5" customHeight="1" x14ac:dyDescent="0.35">
      <c r="A7" s="132" t="s">
        <v>67</v>
      </c>
      <c r="B7" s="153" t="s">
        <v>184</v>
      </c>
      <c r="C7" s="153" t="s">
        <v>185</v>
      </c>
      <c r="D7" s="153" t="s">
        <v>186</v>
      </c>
      <c r="E7" s="153" t="s">
        <v>187</v>
      </c>
      <c r="F7" s="153" t="s">
        <v>188</v>
      </c>
      <c r="G7" s="153" t="s">
        <v>189</v>
      </c>
      <c r="H7" s="153" t="s">
        <v>190</v>
      </c>
      <c r="I7" s="132" t="s">
        <v>22</v>
      </c>
    </row>
    <row r="8" spans="1:9" ht="17.149999999999999" customHeight="1" x14ac:dyDescent="0.35">
      <c r="A8" s="35" t="s">
        <v>139</v>
      </c>
      <c r="B8" s="64">
        <v>0</v>
      </c>
      <c r="C8" s="15">
        <v>9865</v>
      </c>
      <c r="D8" s="64">
        <v>0</v>
      </c>
      <c r="E8" s="15">
        <v>320499</v>
      </c>
      <c r="F8" s="64">
        <f t="shared" ref="F8:F37" si="0">B8+D8</f>
        <v>0</v>
      </c>
      <c r="G8" s="15">
        <f t="shared" ref="G8:G37" si="1">C8+E8</f>
        <v>330364</v>
      </c>
      <c r="H8" s="15">
        <f>F8+G8</f>
        <v>330364</v>
      </c>
      <c r="I8" s="135" t="s">
        <v>191</v>
      </c>
    </row>
    <row r="9" spans="1:9" ht="17.149999999999999" customHeight="1" x14ac:dyDescent="0.35">
      <c r="A9" s="35" t="s">
        <v>78</v>
      </c>
      <c r="B9" s="64">
        <v>0</v>
      </c>
      <c r="C9" s="15">
        <v>186</v>
      </c>
      <c r="D9" s="64">
        <v>0</v>
      </c>
      <c r="E9" s="15">
        <v>35455</v>
      </c>
      <c r="F9" s="64">
        <f t="shared" si="0"/>
        <v>0</v>
      </c>
      <c r="G9" s="15">
        <f t="shared" si="1"/>
        <v>35641</v>
      </c>
      <c r="H9" s="15">
        <f t="shared" ref="H9:H37" si="2">F9+G9</f>
        <v>35641</v>
      </c>
      <c r="I9" s="145"/>
    </row>
    <row r="10" spans="1:9" ht="17.149999999999999" customHeight="1" x14ac:dyDescent="0.35">
      <c r="A10" s="35" t="s">
        <v>79</v>
      </c>
      <c r="B10" s="64">
        <v>0</v>
      </c>
      <c r="C10" s="15">
        <v>144</v>
      </c>
      <c r="D10" s="64">
        <v>0</v>
      </c>
      <c r="E10" s="15">
        <v>35834</v>
      </c>
      <c r="F10" s="64">
        <f t="shared" si="0"/>
        <v>0</v>
      </c>
      <c r="G10" s="15">
        <f t="shared" si="1"/>
        <v>35978</v>
      </c>
      <c r="H10" s="15">
        <f t="shared" si="2"/>
        <v>35978</v>
      </c>
      <c r="I10" s="145"/>
    </row>
    <row r="11" spans="1:9" ht="22.4" customHeight="1" x14ac:dyDescent="0.35">
      <c r="A11" s="35" t="s">
        <v>80</v>
      </c>
      <c r="B11" s="64">
        <v>0</v>
      </c>
      <c r="C11" s="15">
        <v>1321</v>
      </c>
      <c r="D11" s="64">
        <v>0</v>
      </c>
      <c r="E11" s="15">
        <v>32529</v>
      </c>
      <c r="F11" s="64">
        <f t="shared" si="0"/>
        <v>0</v>
      </c>
      <c r="G11" s="15">
        <f t="shared" si="1"/>
        <v>33850</v>
      </c>
      <c r="H11" s="15">
        <f t="shared" si="2"/>
        <v>33850</v>
      </c>
      <c r="I11" s="145"/>
    </row>
    <row r="12" spans="1:9" ht="17.149999999999999" customHeight="1" x14ac:dyDescent="0.35">
      <c r="A12" s="35" t="s">
        <v>81</v>
      </c>
      <c r="B12" s="64">
        <v>0</v>
      </c>
      <c r="C12" s="15">
        <v>290</v>
      </c>
      <c r="D12" s="64">
        <v>0</v>
      </c>
      <c r="E12" s="15">
        <v>28722</v>
      </c>
      <c r="F12" s="64">
        <f t="shared" si="0"/>
        <v>0</v>
      </c>
      <c r="G12" s="15">
        <f t="shared" si="1"/>
        <v>29012</v>
      </c>
      <c r="H12" s="15">
        <f t="shared" si="2"/>
        <v>29012</v>
      </c>
      <c r="I12" s="145"/>
    </row>
    <row r="13" spans="1:9" ht="17.149999999999999" customHeight="1" x14ac:dyDescent="0.35">
      <c r="A13" s="35" t="s">
        <v>82</v>
      </c>
      <c r="B13" s="64">
        <v>0</v>
      </c>
      <c r="C13" s="15">
        <v>60</v>
      </c>
      <c r="D13" s="15">
        <v>946</v>
      </c>
      <c r="E13" s="15">
        <v>24189</v>
      </c>
      <c r="F13" s="15">
        <f t="shared" si="0"/>
        <v>946</v>
      </c>
      <c r="G13" s="15">
        <f t="shared" si="1"/>
        <v>24249</v>
      </c>
      <c r="H13" s="15">
        <f t="shared" si="2"/>
        <v>25195</v>
      </c>
      <c r="I13" s="145"/>
    </row>
    <row r="14" spans="1:9" ht="17.149999999999999" customHeight="1" x14ac:dyDescent="0.35">
      <c r="A14" s="35" t="s">
        <v>83</v>
      </c>
      <c r="B14" s="64">
        <v>0</v>
      </c>
      <c r="C14" s="15">
        <v>184</v>
      </c>
      <c r="D14" s="15">
        <v>2590</v>
      </c>
      <c r="E14" s="15">
        <v>28300</v>
      </c>
      <c r="F14" s="15">
        <f t="shared" si="0"/>
        <v>2590</v>
      </c>
      <c r="G14" s="15">
        <f t="shared" si="1"/>
        <v>28484</v>
      </c>
      <c r="H14" s="15">
        <f t="shared" si="2"/>
        <v>31074</v>
      </c>
      <c r="I14" s="145" t="s">
        <v>84</v>
      </c>
    </row>
    <row r="15" spans="1:9" ht="22.4" customHeight="1" x14ac:dyDescent="0.35">
      <c r="A15" s="35" t="s">
        <v>85</v>
      </c>
      <c r="B15" s="64">
        <v>0</v>
      </c>
      <c r="C15" s="15">
        <v>24</v>
      </c>
      <c r="D15" s="15">
        <v>2175</v>
      </c>
      <c r="E15" s="15">
        <v>17332</v>
      </c>
      <c r="F15" s="15">
        <f t="shared" si="0"/>
        <v>2175</v>
      </c>
      <c r="G15" s="15">
        <f t="shared" si="1"/>
        <v>17356</v>
      </c>
      <c r="H15" s="15">
        <f t="shared" si="2"/>
        <v>19531</v>
      </c>
      <c r="I15" s="145"/>
    </row>
    <row r="16" spans="1:9" ht="17.149999999999999" customHeight="1" x14ac:dyDescent="0.35">
      <c r="A16" s="35" t="s">
        <v>86</v>
      </c>
      <c r="B16" s="64">
        <v>0</v>
      </c>
      <c r="C16" s="15">
        <v>59</v>
      </c>
      <c r="D16" s="15">
        <v>1445</v>
      </c>
      <c r="E16" s="15">
        <v>10152</v>
      </c>
      <c r="F16" s="15">
        <f t="shared" si="0"/>
        <v>1445</v>
      </c>
      <c r="G16" s="15">
        <f t="shared" si="1"/>
        <v>10211</v>
      </c>
      <c r="H16" s="15">
        <f t="shared" si="2"/>
        <v>11656</v>
      </c>
      <c r="I16" s="145"/>
    </row>
    <row r="17" spans="1:9" ht="17.149999999999999" customHeight="1" x14ac:dyDescent="0.35">
      <c r="A17" s="35" t="s">
        <v>143</v>
      </c>
      <c r="B17" s="64">
        <v>0</v>
      </c>
      <c r="C17" s="15">
        <v>647</v>
      </c>
      <c r="D17" s="15">
        <v>714</v>
      </c>
      <c r="E17" s="15">
        <v>14700</v>
      </c>
      <c r="F17" s="15">
        <f t="shared" si="0"/>
        <v>714</v>
      </c>
      <c r="G17" s="15">
        <f t="shared" si="1"/>
        <v>15347</v>
      </c>
      <c r="H17" s="15">
        <f t="shared" si="2"/>
        <v>16061</v>
      </c>
      <c r="I17" s="145"/>
    </row>
    <row r="18" spans="1:9" ht="17.149999999999999" customHeight="1" x14ac:dyDescent="0.35">
      <c r="A18" s="35" t="s">
        <v>88</v>
      </c>
      <c r="B18" s="15">
        <v>30</v>
      </c>
      <c r="C18" s="15">
        <v>1786</v>
      </c>
      <c r="D18" s="15">
        <v>1214</v>
      </c>
      <c r="E18" s="15">
        <v>15955</v>
      </c>
      <c r="F18" s="15">
        <f t="shared" si="0"/>
        <v>1244</v>
      </c>
      <c r="G18" s="15">
        <f t="shared" si="1"/>
        <v>17741</v>
      </c>
      <c r="H18" s="15">
        <f t="shared" si="2"/>
        <v>18985</v>
      </c>
      <c r="I18" s="145"/>
    </row>
    <row r="19" spans="1:9" s="49" customFormat="1" ht="22.4" customHeight="1" x14ac:dyDescent="0.35">
      <c r="A19" s="35" t="s">
        <v>89</v>
      </c>
      <c r="B19" s="15">
        <v>72</v>
      </c>
      <c r="C19" s="15">
        <v>2497</v>
      </c>
      <c r="D19" s="15">
        <v>1369</v>
      </c>
      <c r="E19" s="15">
        <v>11534</v>
      </c>
      <c r="F19" s="15">
        <f t="shared" si="0"/>
        <v>1441</v>
      </c>
      <c r="G19" s="15">
        <f t="shared" si="1"/>
        <v>14031</v>
      </c>
      <c r="H19" s="15">
        <f t="shared" si="2"/>
        <v>15472</v>
      </c>
      <c r="I19" s="145" t="s">
        <v>90</v>
      </c>
    </row>
    <row r="20" spans="1:9" s="49" customFormat="1" ht="17.149999999999999" customHeight="1" x14ac:dyDescent="0.35">
      <c r="A20" s="35" t="s">
        <v>91</v>
      </c>
      <c r="B20" s="15">
        <v>129</v>
      </c>
      <c r="C20" s="15">
        <v>4323</v>
      </c>
      <c r="D20" s="15">
        <v>2137</v>
      </c>
      <c r="E20" s="15">
        <v>12073</v>
      </c>
      <c r="F20" s="15">
        <f t="shared" si="0"/>
        <v>2266</v>
      </c>
      <c r="G20" s="15">
        <f t="shared" si="1"/>
        <v>16396</v>
      </c>
      <c r="H20" s="15">
        <f t="shared" si="2"/>
        <v>18662</v>
      </c>
      <c r="I20" s="145"/>
    </row>
    <row r="21" spans="1:9" s="49" customFormat="1" ht="17.149999999999999" customHeight="1" x14ac:dyDescent="0.35">
      <c r="A21" s="35" t="s">
        <v>92</v>
      </c>
      <c r="B21" s="15">
        <v>202</v>
      </c>
      <c r="C21" s="15">
        <v>6018</v>
      </c>
      <c r="D21" s="15">
        <v>2767</v>
      </c>
      <c r="E21" s="15">
        <v>13888</v>
      </c>
      <c r="F21" s="15">
        <f t="shared" si="0"/>
        <v>2969</v>
      </c>
      <c r="G21" s="15">
        <f t="shared" si="1"/>
        <v>19906</v>
      </c>
      <c r="H21" s="15">
        <f t="shared" si="2"/>
        <v>22875</v>
      </c>
      <c r="I21" s="145"/>
    </row>
    <row r="22" spans="1:9" s="49" customFormat="1" ht="17.149999999999999" customHeight="1" x14ac:dyDescent="0.35">
      <c r="A22" s="35" t="s">
        <v>93</v>
      </c>
      <c r="B22" s="15">
        <v>257</v>
      </c>
      <c r="C22" s="15">
        <v>8071</v>
      </c>
      <c r="D22" s="15">
        <v>3347</v>
      </c>
      <c r="E22" s="15">
        <v>13832</v>
      </c>
      <c r="F22" s="15">
        <f t="shared" si="0"/>
        <v>3604</v>
      </c>
      <c r="G22" s="15">
        <f t="shared" si="1"/>
        <v>21903</v>
      </c>
      <c r="H22" s="15">
        <f t="shared" si="2"/>
        <v>25507</v>
      </c>
      <c r="I22" s="145"/>
    </row>
    <row r="23" spans="1:9" s="49" customFormat="1" ht="22.4" customHeight="1" x14ac:dyDescent="0.35">
      <c r="A23" s="35" t="s">
        <v>94</v>
      </c>
      <c r="B23" s="15">
        <v>187</v>
      </c>
      <c r="C23" s="15">
        <v>5948</v>
      </c>
      <c r="D23" s="15">
        <v>3725</v>
      </c>
      <c r="E23" s="15">
        <v>9015</v>
      </c>
      <c r="F23" s="15">
        <f t="shared" si="0"/>
        <v>3912</v>
      </c>
      <c r="G23" s="15">
        <f t="shared" si="1"/>
        <v>14963</v>
      </c>
      <c r="H23" s="15">
        <f t="shared" si="2"/>
        <v>18875</v>
      </c>
      <c r="I23" s="145" t="s">
        <v>95</v>
      </c>
    </row>
    <row r="24" spans="1:9" s="49" customFormat="1" ht="17.149999999999999" customHeight="1" x14ac:dyDescent="0.35">
      <c r="A24" s="35" t="s">
        <v>96</v>
      </c>
      <c r="B24" s="15">
        <v>247</v>
      </c>
      <c r="C24" s="15">
        <v>3185</v>
      </c>
      <c r="D24" s="15">
        <v>5170</v>
      </c>
      <c r="E24" s="15">
        <v>7865</v>
      </c>
      <c r="F24" s="15">
        <f t="shared" si="0"/>
        <v>5417</v>
      </c>
      <c r="G24" s="15">
        <f t="shared" si="1"/>
        <v>11050</v>
      </c>
      <c r="H24" s="15">
        <f t="shared" si="2"/>
        <v>16467</v>
      </c>
      <c r="I24" s="145" t="s">
        <v>97</v>
      </c>
    </row>
    <row r="25" spans="1:9" s="48" customFormat="1" ht="17.149999999999999" customHeight="1" x14ac:dyDescent="0.35">
      <c r="A25" s="35" t="s">
        <v>98</v>
      </c>
      <c r="B25" s="15">
        <v>264</v>
      </c>
      <c r="C25" s="15">
        <v>2797</v>
      </c>
      <c r="D25" s="15">
        <v>5545</v>
      </c>
      <c r="E25" s="15">
        <v>4972</v>
      </c>
      <c r="F25" s="15">
        <f t="shared" si="0"/>
        <v>5809</v>
      </c>
      <c r="G25" s="15">
        <f t="shared" si="1"/>
        <v>7769</v>
      </c>
      <c r="H25" s="15">
        <f t="shared" si="2"/>
        <v>13578</v>
      </c>
      <c r="I25" s="145"/>
    </row>
    <row r="26" spans="1:9" s="48" customFormat="1" ht="17.149999999999999" customHeight="1" x14ac:dyDescent="0.35">
      <c r="A26" s="35" t="s">
        <v>99</v>
      </c>
      <c r="B26" s="15">
        <v>228</v>
      </c>
      <c r="C26" s="15">
        <v>2557</v>
      </c>
      <c r="D26" s="15">
        <v>4764</v>
      </c>
      <c r="E26" s="15">
        <v>5716</v>
      </c>
      <c r="F26" s="15">
        <f t="shared" si="0"/>
        <v>4992</v>
      </c>
      <c r="G26" s="15">
        <f t="shared" si="1"/>
        <v>8273</v>
      </c>
      <c r="H26" s="15">
        <f t="shared" si="2"/>
        <v>13265</v>
      </c>
      <c r="I26" s="145" t="s">
        <v>100</v>
      </c>
    </row>
    <row r="27" spans="1:9" s="48" customFormat="1" ht="22.4" customHeight="1" x14ac:dyDescent="0.35">
      <c r="A27" s="35" t="s">
        <v>101</v>
      </c>
      <c r="B27" s="15">
        <v>353</v>
      </c>
      <c r="C27" s="15">
        <v>3105</v>
      </c>
      <c r="D27" s="15">
        <v>4906</v>
      </c>
      <c r="E27" s="15">
        <v>5385</v>
      </c>
      <c r="F27" s="15">
        <f t="shared" si="0"/>
        <v>5259</v>
      </c>
      <c r="G27" s="15">
        <f t="shared" si="1"/>
        <v>8490</v>
      </c>
      <c r="H27" s="15">
        <f t="shared" si="2"/>
        <v>13749</v>
      </c>
      <c r="I27" s="145"/>
    </row>
    <row r="28" spans="1:9" s="48" customFormat="1" ht="17.149999999999999" customHeight="1" x14ac:dyDescent="0.35">
      <c r="A28" s="35" t="s">
        <v>102</v>
      </c>
      <c r="B28" s="15">
        <v>290</v>
      </c>
      <c r="C28" s="15">
        <v>3185</v>
      </c>
      <c r="D28" s="15">
        <v>5029</v>
      </c>
      <c r="E28" s="15">
        <v>5307</v>
      </c>
      <c r="F28" s="15">
        <f t="shared" si="0"/>
        <v>5319</v>
      </c>
      <c r="G28" s="15">
        <f t="shared" si="1"/>
        <v>8492</v>
      </c>
      <c r="H28" s="15">
        <f t="shared" si="2"/>
        <v>13811</v>
      </c>
      <c r="I28" s="145"/>
    </row>
    <row r="29" spans="1:9" s="48" customFormat="1" ht="17.149999999999999" customHeight="1" x14ac:dyDescent="0.35">
      <c r="A29" s="35" t="s">
        <v>103</v>
      </c>
      <c r="B29" s="15">
        <v>213</v>
      </c>
      <c r="C29" s="15">
        <v>2565</v>
      </c>
      <c r="D29" s="15">
        <v>4636</v>
      </c>
      <c r="E29" s="15">
        <v>8248</v>
      </c>
      <c r="F29" s="15">
        <f t="shared" si="0"/>
        <v>4849</v>
      </c>
      <c r="G29" s="15">
        <f t="shared" si="1"/>
        <v>10813</v>
      </c>
      <c r="H29" s="15">
        <f t="shared" si="2"/>
        <v>15662</v>
      </c>
      <c r="I29" s="145"/>
    </row>
    <row r="30" spans="1:9" s="48" customFormat="1" ht="17.149999999999999" customHeight="1" x14ac:dyDescent="0.35">
      <c r="A30" s="35" t="s">
        <v>104</v>
      </c>
      <c r="B30" s="15">
        <v>276</v>
      </c>
      <c r="C30" s="15">
        <v>2329</v>
      </c>
      <c r="D30" s="15">
        <v>6344</v>
      </c>
      <c r="E30" s="15">
        <v>7825</v>
      </c>
      <c r="F30" s="15">
        <f t="shared" si="0"/>
        <v>6620</v>
      </c>
      <c r="G30" s="15">
        <f t="shared" si="1"/>
        <v>10154</v>
      </c>
      <c r="H30" s="15">
        <f t="shared" si="2"/>
        <v>16774</v>
      </c>
      <c r="I30" s="145" t="s">
        <v>105</v>
      </c>
    </row>
    <row r="31" spans="1:9" s="48" customFormat="1" ht="22.4" customHeight="1" x14ac:dyDescent="0.35">
      <c r="A31" s="35" t="s">
        <v>106</v>
      </c>
      <c r="B31" s="15">
        <v>241</v>
      </c>
      <c r="C31" s="15">
        <v>2521</v>
      </c>
      <c r="D31" s="15">
        <v>5439</v>
      </c>
      <c r="E31" s="15">
        <v>9114</v>
      </c>
      <c r="F31" s="15">
        <f t="shared" si="0"/>
        <v>5680</v>
      </c>
      <c r="G31" s="15">
        <f t="shared" si="1"/>
        <v>11635</v>
      </c>
      <c r="H31" s="15">
        <f t="shared" si="2"/>
        <v>17315</v>
      </c>
      <c r="I31" s="145" t="s">
        <v>107</v>
      </c>
    </row>
    <row r="32" spans="1:9" s="48" customFormat="1" ht="17.149999999999999" customHeight="1" x14ac:dyDescent="0.35">
      <c r="A32" s="35" t="s">
        <v>108</v>
      </c>
      <c r="B32" s="15">
        <v>411</v>
      </c>
      <c r="C32" s="15">
        <v>3097</v>
      </c>
      <c r="D32" s="15">
        <v>4897</v>
      </c>
      <c r="E32" s="15">
        <v>9033</v>
      </c>
      <c r="F32" s="15">
        <f t="shared" si="0"/>
        <v>5308</v>
      </c>
      <c r="G32" s="15">
        <f t="shared" si="1"/>
        <v>12130</v>
      </c>
      <c r="H32" s="15">
        <f t="shared" si="2"/>
        <v>17438</v>
      </c>
      <c r="I32" s="145"/>
    </row>
    <row r="33" spans="1:9" s="48" customFormat="1" ht="17.149999999999999" customHeight="1" x14ac:dyDescent="0.35">
      <c r="A33" s="35" t="s">
        <v>109</v>
      </c>
      <c r="B33" s="15">
        <v>323</v>
      </c>
      <c r="C33" s="15">
        <v>5781</v>
      </c>
      <c r="D33" s="15">
        <v>4026</v>
      </c>
      <c r="E33" s="15">
        <v>9179</v>
      </c>
      <c r="F33" s="15">
        <f t="shared" si="0"/>
        <v>4349</v>
      </c>
      <c r="G33" s="15">
        <f t="shared" si="1"/>
        <v>14960</v>
      </c>
      <c r="H33" s="15">
        <f t="shared" si="2"/>
        <v>19309</v>
      </c>
      <c r="I33" s="145"/>
    </row>
    <row r="34" spans="1:9" s="48" customFormat="1" ht="17.149999999999999" customHeight="1" x14ac:dyDescent="0.35">
      <c r="A34" s="35" t="s">
        <v>110</v>
      </c>
      <c r="B34" s="15">
        <v>492</v>
      </c>
      <c r="C34" s="15">
        <v>6000</v>
      </c>
      <c r="D34" s="15">
        <v>4938</v>
      </c>
      <c r="E34" s="15">
        <v>12455</v>
      </c>
      <c r="F34" s="15">
        <f t="shared" si="0"/>
        <v>5430</v>
      </c>
      <c r="G34" s="15">
        <f t="shared" si="1"/>
        <v>18455</v>
      </c>
      <c r="H34" s="15">
        <f t="shared" si="2"/>
        <v>23885</v>
      </c>
      <c r="I34" s="145" t="s">
        <v>192</v>
      </c>
    </row>
    <row r="35" spans="1:9" s="48" customFormat="1" ht="22.4" customHeight="1" x14ac:dyDescent="0.35">
      <c r="A35" s="35" t="s">
        <v>112</v>
      </c>
      <c r="B35" s="15">
        <v>397</v>
      </c>
      <c r="C35" s="15">
        <v>3159</v>
      </c>
      <c r="D35" s="15">
        <v>3993</v>
      </c>
      <c r="E35" s="15">
        <v>10981</v>
      </c>
      <c r="F35" s="15">
        <f t="shared" si="0"/>
        <v>4390</v>
      </c>
      <c r="G35" s="15">
        <f t="shared" si="1"/>
        <v>14140</v>
      </c>
      <c r="H35" s="15">
        <f t="shared" si="2"/>
        <v>18530</v>
      </c>
      <c r="I35" s="145" t="s">
        <v>113</v>
      </c>
    </row>
    <row r="36" spans="1:9" s="48" customFormat="1" ht="17.149999999999999" customHeight="1" x14ac:dyDescent="0.35">
      <c r="A36" s="35" t="s">
        <v>114</v>
      </c>
      <c r="B36" s="15">
        <v>341</v>
      </c>
      <c r="C36" s="15">
        <v>3042</v>
      </c>
      <c r="D36" s="15">
        <v>5373</v>
      </c>
      <c r="E36" s="15">
        <v>13519</v>
      </c>
      <c r="F36" s="15">
        <f t="shared" si="0"/>
        <v>5714</v>
      </c>
      <c r="G36" s="15">
        <f t="shared" si="1"/>
        <v>16561</v>
      </c>
      <c r="H36" s="15">
        <f t="shared" si="2"/>
        <v>22275</v>
      </c>
      <c r="I36" s="145"/>
    </row>
    <row r="37" spans="1:9" s="48" customFormat="1" ht="17.149999999999999" customHeight="1" x14ac:dyDescent="0.35">
      <c r="A37" s="35" t="s">
        <v>115</v>
      </c>
      <c r="B37" s="15">
        <v>400</v>
      </c>
      <c r="C37" s="15">
        <v>2531</v>
      </c>
      <c r="D37" s="15">
        <v>6216</v>
      </c>
      <c r="E37" s="15">
        <v>11699</v>
      </c>
      <c r="F37" s="15">
        <f t="shared" si="0"/>
        <v>6616</v>
      </c>
      <c r="G37" s="15">
        <f t="shared" si="1"/>
        <v>14230</v>
      </c>
      <c r="H37" s="15">
        <f t="shared" si="2"/>
        <v>20846</v>
      </c>
      <c r="I37" s="145"/>
    </row>
    <row r="38" spans="1:9" s="48" customFormat="1" ht="17.149999999999999" customHeight="1" x14ac:dyDescent="0.35">
      <c r="A38" s="35" t="s">
        <v>116</v>
      </c>
      <c r="B38" s="15">
        <v>365</v>
      </c>
      <c r="C38" s="15">
        <v>7747</v>
      </c>
      <c r="D38" s="15">
        <v>11774</v>
      </c>
      <c r="E38" s="15">
        <v>12087</v>
      </c>
      <c r="F38" s="15">
        <f t="shared" ref="F38:G45" si="3">B38+D38</f>
        <v>12139</v>
      </c>
      <c r="G38" s="15">
        <f t="shared" si="3"/>
        <v>19834</v>
      </c>
      <c r="H38" s="15">
        <f t="shared" ref="H38:H45" si="4">F38+G38</f>
        <v>31973</v>
      </c>
      <c r="I38" s="145" t="s">
        <v>117</v>
      </c>
    </row>
    <row r="39" spans="1:9" s="48" customFormat="1" ht="22.4" customHeight="1" x14ac:dyDescent="0.35">
      <c r="A39" s="35" t="s">
        <v>118</v>
      </c>
      <c r="B39" s="15">
        <v>536</v>
      </c>
      <c r="C39" s="15">
        <v>3993</v>
      </c>
      <c r="D39" s="15">
        <v>11028</v>
      </c>
      <c r="E39" s="15">
        <v>6459</v>
      </c>
      <c r="F39" s="15">
        <f t="shared" si="3"/>
        <v>11564</v>
      </c>
      <c r="G39" s="15">
        <f t="shared" si="3"/>
        <v>10452</v>
      </c>
      <c r="H39" s="15">
        <f t="shared" si="4"/>
        <v>22016</v>
      </c>
      <c r="I39" s="145"/>
    </row>
    <row r="40" spans="1:9" s="48" customFormat="1" ht="17.149999999999999" customHeight="1" x14ac:dyDescent="0.35">
      <c r="A40" s="35" t="s">
        <v>120</v>
      </c>
      <c r="B40" s="15">
        <v>54</v>
      </c>
      <c r="C40" s="15">
        <v>192</v>
      </c>
      <c r="D40" s="15">
        <v>1094</v>
      </c>
      <c r="E40" s="15">
        <v>725</v>
      </c>
      <c r="F40" s="15">
        <f t="shared" si="3"/>
        <v>1148</v>
      </c>
      <c r="G40" s="15">
        <f t="shared" si="3"/>
        <v>917</v>
      </c>
      <c r="H40" s="15">
        <f t="shared" si="4"/>
        <v>2065</v>
      </c>
      <c r="I40" s="154"/>
    </row>
    <row r="41" spans="1:9" s="48" customFormat="1" ht="17.149999999999999" customHeight="1" x14ac:dyDescent="0.35">
      <c r="A41" s="35" t="s">
        <v>121</v>
      </c>
      <c r="B41" s="15">
        <v>501</v>
      </c>
      <c r="C41" s="15">
        <v>1808</v>
      </c>
      <c r="D41" s="15">
        <v>13261</v>
      </c>
      <c r="E41" s="15">
        <v>5023</v>
      </c>
      <c r="F41" s="15">
        <f t="shared" si="3"/>
        <v>13762</v>
      </c>
      <c r="G41" s="15">
        <f t="shared" si="3"/>
        <v>6831</v>
      </c>
      <c r="H41" s="15">
        <f t="shared" si="4"/>
        <v>20593</v>
      </c>
      <c r="I41" s="154"/>
    </row>
    <row r="42" spans="1:9" s="48" customFormat="1" ht="17.149999999999999" customHeight="1" x14ac:dyDescent="0.35">
      <c r="A42" s="35" t="s">
        <v>122</v>
      </c>
      <c r="B42" s="15">
        <v>636</v>
      </c>
      <c r="C42" s="15">
        <v>1811</v>
      </c>
      <c r="D42" s="15">
        <v>18052</v>
      </c>
      <c r="E42" s="15">
        <v>7796</v>
      </c>
      <c r="F42" s="15">
        <f t="shared" si="3"/>
        <v>18688</v>
      </c>
      <c r="G42" s="15">
        <f t="shared" si="3"/>
        <v>9607</v>
      </c>
      <c r="H42" s="15">
        <f t="shared" si="4"/>
        <v>28295</v>
      </c>
      <c r="I42" s="154" t="s">
        <v>193</v>
      </c>
    </row>
    <row r="43" spans="1:9" s="48" customFormat="1" ht="22.4" customHeight="1" x14ac:dyDescent="0.35">
      <c r="A43" s="35" t="s">
        <v>124</v>
      </c>
      <c r="B43" s="15">
        <v>903</v>
      </c>
      <c r="C43" s="15">
        <v>1996</v>
      </c>
      <c r="D43" s="15">
        <v>17008</v>
      </c>
      <c r="E43" s="15">
        <v>5251</v>
      </c>
      <c r="F43" s="15">
        <f t="shared" si="3"/>
        <v>17911</v>
      </c>
      <c r="G43" s="15">
        <f t="shared" si="3"/>
        <v>7247</v>
      </c>
      <c r="H43" s="15">
        <f t="shared" si="4"/>
        <v>25158</v>
      </c>
      <c r="I43" s="154"/>
    </row>
    <row r="44" spans="1:9" s="48" customFormat="1" ht="16.5" customHeight="1" x14ac:dyDescent="0.35">
      <c r="A44" s="35" t="s">
        <v>125</v>
      </c>
      <c r="B44" s="15">
        <v>1211</v>
      </c>
      <c r="C44" s="15">
        <v>4928</v>
      </c>
      <c r="D44" s="15">
        <v>21318</v>
      </c>
      <c r="E44" s="15">
        <v>5603</v>
      </c>
      <c r="F44" s="15">
        <f t="shared" si="3"/>
        <v>22529</v>
      </c>
      <c r="G44" s="15">
        <f t="shared" si="3"/>
        <v>10531</v>
      </c>
      <c r="H44" s="15">
        <f t="shared" si="4"/>
        <v>33060</v>
      </c>
      <c r="I44" s="154"/>
    </row>
    <row r="45" spans="1:9" s="48" customFormat="1" ht="16.5" customHeight="1" x14ac:dyDescent="0.35">
      <c r="A45" s="35" t="s">
        <v>126</v>
      </c>
      <c r="B45" s="15">
        <v>1424</v>
      </c>
      <c r="C45" s="15">
        <v>2405</v>
      </c>
      <c r="D45" s="15">
        <v>23739</v>
      </c>
      <c r="E45" s="15">
        <v>3452</v>
      </c>
      <c r="F45" s="15">
        <f t="shared" si="3"/>
        <v>25163</v>
      </c>
      <c r="G45" s="15">
        <f t="shared" si="3"/>
        <v>5857</v>
      </c>
      <c r="H45" s="15">
        <f t="shared" si="4"/>
        <v>31020</v>
      </c>
      <c r="I45" s="154" t="s">
        <v>127</v>
      </c>
    </row>
    <row r="46" spans="1:9" s="48" customFormat="1" ht="16.5" customHeight="1" x14ac:dyDescent="0.35">
      <c r="A46" s="35" t="s">
        <v>128</v>
      </c>
      <c r="B46" s="15">
        <v>985</v>
      </c>
      <c r="C46" s="15">
        <v>2182</v>
      </c>
      <c r="D46" s="15">
        <v>18582</v>
      </c>
      <c r="E46" s="15">
        <v>3164</v>
      </c>
      <c r="F46" s="15">
        <f t="shared" ref="F46" si="5">B46+D46</f>
        <v>19567</v>
      </c>
      <c r="G46" s="15">
        <f t="shared" ref="G46" si="6">C46+E46</f>
        <v>5346</v>
      </c>
      <c r="H46" s="15">
        <f t="shared" ref="H46" si="7">F46+G46</f>
        <v>24913</v>
      </c>
      <c r="I46" s="154"/>
    </row>
    <row r="47" spans="1:9" s="48" customFormat="1" ht="22.4" customHeight="1" x14ac:dyDescent="0.35">
      <c r="A47" s="35" t="s">
        <v>130</v>
      </c>
      <c r="B47" s="15">
        <v>1269</v>
      </c>
      <c r="C47" s="15">
        <v>2412</v>
      </c>
      <c r="D47" s="15">
        <v>19518</v>
      </c>
      <c r="E47" s="15">
        <v>2921</v>
      </c>
      <c r="F47" s="15">
        <f>Table4[[#This Row],[Gas
smart 
meters]]+Table4[[#This Row],[Electricity
smart 
meters]]</f>
        <v>20787</v>
      </c>
      <c r="G47" s="15">
        <f>Table4[[#This Row],[Gas
advanced 
meters]]+Table4[[#This Row],[Electricity
advanced 
meters]]</f>
        <v>5333</v>
      </c>
      <c r="H47" s="15">
        <f t="shared" ref="H47" si="8">F47+G47</f>
        <v>26120</v>
      </c>
      <c r="I47" s="154" t="s">
        <v>172</v>
      </c>
    </row>
    <row r="48" spans="1:9" s="48" customFormat="1" ht="17.149999999999999" customHeight="1" x14ac:dyDescent="0.35">
      <c r="A48" s="35" t="s">
        <v>131</v>
      </c>
      <c r="B48" s="15">
        <v>2425</v>
      </c>
      <c r="C48" s="15">
        <v>2993</v>
      </c>
      <c r="D48" s="15">
        <v>20008</v>
      </c>
      <c r="E48" s="15">
        <v>3132</v>
      </c>
      <c r="F48" s="15">
        <f>Table4[[#This Row],[Gas
smart 
meters]]+Table4[[#This Row],[Electricity
smart 
meters]]</f>
        <v>22433</v>
      </c>
      <c r="G48" s="15">
        <f>Table4[[#This Row],[Gas
advanced 
meters]]+Table4[[#This Row],[Electricity
advanced 
meters]]</f>
        <v>6125</v>
      </c>
      <c r="H48" s="15">
        <f t="shared" ref="H48" si="9">F48+G48</f>
        <v>28558</v>
      </c>
      <c r="I48" s="154"/>
    </row>
    <row r="49" spans="1:9" s="48" customFormat="1" ht="17.149999999999999" customHeight="1" x14ac:dyDescent="0.35">
      <c r="A49" s="35" t="s">
        <v>132</v>
      </c>
      <c r="B49" s="15">
        <v>2502</v>
      </c>
      <c r="C49" s="15">
        <v>2739</v>
      </c>
      <c r="D49" s="15">
        <v>21799</v>
      </c>
      <c r="E49" s="15">
        <v>2704</v>
      </c>
      <c r="F49" s="15">
        <f>Table4[[#This Row],[Gas
smart 
meters]]+Table4[[#This Row],[Electricity
smart 
meters]]</f>
        <v>24301</v>
      </c>
      <c r="G49" s="15">
        <f>Table4[[#This Row],[Gas
advanced 
meters]]+Table4[[#This Row],[Electricity
advanced 
meters]]</f>
        <v>5443</v>
      </c>
      <c r="H49" s="15">
        <f t="shared" ref="H49" si="10">F49+G49</f>
        <v>29744</v>
      </c>
      <c r="I49" s="154"/>
    </row>
    <row r="50" spans="1:9" s="48" customFormat="1" ht="17.149999999999999" customHeight="1" x14ac:dyDescent="0.35">
      <c r="A50" s="35" t="s">
        <v>133</v>
      </c>
      <c r="B50" s="15">
        <v>2607</v>
      </c>
      <c r="C50" s="15">
        <v>1787</v>
      </c>
      <c r="D50" s="15">
        <v>22783</v>
      </c>
      <c r="E50" s="15">
        <v>2517</v>
      </c>
      <c r="F50" s="15">
        <f>Table4[[#This Row],[Gas
smart 
meters]]+Table4[[#This Row],[Electricity
smart 
meters]]</f>
        <v>25390</v>
      </c>
      <c r="G50" s="15">
        <f>Table4[[#This Row],[Gas
advanced 
meters]]+Table4[[#This Row],[Electricity
advanced 
meters]]</f>
        <v>4304</v>
      </c>
      <c r="H50" s="15">
        <f t="shared" ref="H50" si="11">F50+G50</f>
        <v>29694</v>
      </c>
      <c r="I50" s="154"/>
    </row>
    <row r="51" spans="1:9" s="48" customFormat="1" ht="22.4" customHeight="1" x14ac:dyDescent="0.35">
      <c r="A51" s="136" t="s">
        <v>134</v>
      </c>
      <c r="B51" s="96">
        <v>3628</v>
      </c>
      <c r="C51" s="96">
        <v>3101</v>
      </c>
      <c r="D51" s="96">
        <v>28101</v>
      </c>
      <c r="E51" s="96">
        <v>2790</v>
      </c>
      <c r="F51" s="96">
        <f>Table4[[#This Row],[Gas
smart 
meters]]+Table4[[#This Row],[Electricity
smart 
meters]]</f>
        <v>31729</v>
      </c>
      <c r="G51" s="96">
        <f>Table4[[#This Row],[Gas
advanced 
meters]]+Table4[[#This Row],[Electricity
advanced 
meters]]</f>
        <v>5891</v>
      </c>
      <c r="H51" s="96">
        <f t="shared" ref="H51" si="12">F51+G51</f>
        <v>37620</v>
      </c>
      <c r="I51" s="136"/>
    </row>
    <row r="52" spans="1:9" s="48" customFormat="1" ht="17.149999999999999" customHeight="1" x14ac:dyDescent="0.35">
      <c r="A52" s="136" t="s">
        <v>77</v>
      </c>
      <c r="B52" s="96">
        <f>SUM(B8:B51)</f>
        <v>24399</v>
      </c>
      <c r="C52" s="96">
        <f>SUM(C8:C51)</f>
        <v>127371</v>
      </c>
      <c r="D52" s="96">
        <f>SUM(D8:D51)</f>
        <v>341770</v>
      </c>
      <c r="E52" s="96">
        <f>SUM(E8:E51)</f>
        <v>808931</v>
      </c>
      <c r="F52" s="96">
        <f>Table4[[#This Row],[Gas
smart 
meters]]+Table4[[#This Row],[Electricity
smart 
meters]]</f>
        <v>366169</v>
      </c>
      <c r="G52" s="96">
        <f>Table4[[#This Row],[Gas
advanced 
meters]]+Table4[[#This Row],[Electricity
advanced 
meters]]</f>
        <v>936302</v>
      </c>
      <c r="H52" s="96">
        <f t="shared" ref="H52" si="13">F52+G52</f>
        <v>1302471</v>
      </c>
      <c r="I52" s="154"/>
    </row>
    <row r="53" spans="1:9" s="48" customFormat="1" ht="17.149999999999999" customHeight="1" x14ac:dyDescent="0.35">
      <c r="A53" s="117"/>
      <c r="B53" s="137"/>
      <c r="C53" s="137"/>
      <c r="D53" s="137"/>
      <c r="E53" s="137"/>
      <c r="F53" s="137"/>
      <c r="G53" s="137"/>
      <c r="H53" s="56"/>
    </row>
    <row r="54" spans="1:9" ht="17.149999999999999" customHeight="1" x14ac:dyDescent="0.35">
      <c r="A54" s="117"/>
      <c r="B54" s="137"/>
      <c r="C54" s="137"/>
      <c r="D54" s="137"/>
      <c r="E54" s="137"/>
      <c r="F54" s="56"/>
      <c r="G54" s="155"/>
      <c r="H54" s="137"/>
    </row>
    <row r="55" spans="1:9" ht="17.149999999999999" customHeight="1" x14ac:dyDescent="0.35">
      <c r="A55" s="117"/>
      <c r="B55" s="137"/>
      <c r="C55" s="148"/>
      <c r="D55" s="137"/>
      <c r="E55" s="148"/>
      <c r="F55" s="56"/>
      <c r="G55" s="155"/>
      <c r="H55" s="137"/>
    </row>
    <row r="56" spans="1:9" ht="17.149999999999999" customHeight="1" x14ac:dyDescent="0.35">
      <c r="A56" s="117"/>
      <c r="B56" s="137"/>
      <c r="C56" s="48"/>
      <c r="D56" s="137"/>
      <c r="E56" s="48"/>
      <c r="F56" s="54"/>
      <c r="G56" s="48"/>
      <c r="H56" s="48"/>
    </row>
    <row r="57" spans="1:9" ht="17.149999999999999" customHeight="1" x14ac:dyDescent="0.35">
      <c r="A57" s="6"/>
      <c r="B57" s="137"/>
      <c r="C57" s="156"/>
      <c r="D57" s="137"/>
      <c r="E57" s="156"/>
      <c r="F57" s="54"/>
      <c r="G57" s="156"/>
      <c r="H57" s="156"/>
    </row>
    <row r="58" spans="1:9" ht="17.149999999999999" customHeight="1" x14ac:dyDescent="0.35">
      <c r="A58" s="6"/>
      <c r="B58" s="137"/>
      <c r="D58" s="137"/>
    </row>
    <row r="59" spans="1:9" ht="17.149999999999999" customHeight="1" x14ac:dyDescent="0.35">
      <c r="A59" s="6"/>
    </row>
    <row r="60" spans="1:9" ht="17.149999999999999" customHeight="1" x14ac:dyDescent="0.35">
      <c r="A60" s="6"/>
      <c r="F60" s="157"/>
    </row>
    <row r="61" spans="1:9" ht="17.149999999999999" customHeight="1" x14ac:dyDescent="0.35">
      <c r="A61" s="6"/>
      <c r="B61" s="126"/>
      <c r="C61" s="7"/>
      <c r="D61" s="126"/>
      <c r="E61" s="7"/>
      <c r="F61" s="7"/>
      <c r="G61" s="7"/>
      <c r="H61" s="7"/>
    </row>
    <row r="62" spans="1:9" ht="17.149999999999999" customHeight="1" x14ac:dyDescent="0.35">
      <c r="A62" s="146"/>
    </row>
    <row r="63" spans="1:9" ht="17.149999999999999" customHeight="1" x14ac:dyDescent="0.35">
      <c r="A63" s="146"/>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R67"/>
  <sheetViews>
    <sheetView showGridLines="0" zoomScaleNormal="100" workbookViewId="0"/>
  </sheetViews>
  <sheetFormatPr defaultColWidth="9.1796875" defaultRowHeight="17.149999999999999" customHeight="1" x14ac:dyDescent="0.35"/>
  <cols>
    <col min="1" max="1" width="7.453125" style="46" customWidth="1"/>
    <col min="2" max="2" width="10.26953125" style="7" customWidth="1"/>
    <col min="3" max="4" width="13.453125" style="7" customWidth="1"/>
    <col min="5" max="5" width="12.7265625" style="7" customWidth="1"/>
    <col min="6" max="6" width="13.453125" style="7" customWidth="1"/>
    <col min="7" max="7" width="14.26953125" style="7" customWidth="1"/>
    <col min="8" max="8" width="21.453125" style="7" customWidth="1"/>
    <col min="9" max="9" width="12.1796875" style="7" customWidth="1"/>
    <col min="10" max="10" width="11.26953125" style="7" customWidth="1"/>
    <col min="11" max="11" width="13" style="7" customWidth="1"/>
    <col min="12" max="12" width="12.453125" style="7" customWidth="1"/>
    <col min="13" max="13" width="13.26953125" style="7" customWidth="1"/>
    <col min="14" max="14" width="19.26953125" style="7" customWidth="1"/>
    <col min="15" max="15" width="13.7265625" style="7" customWidth="1"/>
    <col min="16" max="16" width="11.81640625" style="7" customWidth="1"/>
    <col min="17" max="17" width="12.26953125" style="7" customWidth="1"/>
    <col min="18" max="18" width="63.453125" style="7" customWidth="1"/>
    <col min="19" max="16384" width="9.1796875" style="46"/>
  </cols>
  <sheetData>
    <row r="1" spans="1:18" ht="25.5" customHeight="1" x14ac:dyDescent="0.35">
      <c r="A1" s="108" t="s">
        <v>194</v>
      </c>
    </row>
    <row r="2" spans="1:18" ht="17.149999999999999" customHeight="1" x14ac:dyDescent="0.35">
      <c r="A2" s="41" t="s">
        <v>195</v>
      </c>
      <c r="R2" s="58"/>
    </row>
    <row r="3" spans="1:18" s="58" customFormat="1" ht="17.149999999999999" customHeight="1" x14ac:dyDescent="0.35">
      <c r="A3" s="41" t="s">
        <v>64</v>
      </c>
      <c r="B3" s="57"/>
      <c r="C3" s="55"/>
      <c r="D3" s="12"/>
      <c r="E3" s="12"/>
      <c r="F3" s="13"/>
      <c r="Q3" s="158"/>
      <c r="R3" s="159"/>
    </row>
    <row r="4" spans="1:18" ht="17.149999999999999" customHeight="1" x14ac:dyDescent="0.35">
      <c r="A4" s="41" t="s">
        <v>196</v>
      </c>
      <c r="Q4" s="158"/>
      <c r="R4" s="159"/>
    </row>
    <row r="5" spans="1:18" ht="17.149999999999999" customHeight="1" x14ac:dyDescent="0.35">
      <c r="A5" s="41" t="s">
        <v>197</v>
      </c>
      <c r="F5" s="24"/>
      <c r="G5" s="24"/>
      <c r="H5" s="24"/>
      <c r="I5" s="24"/>
      <c r="J5" s="160"/>
    </row>
    <row r="6" spans="1:18" ht="17.149999999999999" customHeight="1" x14ac:dyDescent="0.35">
      <c r="A6" s="41" t="s">
        <v>65</v>
      </c>
      <c r="F6" s="24"/>
      <c r="G6" s="24"/>
      <c r="H6" s="24"/>
      <c r="I6" s="24"/>
      <c r="J6" s="160"/>
    </row>
    <row r="7" spans="1:18" s="35" customFormat="1" ht="17.149999999999999" customHeight="1" x14ac:dyDescent="0.35">
      <c r="A7" s="41" t="s">
        <v>66</v>
      </c>
      <c r="B7" s="41"/>
      <c r="C7" s="176"/>
      <c r="F7" s="177"/>
      <c r="G7" s="177"/>
      <c r="H7" s="177"/>
      <c r="I7" s="145"/>
      <c r="J7" s="177"/>
      <c r="M7" s="178"/>
      <c r="O7" s="145"/>
    </row>
    <row r="8" spans="1:18" s="38" customFormat="1" ht="25.5" customHeight="1" x14ac:dyDescent="0.35">
      <c r="A8" s="161" t="s">
        <v>198</v>
      </c>
      <c r="O8" s="162"/>
    </row>
    <row r="9" spans="1:18" s="48" customFormat="1" ht="107.25" customHeight="1" x14ac:dyDescent="0.35">
      <c r="A9" s="132" t="s">
        <v>199</v>
      </c>
      <c r="B9" s="134" t="s">
        <v>200</v>
      </c>
      <c r="C9" s="134" t="s">
        <v>201</v>
      </c>
      <c r="D9" s="134" t="s">
        <v>202</v>
      </c>
      <c r="E9" s="134" t="s">
        <v>203</v>
      </c>
      <c r="F9" s="134" t="s">
        <v>204</v>
      </c>
      <c r="G9" s="134" t="s">
        <v>205</v>
      </c>
      <c r="H9" s="134" t="s">
        <v>206</v>
      </c>
      <c r="I9" s="134" t="s">
        <v>207</v>
      </c>
      <c r="J9" s="134" t="s">
        <v>208</v>
      </c>
      <c r="K9" s="134" t="s">
        <v>209</v>
      </c>
      <c r="L9" s="134" t="s">
        <v>210</v>
      </c>
      <c r="M9" s="134" t="s">
        <v>211</v>
      </c>
      <c r="N9" s="134" t="s">
        <v>212</v>
      </c>
      <c r="O9" s="134" t="s">
        <v>213</v>
      </c>
      <c r="P9" s="134" t="s">
        <v>214</v>
      </c>
      <c r="Q9" s="134" t="s">
        <v>77</v>
      </c>
      <c r="R9" s="163" t="s">
        <v>22</v>
      </c>
    </row>
    <row r="10" spans="1:18" ht="17.149999999999999" customHeight="1" x14ac:dyDescent="0.35">
      <c r="A10" s="164">
        <v>2012</v>
      </c>
      <c r="B10" s="15">
        <v>1461</v>
      </c>
      <c r="C10" s="15"/>
      <c r="D10" s="15">
        <v>21550984</v>
      </c>
      <c r="E10" s="15">
        <v>1739</v>
      </c>
      <c r="F10" s="15"/>
      <c r="G10" s="15">
        <v>26174965</v>
      </c>
      <c r="H10" s="15"/>
      <c r="I10" s="15"/>
      <c r="J10" s="15"/>
      <c r="K10" s="15"/>
      <c r="L10" s="15"/>
      <c r="M10" s="15"/>
      <c r="N10" s="15">
        <f t="shared" ref="N10:N19" si="0">SUM(B10,E10,H10,K10)</f>
        <v>3200</v>
      </c>
      <c r="O10" s="15"/>
      <c r="P10" s="15">
        <f t="shared" ref="P10:P19" si="1">SUM(D10,G10,J10,M10)</f>
        <v>47725949</v>
      </c>
      <c r="Q10" s="15">
        <f t="shared" ref="Q10:Q19" si="2">SUM(N10:P10)</f>
        <v>47729149</v>
      </c>
      <c r="R10" s="42"/>
    </row>
    <row r="11" spans="1:18" ht="17.149999999999999" customHeight="1" x14ac:dyDescent="0.35">
      <c r="A11" s="164" t="s">
        <v>215</v>
      </c>
      <c r="B11" s="15">
        <v>101728</v>
      </c>
      <c r="C11" s="15"/>
      <c r="D11" s="15">
        <v>21513727</v>
      </c>
      <c r="E11" s="15">
        <v>163427</v>
      </c>
      <c r="F11" s="15"/>
      <c r="G11" s="15">
        <v>25994868</v>
      </c>
      <c r="H11" s="15"/>
      <c r="I11" s="15"/>
      <c r="J11" s="15"/>
      <c r="K11" s="15"/>
      <c r="L11" s="15"/>
      <c r="M11" s="15"/>
      <c r="N11" s="15">
        <f t="shared" si="0"/>
        <v>265155</v>
      </c>
      <c r="O11" s="15"/>
      <c r="P11" s="15">
        <f t="shared" si="1"/>
        <v>47508595</v>
      </c>
      <c r="Q11" s="15">
        <f t="shared" si="2"/>
        <v>47773750</v>
      </c>
      <c r="R11" s="42" t="s">
        <v>84</v>
      </c>
    </row>
    <row r="12" spans="1:18" ht="17.149999999999999" customHeight="1" x14ac:dyDescent="0.35">
      <c r="A12" s="164">
        <v>2014</v>
      </c>
      <c r="B12" s="15">
        <v>270589</v>
      </c>
      <c r="C12" s="15"/>
      <c r="D12" s="15">
        <v>20564248</v>
      </c>
      <c r="E12" s="15">
        <v>400645</v>
      </c>
      <c r="F12" s="15"/>
      <c r="G12" s="15">
        <v>24890373</v>
      </c>
      <c r="H12" s="15"/>
      <c r="I12" s="15"/>
      <c r="J12" s="15"/>
      <c r="K12" s="15"/>
      <c r="L12" s="15"/>
      <c r="M12" s="15"/>
      <c r="N12" s="15">
        <f t="shared" si="0"/>
        <v>671234</v>
      </c>
      <c r="O12" s="15"/>
      <c r="P12" s="15">
        <f t="shared" si="1"/>
        <v>45454621</v>
      </c>
      <c r="Q12" s="15">
        <f t="shared" si="2"/>
        <v>46125855</v>
      </c>
      <c r="R12" s="42"/>
    </row>
    <row r="13" spans="1:18" ht="17.149999999999999" customHeight="1" x14ac:dyDescent="0.35">
      <c r="A13" s="164" t="s">
        <v>216</v>
      </c>
      <c r="B13" s="15">
        <v>763341</v>
      </c>
      <c r="C13" s="15"/>
      <c r="D13" s="15">
        <v>20726526</v>
      </c>
      <c r="E13" s="15">
        <v>1118564</v>
      </c>
      <c r="F13" s="15"/>
      <c r="G13" s="15">
        <v>24923979</v>
      </c>
      <c r="H13" s="15">
        <v>206886</v>
      </c>
      <c r="I13" s="15"/>
      <c r="J13" s="15">
        <v>951080</v>
      </c>
      <c r="K13" s="15">
        <v>231690</v>
      </c>
      <c r="L13" s="15"/>
      <c r="M13" s="15">
        <v>1228977</v>
      </c>
      <c r="N13" s="15">
        <f t="shared" si="0"/>
        <v>2320481</v>
      </c>
      <c r="O13" s="15"/>
      <c r="P13" s="15">
        <f t="shared" si="1"/>
        <v>47830562</v>
      </c>
      <c r="Q13" s="15">
        <f t="shared" si="2"/>
        <v>50151043</v>
      </c>
      <c r="R13" s="42" t="s">
        <v>90</v>
      </c>
    </row>
    <row r="14" spans="1:18" ht="17.149999999999999" customHeight="1" x14ac:dyDescent="0.35">
      <c r="A14" s="164" t="s">
        <v>217</v>
      </c>
      <c r="B14" s="15">
        <v>2069121</v>
      </c>
      <c r="C14" s="15"/>
      <c r="D14" s="15">
        <v>19847570</v>
      </c>
      <c r="E14" s="15">
        <v>2794169</v>
      </c>
      <c r="F14" s="15"/>
      <c r="G14" s="15">
        <v>23591156</v>
      </c>
      <c r="H14" s="15">
        <v>35420</v>
      </c>
      <c r="I14" s="15"/>
      <c r="J14" s="15">
        <v>937603</v>
      </c>
      <c r="K14" s="15">
        <v>48272</v>
      </c>
      <c r="L14" s="15"/>
      <c r="M14" s="15">
        <v>1222055</v>
      </c>
      <c r="N14" s="15">
        <f t="shared" si="0"/>
        <v>4946982</v>
      </c>
      <c r="O14" s="15"/>
      <c r="P14" s="15">
        <f t="shared" si="1"/>
        <v>45598384</v>
      </c>
      <c r="Q14" s="15">
        <f t="shared" si="2"/>
        <v>50545366</v>
      </c>
      <c r="R14" s="42" t="s">
        <v>218</v>
      </c>
    </row>
    <row r="15" spans="1:18" ht="17.149999999999999" customHeight="1" x14ac:dyDescent="0.35">
      <c r="A15" s="164" t="s">
        <v>219</v>
      </c>
      <c r="B15" s="15">
        <v>3753303</v>
      </c>
      <c r="C15" s="15"/>
      <c r="D15" s="15">
        <v>17529114</v>
      </c>
      <c r="E15" s="15">
        <v>5009188</v>
      </c>
      <c r="F15" s="15"/>
      <c r="G15" s="15">
        <v>20676394</v>
      </c>
      <c r="H15" s="15">
        <v>89955</v>
      </c>
      <c r="I15" s="15"/>
      <c r="J15" s="15">
        <v>1493479</v>
      </c>
      <c r="K15" s="15">
        <v>123248</v>
      </c>
      <c r="L15" s="15"/>
      <c r="M15" s="15">
        <v>1883830</v>
      </c>
      <c r="N15" s="15">
        <f t="shared" si="0"/>
        <v>8975694</v>
      </c>
      <c r="O15" s="15"/>
      <c r="P15" s="15">
        <f t="shared" si="1"/>
        <v>41582817</v>
      </c>
      <c r="Q15" s="15">
        <f t="shared" si="2"/>
        <v>50558511</v>
      </c>
      <c r="R15" s="42" t="s">
        <v>105</v>
      </c>
    </row>
    <row r="16" spans="1:18" ht="17.149999999999999" customHeight="1" x14ac:dyDescent="0.35">
      <c r="A16" s="164" t="s">
        <v>220</v>
      </c>
      <c r="B16" s="15">
        <f>Table1!$B$34</f>
        <v>5266181</v>
      </c>
      <c r="C16" s="15">
        <f>Table1!$C$34</f>
        <v>687942</v>
      </c>
      <c r="D16" s="15">
        <f>Table1!$D$34</f>
        <v>15445560</v>
      </c>
      <c r="E16" s="15">
        <f>Table1!$E$34</f>
        <v>7027058</v>
      </c>
      <c r="F16" s="15">
        <f>Table1!$F$34</f>
        <v>913408</v>
      </c>
      <c r="G16" s="15">
        <f>Table1!$G$34</f>
        <v>17922870</v>
      </c>
      <c r="H16" s="15">
        <v>155348</v>
      </c>
      <c r="I16" s="15">
        <v>104158</v>
      </c>
      <c r="J16" s="15">
        <v>1448016</v>
      </c>
      <c r="K16" s="15">
        <v>197500</v>
      </c>
      <c r="L16" s="15">
        <v>161909</v>
      </c>
      <c r="M16" s="15">
        <v>1705458</v>
      </c>
      <c r="N16" s="15">
        <f t="shared" si="0"/>
        <v>12646087</v>
      </c>
      <c r="O16" s="15">
        <f t="shared" ref="O16:O21" si="3">SUM(C16,F16,I16,L16)</f>
        <v>1867417</v>
      </c>
      <c r="P16" s="15">
        <f t="shared" si="1"/>
        <v>36521904</v>
      </c>
      <c r="Q16" s="15">
        <f t="shared" si="2"/>
        <v>51035408</v>
      </c>
      <c r="R16" s="42" t="s">
        <v>221</v>
      </c>
    </row>
    <row r="17" spans="1:18" ht="17.149999999999999" customHeight="1" x14ac:dyDescent="0.35">
      <c r="A17" s="164" t="s">
        <v>222</v>
      </c>
      <c r="B17" s="15">
        <f>Table1!$B$38</f>
        <v>6294285</v>
      </c>
      <c r="C17" s="15">
        <f>Table1!$C$38</f>
        <v>1495786</v>
      </c>
      <c r="D17" s="15">
        <f>Table1!$D$38</f>
        <v>14023880</v>
      </c>
      <c r="E17" s="15">
        <f>Table1!$E$38</f>
        <v>8431865</v>
      </c>
      <c r="F17" s="15">
        <f>Table1!$F$38</f>
        <v>1989202</v>
      </c>
      <c r="G17" s="15">
        <f>Table1!$G$38</f>
        <v>16073174</v>
      </c>
      <c r="H17" s="15">
        <v>203832</v>
      </c>
      <c r="I17" s="15">
        <v>195792</v>
      </c>
      <c r="J17" s="15">
        <v>1207004</v>
      </c>
      <c r="K17" s="15">
        <v>265459</v>
      </c>
      <c r="L17" s="15">
        <v>287648</v>
      </c>
      <c r="M17" s="15">
        <v>1376819</v>
      </c>
      <c r="N17" s="15">
        <f t="shared" si="0"/>
        <v>15195441</v>
      </c>
      <c r="O17" s="15">
        <f t="shared" si="3"/>
        <v>3968428</v>
      </c>
      <c r="P17" s="15">
        <f t="shared" si="1"/>
        <v>32680877</v>
      </c>
      <c r="Q17" s="15">
        <f t="shared" si="2"/>
        <v>51844746</v>
      </c>
      <c r="R17" s="42" t="s">
        <v>223</v>
      </c>
    </row>
    <row r="18" spans="1:18" ht="17.149999999999999" customHeight="1" x14ac:dyDescent="0.35">
      <c r="A18" s="164" t="s">
        <v>224</v>
      </c>
      <c r="B18" s="15">
        <f>Table1!$B$42</f>
        <v>7227534</v>
      </c>
      <c r="C18" s="15">
        <f>Table1!$C$42</f>
        <v>1847951</v>
      </c>
      <c r="D18" s="15">
        <f>Table1!$D$42</f>
        <v>13222177</v>
      </c>
      <c r="E18" s="15">
        <f>Table1!$E$42</f>
        <v>9884841</v>
      </c>
      <c r="F18" s="15">
        <f>Table1!$F$42</f>
        <v>2118166</v>
      </c>
      <c r="G18" s="15">
        <f>Table1!$G$42</f>
        <v>14852091</v>
      </c>
      <c r="H18" s="15">
        <v>216165</v>
      </c>
      <c r="I18" s="15">
        <v>237495</v>
      </c>
      <c r="J18" s="15">
        <v>1000539</v>
      </c>
      <c r="K18" s="15">
        <v>305328</v>
      </c>
      <c r="L18" s="15">
        <v>332870</v>
      </c>
      <c r="M18" s="15">
        <v>1191903</v>
      </c>
      <c r="N18" s="15">
        <f t="shared" si="0"/>
        <v>17633868</v>
      </c>
      <c r="O18" s="15">
        <f t="shared" si="3"/>
        <v>4536482</v>
      </c>
      <c r="P18" s="15">
        <f t="shared" si="1"/>
        <v>30266710</v>
      </c>
      <c r="Q18" s="15">
        <f t="shared" si="2"/>
        <v>52437060</v>
      </c>
      <c r="R18" s="42" t="s">
        <v>225</v>
      </c>
    </row>
    <row r="19" spans="1:18" ht="17.149999999999999" customHeight="1" x14ac:dyDescent="0.35">
      <c r="A19" s="164" t="s">
        <v>226</v>
      </c>
      <c r="B19" s="15">
        <f>Table1!$B$46</f>
        <v>9164751</v>
      </c>
      <c r="C19" s="15">
        <f>Table1!$C$46</f>
        <v>1968329</v>
      </c>
      <c r="D19" s="15">
        <f>Table1!$D$46</f>
        <v>12526982</v>
      </c>
      <c r="E19" s="15">
        <f>Table1!$E$46</f>
        <v>12688315</v>
      </c>
      <c r="F19" s="15">
        <f>Table1!$F$46</f>
        <v>2119559</v>
      </c>
      <c r="G19" s="15">
        <f>Table1!$G$46</f>
        <v>13766041</v>
      </c>
      <c r="H19" s="15">
        <v>45273</v>
      </c>
      <c r="I19" s="15">
        <v>25342</v>
      </c>
      <c r="J19" s="15">
        <v>126712</v>
      </c>
      <c r="K19" s="15">
        <v>91530</v>
      </c>
      <c r="L19" s="15">
        <v>31515</v>
      </c>
      <c r="M19" s="15">
        <v>168501</v>
      </c>
      <c r="N19" s="15">
        <f t="shared" si="0"/>
        <v>21989869</v>
      </c>
      <c r="O19" s="15">
        <f t="shared" si="3"/>
        <v>4144745</v>
      </c>
      <c r="P19" s="15">
        <f t="shared" si="1"/>
        <v>26588236</v>
      </c>
      <c r="Q19" s="15">
        <f t="shared" si="2"/>
        <v>52722850</v>
      </c>
      <c r="R19" s="42" t="s">
        <v>227</v>
      </c>
    </row>
    <row r="20" spans="1:18" s="22" customFormat="1" ht="17.149999999999999" customHeight="1" x14ac:dyDescent="0.35">
      <c r="A20" s="86" t="s">
        <v>228</v>
      </c>
      <c r="B20" s="15">
        <f>Table1!$B$50</f>
        <v>11015223</v>
      </c>
      <c r="C20" s="15">
        <f>Table1!$C$50</f>
        <v>1592060</v>
      </c>
      <c r="D20" s="15">
        <f>Table1!$D$50</f>
        <v>11285320</v>
      </c>
      <c r="E20" s="15">
        <f>Table1!$E$50</f>
        <v>15199791</v>
      </c>
      <c r="F20" s="15">
        <f>Table1!$F$50</f>
        <v>1523433</v>
      </c>
      <c r="G20" s="15">
        <f>Table1!$G$50</f>
        <v>12222663</v>
      </c>
      <c r="H20" s="14">
        <v>80792</v>
      </c>
      <c r="I20" s="14">
        <v>7654</v>
      </c>
      <c r="J20" s="14">
        <v>110802</v>
      </c>
      <c r="K20" s="14">
        <v>140272</v>
      </c>
      <c r="L20" s="14">
        <v>13027</v>
      </c>
      <c r="M20" s="14">
        <v>152654</v>
      </c>
      <c r="N20" s="14">
        <f>SUM(B20,E20,H20,K20)</f>
        <v>26436078</v>
      </c>
      <c r="O20" s="14">
        <f t="shared" si="3"/>
        <v>3136174</v>
      </c>
      <c r="P20" s="14">
        <f>SUM(D20,G20,J20,M20)</f>
        <v>23771439</v>
      </c>
      <c r="Q20" s="14">
        <f>SUM(N20:P20)</f>
        <v>53343691</v>
      </c>
      <c r="R20" s="85"/>
    </row>
    <row r="21" spans="1:18" s="22" customFormat="1" ht="17.149999999999999" customHeight="1" x14ac:dyDescent="0.35">
      <c r="A21" s="99">
        <v>2023</v>
      </c>
      <c r="B21" s="15">
        <f>Table1!$B$51</f>
        <v>11382078</v>
      </c>
      <c r="C21" s="15">
        <f>Table1!$C$51</f>
        <v>1655794</v>
      </c>
      <c r="D21" s="15">
        <f>Table1!$D$51</f>
        <v>10999310</v>
      </c>
      <c r="E21" s="15">
        <f>Table1!$E$51</f>
        <v>16015467</v>
      </c>
      <c r="F21" s="15">
        <f>Table1!$F$51</f>
        <v>1290985</v>
      </c>
      <c r="G21" s="15">
        <f>Table1!$G$51</f>
        <v>11869790</v>
      </c>
      <c r="H21" s="14">
        <v>80792</v>
      </c>
      <c r="I21" s="14">
        <v>7654</v>
      </c>
      <c r="J21" s="14">
        <v>110802</v>
      </c>
      <c r="K21" s="14">
        <v>140272</v>
      </c>
      <c r="L21" s="14">
        <v>13027</v>
      </c>
      <c r="M21" s="14">
        <v>152654</v>
      </c>
      <c r="N21" s="14">
        <f>SUM(B21,E21,H21,K21)</f>
        <v>27618609</v>
      </c>
      <c r="O21" s="14">
        <f t="shared" si="3"/>
        <v>2967460</v>
      </c>
      <c r="P21" s="14">
        <f>SUM(D21,G21,J21,M21)</f>
        <v>23132556</v>
      </c>
      <c r="Q21" s="14">
        <f>SUM(N21:P21)</f>
        <v>53718625</v>
      </c>
      <c r="R21" s="98"/>
    </row>
    <row r="22" spans="1:18" s="22" customFormat="1" ht="17.149999999999999" customHeight="1" x14ac:dyDescent="0.35">
      <c r="A22" s="99"/>
      <c r="B22" s="14"/>
      <c r="C22" s="14"/>
      <c r="D22" s="14"/>
      <c r="E22" s="14"/>
      <c r="F22" s="14"/>
      <c r="G22" s="14"/>
      <c r="H22" s="14"/>
      <c r="I22" s="14"/>
      <c r="J22" s="14"/>
      <c r="K22" s="14"/>
      <c r="L22" s="14"/>
      <c r="M22" s="14"/>
      <c r="N22" s="14"/>
      <c r="O22" s="14"/>
      <c r="P22" s="14"/>
      <c r="Q22" s="14"/>
      <c r="R22" s="98"/>
    </row>
    <row r="23" spans="1:18" ht="25.5" customHeight="1" x14ac:dyDescent="0.35">
      <c r="A23" s="161" t="s">
        <v>229</v>
      </c>
      <c r="H23" s="14"/>
      <c r="I23" s="14"/>
      <c r="J23" s="14"/>
      <c r="K23" s="160"/>
      <c r="L23" s="160"/>
      <c r="M23" s="25"/>
      <c r="N23" s="93"/>
      <c r="O23" s="23"/>
      <c r="P23" s="23"/>
      <c r="Q23" s="23"/>
      <c r="R23" s="165"/>
    </row>
    <row r="24" spans="1:18" ht="107.25" customHeight="1" x14ac:dyDescent="0.35">
      <c r="A24" s="132" t="s">
        <v>199</v>
      </c>
      <c r="B24" s="153" t="s">
        <v>230</v>
      </c>
      <c r="C24" s="134" t="s">
        <v>201</v>
      </c>
      <c r="D24" s="134" t="s">
        <v>202</v>
      </c>
      <c r="E24" s="153" t="s">
        <v>231</v>
      </c>
      <c r="F24" s="134" t="s">
        <v>232</v>
      </c>
      <c r="G24" s="134" t="s">
        <v>233</v>
      </c>
      <c r="H24" s="153" t="s">
        <v>234</v>
      </c>
      <c r="I24" s="134" t="s">
        <v>235</v>
      </c>
      <c r="J24" s="134" t="s">
        <v>236</v>
      </c>
      <c r="K24" s="153" t="s">
        <v>237</v>
      </c>
      <c r="L24" s="134" t="s">
        <v>238</v>
      </c>
      <c r="M24" s="134" t="s">
        <v>239</v>
      </c>
      <c r="N24" s="153" t="s">
        <v>240</v>
      </c>
      <c r="O24" s="134" t="s">
        <v>241</v>
      </c>
      <c r="P24" s="134" t="s">
        <v>242</v>
      </c>
      <c r="Q24" s="134" t="s">
        <v>77</v>
      </c>
      <c r="R24" s="163" t="s">
        <v>22</v>
      </c>
    </row>
    <row r="25" spans="1:18" ht="17.149999999999999" customHeight="1" x14ac:dyDescent="0.35">
      <c r="A25" s="164">
        <v>2012</v>
      </c>
      <c r="B25" s="15">
        <v>9290</v>
      </c>
      <c r="C25" s="15"/>
      <c r="D25" s="15">
        <v>559271</v>
      </c>
      <c r="E25" s="15">
        <v>444943</v>
      </c>
      <c r="F25" s="15"/>
      <c r="G25" s="15">
        <v>1864295</v>
      </c>
      <c r="H25" s="15"/>
      <c r="I25" s="15"/>
      <c r="J25" s="15"/>
      <c r="K25" s="15"/>
      <c r="L25" s="15"/>
      <c r="M25" s="15"/>
      <c r="N25" s="15">
        <f t="shared" ref="N25:N34" si="4">SUM(B25,E25,H25,K25)</f>
        <v>454233</v>
      </c>
      <c r="O25" s="15"/>
      <c r="P25" s="15">
        <f t="shared" ref="P25:P34" si="5">SUM(D25,G25,J25,M25)</f>
        <v>2423566</v>
      </c>
      <c r="Q25" s="15">
        <f>SUM(N25:P25)</f>
        <v>2877799</v>
      </c>
      <c r="R25" s="42"/>
    </row>
    <row r="26" spans="1:18" ht="17.149999999999999" customHeight="1" x14ac:dyDescent="0.35">
      <c r="A26" s="164" t="s">
        <v>215</v>
      </c>
      <c r="B26" s="15">
        <v>10535</v>
      </c>
      <c r="C26" s="15"/>
      <c r="D26" s="15">
        <v>482251</v>
      </c>
      <c r="E26" s="15">
        <v>518643</v>
      </c>
      <c r="F26" s="15"/>
      <c r="G26" s="15">
        <v>1824847</v>
      </c>
      <c r="H26" s="15"/>
      <c r="I26" s="15"/>
      <c r="J26" s="15"/>
      <c r="K26" s="15"/>
      <c r="L26" s="15"/>
      <c r="M26" s="15"/>
      <c r="N26" s="15">
        <f t="shared" si="4"/>
        <v>529178</v>
      </c>
      <c r="O26" s="15"/>
      <c r="P26" s="15">
        <f t="shared" si="5"/>
        <v>2307098</v>
      </c>
      <c r="Q26" s="15">
        <f t="shared" ref="Q26:Q32" si="6">SUM(N26:P26)</f>
        <v>2836276</v>
      </c>
      <c r="R26" s="42" t="s">
        <v>84</v>
      </c>
    </row>
    <row r="27" spans="1:18" ht="17.149999999999999" customHeight="1" x14ac:dyDescent="0.35">
      <c r="A27" s="164">
        <v>2014</v>
      </c>
      <c r="B27" s="15">
        <v>15116</v>
      </c>
      <c r="C27" s="15"/>
      <c r="D27" s="15">
        <v>487946</v>
      </c>
      <c r="E27" s="15">
        <v>506462</v>
      </c>
      <c r="F27" s="15"/>
      <c r="G27" s="15">
        <v>1709367</v>
      </c>
      <c r="H27" s="15"/>
      <c r="I27" s="15"/>
      <c r="J27" s="15"/>
      <c r="K27" s="15"/>
      <c r="L27" s="15"/>
      <c r="M27" s="15"/>
      <c r="N27" s="15">
        <f t="shared" si="4"/>
        <v>521578</v>
      </c>
      <c r="O27" s="15"/>
      <c r="P27" s="15">
        <f t="shared" si="5"/>
        <v>2197313</v>
      </c>
      <c r="Q27" s="15">
        <f t="shared" si="6"/>
        <v>2718891</v>
      </c>
      <c r="R27" s="42"/>
    </row>
    <row r="28" spans="1:18" ht="17.149999999999999" customHeight="1" x14ac:dyDescent="0.35">
      <c r="A28" s="164" t="s">
        <v>216</v>
      </c>
      <c r="B28" s="15">
        <v>37354</v>
      </c>
      <c r="C28" s="15"/>
      <c r="D28" s="15">
        <v>433795</v>
      </c>
      <c r="E28" s="15">
        <v>488591</v>
      </c>
      <c r="F28" s="15"/>
      <c r="G28" s="15">
        <v>1662092</v>
      </c>
      <c r="H28" s="15">
        <v>135496</v>
      </c>
      <c r="I28" s="15"/>
      <c r="J28" s="15">
        <v>188626</v>
      </c>
      <c r="K28" s="15">
        <v>149458</v>
      </c>
      <c r="L28" s="15"/>
      <c r="M28" s="15">
        <v>238111</v>
      </c>
      <c r="N28" s="15">
        <f t="shared" si="4"/>
        <v>810899</v>
      </c>
      <c r="O28" s="15"/>
      <c r="P28" s="15">
        <f t="shared" si="5"/>
        <v>2522624</v>
      </c>
      <c r="Q28" s="15">
        <f t="shared" si="6"/>
        <v>3333523</v>
      </c>
      <c r="R28" s="42" t="s">
        <v>90</v>
      </c>
    </row>
    <row r="29" spans="1:18" ht="17.149999999999999" customHeight="1" x14ac:dyDescent="0.35">
      <c r="A29" s="164" t="s">
        <v>217</v>
      </c>
      <c r="B29" s="15">
        <v>51859</v>
      </c>
      <c r="C29" s="15"/>
      <c r="D29" s="15">
        <v>406541</v>
      </c>
      <c r="E29" s="15">
        <v>531008</v>
      </c>
      <c r="F29" s="15"/>
      <c r="G29" s="15">
        <v>1589466</v>
      </c>
      <c r="H29" s="15">
        <v>155998</v>
      </c>
      <c r="I29" s="15"/>
      <c r="J29" s="15">
        <v>189838</v>
      </c>
      <c r="K29" s="15">
        <v>184690</v>
      </c>
      <c r="L29" s="15"/>
      <c r="M29" s="15">
        <v>235647</v>
      </c>
      <c r="N29" s="15">
        <f>SUM(B29,E29,H29,K29)</f>
        <v>923555</v>
      </c>
      <c r="O29" s="15"/>
      <c r="P29" s="15">
        <f t="shared" si="5"/>
        <v>2421492</v>
      </c>
      <c r="Q29" s="15">
        <f t="shared" si="6"/>
        <v>3345047</v>
      </c>
      <c r="R29" s="42" t="s">
        <v>218</v>
      </c>
    </row>
    <row r="30" spans="1:18" ht="17.149999999999999" customHeight="1" x14ac:dyDescent="0.35">
      <c r="A30" s="164" t="s">
        <v>219</v>
      </c>
      <c r="B30" s="15">
        <v>62223</v>
      </c>
      <c r="C30" s="15"/>
      <c r="D30" s="15">
        <v>353981</v>
      </c>
      <c r="E30" s="15">
        <v>574765</v>
      </c>
      <c r="F30" s="15"/>
      <c r="G30" s="15">
        <v>1422472</v>
      </c>
      <c r="H30" s="15">
        <v>195601</v>
      </c>
      <c r="I30" s="15"/>
      <c r="J30" s="15">
        <v>211909</v>
      </c>
      <c r="K30" s="15">
        <v>227991</v>
      </c>
      <c r="L30" s="15"/>
      <c r="M30" s="15">
        <v>281932</v>
      </c>
      <c r="N30" s="15">
        <f t="shared" si="4"/>
        <v>1060580</v>
      </c>
      <c r="O30" s="15"/>
      <c r="P30" s="15">
        <f t="shared" si="5"/>
        <v>2270294</v>
      </c>
      <c r="Q30" s="15">
        <f>SUM(N30:P30)</f>
        <v>3330874</v>
      </c>
      <c r="R30" s="42" t="s">
        <v>105</v>
      </c>
    </row>
    <row r="31" spans="1:18" ht="17.149999999999999" customHeight="1" x14ac:dyDescent="0.35">
      <c r="A31" s="164" t="s">
        <v>220</v>
      </c>
      <c r="B31" s="15">
        <f>Table3!$B$34+Table3!$D$34</f>
        <v>79314</v>
      </c>
      <c r="C31" s="15">
        <f>Table3!$C$34</f>
        <v>1633</v>
      </c>
      <c r="D31" s="15">
        <f>Table3!$E$34</f>
        <v>319930</v>
      </c>
      <c r="E31" s="15">
        <f>Table3!$F$34+Table3!$H$34</f>
        <v>599310</v>
      </c>
      <c r="F31" s="15">
        <f>Table3!$G$34</f>
        <v>9826</v>
      </c>
      <c r="G31" s="15">
        <f>Table3!$I$34</f>
        <v>1353378</v>
      </c>
      <c r="H31" s="15">
        <v>182453</v>
      </c>
      <c r="I31" s="15">
        <v>846</v>
      </c>
      <c r="J31" s="15">
        <v>158330</v>
      </c>
      <c r="K31" s="15">
        <v>256384</v>
      </c>
      <c r="L31" s="15">
        <v>4782</v>
      </c>
      <c r="M31" s="15">
        <v>259972</v>
      </c>
      <c r="N31" s="15">
        <f t="shared" si="4"/>
        <v>1117461</v>
      </c>
      <c r="O31" s="15">
        <f t="shared" ref="O31:O36" si="7">SUM(C31,F31,I31,L31)</f>
        <v>17087</v>
      </c>
      <c r="P31" s="15">
        <f t="shared" si="5"/>
        <v>2091610</v>
      </c>
      <c r="Q31" s="15">
        <f t="shared" si="6"/>
        <v>3226158</v>
      </c>
      <c r="R31" s="42" t="s">
        <v>221</v>
      </c>
    </row>
    <row r="32" spans="1:18" ht="17.149999999999999" customHeight="1" x14ac:dyDescent="0.35">
      <c r="A32" s="164" t="s">
        <v>222</v>
      </c>
      <c r="B32" s="15">
        <f>Table3!$B$38+Table3!$D$38</f>
        <v>157599</v>
      </c>
      <c r="C32" s="15">
        <f>Table3!$C$38</f>
        <v>2117</v>
      </c>
      <c r="D32" s="15">
        <f>Table3!$E$38</f>
        <v>309391</v>
      </c>
      <c r="E32" s="15">
        <f>Table3!$F$38+Table3!$H$38</f>
        <v>822549</v>
      </c>
      <c r="F32" s="15">
        <f>Table3!$G$38</f>
        <v>14780</v>
      </c>
      <c r="G32" s="15">
        <f>Table3!$I$38</f>
        <v>1317617</v>
      </c>
      <c r="H32" s="15">
        <v>162293</v>
      </c>
      <c r="I32" s="15">
        <v>684</v>
      </c>
      <c r="J32" s="15">
        <v>122380</v>
      </c>
      <c r="K32" s="15">
        <v>148086</v>
      </c>
      <c r="L32" s="15">
        <v>4708</v>
      </c>
      <c r="M32" s="15">
        <v>137918</v>
      </c>
      <c r="N32" s="15">
        <f t="shared" si="4"/>
        <v>1290527</v>
      </c>
      <c r="O32" s="15">
        <f t="shared" si="7"/>
        <v>22289</v>
      </c>
      <c r="P32" s="15">
        <f t="shared" si="5"/>
        <v>1887306</v>
      </c>
      <c r="Q32" s="15">
        <f t="shared" si="6"/>
        <v>3200122</v>
      </c>
      <c r="R32" s="42" t="s">
        <v>223</v>
      </c>
    </row>
    <row r="33" spans="1:18" ht="17.149999999999999" customHeight="1" x14ac:dyDescent="0.35">
      <c r="A33" s="164" t="s">
        <v>224</v>
      </c>
      <c r="B33" s="15">
        <f>Table3!$B$42+Table3!$D$42</f>
        <v>149131</v>
      </c>
      <c r="C33" s="15">
        <f>Table3!$C$42</f>
        <v>4021</v>
      </c>
      <c r="D33" s="15">
        <f>Table3!$E$42</f>
        <v>317310</v>
      </c>
      <c r="E33" s="15">
        <f>Table3!$F$42+Table3!$H$42</f>
        <v>879711</v>
      </c>
      <c r="F33" s="15">
        <f>Table3!$G$42</f>
        <v>24180</v>
      </c>
      <c r="G33" s="15">
        <f>Table3!$I$42</f>
        <v>1187461</v>
      </c>
      <c r="H33" s="15">
        <v>213387</v>
      </c>
      <c r="I33" s="15">
        <v>2229</v>
      </c>
      <c r="J33" s="15">
        <v>146951</v>
      </c>
      <c r="K33" s="15">
        <v>195384</v>
      </c>
      <c r="L33" s="15">
        <v>7481</v>
      </c>
      <c r="M33" s="15">
        <v>154932</v>
      </c>
      <c r="N33" s="15">
        <f t="shared" si="4"/>
        <v>1437613</v>
      </c>
      <c r="O33" s="15">
        <f t="shared" si="7"/>
        <v>37911</v>
      </c>
      <c r="P33" s="15">
        <f t="shared" si="5"/>
        <v>1806654</v>
      </c>
      <c r="Q33" s="15">
        <f>SUM(N33:P33)</f>
        <v>3282178</v>
      </c>
      <c r="R33" s="42" t="s">
        <v>225</v>
      </c>
    </row>
    <row r="34" spans="1:18" ht="17.149999999999999" customHeight="1" x14ac:dyDescent="0.35">
      <c r="A34" s="164" t="s">
        <v>226</v>
      </c>
      <c r="B34" s="15">
        <f>Table3!$B$46+Table3!$D$46</f>
        <v>155115</v>
      </c>
      <c r="C34" s="15">
        <f>Table3!$C$46</f>
        <v>4354</v>
      </c>
      <c r="D34" s="15">
        <f>Table3!$E$46</f>
        <v>309168</v>
      </c>
      <c r="E34" s="15">
        <f>Table3!$F$46+Table3!$H$46</f>
        <v>994606</v>
      </c>
      <c r="F34" s="15">
        <f>Table3!$G$46</f>
        <v>25042</v>
      </c>
      <c r="G34" s="15">
        <f>Table3!$I$46</f>
        <v>1081302</v>
      </c>
      <c r="H34" s="15">
        <v>216414</v>
      </c>
      <c r="I34" s="15">
        <v>1748</v>
      </c>
      <c r="J34" s="15">
        <v>126583</v>
      </c>
      <c r="K34" s="15">
        <v>228743</v>
      </c>
      <c r="L34" s="15">
        <v>8037</v>
      </c>
      <c r="M34" s="15">
        <v>179372</v>
      </c>
      <c r="N34" s="15">
        <f t="shared" si="4"/>
        <v>1594878</v>
      </c>
      <c r="O34" s="15">
        <f t="shared" si="7"/>
        <v>39181</v>
      </c>
      <c r="P34" s="15">
        <f t="shared" si="5"/>
        <v>1696425</v>
      </c>
      <c r="Q34" s="15">
        <f>SUM(N34:P34)</f>
        <v>3330484</v>
      </c>
      <c r="R34" s="42" t="s">
        <v>227</v>
      </c>
    </row>
    <row r="35" spans="1:18" ht="17.149999999999999" customHeight="1" x14ac:dyDescent="0.35">
      <c r="A35" s="164" t="s">
        <v>228</v>
      </c>
      <c r="B35" s="15">
        <f>Table3!$B$50+Table3!$D$50</f>
        <v>178506</v>
      </c>
      <c r="C35" s="15">
        <f>Table3!$C$50</f>
        <v>7204</v>
      </c>
      <c r="D35" s="15">
        <f>Table3!$E$50</f>
        <v>277826</v>
      </c>
      <c r="E35" s="15">
        <f>Table3!$F$50+Table3!$H$50</f>
        <v>1036077</v>
      </c>
      <c r="F35" s="15">
        <f>Table3!$G$50</f>
        <v>26201</v>
      </c>
      <c r="G35" s="15">
        <f>Table3!$I$50</f>
        <v>986810</v>
      </c>
      <c r="H35" s="15">
        <v>218451</v>
      </c>
      <c r="I35" s="15">
        <v>2042</v>
      </c>
      <c r="J35" s="15">
        <v>123192</v>
      </c>
      <c r="K35" s="15">
        <v>268410</v>
      </c>
      <c r="L35" s="15">
        <v>9157</v>
      </c>
      <c r="M35" s="15">
        <v>197948</v>
      </c>
      <c r="N35" s="15">
        <f>SUM(B35,E35,H35,K35)</f>
        <v>1701444</v>
      </c>
      <c r="O35" s="15">
        <f t="shared" si="7"/>
        <v>44604</v>
      </c>
      <c r="P35" s="15">
        <f>SUM(D35,G35,J35,M35)</f>
        <v>1585776</v>
      </c>
      <c r="Q35" s="15">
        <f>SUM(N35:P35)</f>
        <v>3331824</v>
      </c>
      <c r="R35" s="85"/>
    </row>
    <row r="36" spans="1:18" ht="17.149999999999999" customHeight="1" x14ac:dyDescent="0.35">
      <c r="A36" s="99">
        <v>2023</v>
      </c>
      <c r="B36" s="15">
        <f>Table3!$B$51+Table3!$D$51</f>
        <v>184940</v>
      </c>
      <c r="C36" s="15">
        <f>Table3!$C$51</f>
        <v>7993</v>
      </c>
      <c r="D36" s="15">
        <f>Table3!$E$51</f>
        <v>267858</v>
      </c>
      <c r="E36" s="15">
        <f>Table3!$F$51+Table3!$H$51</f>
        <v>1060327</v>
      </c>
      <c r="F36" s="15">
        <f>Table3!$G$51</f>
        <v>25603</v>
      </c>
      <c r="G36" s="15">
        <f>Table3!$I$51</f>
        <v>969450</v>
      </c>
      <c r="H36" s="15">
        <v>218451</v>
      </c>
      <c r="I36" s="15">
        <v>2042</v>
      </c>
      <c r="J36" s="15">
        <v>123192</v>
      </c>
      <c r="K36" s="15">
        <v>268410</v>
      </c>
      <c r="L36" s="15">
        <v>9157</v>
      </c>
      <c r="M36" s="15">
        <v>197948</v>
      </c>
      <c r="N36" s="15">
        <f>SUM(B36,E36,H36,K36)</f>
        <v>1732128</v>
      </c>
      <c r="O36" s="15">
        <f t="shared" si="7"/>
        <v>44795</v>
      </c>
      <c r="P36" s="15">
        <f>SUM(D36,G36,J36,M36)</f>
        <v>1558448</v>
      </c>
      <c r="Q36" s="15">
        <f>SUM(N36:P36)</f>
        <v>3335371</v>
      </c>
      <c r="R36" s="100"/>
    </row>
    <row r="37" spans="1:18" ht="17.149999999999999" customHeight="1" x14ac:dyDescent="0.35">
      <c r="A37" s="164"/>
      <c r="B37" s="100"/>
      <c r="C37" s="100"/>
      <c r="D37" s="100"/>
      <c r="E37" s="145"/>
      <c r="F37" s="100"/>
      <c r="G37" s="100"/>
      <c r="H37" s="100"/>
      <c r="I37" s="100"/>
      <c r="J37" s="100"/>
      <c r="K37" s="145"/>
      <c r="L37" s="100"/>
      <c r="M37" s="100"/>
      <c r="N37" s="100"/>
      <c r="O37" s="100"/>
      <c r="P37" s="100"/>
      <c r="Q37" s="100"/>
      <c r="R37" s="100"/>
    </row>
    <row r="38" spans="1:18" ht="25.5" customHeight="1" x14ac:dyDescent="0.35">
      <c r="A38" s="161" t="s">
        <v>243</v>
      </c>
      <c r="L38" s="166"/>
      <c r="M38" s="25"/>
      <c r="N38" s="46"/>
      <c r="O38" s="101"/>
      <c r="P38" s="160"/>
      <c r="Q38" s="24"/>
      <c r="R38" s="43"/>
    </row>
    <row r="39" spans="1:18" ht="106.5" customHeight="1" x14ac:dyDescent="0.35">
      <c r="A39" s="112" t="s">
        <v>199</v>
      </c>
      <c r="B39" s="167" t="s">
        <v>230</v>
      </c>
      <c r="C39" s="113" t="s">
        <v>201</v>
      </c>
      <c r="D39" s="113" t="s">
        <v>202</v>
      </c>
      <c r="E39" s="167" t="s">
        <v>231</v>
      </c>
      <c r="F39" s="113" t="s">
        <v>232</v>
      </c>
      <c r="G39" s="113" t="s">
        <v>244</v>
      </c>
      <c r="H39" s="167" t="s">
        <v>245</v>
      </c>
      <c r="I39" s="113" t="s">
        <v>235</v>
      </c>
      <c r="J39" s="113" t="s">
        <v>236</v>
      </c>
      <c r="K39" s="167" t="s">
        <v>237</v>
      </c>
      <c r="L39" s="113" t="s">
        <v>238</v>
      </c>
      <c r="M39" s="113" t="s">
        <v>239</v>
      </c>
      <c r="N39" s="167" t="s">
        <v>240</v>
      </c>
      <c r="O39" s="113" t="s">
        <v>241</v>
      </c>
      <c r="P39" s="113" t="s">
        <v>242</v>
      </c>
      <c r="Q39" s="113" t="s">
        <v>77</v>
      </c>
      <c r="R39" s="163" t="s">
        <v>22</v>
      </c>
    </row>
    <row r="40" spans="1:18" ht="17.149999999999999" customHeight="1" x14ac:dyDescent="0.35">
      <c r="A40" s="164">
        <v>2012</v>
      </c>
      <c r="B40" s="15">
        <f t="shared" ref="B40:B51" si="8">B10+B25</f>
        <v>10751</v>
      </c>
      <c r="C40" s="15"/>
      <c r="D40" s="15">
        <f t="shared" ref="D40:E51" si="9">D10+D25</f>
        <v>22110255</v>
      </c>
      <c r="E40" s="15">
        <f t="shared" si="9"/>
        <v>446682</v>
      </c>
      <c r="F40" s="15"/>
      <c r="G40" s="15">
        <f t="shared" ref="G40:G51" si="10">G10+G25</f>
        <v>28039260</v>
      </c>
      <c r="H40" s="15"/>
      <c r="I40" s="15"/>
      <c r="J40" s="15"/>
      <c r="K40" s="15"/>
      <c r="L40" s="15"/>
      <c r="M40" s="15"/>
      <c r="N40" s="15">
        <f t="shared" ref="N40:N51" si="11">N10+N25</f>
        <v>457433</v>
      </c>
      <c r="O40" s="15"/>
      <c r="P40" s="15">
        <f t="shared" ref="P40:Q51" si="12">P10+P25</f>
        <v>50149515</v>
      </c>
      <c r="Q40" s="15">
        <f t="shared" si="12"/>
        <v>50606948</v>
      </c>
      <c r="R40" s="42"/>
    </row>
    <row r="41" spans="1:18" ht="17.149999999999999" customHeight="1" x14ac:dyDescent="0.35">
      <c r="A41" s="164" t="s">
        <v>215</v>
      </c>
      <c r="B41" s="15">
        <f t="shared" si="8"/>
        <v>112263</v>
      </c>
      <c r="C41" s="15"/>
      <c r="D41" s="15">
        <f t="shared" si="9"/>
        <v>21995978</v>
      </c>
      <c r="E41" s="15">
        <f t="shared" si="9"/>
        <v>682070</v>
      </c>
      <c r="F41" s="15"/>
      <c r="G41" s="15">
        <f t="shared" si="10"/>
        <v>27819715</v>
      </c>
      <c r="H41" s="15"/>
      <c r="I41" s="15"/>
      <c r="J41" s="15"/>
      <c r="K41" s="15"/>
      <c r="L41" s="15"/>
      <c r="M41" s="15"/>
      <c r="N41" s="15">
        <f t="shared" si="11"/>
        <v>794333</v>
      </c>
      <c r="O41" s="15"/>
      <c r="P41" s="15">
        <f t="shared" si="12"/>
        <v>49815693</v>
      </c>
      <c r="Q41" s="15">
        <f t="shared" si="12"/>
        <v>50610026</v>
      </c>
      <c r="R41" s="42" t="s">
        <v>84</v>
      </c>
    </row>
    <row r="42" spans="1:18" ht="17.149999999999999" customHeight="1" x14ac:dyDescent="0.35">
      <c r="A42" s="164">
        <v>2014</v>
      </c>
      <c r="B42" s="15">
        <f t="shared" si="8"/>
        <v>285705</v>
      </c>
      <c r="C42" s="15"/>
      <c r="D42" s="15">
        <f t="shared" si="9"/>
        <v>21052194</v>
      </c>
      <c r="E42" s="15">
        <f t="shared" si="9"/>
        <v>907107</v>
      </c>
      <c r="F42" s="15"/>
      <c r="G42" s="15">
        <f t="shared" si="10"/>
        <v>26599740</v>
      </c>
      <c r="H42" s="15"/>
      <c r="I42" s="15"/>
      <c r="J42" s="15"/>
      <c r="K42" s="15"/>
      <c r="L42" s="15"/>
      <c r="M42" s="15"/>
      <c r="N42" s="15">
        <f t="shared" si="11"/>
        <v>1192812</v>
      </c>
      <c r="O42" s="15"/>
      <c r="P42" s="15">
        <f t="shared" si="12"/>
        <v>47651934</v>
      </c>
      <c r="Q42" s="15">
        <f t="shared" si="12"/>
        <v>48844746</v>
      </c>
      <c r="R42" s="42"/>
    </row>
    <row r="43" spans="1:18" ht="17.149999999999999" customHeight="1" x14ac:dyDescent="0.35">
      <c r="A43" s="164" t="s">
        <v>216</v>
      </c>
      <c r="B43" s="15">
        <f t="shared" si="8"/>
        <v>800695</v>
      </c>
      <c r="C43" s="15"/>
      <c r="D43" s="15">
        <f t="shared" si="9"/>
        <v>21160321</v>
      </c>
      <c r="E43" s="15">
        <f t="shared" si="9"/>
        <v>1607155</v>
      </c>
      <c r="F43" s="15"/>
      <c r="G43" s="15">
        <f t="shared" si="10"/>
        <v>26586071</v>
      </c>
      <c r="H43" s="15">
        <f t="shared" ref="H43:H51" si="13">H13+H28</f>
        <v>342382</v>
      </c>
      <c r="I43" s="15"/>
      <c r="J43" s="15">
        <f t="shared" ref="J43:K51" si="14">J13+J28</f>
        <v>1139706</v>
      </c>
      <c r="K43" s="15">
        <f t="shared" si="14"/>
        <v>381148</v>
      </c>
      <c r="L43" s="15"/>
      <c r="M43" s="15">
        <f t="shared" ref="M43:M51" si="15">M13+M28</f>
        <v>1467088</v>
      </c>
      <c r="N43" s="15">
        <f t="shared" si="11"/>
        <v>3131380</v>
      </c>
      <c r="O43" s="15"/>
      <c r="P43" s="15">
        <f t="shared" si="12"/>
        <v>50353186</v>
      </c>
      <c r="Q43" s="15">
        <f t="shared" si="12"/>
        <v>53484566</v>
      </c>
      <c r="R43" s="42" t="s">
        <v>90</v>
      </c>
    </row>
    <row r="44" spans="1:18" ht="17.149999999999999" customHeight="1" x14ac:dyDescent="0.35">
      <c r="A44" s="164" t="s">
        <v>217</v>
      </c>
      <c r="B44" s="15">
        <f t="shared" si="8"/>
        <v>2120980</v>
      </c>
      <c r="C44" s="15"/>
      <c r="D44" s="15">
        <f t="shared" si="9"/>
        <v>20254111</v>
      </c>
      <c r="E44" s="15">
        <f t="shared" si="9"/>
        <v>3325177</v>
      </c>
      <c r="F44" s="15"/>
      <c r="G44" s="15">
        <f t="shared" si="10"/>
        <v>25180622</v>
      </c>
      <c r="H44" s="15">
        <f t="shared" si="13"/>
        <v>191418</v>
      </c>
      <c r="I44" s="15"/>
      <c r="J44" s="15">
        <f t="shared" si="14"/>
        <v>1127441</v>
      </c>
      <c r="K44" s="15">
        <f t="shared" si="14"/>
        <v>232962</v>
      </c>
      <c r="L44" s="15"/>
      <c r="M44" s="15">
        <f t="shared" si="15"/>
        <v>1457702</v>
      </c>
      <c r="N44" s="15">
        <f t="shared" si="11"/>
        <v>5870537</v>
      </c>
      <c r="O44" s="15"/>
      <c r="P44" s="15">
        <f t="shared" si="12"/>
        <v>48019876</v>
      </c>
      <c r="Q44" s="15">
        <f t="shared" si="12"/>
        <v>53890413</v>
      </c>
      <c r="R44" s="42" t="s">
        <v>218</v>
      </c>
    </row>
    <row r="45" spans="1:18" ht="17.149999999999999" customHeight="1" x14ac:dyDescent="0.35">
      <c r="A45" s="164" t="s">
        <v>219</v>
      </c>
      <c r="B45" s="15">
        <f t="shared" si="8"/>
        <v>3815526</v>
      </c>
      <c r="C45" s="15"/>
      <c r="D45" s="15">
        <f t="shared" si="9"/>
        <v>17883095</v>
      </c>
      <c r="E45" s="15">
        <f t="shared" si="9"/>
        <v>5583953</v>
      </c>
      <c r="F45" s="15"/>
      <c r="G45" s="15">
        <f t="shared" si="10"/>
        <v>22098866</v>
      </c>
      <c r="H45" s="15">
        <f t="shared" si="13"/>
        <v>285556</v>
      </c>
      <c r="I45" s="15"/>
      <c r="J45" s="15">
        <f t="shared" si="14"/>
        <v>1705388</v>
      </c>
      <c r="K45" s="15">
        <f t="shared" si="14"/>
        <v>351239</v>
      </c>
      <c r="L45" s="15"/>
      <c r="M45" s="15">
        <f t="shared" si="15"/>
        <v>2165762</v>
      </c>
      <c r="N45" s="15">
        <f t="shared" si="11"/>
        <v>10036274</v>
      </c>
      <c r="O45" s="15"/>
      <c r="P45" s="15">
        <f t="shared" si="12"/>
        <v>43853111</v>
      </c>
      <c r="Q45" s="15">
        <f t="shared" si="12"/>
        <v>53889385</v>
      </c>
      <c r="R45" s="42" t="s">
        <v>105</v>
      </c>
    </row>
    <row r="46" spans="1:18" ht="17.149999999999999" customHeight="1" x14ac:dyDescent="0.35">
      <c r="A46" s="164" t="s">
        <v>220</v>
      </c>
      <c r="B46" s="15">
        <f t="shared" si="8"/>
        <v>5345495</v>
      </c>
      <c r="C46" s="15">
        <f t="shared" ref="C46:C51" si="16">C16+C31</f>
        <v>689575</v>
      </c>
      <c r="D46" s="15">
        <f t="shared" si="9"/>
        <v>15765490</v>
      </c>
      <c r="E46" s="15">
        <f t="shared" si="9"/>
        <v>7626368</v>
      </c>
      <c r="F46" s="15">
        <f t="shared" ref="F46:F51" si="17">F16+F31</f>
        <v>923234</v>
      </c>
      <c r="G46" s="15">
        <f t="shared" si="10"/>
        <v>19276248</v>
      </c>
      <c r="H46" s="15">
        <f t="shared" si="13"/>
        <v>337801</v>
      </c>
      <c r="I46" s="15">
        <f t="shared" ref="I46:I51" si="18">I16+I31</f>
        <v>105004</v>
      </c>
      <c r="J46" s="15">
        <f t="shared" si="14"/>
        <v>1606346</v>
      </c>
      <c r="K46" s="15">
        <f t="shared" si="14"/>
        <v>453884</v>
      </c>
      <c r="L46" s="15">
        <f t="shared" ref="L46:L51" si="19">L16+L31</f>
        <v>166691</v>
      </c>
      <c r="M46" s="15">
        <f t="shared" si="15"/>
        <v>1965430</v>
      </c>
      <c r="N46" s="15">
        <f t="shared" si="11"/>
        <v>13763548</v>
      </c>
      <c r="O46" s="15">
        <f t="shared" ref="O46:O51" si="20">O16+O31</f>
        <v>1884504</v>
      </c>
      <c r="P46" s="15">
        <f t="shared" si="12"/>
        <v>38613514</v>
      </c>
      <c r="Q46" s="15">
        <f t="shared" si="12"/>
        <v>54261566</v>
      </c>
      <c r="R46" s="42" t="s">
        <v>221</v>
      </c>
    </row>
    <row r="47" spans="1:18" ht="17.149999999999999" customHeight="1" x14ac:dyDescent="0.35">
      <c r="A47" s="164" t="s">
        <v>222</v>
      </c>
      <c r="B47" s="15">
        <f t="shared" si="8"/>
        <v>6451884</v>
      </c>
      <c r="C47" s="15">
        <f t="shared" si="16"/>
        <v>1497903</v>
      </c>
      <c r="D47" s="15">
        <f t="shared" si="9"/>
        <v>14333271</v>
      </c>
      <c r="E47" s="15">
        <f t="shared" si="9"/>
        <v>9254414</v>
      </c>
      <c r="F47" s="15">
        <f t="shared" si="17"/>
        <v>2003982</v>
      </c>
      <c r="G47" s="15">
        <f t="shared" si="10"/>
        <v>17390791</v>
      </c>
      <c r="H47" s="15">
        <f t="shared" si="13"/>
        <v>366125</v>
      </c>
      <c r="I47" s="15">
        <f t="shared" si="18"/>
        <v>196476</v>
      </c>
      <c r="J47" s="15">
        <f t="shared" si="14"/>
        <v>1329384</v>
      </c>
      <c r="K47" s="15">
        <f t="shared" si="14"/>
        <v>413545</v>
      </c>
      <c r="L47" s="15">
        <f t="shared" si="19"/>
        <v>292356</v>
      </c>
      <c r="M47" s="15">
        <f t="shared" si="15"/>
        <v>1514737</v>
      </c>
      <c r="N47" s="15">
        <f t="shared" si="11"/>
        <v>16485968</v>
      </c>
      <c r="O47" s="15">
        <f t="shared" si="20"/>
        <v>3990717</v>
      </c>
      <c r="P47" s="15">
        <f t="shared" si="12"/>
        <v>34568183</v>
      </c>
      <c r="Q47" s="15">
        <f t="shared" si="12"/>
        <v>55044868</v>
      </c>
      <c r="R47" s="42" t="s">
        <v>223</v>
      </c>
    </row>
    <row r="48" spans="1:18" ht="17.149999999999999" customHeight="1" x14ac:dyDescent="0.35">
      <c r="A48" s="164" t="s">
        <v>224</v>
      </c>
      <c r="B48" s="15">
        <f t="shared" si="8"/>
        <v>7376665</v>
      </c>
      <c r="C48" s="15">
        <f t="shared" si="16"/>
        <v>1851972</v>
      </c>
      <c r="D48" s="15">
        <f t="shared" si="9"/>
        <v>13539487</v>
      </c>
      <c r="E48" s="15">
        <f t="shared" si="9"/>
        <v>10764552</v>
      </c>
      <c r="F48" s="15">
        <f t="shared" si="17"/>
        <v>2142346</v>
      </c>
      <c r="G48" s="15">
        <f t="shared" si="10"/>
        <v>16039552</v>
      </c>
      <c r="H48" s="15">
        <f t="shared" si="13"/>
        <v>429552</v>
      </c>
      <c r="I48" s="15">
        <f t="shared" si="18"/>
        <v>239724</v>
      </c>
      <c r="J48" s="15">
        <f t="shared" si="14"/>
        <v>1147490</v>
      </c>
      <c r="K48" s="15">
        <f t="shared" si="14"/>
        <v>500712</v>
      </c>
      <c r="L48" s="15">
        <f t="shared" si="19"/>
        <v>340351</v>
      </c>
      <c r="M48" s="15">
        <f t="shared" si="15"/>
        <v>1346835</v>
      </c>
      <c r="N48" s="15">
        <f t="shared" si="11"/>
        <v>19071481</v>
      </c>
      <c r="O48" s="15">
        <f t="shared" si="20"/>
        <v>4574393</v>
      </c>
      <c r="P48" s="15">
        <f t="shared" si="12"/>
        <v>32073364</v>
      </c>
      <c r="Q48" s="15">
        <f t="shared" si="12"/>
        <v>55719238</v>
      </c>
      <c r="R48" s="42" t="s">
        <v>225</v>
      </c>
    </row>
    <row r="49" spans="1:18" ht="17.149999999999999" customHeight="1" x14ac:dyDescent="0.35">
      <c r="A49" s="164" t="s">
        <v>226</v>
      </c>
      <c r="B49" s="15">
        <f t="shared" si="8"/>
        <v>9319866</v>
      </c>
      <c r="C49" s="15">
        <f t="shared" si="16"/>
        <v>1972683</v>
      </c>
      <c r="D49" s="15">
        <f t="shared" si="9"/>
        <v>12836150</v>
      </c>
      <c r="E49" s="15">
        <f t="shared" si="9"/>
        <v>13682921</v>
      </c>
      <c r="F49" s="15">
        <f t="shared" si="17"/>
        <v>2144601</v>
      </c>
      <c r="G49" s="15">
        <f t="shared" si="10"/>
        <v>14847343</v>
      </c>
      <c r="H49" s="15">
        <f t="shared" si="13"/>
        <v>261687</v>
      </c>
      <c r="I49" s="15">
        <f t="shared" si="18"/>
        <v>27090</v>
      </c>
      <c r="J49" s="15">
        <f t="shared" si="14"/>
        <v>253295</v>
      </c>
      <c r="K49" s="15">
        <f t="shared" si="14"/>
        <v>320273</v>
      </c>
      <c r="L49" s="15">
        <f t="shared" si="19"/>
        <v>39552</v>
      </c>
      <c r="M49" s="15">
        <f t="shared" si="15"/>
        <v>347873</v>
      </c>
      <c r="N49" s="15">
        <f t="shared" si="11"/>
        <v>23584747</v>
      </c>
      <c r="O49" s="15">
        <f t="shared" si="20"/>
        <v>4183926</v>
      </c>
      <c r="P49" s="15">
        <f t="shared" si="12"/>
        <v>28284661</v>
      </c>
      <c r="Q49" s="15">
        <f t="shared" si="12"/>
        <v>56053334</v>
      </c>
      <c r="R49" s="42" t="s">
        <v>227</v>
      </c>
    </row>
    <row r="50" spans="1:18" ht="17.149999999999999" customHeight="1" x14ac:dyDescent="0.35">
      <c r="A50" s="164" t="s">
        <v>228</v>
      </c>
      <c r="B50" s="14">
        <f t="shared" si="8"/>
        <v>11193729</v>
      </c>
      <c r="C50" s="14">
        <f t="shared" si="16"/>
        <v>1599264</v>
      </c>
      <c r="D50" s="14">
        <f t="shared" si="9"/>
        <v>11563146</v>
      </c>
      <c r="E50" s="14">
        <f t="shared" si="9"/>
        <v>16235868</v>
      </c>
      <c r="F50" s="14">
        <f t="shared" si="17"/>
        <v>1549634</v>
      </c>
      <c r="G50" s="14">
        <f t="shared" si="10"/>
        <v>13209473</v>
      </c>
      <c r="H50" s="14">
        <f t="shared" si="13"/>
        <v>299243</v>
      </c>
      <c r="I50" s="14">
        <f t="shared" si="18"/>
        <v>9696</v>
      </c>
      <c r="J50" s="14">
        <f t="shared" si="14"/>
        <v>233994</v>
      </c>
      <c r="K50" s="14">
        <f t="shared" si="14"/>
        <v>408682</v>
      </c>
      <c r="L50" s="14">
        <f t="shared" si="19"/>
        <v>22184</v>
      </c>
      <c r="M50" s="14">
        <f t="shared" si="15"/>
        <v>350602</v>
      </c>
      <c r="N50" s="14">
        <f t="shared" si="11"/>
        <v>28137522</v>
      </c>
      <c r="O50" s="14">
        <f t="shared" si="20"/>
        <v>3180778</v>
      </c>
      <c r="P50" s="14">
        <f t="shared" si="12"/>
        <v>25357215</v>
      </c>
      <c r="Q50" s="14">
        <f t="shared" si="12"/>
        <v>56675515</v>
      </c>
      <c r="R50" s="85"/>
    </row>
    <row r="51" spans="1:18" s="22" customFormat="1" ht="17.149999999999999" customHeight="1" x14ac:dyDescent="0.35">
      <c r="A51" s="99">
        <v>2023</v>
      </c>
      <c r="B51" s="14">
        <f t="shared" si="8"/>
        <v>11567018</v>
      </c>
      <c r="C51" s="14">
        <f t="shared" si="16"/>
        <v>1663787</v>
      </c>
      <c r="D51" s="14">
        <f t="shared" si="9"/>
        <v>11267168</v>
      </c>
      <c r="E51" s="14">
        <f t="shared" si="9"/>
        <v>17075794</v>
      </c>
      <c r="F51" s="14">
        <f t="shared" si="17"/>
        <v>1316588</v>
      </c>
      <c r="G51" s="14">
        <f t="shared" si="10"/>
        <v>12839240</v>
      </c>
      <c r="H51" s="14">
        <f t="shared" si="13"/>
        <v>299243</v>
      </c>
      <c r="I51" s="14">
        <f t="shared" si="18"/>
        <v>9696</v>
      </c>
      <c r="J51" s="14">
        <f t="shared" si="14"/>
        <v>233994</v>
      </c>
      <c r="K51" s="14">
        <f t="shared" si="14"/>
        <v>408682</v>
      </c>
      <c r="L51" s="14">
        <f t="shared" si="19"/>
        <v>22184</v>
      </c>
      <c r="M51" s="14">
        <f t="shared" si="15"/>
        <v>350602</v>
      </c>
      <c r="N51" s="14">
        <f t="shared" si="11"/>
        <v>29350737</v>
      </c>
      <c r="O51" s="14">
        <f t="shared" si="20"/>
        <v>3012255</v>
      </c>
      <c r="P51" s="14">
        <f t="shared" si="12"/>
        <v>24691004</v>
      </c>
      <c r="Q51" s="14">
        <f t="shared" si="12"/>
        <v>57053996</v>
      </c>
      <c r="R51" s="85"/>
    </row>
    <row r="52" spans="1:18" s="22" customFormat="1" ht="17.149999999999999" customHeight="1" x14ac:dyDescent="0.35">
      <c r="A52" s="146"/>
      <c r="B52" s="168"/>
      <c r="C52" s="168"/>
      <c r="D52" s="168"/>
      <c r="E52" s="168"/>
      <c r="F52" s="168"/>
      <c r="G52" s="168"/>
      <c r="H52" s="168"/>
      <c r="I52" s="152"/>
      <c r="J52" s="168"/>
      <c r="K52" s="168"/>
      <c r="L52" s="168"/>
      <c r="M52" s="168"/>
      <c r="N52" s="92"/>
      <c r="O52" s="84"/>
      <c r="P52" s="52"/>
      <c r="Q52" s="52"/>
      <c r="R52" s="52"/>
    </row>
    <row r="53" spans="1:18" s="22" customFormat="1" ht="17.149999999999999" customHeight="1" x14ac:dyDescent="0.35">
      <c r="A53" s="7"/>
      <c r="B53" s="168"/>
      <c r="C53" s="168"/>
      <c r="D53" s="168"/>
      <c r="E53" s="168"/>
      <c r="F53" s="168"/>
      <c r="G53" s="168"/>
      <c r="H53" s="168"/>
      <c r="I53" s="168"/>
      <c r="J53" s="168"/>
      <c r="K53" s="168"/>
      <c r="L53" s="168"/>
      <c r="M53" s="168"/>
      <c r="N53" s="26"/>
      <c r="O53" s="169"/>
      <c r="P53" s="26"/>
      <c r="Q53" s="26"/>
      <c r="R53" s="89"/>
    </row>
    <row r="54" spans="1:18" s="48" customFormat="1" ht="17.149999999999999" customHeight="1" x14ac:dyDescent="0.35">
      <c r="A54" s="117"/>
      <c r="B54" s="170"/>
      <c r="C54" s="170"/>
      <c r="D54" s="170"/>
      <c r="E54" s="170"/>
      <c r="F54" s="170"/>
      <c r="G54" s="170"/>
      <c r="H54" s="168"/>
      <c r="I54" s="168"/>
      <c r="J54" s="168"/>
      <c r="K54" s="171"/>
      <c r="L54" s="168"/>
      <c r="M54" s="172"/>
      <c r="N54" s="53"/>
      <c r="O54" s="94"/>
      <c r="P54" s="53"/>
      <c r="Q54" s="53"/>
      <c r="R54" s="168"/>
    </row>
    <row r="55" spans="1:18" s="48" customFormat="1" ht="17.149999999999999" customHeight="1" x14ac:dyDescent="0.35">
      <c r="A55" s="117"/>
      <c r="B55" s="168"/>
      <c r="C55" s="168"/>
      <c r="D55" s="168"/>
      <c r="E55" s="168"/>
      <c r="F55" s="168"/>
      <c r="G55" s="52"/>
      <c r="H55" s="168"/>
      <c r="I55" s="168"/>
      <c r="J55" s="168"/>
      <c r="K55" s="171"/>
      <c r="L55" s="168"/>
      <c r="M55" s="172"/>
      <c r="N55" s="53"/>
      <c r="O55" s="90"/>
      <c r="P55" s="52"/>
      <c r="Q55" s="168"/>
      <c r="R55" s="168"/>
    </row>
    <row r="56" spans="1:18" s="48" customFormat="1" ht="17.149999999999999" customHeight="1" x14ac:dyDescent="0.35">
      <c r="A56" s="117"/>
      <c r="B56" s="168"/>
      <c r="C56" s="168"/>
      <c r="D56" s="168"/>
      <c r="E56" s="168"/>
      <c r="F56" s="168"/>
      <c r="G56" s="168"/>
      <c r="H56" s="168"/>
      <c r="I56" s="168"/>
      <c r="J56" s="168"/>
      <c r="K56" s="171"/>
      <c r="L56" s="168"/>
      <c r="M56" s="172"/>
      <c r="N56" s="173"/>
      <c r="O56" s="173"/>
      <c r="P56" s="52"/>
      <c r="Q56" s="174"/>
      <c r="R56" s="168"/>
    </row>
    <row r="57" spans="1:18" s="48" customFormat="1" ht="17.149999999999999" customHeight="1" x14ac:dyDescent="0.35">
      <c r="A57" s="7"/>
      <c r="B57" s="168"/>
      <c r="C57" s="168"/>
      <c r="D57" s="168"/>
      <c r="E57" s="168"/>
      <c r="F57" s="168"/>
      <c r="G57" s="168"/>
      <c r="H57" s="168"/>
      <c r="I57" s="168"/>
      <c r="J57" s="168"/>
      <c r="K57" s="171"/>
      <c r="M57" s="4"/>
      <c r="N57" s="170"/>
      <c r="O57" s="173"/>
      <c r="P57" s="52"/>
      <c r="Q57" s="174"/>
      <c r="R57" s="168"/>
    </row>
    <row r="58" spans="1:18" ht="17.149999999999999" customHeight="1" x14ac:dyDescent="0.35">
      <c r="A58" s="117"/>
      <c r="B58" s="168"/>
      <c r="C58" s="168"/>
      <c r="D58" s="168"/>
      <c r="E58" s="168"/>
      <c r="F58" s="168"/>
      <c r="G58" s="168"/>
      <c r="H58" s="168"/>
      <c r="I58" s="168"/>
      <c r="J58" s="168"/>
      <c r="K58" s="171"/>
      <c r="L58" s="168"/>
      <c r="M58" s="172"/>
      <c r="N58" s="170"/>
      <c r="O58" s="173"/>
      <c r="P58" s="52"/>
      <c r="Q58" s="174"/>
      <c r="R58" s="168"/>
    </row>
    <row r="59" spans="1:18" ht="17.149999999999999" customHeight="1" x14ac:dyDescent="0.35">
      <c r="A59" s="117"/>
      <c r="B59" s="127"/>
      <c r="C59" s="127"/>
      <c r="D59" s="127"/>
      <c r="E59" s="127"/>
      <c r="F59" s="127"/>
      <c r="G59" s="127"/>
      <c r="H59" s="127"/>
      <c r="I59" s="127"/>
      <c r="J59" s="127"/>
      <c r="K59" s="171"/>
      <c r="L59" s="168"/>
      <c r="M59" s="172"/>
      <c r="N59" s="170"/>
      <c r="O59" s="173"/>
      <c r="P59" s="52"/>
      <c r="Q59" s="174"/>
      <c r="R59" s="127"/>
    </row>
    <row r="60" spans="1:18" ht="17.149999999999999" customHeight="1" x14ac:dyDescent="0.35">
      <c r="A60" s="6"/>
      <c r="B60" s="152"/>
      <c r="C60" s="152"/>
      <c r="D60" s="152"/>
      <c r="E60" s="152"/>
      <c r="F60" s="152"/>
      <c r="G60" s="152"/>
      <c r="H60" s="152"/>
      <c r="J60" s="152"/>
      <c r="K60" s="171"/>
      <c r="L60" s="127"/>
      <c r="M60" s="172"/>
      <c r="N60" s="173"/>
      <c r="O60" s="173"/>
      <c r="P60" s="170"/>
      <c r="Q60" s="174"/>
      <c r="R60" s="175"/>
    </row>
    <row r="61" spans="1:18" ht="17.149999999999999" customHeight="1" x14ac:dyDescent="0.35">
      <c r="A61" s="6"/>
      <c r="K61" s="171"/>
      <c r="L61" s="152"/>
      <c r="M61" s="4"/>
      <c r="N61" s="170"/>
      <c r="O61" s="170"/>
      <c r="P61" s="170"/>
    </row>
    <row r="62" spans="1:18" ht="17.149999999999999" customHeight="1" x14ac:dyDescent="0.35">
      <c r="A62" s="6"/>
    </row>
    <row r="63" spans="1:18" ht="17.149999999999999" customHeight="1" x14ac:dyDescent="0.35">
      <c r="A63" s="6"/>
    </row>
    <row r="64" spans="1:18" ht="17.149999999999999" customHeight="1" x14ac:dyDescent="0.35">
      <c r="A64" s="6"/>
      <c r="K64" s="46"/>
      <c r="L64" s="46"/>
      <c r="M64" s="46"/>
      <c r="N64" s="46"/>
      <c r="O64" s="46"/>
      <c r="P64" s="46"/>
      <c r="Q64" s="46"/>
      <c r="R64" s="46"/>
    </row>
    <row r="65" spans="1:18" ht="17.149999999999999" customHeight="1" x14ac:dyDescent="0.35">
      <c r="A65" s="6"/>
      <c r="K65" s="46"/>
      <c r="L65" s="46"/>
      <c r="M65" s="46"/>
      <c r="N65" s="46"/>
      <c r="O65" s="46"/>
      <c r="P65" s="46"/>
      <c r="Q65" s="46"/>
      <c r="R65" s="46"/>
    </row>
    <row r="66" spans="1:18" ht="17.149999999999999" customHeight="1" x14ac:dyDescent="0.35">
      <c r="A66" s="146"/>
    </row>
    <row r="67" spans="1:18" ht="17.149999999999999" customHeight="1" x14ac:dyDescent="0.35">
      <c r="A67" s="146"/>
    </row>
  </sheetData>
  <phoneticPr fontId="15" type="noConversion"/>
  <pageMargins left="0.7" right="0.7" top="0.75" bottom="0.75" header="0.3" footer="0.3"/>
  <pageSetup paperSize="9" scale="74" fitToWidth="0" fitToHeight="0" orientation="portrait" verticalDpi="4" r:id="rId1"/>
  <ignoredErrors>
    <ignoredError sqref="A41 A43:A50 A26 A28:A35 A11 A13:A20"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I73"/>
  <sheetViews>
    <sheetView showGridLines="0" workbookViewId="0"/>
  </sheetViews>
  <sheetFormatPr defaultColWidth="9.1796875" defaultRowHeight="17.149999999999999" customHeight="1" x14ac:dyDescent="0.35"/>
  <cols>
    <col min="1" max="1" width="13.26953125" style="46" customWidth="1"/>
    <col min="2" max="2" width="14.81640625" style="7" customWidth="1"/>
    <col min="3" max="3" width="17.453125" style="7" customWidth="1"/>
    <col min="4" max="4" width="20.54296875" style="7" customWidth="1"/>
    <col min="5" max="5" width="17.7265625" style="7" customWidth="1"/>
    <col min="6" max="6" width="19.54296875" style="7" customWidth="1"/>
    <col min="7" max="7" width="16.7265625" style="7" customWidth="1"/>
    <col min="8" max="8" width="19.7265625" style="7" customWidth="1"/>
    <col min="9" max="9" width="72.7265625" style="7" customWidth="1"/>
    <col min="10" max="16384" width="9.1796875" style="46"/>
  </cols>
  <sheetData>
    <row r="1" spans="1:9" ht="25.5" customHeight="1" x14ac:dyDescent="0.35">
      <c r="A1" s="108" t="s">
        <v>246</v>
      </c>
    </row>
    <row r="2" spans="1:9" ht="17.149999999999999" customHeight="1" x14ac:dyDescent="0.35">
      <c r="A2" s="41" t="s">
        <v>247</v>
      </c>
    </row>
    <row r="3" spans="1:9" s="58" customFormat="1" ht="17.149999999999999" customHeight="1" x14ac:dyDescent="0.35">
      <c r="A3" s="41" t="s">
        <v>64</v>
      </c>
      <c r="B3" s="57"/>
      <c r="C3" s="55"/>
      <c r="D3" s="12"/>
      <c r="E3" s="12"/>
      <c r="F3" s="13"/>
    </row>
    <row r="4" spans="1:9" ht="17.149999999999999" customHeight="1" x14ac:dyDescent="0.35">
      <c r="A4" s="41" t="s">
        <v>248</v>
      </c>
    </row>
    <row r="5" spans="1:9" ht="17.149999999999999" customHeight="1" x14ac:dyDescent="0.35">
      <c r="A5" s="41" t="s">
        <v>65</v>
      </c>
      <c r="E5" s="24"/>
      <c r="F5" s="24"/>
    </row>
    <row r="6" spans="1:9" s="35" customFormat="1" ht="17.149999999999999" customHeight="1" x14ac:dyDescent="0.35">
      <c r="A6" s="41" t="s">
        <v>66</v>
      </c>
      <c r="B6" s="41"/>
      <c r="C6" s="176"/>
      <c r="E6" s="145"/>
      <c r="F6" s="145"/>
      <c r="G6" s="145"/>
    </row>
    <row r="7" spans="1:9" ht="25.5" customHeight="1" x14ac:dyDescent="0.35">
      <c r="A7" s="161" t="s">
        <v>249</v>
      </c>
    </row>
    <row r="8" spans="1:9" ht="31" customHeight="1" x14ac:dyDescent="0.35">
      <c r="A8" s="132" t="s">
        <v>199</v>
      </c>
      <c r="B8" s="153" t="s">
        <v>250</v>
      </c>
      <c r="C8" s="153" t="s">
        <v>251</v>
      </c>
      <c r="D8" s="153" t="s">
        <v>252</v>
      </c>
      <c r="E8" s="153" t="s">
        <v>253</v>
      </c>
      <c r="F8" s="153" t="s">
        <v>254</v>
      </c>
      <c r="G8" s="153" t="s">
        <v>255</v>
      </c>
      <c r="H8" s="133" t="s">
        <v>77</v>
      </c>
      <c r="I8" s="132" t="s">
        <v>22</v>
      </c>
    </row>
    <row r="9" spans="1:9" ht="17.149999999999999" customHeight="1" x14ac:dyDescent="0.35">
      <c r="A9" s="35" t="s">
        <v>139</v>
      </c>
      <c r="B9" s="15">
        <v>18975</v>
      </c>
      <c r="C9" s="15">
        <v>59446</v>
      </c>
      <c r="D9" s="15"/>
      <c r="E9" s="15"/>
      <c r="F9" s="15">
        <f t="shared" ref="F9:F19" si="0">B9+D9</f>
        <v>18975</v>
      </c>
      <c r="G9" s="15">
        <f t="shared" ref="G9:G19" si="1">C9+E9</f>
        <v>59446</v>
      </c>
      <c r="H9" s="15">
        <f>F9+G9</f>
        <v>78421</v>
      </c>
      <c r="I9" s="135" t="s">
        <v>256</v>
      </c>
    </row>
    <row r="10" spans="1:9" ht="17.149999999999999" customHeight="1" x14ac:dyDescent="0.35">
      <c r="A10" s="164" t="s">
        <v>257</v>
      </c>
      <c r="B10" s="15">
        <v>1602</v>
      </c>
      <c r="C10" s="15">
        <v>1707</v>
      </c>
      <c r="D10" s="15"/>
      <c r="E10" s="15"/>
      <c r="F10" s="15">
        <f t="shared" si="0"/>
        <v>1602</v>
      </c>
      <c r="G10" s="15">
        <f t="shared" si="1"/>
        <v>1707</v>
      </c>
      <c r="H10" s="15">
        <f>F10+G10</f>
        <v>3309</v>
      </c>
      <c r="I10" s="147" t="s">
        <v>258</v>
      </c>
    </row>
    <row r="11" spans="1:9" ht="17.149999999999999" customHeight="1" x14ac:dyDescent="0.35">
      <c r="A11" s="164" t="s">
        <v>215</v>
      </c>
      <c r="B11" s="15">
        <v>121013</v>
      </c>
      <c r="C11" s="15">
        <v>171369</v>
      </c>
      <c r="D11" s="15"/>
      <c r="E11" s="15"/>
      <c r="F11" s="15">
        <f t="shared" si="0"/>
        <v>121013</v>
      </c>
      <c r="G11" s="15">
        <f t="shared" si="1"/>
        <v>171369</v>
      </c>
      <c r="H11" s="15">
        <f t="shared" ref="H11:H17" si="2">F11+G11</f>
        <v>292382</v>
      </c>
      <c r="I11" s="147" t="s">
        <v>84</v>
      </c>
    </row>
    <row r="12" spans="1:9" ht="17.149999999999999" customHeight="1" x14ac:dyDescent="0.35">
      <c r="A12" s="164">
        <v>2014</v>
      </c>
      <c r="B12" s="15">
        <v>189394</v>
      </c>
      <c r="C12" s="15">
        <v>279688</v>
      </c>
      <c r="D12" s="15"/>
      <c r="E12" s="15"/>
      <c r="F12" s="15">
        <f t="shared" si="0"/>
        <v>189394</v>
      </c>
      <c r="G12" s="15">
        <f t="shared" si="1"/>
        <v>279688</v>
      </c>
      <c r="H12" s="15">
        <f t="shared" si="2"/>
        <v>469082</v>
      </c>
      <c r="I12" s="147" t="s">
        <v>259</v>
      </c>
    </row>
    <row r="13" spans="1:9" ht="17.149999999999999" customHeight="1" x14ac:dyDescent="0.35">
      <c r="A13" s="164" t="s">
        <v>216</v>
      </c>
      <c r="B13" s="15">
        <v>505232</v>
      </c>
      <c r="C13" s="15">
        <v>718369</v>
      </c>
      <c r="D13" s="15">
        <v>137450</v>
      </c>
      <c r="E13" s="15">
        <v>147508</v>
      </c>
      <c r="F13" s="15">
        <f t="shared" si="0"/>
        <v>642682</v>
      </c>
      <c r="G13" s="15">
        <f t="shared" si="1"/>
        <v>865877</v>
      </c>
      <c r="H13" s="15">
        <f t="shared" si="2"/>
        <v>1508559</v>
      </c>
      <c r="I13" s="147" t="s">
        <v>260</v>
      </c>
    </row>
    <row r="14" spans="1:9" ht="17.149999999999999" customHeight="1" x14ac:dyDescent="0.35">
      <c r="A14" s="164" t="s">
        <v>217</v>
      </c>
      <c r="B14" s="15">
        <v>1265222</v>
      </c>
      <c r="C14" s="15">
        <v>1648563</v>
      </c>
      <c r="D14" s="15">
        <v>4693</v>
      </c>
      <c r="E14" s="15">
        <v>6994</v>
      </c>
      <c r="F14" s="15">
        <f t="shared" si="0"/>
        <v>1269915</v>
      </c>
      <c r="G14" s="15">
        <f t="shared" si="1"/>
        <v>1655557</v>
      </c>
      <c r="H14" s="15">
        <f t="shared" si="2"/>
        <v>2925472</v>
      </c>
      <c r="I14" s="147" t="s">
        <v>261</v>
      </c>
    </row>
    <row r="15" spans="1:9" ht="17.149999999999999" customHeight="1" x14ac:dyDescent="0.35">
      <c r="A15" s="164" t="s">
        <v>219</v>
      </c>
      <c r="B15" s="15">
        <v>2002465</v>
      </c>
      <c r="C15" s="15">
        <v>2586215</v>
      </c>
      <c r="D15" s="15">
        <v>72544</v>
      </c>
      <c r="E15" s="15">
        <v>88565</v>
      </c>
      <c r="F15" s="15">
        <f t="shared" si="0"/>
        <v>2075009</v>
      </c>
      <c r="G15" s="15">
        <f t="shared" si="1"/>
        <v>2674780</v>
      </c>
      <c r="H15" s="15">
        <f t="shared" si="2"/>
        <v>4749789</v>
      </c>
      <c r="I15" s="147" t="s">
        <v>262</v>
      </c>
    </row>
    <row r="16" spans="1:9" ht="17.149999999999999" customHeight="1" x14ac:dyDescent="0.35">
      <c r="A16" s="164" t="s">
        <v>220</v>
      </c>
      <c r="B16" s="15">
        <v>2126465</v>
      </c>
      <c r="C16" s="15">
        <f>SUM(Table2!$C$31:$C$34)</f>
        <v>2668327</v>
      </c>
      <c r="D16" s="15">
        <v>86950</v>
      </c>
      <c r="E16" s="15">
        <v>107809</v>
      </c>
      <c r="F16" s="15">
        <f t="shared" si="0"/>
        <v>2213415</v>
      </c>
      <c r="G16" s="15">
        <f t="shared" si="1"/>
        <v>2776136</v>
      </c>
      <c r="H16" s="15">
        <f t="shared" si="2"/>
        <v>4989551</v>
      </c>
      <c r="I16" s="147" t="s">
        <v>263</v>
      </c>
    </row>
    <row r="17" spans="1:9" ht="17.149999999999999" customHeight="1" x14ac:dyDescent="0.35">
      <c r="A17" s="164" t="s">
        <v>222</v>
      </c>
      <c r="B17" s="15">
        <v>1957388</v>
      </c>
      <c r="C17" s="15">
        <f>SUM(Table2!$C$35:$C$38)</f>
        <v>2383830</v>
      </c>
      <c r="D17" s="15">
        <v>55047</v>
      </c>
      <c r="E17" s="15">
        <v>73718</v>
      </c>
      <c r="F17" s="15">
        <f t="shared" si="0"/>
        <v>2012435</v>
      </c>
      <c r="G17" s="15">
        <f t="shared" si="1"/>
        <v>2457548</v>
      </c>
      <c r="H17" s="15">
        <f t="shared" si="2"/>
        <v>4469983</v>
      </c>
      <c r="I17" s="147" t="s">
        <v>264</v>
      </c>
    </row>
    <row r="18" spans="1:9" ht="17.149999999999999" customHeight="1" x14ac:dyDescent="0.35">
      <c r="A18" s="164" t="s">
        <v>224</v>
      </c>
      <c r="B18" s="15">
        <v>1334275</v>
      </c>
      <c r="C18" s="15">
        <f>SUM(Table2!$C$39:$C$42)</f>
        <v>1674063</v>
      </c>
      <c r="D18" s="15">
        <v>53886</v>
      </c>
      <c r="E18" s="15">
        <v>80270</v>
      </c>
      <c r="F18" s="15">
        <f t="shared" si="0"/>
        <v>1388161</v>
      </c>
      <c r="G18" s="15">
        <f t="shared" si="1"/>
        <v>1754333</v>
      </c>
      <c r="H18" s="15">
        <f>F18+G18</f>
        <v>3142494</v>
      </c>
      <c r="I18" s="147" t="s">
        <v>265</v>
      </c>
    </row>
    <row r="19" spans="1:9" ht="17.149999999999999" customHeight="1" x14ac:dyDescent="0.35">
      <c r="A19" s="164" t="s">
        <v>226</v>
      </c>
      <c r="B19" s="15">
        <v>1508788</v>
      </c>
      <c r="C19" s="15">
        <f>SUM(Table2!$C$43:$C$46)</f>
        <v>2016512</v>
      </c>
      <c r="D19" s="15">
        <v>85342</v>
      </c>
      <c r="E19" s="15">
        <v>112758</v>
      </c>
      <c r="F19" s="15">
        <f t="shared" si="0"/>
        <v>1594130</v>
      </c>
      <c r="G19" s="15">
        <f t="shared" si="1"/>
        <v>2129270</v>
      </c>
      <c r="H19" s="15">
        <f>F19+G19</f>
        <v>3723400</v>
      </c>
      <c r="I19" s="147" t="s">
        <v>266</v>
      </c>
    </row>
    <row r="20" spans="1:9" ht="17.149999999999999" customHeight="1" x14ac:dyDescent="0.35">
      <c r="A20" s="164" t="s">
        <v>228</v>
      </c>
      <c r="B20" s="15">
        <f>SUM(Table2!$B$47:$B$50)</f>
        <v>1521478</v>
      </c>
      <c r="C20" s="15">
        <f>SUM(Table2!$C$47:$C$50)</f>
        <v>2006842</v>
      </c>
      <c r="D20" s="15">
        <v>18829</v>
      </c>
      <c r="E20" s="15">
        <v>29582</v>
      </c>
      <c r="F20" s="15">
        <f t="shared" ref="F20" si="3">B20+D20</f>
        <v>1540307</v>
      </c>
      <c r="G20" s="15">
        <f t="shared" ref="G20" si="4">C20+E20</f>
        <v>2036424</v>
      </c>
      <c r="H20" s="15">
        <f>F20+G20</f>
        <v>3576731</v>
      </c>
      <c r="I20" s="147" t="s">
        <v>172</v>
      </c>
    </row>
    <row r="21" spans="1:9" ht="17.149999999999999" customHeight="1" x14ac:dyDescent="0.35">
      <c r="A21" s="136">
        <v>2023</v>
      </c>
      <c r="B21" s="96">
        <f>SUM(Table2!$B$51:$B$51)</f>
        <v>369336</v>
      </c>
      <c r="C21" s="96">
        <f>SUM(Table2!$C$51:$C$51)</f>
        <v>489715</v>
      </c>
      <c r="D21" s="96"/>
      <c r="E21" s="96"/>
      <c r="F21" s="96">
        <f t="shared" ref="F21" si="5">B21+D21</f>
        <v>369336</v>
      </c>
      <c r="G21" s="96">
        <f t="shared" ref="G21" si="6">C21+E21</f>
        <v>489715</v>
      </c>
      <c r="H21" s="96">
        <f>F21+G21</f>
        <v>859051</v>
      </c>
      <c r="I21" s="179"/>
    </row>
    <row r="22" spans="1:9" ht="17.149999999999999" customHeight="1" x14ac:dyDescent="0.35">
      <c r="A22" s="164" t="s">
        <v>77</v>
      </c>
      <c r="B22" s="96">
        <f>SUM($B$9:$B$21)</f>
        <v>12921633</v>
      </c>
      <c r="C22" s="96">
        <f>SUM($C$9:$C$21)</f>
        <v>16704646</v>
      </c>
      <c r="D22" s="96">
        <f>SUM($D$9:$D$21)</f>
        <v>514741</v>
      </c>
      <c r="E22" s="96">
        <f>SUM($E$9:$E$21)</f>
        <v>647204</v>
      </c>
      <c r="F22" s="96">
        <f>SUM($F$9:$F$21)</f>
        <v>13436374</v>
      </c>
      <c r="G22" s="96">
        <f>SUM($G$9:$G$21)</f>
        <v>17351850</v>
      </c>
      <c r="H22" s="96">
        <f>SUM($H$9:$H$21)</f>
        <v>30788224</v>
      </c>
      <c r="I22" s="147"/>
    </row>
    <row r="23" spans="1:9" ht="17.149999999999999" customHeight="1" x14ac:dyDescent="0.35">
      <c r="A23" s="164"/>
      <c r="B23" s="15"/>
      <c r="C23" s="15"/>
      <c r="D23" s="15"/>
      <c r="E23" s="15"/>
      <c r="F23" s="15"/>
      <c r="G23" s="15"/>
      <c r="H23" s="15"/>
      <c r="I23" s="147"/>
    </row>
    <row r="24" spans="1:9" ht="25.5" customHeight="1" x14ac:dyDescent="0.35">
      <c r="A24" s="161" t="s">
        <v>267</v>
      </c>
      <c r="B24" s="180"/>
      <c r="C24" s="180"/>
      <c r="D24" s="180"/>
      <c r="E24" s="180"/>
      <c r="F24" s="180"/>
      <c r="G24" s="180"/>
      <c r="H24" s="180"/>
      <c r="I24" s="180"/>
    </row>
    <row r="25" spans="1:9" ht="31" customHeight="1" x14ac:dyDescent="0.35">
      <c r="A25" s="132" t="s">
        <v>199</v>
      </c>
      <c r="B25" s="153" t="s">
        <v>250</v>
      </c>
      <c r="C25" s="153" t="s">
        <v>251</v>
      </c>
      <c r="D25" s="153" t="s">
        <v>252</v>
      </c>
      <c r="E25" s="153" t="s">
        <v>253</v>
      </c>
      <c r="F25" s="153" t="s">
        <v>254</v>
      </c>
      <c r="G25" s="153" t="s">
        <v>255</v>
      </c>
      <c r="H25" s="133" t="s">
        <v>77</v>
      </c>
      <c r="I25" s="132" t="s">
        <v>22</v>
      </c>
    </row>
    <row r="26" spans="1:9" ht="17.149999999999999" customHeight="1" x14ac:dyDescent="0.35">
      <c r="A26" s="35" t="s">
        <v>139</v>
      </c>
      <c r="B26" s="15">
        <v>9865</v>
      </c>
      <c r="C26" s="15">
        <v>320499</v>
      </c>
      <c r="D26" s="15"/>
      <c r="E26" s="15"/>
      <c r="F26" s="15">
        <f t="shared" ref="F26:F36" si="7">B26+D26</f>
        <v>9865</v>
      </c>
      <c r="G26" s="15">
        <f t="shared" ref="G26:G36" si="8">C26+E26</f>
        <v>320499</v>
      </c>
      <c r="H26" s="15">
        <f>F26+G26</f>
        <v>330364</v>
      </c>
      <c r="I26" s="135" t="s">
        <v>268</v>
      </c>
    </row>
    <row r="27" spans="1:9" ht="17.149999999999999" customHeight="1" x14ac:dyDescent="0.35">
      <c r="A27" s="164" t="s">
        <v>257</v>
      </c>
      <c r="B27" s="15">
        <v>330</v>
      </c>
      <c r="C27" s="15">
        <v>71289</v>
      </c>
      <c r="D27" s="15"/>
      <c r="E27" s="15"/>
      <c r="F27" s="15">
        <f t="shared" si="7"/>
        <v>330</v>
      </c>
      <c r="G27" s="15">
        <f t="shared" si="8"/>
        <v>71289</v>
      </c>
      <c r="H27" s="15">
        <f>F27+G27</f>
        <v>71619</v>
      </c>
      <c r="I27" s="147" t="s">
        <v>258</v>
      </c>
    </row>
    <row r="28" spans="1:9" ht="17.149999999999999" customHeight="1" x14ac:dyDescent="0.35">
      <c r="A28" s="164" t="s">
        <v>215</v>
      </c>
      <c r="B28" s="15">
        <v>1855</v>
      </c>
      <c r="C28" s="15">
        <v>117276</v>
      </c>
      <c r="D28" s="15"/>
      <c r="E28" s="15"/>
      <c r="F28" s="15">
        <f t="shared" si="7"/>
        <v>1855</v>
      </c>
      <c r="G28" s="15">
        <f t="shared" si="8"/>
        <v>117276</v>
      </c>
      <c r="H28" s="15">
        <f t="shared" ref="H28:H34" si="9">F28+G28</f>
        <v>119131</v>
      </c>
      <c r="I28" s="147" t="s">
        <v>84</v>
      </c>
    </row>
    <row r="29" spans="1:9" ht="17.149999999999999" customHeight="1" x14ac:dyDescent="0.35">
      <c r="A29" s="164">
        <v>2014</v>
      </c>
      <c r="B29" s="15">
        <v>2546</v>
      </c>
      <c r="C29" s="15">
        <v>63687</v>
      </c>
      <c r="D29" s="15"/>
      <c r="E29" s="15"/>
      <c r="F29" s="15">
        <f t="shared" si="7"/>
        <v>2546</v>
      </c>
      <c r="G29" s="15">
        <f t="shared" si="8"/>
        <v>63687</v>
      </c>
      <c r="H29" s="15">
        <f t="shared" si="9"/>
        <v>66233</v>
      </c>
      <c r="I29" s="147"/>
    </row>
    <row r="30" spans="1:9" ht="17.149999999999999" customHeight="1" x14ac:dyDescent="0.35">
      <c r="A30" s="164" t="s">
        <v>216</v>
      </c>
      <c r="B30" s="15">
        <v>21569</v>
      </c>
      <c r="C30" s="15">
        <v>60947</v>
      </c>
      <c r="D30" s="15">
        <v>30549</v>
      </c>
      <c r="E30" s="15">
        <v>31003</v>
      </c>
      <c r="F30" s="15">
        <f t="shared" si="7"/>
        <v>52118</v>
      </c>
      <c r="G30" s="15">
        <f t="shared" si="8"/>
        <v>91950</v>
      </c>
      <c r="H30" s="15">
        <f t="shared" si="9"/>
        <v>144068</v>
      </c>
      <c r="I30" s="147" t="s">
        <v>90</v>
      </c>
    </row>
    <row r="31" spans="1:9" ht="17.149999999999999" customHeight="1" x14ac:dyDescent="0.35">
      <c r="A31" s="164" t="s">
        <v>217</v>
      </c>
      <c r="B31" s="15">
        <v>15413</v>
      </c>
      <c r="C31" s="15">
        <v>46772</v>
      </c>
      <c r="D31" s="15">
        <v>33575</v>
      </c>
      <c r="E31" s="15">
        <v>31738</v>
      </c>
      <c r="F31" s="15">
        <f t="shared" si="7"/>
        <v>48988</v>
      </c>
      <c r="G31" s="15">
        <f t="shared" si="8"/>
        <v>78510</v>
      </c>
      <c r="H31" s="15">
        <f t="shared" si="9"/>
        <v>127498</v>
      </c>
      <c r="I31" s="147" t="s">
        <v>218</v>
      </c>
    </row>
    <row r="32" spans="1:9" ht="17.149999999999999" customHeight="1" x14ac:dyDescent="0.35">
      <c r="A32" s="164" t="s">
        <v>219</v>
      </c>
      <c r="B32" s="15">
        <v>12316</v>
      </c>
      <c r="C32" s="15">
        <v>47680</v>
      </c>
      <c r="D32" s="15">
        <v>51453</v>
      </c>
      <c r="E32" s="15">
        <v>36622</v>
      </c>
      <c r="F32" s="15">
        <f t="shared" si="7"/>
        <v>63769</v>
      </c>
      <c r="G32" s="15">
        <f t="shared" si="8"/>
        <v>84302</v>
      </c>
      <c r="H32" s="15">
        <f t="shared" si="9"/>
        <v>148071</v>
      </c>
      <c r="I32" s="147" t="s">
        <v>105</v>
      </c>
    </row>
    <row r="33" spans="1:9" ht="17.149999999999999" customHeight="1" x14ac:dyDescent="0.35">
      <c r="A33" s="164" t="s">
        <v>220</v>
      </c>
      <c r="B33" s="15">
        <f>SUM(Table4!$B$31:$C$34)</f>
        <v>18866</v>
      </c>
      <c r="C33" s="15">
        <f>SUM(Table4!$D$31:$E$34)</f>
        <v>59081</v>
      </c>
      <c r="D33" s="15">
        <v>33617</v>
      </c>
      <c r="E33" s="15">
        <v>33753</v>
      </c>
      <c r="F33" s="15">
        <f t="shared" si="7"/>
        <v>52483</v>
      </c>
      <c r="G33" s="15">
        <f t="shared" si="8"/>
        <v>92834</v>
      </c>
      <c r="H33" s="15">
        <f t="shared" si="9"/>
        <v>145317</v>
      </c>
      <c r="I33" s="147" t="s">
        <v>269</v>
      </c>
    </row>
    <row r="34" spans="1:9" ht="17.149999999999999" customHeight="1" x14ac:dyDescent="0.35">
      <c r="A34" s="164" t="s">
        <v>222</v>
      </c>
      <c r="B34" s="15">
        <f>SUM(Table4!$B$35:$C$38)</f>
        <v>17982</v>
      </c>
      <c r="C34" s="15">
        <f>SUM(Table4!$D$35:$E$38)</f>
        <v>75642</v>
      </c>
      <c r="D34" s="15">
        <v>13018</v>
      </c>
      <c r="E34" s="15">
        <v>14112</v>
      </c>
      <c r="F34" s="15">
        <f t="shared" si="7"/>
        <v>31000</v>
      </c>
      <c r="G34" s="15">
        <f t="shared" si="8"/>
        <v>89754</v>
      </c>
      <c r="H34" s="15">
        <f t="shared" si="9"/>
        <v>120754</v>
      </c>
      <c r="I34" s="147" t="s">
        <v>223</v>
      </c>
    </row>
    <row r="35" spans="1:9" ht="17.149999999999999" customHeight="1" x14ac:dyDescent="0.35">
      <c r="A35" s="164" t="s">
        <v>224</v>
      </c>
      <c r="B35" s="15">
        <f>SUM(Table4!$B$39:$C$42)</f>
        <v>9531</v>
      </c>
      <c r="C35" s="15">
        <f>SUM(Table4!$D$39:$E$42)</f>
        <v>63438</v>
      </c>
      <c r="D35" s="15">
        <v>13956</v>
      </c>
      <c r="E35" s="15">
        <v>11629</v>
      </c>
      <c r="F35" s="15">
        <f t="shared" si="7"/>
        <v>23487</v>
      </c>
      <c r="G35" s="15">
        <f t="shared" si="8"/>
        <v>75067</v>
      </c>
      <c r="H35" s="15">
        <f>F35+G35</f>
        <v>98554</v>
      </c>
      <c r="I35" s="147" t="s">
        <v>270</v>
      </c>
    </row>
    <row r="36" spans="1:9" ht="17.149999999999999" customHeight="1" x14ac:dyDescent="0.35">
      <c r="A36" s="164" t="s">
        <v>226</v>
      </c>
      <c r="B36" s="15">
        <f>SUM(Table4!$B$43:$C$46)</f>
        <v>16034</v>
      </c>
      <c r="C36" s="15">
        <f>SUM(Table4!$D$43:$E$46)</f>
        <v>98117</v>
      </c>
      <c r="D36" s="15">
        <v>12070</v>
      </c>
      <c r="E36" s="15">
        <v>19651</v>
      </c>
      <c r="F36" s="15">
        <f t="shared" si="7"/>
        <v>28104</v>
      </c>
      <c r="G36" s="15">
        <f t="shared" si="8"/>
        <v>117768</v>
      </c>
      <c r="H36" s="15">
        <f>F36+G36</f>
        <v>145872</v>
      </c>
      <c r="I36" s="147" t="s">
        <v>271</v>
      </c>
    </row>
    <row r="37" spans="1:9" ht="17.149999999999999" customHeight="1" x14ac:dyDescent="0.35">
      <c r="A37" s="164" t="s">
        <v>228</v>
      </c>
      <c r="B37" s="15">
        <f>SUM(Table4!$B$47:$C$50)</f>
        <v>18734</v>
      </c>
      <c r="C37" s="15">
        <f>SUM(Table4!$D$47:$E$50)</f>
        <v>95382</v>
      </c>
      <c r="D37" s="15">
        <v>9945</v>
      </c>
      <c r="E37" s="15">
        <v>20583</v>
      </c>
      <c r="F37" s="15">
        <f t="shared" ref="F37" si="10">B37+D37</f>
        <v>28679</v>
      </c>
      <c r="G37" s="15">
        <f t="shared" ref="G37" si="11">C37+E37</f>
        <v>115965</v>
      </c>
      <c r="H37" s="15">
        <f>F37+G37</f>
        <v>144644</v>
      </c>
      <c r="I37" s="147" t="s">
        <v>172</v>
      </c>
    </row>
    <row r="38" spans="1:9" ht="17.149999999999999" customHeight="1" x14ac:dyDescent="0.35">
      <c r="A38" s="136">
        <v>2023</v>
      </c>
      <c r="B38" s="96">
        <f>SUM(Table4!$B$51:$C$51)</f>
        <v>6729</v>
      </c>
      <c r="C38" s="96">
        <f>SUM(Table4!$D$51:$E$51)</f>
        <v>30891</v>
      </c>
      <c r="D38" s="96"/>
      <c r="E38" s="96"/>
      <c r="F38" s="96">
        <f t="shared" ref="F38" si="12">B38+D38</f>
        <v>6729</v>
      </c>
      <c r="G38" s="96">
        <f t="shared" ref="G38" si="13">C38+E38</f>
        <v>30891</v>
      </c>
      <c r="H38" s="96">
        <f>F38+G38</f>
        <v>37620</v>
      </c>
      <c r="I38" s="179"/>
    </row>
    <row r="39" spans="1:9" ht="17.149999999999999" customHeight="1" x14ac:dyDescent="0.35">
      <c r="A39" s="147" t="s">
        <v>77</v>
      </c>
      <c r="B39" s="15">
        <f>SUM(B26:B38)</f>
        <v>151770</v>
      </c>
      <c r="C39" s="15">
        <f t="shared" ref="C39:H39" si="14">SUM(C26:C38)</f>
        <v>1150701</v>
      </c>
      <c r="D39" s="15">
        <f t="shared" si="14"/>
        <v>198183</v>
      </c>
      <c r="E39" s="15">
        <f t="shared" si="14"/>
        <v>199091</v>
      </c>
      <c r="F39" s="15">
        <f t="shared" si="14"/>
        <v>349953</v>
      </c>
      <c r="G39" s="15">
        <f t="shared" si="14"/>
        <v>1349792</v>
      </c>
      <c r="H39" s="15">
        <f t="shared" si="14"/>
        <v>1699745</v>
      </c>
      <c r="I39" s="147"/>
    </row>
    <row r="40" spans="1:9" ht="17.149999999999999" customHeight="1" x14ac:dyDescent="0.35">
      <c r="A40" s="147"/>
      <c r="B40" s="15"/>
      <c r="C40" s="15"/>
      <c r="D40" s="15"/>
      <c r="E40" s="15"/>
      <c r="F40" s="15"/>
      <c r="G40" s="15"/>
      <c r="H40" s="15"/>
      <c r="I40" s="147"/>
    </row>
    <row r="41" spans="1:9" ht="25.5" customHeight="1" x14ac:dyDescent="0.35">
      <c r="A41" s="161" t="s">
        <v>272</v>
      </c>
      <c r="B41" s="180"/>
      <c r="C41" s="180"/>
      <c r="D41" s="180"/>
      <c r="E41" s="180"/>
      <c r="F41" s="180"/>
      <c r="G41" s="180"/>
      <c r="H41" s="180"/>
      <c r="I41" s="180"/>
    </row>
    <row r="42" spans="1:9" ht="31" customHeight="1" x14ac:dyDescent="0.35">
      <c r="A42" s="132" t="s">
        <v>199</v>
      </c>
      <c r="B42" s="153" t="s">
        <v>250</v>
      </c>
      <c r="C42" s="153" t="s">
        <v>251</v>
      </c>
      <c r="D42" s="153" t="s">
        <v>252</v>
      </c>
      <c r="E42" s="153" t="s">
        <v>253</v>
      </c>
      <c r="F42" s="153" t="s">
        <v>254</v>
      </c>
      <c r="G42" s="153" t="s">
        <v>255</v>
      </c>
      <c r="H42" s="133" t="s">
        <v>77</v>
      </c>
      <c r="I42" s="132" t="s">
        <v>22</v>
      </c>
    </row>
    <row r="43" spans="1:9" ht="17.149999999999999" customHeight="1" x14ac:dyDescent="0.35">
      <c r="A43" s="35" t="s">
        <v>139</v>
      </c>
      <c r="B43" s="15">
        <f>B26+B9</f>
        <v>28840</v>
      </c>
      <c r="C43" s="15">
        <f>C26+C9</f>
        <v>379945</v>
      </c>
      <c r="D43" s="15"/>
      <c r="E43" s="15"/>
      <c r="F43" s="15">
        <f t="shared" ref="F43:H55" si="15">F9+F26</f>
        <v>28840</v>
      </c>
      <c r="G43" s="15">
        <f t="shared" si="15"/>
        <v>379945</v>
      </c>
      <c r="H43" s="15">
        <f t="shared" si="15"/>
        <v>408785</v>
      </c>
      <c r="I43" s="135" t="s">
        <v>273</v>
      </c>
    </row>
    <row r="44" spans="1:9" ht="17.149999999999999" customHeight="1" x14ac:dyDescent="0.35">
      <c r="A44" s="164" t="s">
        <v>257</v>
      </c>
      <c r="B44" s="15">
        <f t="shared" ref="B44:C55" si="16">B10+B27</f>
        <v>1932</v>
      </c>
      <c r="C44" s="15">
        <f t="shared" si="16"/>
        <v>72996</v>
      </c>
      <c r="D44" s="15"/>
      <c r="E44" s="15"/>
      <c r="F44" s="15">
        <f t="shared" si="15"/>
        <v>1932</v>
      </c>
      <c r="G44" s="15">
        <f t="shared" si="15"/>
        <v>72996</v>
      </c>
      <c r="H44" s="15">
        <f t="shared" si="15"/>
        <v>74928</v>
      </c>
      <c r="I44" s="147" t="s">
        <v>258</v>
      </c>
    </row>
    <row r="45" spans="1:9" ht="17.149999999999999" customHeight="1" x14ac:dyDescent="0.35">
      <c r="A45" s="164" t="s">
        <v>215</v>
      </c>
      <c r="B45" s="15">
        <f t="shared" si="16"/>
        <v>122868</v>
      </c>
      <c r="C45" s="15">
        <f t="shared" si="16"/>
        <v>288645</v>
      </c>
      <c r="D45" s="15"/>
      <c r="E45" s="15"/>
      <c r="F45" s="15">
        <f t="shared" si="15"/>
        <v>122868</v>
      </c>
      <c r="G45" s="15">
        <f t="shared" si="15"/>
        <v>288645</v>
      </c>
      <c r="H45" s="15">
        <f t="shared" si="15"/>
        <v>411513</v>
      </c>
      <c r="I45" s="147" t="s">
        <v>84</v>
      </c>
    </row>
    <row r="46" spans="1:9" ht="17.149999999999999" customHeight="1" x14ac:dyDescent="0.35">
      <c r="A46" s="164">
        <v>2014</v>
      </c>
      <c r="B46" s="15">
        <f t="shared" si="16"/>
        <v>191940</v>
      </c>
      <c r="C46" s="15">
        <f t="shared" si="16"/>
        <v>343375</v>
      </c>
      <c r="D46" s="15"/>
      <c r="E46" s="15"/>
      <c r="F46" s="15">
        <f t="shared" si="15"/>
        <v>191940</v>
      </c>
      <c r="G46" s="15">
        <f t="shared" si="15"/>
        <v>343375</v>
      </c>
      <c r="H46" s="15">
        <f t="shared" si="15"/>
        <v>535315</v>
      </c>
      <c r="I46" s="147" t="s">
        <v>274</v>
      </c>
    </row>
    <row r="47" spans="1:9" ht="17.149999999999999" customHeight="1" x14ac:dyDescent="0.35">
      <c r="A47" s="164" t="s">
        <v>216</v>
      </c>
      <c r="B47" s="15">
        <f t="shared" si="16"/>
        <v>526801</v>
      </c>
      <c r="C47" s="15">
        <f t="shared" si="16"/>
        <v>779316</v>
      </c>
      <c r="D47" s="15">
        <f t="shared" ref="D47:E54" si="17">D13+D30</f>
        <v>167999</v>
      </c>
      <c r="E47" s="15">
        <f t="shared" si="17"/>
        <v>178511</v>
      </c>
      <c r="F47" s="15">
        <f t="shared" si="15"/>
        <v>694800</v>
      </c>
      <c r="G47" s="15">
        <f t="shared" si="15"/>
        <v>957827</v>
      </c>
      <c r="H47" s="15">
        <f t="shared" si="15"/>
        <v>1652627</v>
      </c>
      <c r="I47" s="147" t="s">
        <v>275</v>
      </c>
    </row>
    <row r="48" spans="1:9" ht="17.149999999999999" customHeight="1" x14ac:dyDescent="0.35">
      <c r="A48" s="164" t="s">
        <v>217</v>
      </c>
      <c r="B48" s="15">
        <f t="shared" si="16"/>
        <v>1280635</v>
      </c>
      <c r="C48" s="15">
        <f t="shared" si="16"/>
        <v>1695335</v>
      </c>
      <c r="D48" s="15">
        <f t="shared" si="17"/>
        <v>38268</v>
      </c>
      <c r="E48" s="15">
        <f t="shared" si="17"/>
        <v>38732</v>
      </c>
      <c r="F48" s="15">
        <f t="shared" si="15"/>
        <v>1318903</v>
      </c>
      <c r="G48" s="15">
        <f t="shared" si="15"/>
        <v>1734067</v>
      </c>
      <c r="H48" s="15">
        <f t="shared" si="15"/>
        <v>3052970</v>
      </c>
      <c r="I48" s="147" t="s">
        <v>276</v>
      </c>
    </row>
    <row r="49" spans="1:9" ht="17.149999999999999" customHeight="1" x14ac:dyDescent="0.35">
      <c r="A49" s="164" t="s">
        <v>219</v>
      </c>
      <c r="B49" s="15">
        <f t="shared" si="16"/>
        <v>2014781</v>
      </c>
      <c r="C49" s="15">
        <f t="shared" si="16"/>
        <v>2633895</v>
      </c>
      <c r="D49" s="15">
        <f t="shared" si="17"/>
        <v>123997</v>
      </c>
      <c r="E49" s="15">
        <f t="shared" si="17"/>
        <v>125187</v>
      </c>
      <c r="F49" s="15">
        <f t="shared" si="15"/>
        <v>2138778</v>
      </c>
      <c r="G49" s="15">
        <f t="shared" si="15"/>
        <v>2759082</v>
      </c>
      <c r="H49" s="15">
        <f t="shared" si="15"/>
        <v>4897860</v>
      </c>
      <c r="I49" s="147" t="s">
        <v>277</v>
      </c>
    </row>
    <row r="50" spans="1:9" ht="17.149999999999999" customHeight="1" x14ac:dyDescent="0.35">
      <c r="A50" s="164" t="s">
        <v>220</v>
      </c>
      <c r="B50" s="15">
        <f t="shared" si="16"/>
        <v>2145331</v>
      </c>
      <c r="C50" s="15">
        <f t="shared" si="16"/>
        <v>2727408</v>
      </c>
      <c r="D50" s="15">
        <f t="shared" si="17"/>
        <v>120567</v>
      </c>
      <c r="E50" s="15">
        <f t="shared" si="17"/>
        <v>141562</v>
      </c>
      <c r="F50" s="15">
        <f t="shared" si="15"/>
        <v>2265898</v>
      </c>
      <c r="G50" s="15">
        <f t="shared" si="15"/>
        <v>2868970</v>
      </c>
      <c r="H50" s="15">
        <f t="shared" si="15"/>
        <v>5134868</v>
      </c>
      <c r="I50" s="147" t="s">
        <v>278</v>
      </c>
    </row>
    <row r="51" spans="1:9" ht="17.149999999999999" customHeight="1" x14ac:dyDescent="0.35">
      <c r="A51" s="164" t="s">
        <v>222</v>
      </c>
      <c r="B51" s="15">
        <f t="shared" si="16"/>
        <v>1975370</v>
      </c>
      <c r="C51" s="15">
        <f t="shared" si="16"/>
        <v>2459472</v>
      </c>
      <c r="D51" s="15">
        <f t="shared" si="17"/>
        <v>68065</v>
      </c>
      <c r="E51" s="15">
        <f t="shared" si="17"/>
        <v>87830</v>
      </c>
      <c r="F51" s="15">
        <f t="shared" si="15"/>
        <v>2043435</v>
      </c>
      <c r="G51" s="15">
        <f t="shared" si="15"/>
        <v>2547302</v>
      </c>
      <c r="H51" s="15">
        <f t="shared" si="15"/>
        <v>4590737</v>
      </c>
      <c r="I51" s="147" t="s">
        <v>279</v>
      </c>
    </row>
    <row r="52" spans="1:9" ht="17.149999999999999" customHeight="1" x14ac:dyDescent="0.35">
      <c r="A52" s="164" t="s">
        <v>224</v>
      </c>
      <c r="B52" s="15">
        <f t="shared" si="16"/>
        <v>1343806</v>
      </c>
      <c r="C52" s="15">
        <f t="shared" si="16"/>
        <v>1737501</v>
      </c>
      <c r="D52" s="15">
        <f t="shared" si="17"/>
        <v>67842</v>
      </c>
      <c r="E52" s="15">
        <f t="shared" si="17"/>
        <v>91899</v>
      </c>
      <c r="F52" s="15">
        <f t="shared" si="15"/>
        <v>1411648</v>
      </c>
      <c r="G52" s="15">
        <f t="shared" si="15"/>
        <v>1829400</v>
      </c>
      <c r="H52" s="15">
        <f t="shared" si="15"/>
        <v>3241048</v>
      </c>
      <c r="I52" s="147" t="s">
        <v>280</v>
      </c>
    </row>
    <row r="53" spans="1:9" ht="17.149999999999999" customHeight="1" x14ac:dyDescent="0.35">
      <c r="A53" s="164" t="s">
        <v>226</v>
      </c>
      <c r="B53" s="15">
        <f t="shared" si="16"/>
        <v>1524822</v>
      </c>
      <c r="C53" s="15">
        <f t="shared" si="16"/>
        <v>2114629</v>
      </c>
      <c r="D53" s="15">
        <f t="shared" si="17"/>
        <v>97412</v>
      </c>
      <c r="E53" s="15">
        <f t="shared" si="17"/>
        <v>132409</v>
      </c>
      <c r="F53" s="15">
        <f t="shared" si="15"/>
        <v>1622234</v>
      </c>
      <c r="G53" s="15">
        <f t="shared" si="15"/>
        <v>2247038</v>
      </c>
      <c r="H53" s="15">
        <f t="shared" si="15"/>
        <v>3869272</v>
      </c>
      <c r="I53" s="147" t="s">
        <v>281</v>
      </c>
    </row>
    <row r="54" spans="1:9" ht="17.149999999999999" customHeight="1" x14ac:dyDescent="0.35">
      <c r="A54" s="164" t="s">
        <v>228</v>
      </c>
      <c r="B54" s="15">
        <f t="shared" si="16"/>
        <v>1540212</v>
      </c>
      <c r="C54" s="15">
        <f t="shared" si="16"/>
        <v>2102224</v>
      </c>
      <c r="D54" s="15">
        <f t="shared" si="17"/>
        <v>28774</v>
      </c>
      <c r="E54" s="15">
        <f t="shared" si="17"/>
        <v>50165</v>
      </c>
      <c r="F54" s="15">
        <f t="shared" si="15"/>
        <v>1568986</v>
      </c>
      <c r="G54" s="15">
        <f t="shared" si="15"/>
        <v>2152389</v>
      </c>
      <c r="H54" s="15">
        <f t="shared" si="15"/>
        <v>3721375</v>
      </c>
      <c r="I54" s="147" t="s">
        <v>172</v>
      </c>
    </row>
    <row r="55" spans="1:9" ht="17.149999999999999" customHeight="1" x14ac:dyDescent="0.35">
      <c r="A55" s="136">
        <v>2023</v>
      </c>
      <c r="B55" s="96">
        <f t="shared" si="16"/>
        <v>376065</v>
      </c>
      <c r="C55" s="96">
        <f t="shared" si="16"/>
        <v>520606</v>
      </c>
      <c r="D55" s="96"/>
      <c r="E55" s="96"/>
      <c r="F55" s="96">
        <f t="shared" si="15"/>
        <v>376065</v>
      </c>
      <c r="G55" s="96">
        <f t="shared" si="15"/>
        <v>520606</v>
      </c>
      <c r="H55" s="96">
        <f t="shared" si="15"/>
        <v>896671</v>
      </c>
      <c r="I55" s="179"/>
    </row>
    <row r="56" spans="1:9" ht="17.149999999999999" customHeight="1" x14ac:dyDescent="0.35">
      <c r="A56" s="164" t="s">
        <v>77</v>
      </c>
      <c r="B56" s="15">
        <f t="shared" ref="B56:H56" si="18">SUM(B43:B55)</f>
        <v>13073403</v>
      </c>
      <c r="C56" s="15">
        <f t="shared" si="18"/>
        <v>17855347</v>
      </c>
      <c r="D56" s="15">
        <f t="shared" si="18"/>
        <v>712924</v>
      </c>
      <c r="E56" s="15">
        <f t="shared" si="18"/>
        <v>846295</v>
      </c>
      <c r="F56" s="15">
        <f t="shared" si="18"/>
        <v>13786327</v>
      </c>
      <c r="G56" s="15">
        <f t="shared" si="18"/>
        <v>18701642</v>
      </c>
      <c r="H56" s="15">
        <f t="shared" si="18"/>
        <v>32487969</v>
      </c>
      <c r="I56" s="147"/>
    </row>
    <row r="57" spans="1:9" ht="17.149999999999999" customHeight="1" x14ac:dyDescent="0.35">
      <c r="A57" s="181"/>
      <c r="B57" s="56"/>
      <c r="C57" s="1"/>
      <c r="D57" s="155"/>
      <c r="E57" s="137"/>
      <c r="F57" s="1"/>
      <c r="G57" s="1"/>
      <c r="H57" s="47"/>
      <c r="I57" s="50"/>
    </row>
    <row r="58" spans="1:9" s="48" customFormat="1" ht="17.149999999999999" customHeight="1" x14ac:dyDescent="0.35">
      <c r="A58" s="182"/>
      <c r="B58" s="56"/>
      <c r="C58" s="56"/>
      <c r="D58" s="155"/>
      <c r="E58" s="137"/>
      <c r="F58" s="137"/>
      <c r="G58" s="56"/>
      <c r="H58" s="183"/>
      <c r="I58" s="148"/>
    </row>
    <row r="59" spans="1:9" s="48" customFormat="1" ht="17.149999999999999" customHeight="1" x14ac:dyDescent="0.35">
      <c r="A59" s="146"/>
      <c r="B59" s="137"/>
      <c r="C59" s="137"/>
      <c r="D59" s="148"/>
      <c r="E59" s="137"/>
      <c r="F59" s="137"/>
      <c r="G59" s="137"/>
      <c r="H59" s="56"/>
      <c r="I59" s="51"/>
    </row>
    <row r="60" spans="1:9" s="48" customFormat="1" ht="17.149999999999999" customHeight="1" x14ac:dyDescent="0.35">
      <c r="A60" s="146"/>
      <c r="B60" s="137"/>
      <c r="C60" s="137"/>
      <c r="D60" s="148"/>
      <c r="E60" s="137"/>
      <c r="F60" s="137"/>
      <c r="G60" s="137"/>
      <c r="H60" s="137"/>
      <c r="I60" s="148"/>
    </row>
    <row r="61" spans="1:9" s="48" customFormat="1" ht="17.149999999999999" customHeight="1" x14ac:dyDescent="0.35">
      <c r="A61" s="117"/>
      <c r="B61" s="148"/>
      <c r="C61" s="148"/>
      <c r="D61" s="148"/>
      <c r="E61" s="148"/>
      <c r="F61" s="148"/>
      <c r="G61" s="148"/>
      <c r="H61" s="148"/>
      <c r="I61" s="148"/>
    </row>
    <row r="62" spans="1:9" s="48" customFormat="1" ht="17.149999999999999" customHeight="1" x14ac:dyDescent="0.35">
      <c r="A62" s="117"/>
      <c r="B62" s="148"/>
      <c r="C62" s="148"/>
      <c r="D62" s="148"/>
      <c r="E62" s="148"/>
      <c r="F62" s="148"/>
      <c r="G62" s="148"/>
      <c r="H62" s="148"/>
      <c r="I62" s="148"/>
    </row>
    <row r="63" spans="1:9" s="48" customFormat="1" ht="17.149999999999999" customHeight="1" x14ac:dyDescent="0.35">
      <c r="A63" s="117"/>
      <c r="B63" s="148"/>
      <c r="C63" s="148"/>
      <c r="D63" s="148"/>
      <c r="E63" s="148"/>
      <c r="F63" s="148"/>
      <c r="G63" s="148"/>
      <c r="H63" s="148"/>
      <c r="I63" s="148"/>
    </row>
    <row r="64" spans="1:9" s="48" customFormat="1" ht="17.149999999999999" customHeight="1" x14ac:dyDescent="0.35">
      <c r="A64" s="117"/>
      <c r="B64" s="148"/>
      <c r="C64" s="148"/>
      <c r="D64" s="148"/>
      <c r="E64" s="148"/>
      <c r="F64" s="148"/>
      <c r="G64" s="148"/>
      <c r="H64" s="148"/>
      <c r="I64" s="148"/>
    </row>
    <row r="65" spans="1:9" s="48" customFormat="1" ht="17.149999999999999" customHeight="1" x14ac:dyDescent="0.35">
      <c r="A65" s="117"/>
      <c r="B65" s="148"/>
      <c r="C65" s="148"/>
      <c r="D65" s="148"/>
      <c r="E65" s="148"/>
      <c r="F65" s="148"/>
      <c r="G65" s="148"/>
      <c r="H65" s="148"/>
      <c r="I65" s="148"/>
    </row>
    <row r="66" spans="1:9" ht="17.149999999999999" customHeight="1" x14ac:dyDescent="0.35">
      <c r="A66" s="117"/>
      <c r="B66" s="148"/>
      <c r="C66" s="148"/>
      <c r="D66" s="148"/>
      <c r="E66" s="148"/>
      <c r="F66" s="148"/>
      <c r="G66" s="148"/>
      <c r="H66" s="148"/>
      <c r="I66" s="148"/>
    </row>
    <row r="67" spans="1:9" ht="17.149999999999999" customHeight="1" x14ac:dyDescent="0.35">
      <c r="A67" s="6"/>
      <c r="B67" s="127"/>
      <c r="C67" s="127"/>
      <c r="D67" s="127"/>
      <c r="E67" s="127"/>
      <c r="F67" s="127"/>
      <c r="G67" s="127"/>
      <c r="H67" s="127"/>
      <c r="I67" s="127"/>
    </row>
    <row r="68" spans="1:9" s="7" customFormat="1" ht="17.149999999999999" customHeight="1" x14ac:dyDescent="0.35">
      <c r="A68" s="6"/>
      <c r="B68" s="152"/>
      <c r="C68" s="152"/>
      <c r="D68" s="152"/>
      <c r="E68" s="152"/>
      <c r="F68" s="152"/>
      <c r="G68" s="152"/>
    </row>
    <row r="69" spans="1:9" s="7" customFormat="1" ht="17.149999999999999" customHeight="1" x14ac:dyDescent="0.35">
      <c r="A69" s="6"/>
      <c r="B69" s="152"/>
      <c r="C69" s="152"/>
      <c r="D69" s="152"/>
      <c r="E69" s="152"/>
      <c r="F69" s="152"/>
      <c r="G69" s="152"/>
    </row>
    <row r="70" spans="1:9" s="7" customFormat="1" ht="17.149999999999999" customHeight="1" x14ac:dyDescent="0.35">
      <c r="A70" s="6"/>
      <c r="B70" s="152"/>
      <c r="C70" s="152"/>
      <c r="D70" s="152"/>
      <c r="E70" s="152"/>
      <c r="F70" s="152"/>
      <c r="G70" s="152"/>
    </row>
    <row r="71" spans="1:9" ht="17.149999999999999" customHeight="1" x14ac:dyDescent="0.35">
      <c r="A71" s="6"/>
      <c r="G71" s="46"/>
      <c r="H71" s="46"/>
      <c r="I71" s="46"/>
    </row>
    <row r="72" spans="1:9" s="7" customFormat="1" ht="17.149999999999999" customHeight="1" x14ac:dyDescent="0.35">
      <c r="A72" s="146"/>
    </row>
    <row r="73" spans="1:9" s="7" customFormat="1" ht="17.149999999999999" customHeight="1" x14ac:dyDescent="0.35">
      <c r="A73" s="146"/>
    </row>
  </sheetData>
  <phoneticPr fontId="15" type="noConversion"/>
  <pageMargins left="0.7" right="0.7" top="0.75" bottom="0.75" header="0.3" footer="0.3"/>
  <pageSetup paperSize="9" scale="74" fitToWidth="0" fitToHeight="0" orientation="portrait" verticalDpi="4" r:id="rId1"/>
  <ignoredErrors>
    <ignoredError sqref="A10:C11 A17:A20 A27:A36 A44:A54 A37 A16 A12:A15 C12:C15" numberStoredAsText="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69" ma:contentTypeDescription="Create a new excel document." ma:contentTypeScope="" ma:versionID="430084160d39cd3e7361d92a3c19e459">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1e4836933462283fda03e88a80286018"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element ref="ns3:lcf76f155ced4ddcb4097134ff3c332f"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Handling_x0020_Instructions" ma:index="24" nillable="true" ma:displayName="Handling Instructions" ma:internalName="Handling_x0020_Instructions" ma:readOnly="false">
      <xsd:simpleType>
        <xsd:restriction base="dms:Text">
          <xsd:maxLength value="255"/>
        </xsd:restriction>
      </xsd:simpleType>
    </xsd:element>
    <xsd:element name="National_x0020_Caveat" ma:index="25"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6"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7" nillable="true" ma:displayName="Legacy Document Type" ma:internalName="LegacyDocumentType" ma:readOnly="false">
      <xsd:simpleType>
        <xsd:restriction base="dms:Text">
          <xsd:maxLength value="255"/>
        </xsd:restriction>
      </xsd:simpleType>
    </xsd:element>
    <xsd:element name="LegacyAdditionalAuthors" ma:index="28" nillable="true" ma:displayName="Legacy Additional Authors" ma:internalName="LegacyAdditionalAuthors" ma:readOnly="false">
      <xsd:simpleType>
        <xsd:restriction base="dms:Note"/>
      </xsd:simpleType>
    </xsd:element>
    <xsd:element name="LegacyFileplanTarget" ma:index="29" nillable="true" ma:displayName="Legacy Fileplan Target" ma:internalName="LegacyFileplanTarget" ma:readOnly="false">
      <xsd:simpleType>
        <xsd:restriction base="dms:Text">
          <xsd:maxLength value="255"/>
        </xsd:restriction>
      </xsd:simpleType>
    </xsd:element>
    <xsd:element name="LegacyNumericClass" ma:index="30" nillable="true" ma:displayName="Legacy Numeric Class" ma:internalName="LegacyNumericClass" ma:readOnly="false">
      <xsd:simpleType>
        <xsd:restriction base="dms:Text">
          <xsd:maxLength value="255"/>
        </xsd:restriction>
      </xsd:simpleType>
    </xsd:element>
    <xsd:element name="LegacyFolderType" ma:index="31" nillable="true" ma:displayName="Legacy Folder Type" ma:internalName="LegacyFolderType" ma:readOnly="false">
      <xsd:simpleType>
        <xsd:restriction base="dms:Text">
          <xsd:maxLength value="255"/>
        </xsd:restriction>
      </xsd:simpleType>
    </xsd:element>
    <xsd:element name="LegacyCustodian" ma:index="32" nillable="true" ma:displayName="Legacy Custodian" ma:internalName="LegacyCustodian" ma:readOnly="false">
      <xsd:simpleType>
        <xsd:restriction base="dms:Note"/>
      </xsd:simpleType>
    </xsd:element>
    <xsd:element name="LegacyRecordFolderIdentifier" ma:index="33" nillable="true" ma:displayName="Legacy Record Folder Identifier" ma:internalName="LegacyRecordFolderIdentifier" ma:readOnly="false">
      <xsd:simpleType>
        <xsd:restriction base="dms:Text">
          <xsd:maxLength value="255"/>
        </xsd:restriction>
      </xsd:simpleType>
    </xsd:element>
    <xsd:element name="LegacyCopyright" ma:index="34" nillable="true" ma:displayName="Legacy Copyright" ma:internalName="LegacyCopyright" ma:readOnly="false">
      <xsd:simpleType>
        <xsd:restriction base="dms:Text">
          <xsd:maxLength value="255"/>
        </xsd:restriction>
      </xsd:simpleType>
    </xsd:element>
    <xsd:element name="LegacyLastModifiedDate" ma:index="35" nillable="true" ma:displayName="Legacy Last Modified Date" ma:format="DateTime" ma:internalName="LegacyLastModifiedDate" ma:readOnly="false">
      <xsd:simpleType>
        <xsd:restriction base="dms:DateTime"/>
      </xsd:simpleType>
    </xsd:element>
    <xsd:element name="LegacyModifier" ma:index="36"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7" nillable="true" ma:displayName="Legacy Folder" ma:internalName="LegacyFolder" ma:readOnly="false">
      <xsd:simpleType>
        <xsd:restriction base="dms:Text">
          <xsd:maxLength value="255"/>
        </xsd:restriction>
      </xsd:simpleType>
    </xsd:element>
    <xsd:element name="LegacyContentType" ma:index="38" nillable="true" ma:displayName="Legacy Content Type" ma:internalName="LegacyContentType" ma:readOnly="false">
      <xsd:simpleType>
        <xsd:restriction base="dms:Text">
          <xsd:maxLength value="255"/>
        </xsd:restriction>
      </xsd:simpleType>
    </xsd:element>
    <xsd:element name="LegacyExpiryReviewDate" ma:index="39" nillable="true" ma:displayName="Legacy Expiry Review Date" ma:format="DateTime" ma:internalName="LegacyExpiryReviewDate" ma:readOnly="false">
      <xsd:simpleType>
        <xsd:restriction base="dms:DateTime"/>
      </xsd:simpleType>
    </xsd:element>
    <xsd:element name="LegacyLastActionDate" ma:index="40" nillable="true" ma:displayName="Legacy Last Action Date" ma:format="DateTime" ma:internalName="LegacyLastActionDate" ma:readOnly="false">
      <xsd:simpleType>
        <xsd:restriction base="dms:DateTime"/>
      </xsd:simpleType>
    </xsd:element>
    <xsd:element name="LegacyProtectiveMarking" ma:index="41" nillable="true" ma:displayName="Legacy Protective Marking" ma:internalName="LegacyProtectiveMarking" ma:readOnly="false">
      <xsd:simpleType>
        <xsd:restriction base="dms:Text">
          <xsd:maxLength value="255"/>
        </xsd:restriction>
      </xsd:simpleType>
    </xsd:element>
    <xsd:element name="LegacyDescriptor" ma:index="42" nillable="true" ma:displayName="Legacy Descriptor" ma:internalName="LegacyDescriptor" ma:readOnly="false">
      <xsd:simpleType>
        <xsd:restriction base="dms:Note"/>
      </xsd:simpleType>
    </xsd:element>
    <xsd:element name="LegacyTags" ma:index="43" nillable="true" ma:displayName="Legacy Tags" ma:internalName="LegacyTags" ma:readOnly="false">
      <xsd:simpleType>
        <xsd:restriction base="dms:Note"/>
      </xsd:simpleType>
    </xsd:element>
    <xsd:element name="LegacyReferencesFromOtherItems" ma:index="44" nillable="true" ma:displayName="Legacy References From Other Items" ma:internalName="LegacyReferencesFromOtherItems" ma:readOnly="false">
      <xsd:simpleType>
        <xsd:restriction base="dms:Text">
          <xsd:maxLength value="255"/>
        </xsd:restriction>
      </xsd:simpleType>
    </xsd:element>
    <xsd:element name="LegacyReferencesToOtherItems" ma:index="45" nillable="true" ma:displayName="Legacy References To Other Items" ma:internalName="LegacyReferencesToOtherItems" ma:readOnly="false">
      <xsd:simpleType>
        <xsd:restriction base="dms:Note"/>
      </xsd:simpleType>
    </xsd:element>
    <xsd:element name="LegacyStatusonTransfer" ma:index="46" nillable="true" ma:displayName="Legacy Status on Transfer" ma:internalName="LegacyStatusonTransfer" ma:readOnly="false">
      <xsd:simpleType>
        <xsd:restriction base="dms:Text">
          <xsd:maxLength value="255"/>
        </xsd:restriction>
      </xsd:simpleType>
    </xsd:element>
    <xsd:element name="LegacyDateClosed" ma:index="47" nillable="true" ma:displayName="Legacy Date Closed" ma:format="DateOnly" ma:internalName="LegacyDateClosed" ma:readOnly="false">
      <xsd:simpleType>
        <xsd:restriction base="dms:DateTime"/>
      </xsd:simpleType>
    </xsd:element>
    <xsd:element name="LegacyRecordCategoryIdentifier" ma:index="48" nillable="true" ma:displayName="Legacy Record Category Identifier" ma:internalName="LegacyRecordCategoryIdentifier" ma:readOnly="false">
      <xsd:simpleType>
        <xsd:restriction base="dms:Text">
          <xsd:maxLength value="255"/>
        </xsd:restriction>
      </xsd:simpleType>
    </xsd:element>
    <xsd:element name="LegacyDispositionAsOfDate" ma:index="49" nillable="true" ma:displayName="Legacy Disposition as of Date" ma:format="DateOnly" ma:internalName="LegacyDispositionAsOfDate" ma:readOnly="false">
      <xsd:simpleType>
        <xsd:restriction base="dms:DateTime"/>
      </xsd:simpleType>
    </xsd:element>
    <xsd:element name="LegacyHomeLocation" ma:index="50" nillable="true" ma:displayName="Legacy Home Location" ma:internalName="LegacyHomeLocation" ma:readOnly="false">
      <xsd:simpleType>
        <xsd:restriction base="dms:Text">
          <xsd:maxLength value="255"/>
        </xsd:restriction>
      </xsd:simpleType>
    </xsd:element>
    <xsd:element name="LegacyCurrentLocation" ma:index="51" nillable="true" ma:displayName="Legacy Current Location" ma:internalName="LegacyCurrentLocation" ma:readOnly="false">
      <xsd:simpleType>
        <xsd:restriction base="dms:Text">
          <xsd:maxLength value="255"/>
        </xsd:restriction>
      </xsd:simpleType>
    </xsd:element>
    <xsd:element name="LegacyPhysicalFormat" ma:index="52" nillable="true" ma:displayName="Legacy Physical Format" ma:default="0" ma:internalName="LegacyPhysicalFormat" ma:readOnly="false">
      <xsd:simpleType>
        <xsd:restriction base="dms:Boolean"/>
      </xsd:simpleType>
    </xsd:element>
    <xsd:element name="LegacyCaseReferenceNumber" ma:index="53" nillable="true" ma:displayName="Legacy Case Reference Number" ma:internalName="LegacyCaseReferenceNumber" ma:readOnly="false">
      <xsd:simpleType>
        <xsd:restriction base="dms:Note"/>
      </xsd:simpleType>
    </xsd:element>
    <xsd:element name="LegacyDateFileReceived" ma:index="54" nillable="true" ma:displayName="Legacy Date File Received" ma:format="DateOnly" ma:internalName="LegacyDateFileReceived" ma:readOnly="false">
      <xsd:simpleType>
        <xsd:restriction base="dms:DateTime"/>
      </xsd:simpleType>
    </xsd:element>
    <xsd:element name="LegacyDateFileRequested" ma:index="55" nillable="true" ma:displayName="Legacy Date File Requested" ma:format="DateOnly" ma:internalName="LegacyDateFileRequested" ma:readOnly="false">
      <xsd:simpleType>
        <xsd:restriction base="dms:DateTime"/>
      </xsd:simpleType>
    </xsd:element>
    <xsd:element name="LegacyDateFileReturned" ma:index="56" nillable="true" ma:displayName="Legacy Date File Returned" ma:format="DateOnly" ma:internalName="LegacyDateFileReturned" ma:readOnly="false">
      <xsd:simpleType>
        <xsd:restriction base="dms:DateTime"/>
      </xsd:simpleType>
    </xsd:element>
    <xsd:element name="LegacyMinister" ma:index="57" nillable="true" ma:displayName="Legacy Minister" ma:internalName="LegacyMinister" ma:readOnly="false">
      <xsd:simpleType>
        <xsd:restriction base="dms:Text">
          <xsd:maxLength value="255"/>
        </xsd:restriction>
      </xsd:simpleType>
    </xsd:element>
    <xsd:element name="LegacyMP" ma:index="58" nillable="true" ma:displayName="Legacy MP" ma:internalName="LegacyMP" ma:readOnly="false">
      <xsd:simpleType>
        <xsd:restriction base="dms:Text">
          <xsd:maxLength value="255"/>
        </xsd:restriction>
      </xsd:simpleType>
    </xsd:element>
    <xsd:element name="LegacyFolderNotes" ma:index="59" nillable="true" ma:displayName="Legacy Folder Notes" ma:internalName="LegacyFolderNotes" ma:readOnly="false">
      <xsd:simpleType>
        <xsd:restriction base="dms:Note"/>
      </xsd:simpleType>
    </xsd:element>
    <xsd:element name="LegacyPhysicalItemLocation" ma:index="60"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1" nillable="true" ma:displayName="Legacy Document Link" ma:internalName="LegacyDocumentLink" ma:readOnly="false">
      <xsd:simpleType>
        <xsd:restriction base="dms:Text">
          <xsd:maxLength value="255"/>
        </xsd:restriction>
      </xsd:simpleType>
    </xsd:element>
    <xsd:element name="LegacyFolderLink" ma:index="62" nillable="true" ma:displayName="Legacy Folder Link" ma:internalName="LegacyFolderLink" ma:readOnly="false">
      <xsd:simpleType>
        <xsd:restriction base="dms:Text">
          <xsd:maxLength value="255"/>
        </xsd:restriction>
      </xsd:simpleType>
    </xsd:element>
    <xsd:element name="LegacyRequestType" ma:index="63"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5"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4" nillable="true" ma:displayName="Area" ma:default="Benefits &amp; Evaluation" ma:internalName="BenefitsEvaluation" ma:readOnly="false">
      <xsd:simpleType>
        <xsd:restriction base="dms:Text">
          <xsd:maxLength value="255"/>
        </xsd:restriction>
      </xsd:simpleType>
    </xsd:element>
    <xsd:element name="lcf76f155ced4ddcb4097134ff3c332f" ma:index="66" nillable="true" ma:displayName="Image Tags_0" ma:hidden="true" ma:internalName="lcf76f155ced4ddcb4097134ff3c332f">
      <xsd:simpleType>
        <xsd:restriction base="dms:Note"/>
      </xsd:simpleType>
    </xsd:element>
    <xsd:element name="_Flow_SignoffStatus" ma:index="67"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HFMR37X5V2JZ-1220936107-101019</_dlc_DocId>
    <TaxCatchAll xmlns="78f34e0d-c96b-42b2-99b8-77b844361183">
      <Value>4</Value>
    </TaxCatchAll>
    <_dlc_DocIdUrl xmlns="78f34e0d-c96b-42b2-99b8-77b844361183">
      <Url>https://beisgov.sharepoint.com/sites/SMIP-Benefits-199/_layouts/15/DocIdRedir.aspx?ID=HFMR37X5V2JZ-1220936107-101019</Url>
      <Description>HFMR37X5V2JZ-1220936107-101019</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lcf76f155ced4ddcb4097134ff3c332f xmlns="8c06df7e-f5df-4eef-bca1-5efbf40df90c" xsi:nil="true"/>
    <_Flow_SignoffStatus xmlns="8c06df7e-f5df-4eef-bca1-5efbf40df90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F4D126-67E7-4A64-98FA-47F84B581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3.xml><?xml version="1.0" encoding="utf-8"?>
<ds:datastoreItem xmlns:ds="http://schemas.openxmlformats.org/officeDocument/2006/customXml" ds:itemID="{BA418B5F-A11A-4FC1-A16B-C7C596AC18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8f34e0d-c96b-42b2-99b8-77b844361183"/>
    <ds:schemaRef ds:uri="8c06df7e-f5df-4eef-bca1-5efbf40df90c"/>
    <ds:schemaRef ds:uri="http://www.w3.org/XML/1998/namespace"/>
    <ds:schemaRef ds:uri="http://purl.org/dc/dcmitype/"/>
  </ds:schemaRefs>
</ds:datastoreItem>
</file>

<file path=customXml/itemProps4.xml><?xml version="1.0" encoding="utf-8"?>
<ds:datastoreItem xmlns:ds="http://schemas.openxmlformats.org/officeDocument/2006/customXml" ds:itemID="{CD323CA7-4075-4D54-B2E6-D98D0C825C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Cover_sheet</vt:lpstr>
      <vt:lpstr>Contents</vt:lpstr>
      <vt:lpstr>Notes</vt:lpstr>
      <vt:lpstr>Table1</vt:lpstr>
      <vt:lpstr>Table2</vt:lpstr>
      <vt:lpstr>Table3</vt:lpstr>
      <vt:lpstr>Table4</vt:lpstr>
      <vt:lpstr>Table5</vt:lpstr>
      <vt:lpstr>Table6</vt:lpstr>
      <vt:lpstr>Table7</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Q1 2023</dc:title>
  <dc:subject/>
  <dc:creator>DESNZ</dc:creator>
  <cp:keywords>smart meters,smart meters statistics,</cp:keywords>
  <dc:description/>
  <cp:lastModifiedBy>Harris, Kevin (Topps - Analysis Directorate)</cp:lastModifiedBy>
  <cp:revision/>
  <dcterms:created xsi:type="dcterms:W3CDTF">2016-05-05T14:07:14Z</dcterms:created>
  <dcterms:modified xsi:type="dcterms:W3CDTF">2023-05-23T13:05:23Z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abc39ea9-ac3a-48b4-815a-9a27f4d7e8fd</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y fmtid="{D5CDD505-2E9C-101B-9397-08002B2CF9AE}" pid="36" name="MediaServiceImageTags">
    <vt:lpwstr/>
  </property>
</Properties>
</file>