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Gas\"/>
    </mc:Choice>
  </mc:AlternateContent>
  <xr:revisionPtr revIDLastSave="0" documentId="13_ncr:1_{F11691DD-2EBD-4143-A3A5-D528A92F2AF9}" xr6:coauthVersionLast="47" xr6:coauthVersionMax="47" xr10:uidLastSave="{00000000-0000-0000-0000-000000000000}"/>
  <bookViews>
    <workbookView xWindow="-110" yWindow="-110" windowWidth="19420" windowHeight="10420" xr2:uid="{0412523E-2BAC-4B33-8AF3-7FFAED876296}"/>
  </bookViews>
  <sheets>
    <sheet name="Cover Sheet" sheetId="18" r:id="rId1"/>
    <sheet name="Contents" sheetId="19" r:id="rId2"/>
    <sheet name="Notes" sheetId="3" r:id="rId3"/>
    <sheet name="Commentary" sheetId="4" r:id="rId4"/>
    <sheet name="Main Table (GWh)" sheetId="7" r:id="rId5"/>
    <sheet name="calculation_GWh_hide" sheetId="11" state="hidden" r:id="rId6"/>
    <sheet name="Annual (GWh)" sheetId="8" r:id="rId7"/>
    <sheet name="Quarter (GWh)" sheetId="9" r:id="rId8"/>
    <sheet name="Month (GWh)" sheetId="10" r:id="rId9"/>
    <sheet name="Main Table (Million m3)" sheetId="12" r:id="rId10"/>
    <sheet name="calculation_MM3_hide" sheetId="16" state="hidden" r:id="rId11"/>
    <sheet name="Annual (Million m3)" sheetId="13" r:id="rId12"/>
    <sheet name="Quarter (Million m3)" sheetId="14" r:id="rId13"/>
    <sheet name="Month (Million m3)" sheetId="15" r:id="rId14"/>
    <sheet name="Calculated CVs" sheetId="17" r:id="rId15"/>
  </sheets>
  <externalReferences>
    <externalReference r:id="rId16"/>
  </externalReferences>
  <definedNames>
    <definedName name="INPUT_BOX" localSheetId="5">calculation_GWh_hide!#REF!</definedName>
    <definedName name="INPUT_BOX" localSheetId="10">calculation_MM3_hide!#REF!</definedName>
    <definedName name="INPUT_BOX" localSheetId="1">[1]calculation_MM3_hide!#REF!</definedName>
    <definedName name="INPUT_BOX" localSheetId="0">[1]calculation_MM3_hide!#REF!</definedName>
    <definedName name="INPUT_BOX">#REF!</definedName>
    <definedName name="_xlnm.Print_Area" localSheetId="4">'Main Table (GWh)'!$A$1:$O$24</definedName>
    <definedName name="_xlnm.Print_Area" localSheetId="9">'Main Table (Million m3)'!$A$1:$O$23</definedName>
    <definedName name="t11_short" localSheetId="10">#REF!</definedName>
    <definedName name="t11_short" localSheetId="1">#REF!</definedName>
    <definedName name="t11_short" localSheetId="0">#REF!</definedName>
    <definedName name="t11_short">#REF!</definedName>
    <definedName name="t11full" localSheetId="10">#REF!</definedName>
    <definedName name="t11full" localSheetId="1">#REF!</definedName>
    <definedName name="t11full" localSheetId="0">#REF!</definedName>
    <definedName name="t11full">#REF!</definedName>
    <definedName name="TABLE_4.1_No_footnotes" localSheetId="10">#REF!</definedName>
    <definedName name="TABLE_4.1_No_footnotes" localSheetId="1">#REF!</definedName>
    <definedName name="TABLE_4.1_No_footnotes" localSheetId="0">#REF!</definedName>
    <definedName name="TABLE_4.1_No_footnotes">#REF!</definedName>
    <definedName name="table_8_full" localSheetId="5">#REF!</definedName>
    <definedName name="table_8_full" localSheetId="10">#REF!</definedName>
    <definedName name="table_8_full" localSheetId="1">#REF!</definedName>
    <definedName name="table_8_full" localSheetId="0">#REF!</definedName>
    <definedName name="table_8_full">#REF!</definedName>
    <definedName name="table_8_short" localSheetId="5">#REF!</definedName>
    <definedName name="table_8_short" localSheetId="10">#REF!</definedName>
    <definedName name="table_8_short" localSheetId="1">#REF!</definedName>
    <definedName name="table_8_short" localSheetId="0">#REF!</definedName>
    <definedName name="table_8_short">#REF!</definedName>
    <definedName name="table11_full" localSheetId="5">#REF!</definedName>
    <definedName name="table11_full" localSheetId="10">#REF!</definedName>
    <definedName name="table11_full" localSheetId="1">#REF!</definedName>
    <definedName name="table11_full" localSheetId="0">#REF!</definedName>
    <definedName name="table11_full">'Main Table (GWh)'!$A$1:$K$24</definedName>
    <definedName name="table11_short" localSheetId="5">#REF!</definedName>
    <definedName name="table11_short" localSheetId="10">#REF!</definedName>
    <definedName name="table11_short" localSheetId="1">#REF!</definedName>
    <definedName name="table11_short" localSheetId="0">#REF!</definedName>
    <definedName name="table11_short">'Main Table (GWh)'!$A$25:$K$52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2" i="14" l="1"/>
  <c r="N102" i="14"/>
  <c r="M102" i="14"/>
  <c r="L102" i="14"/>
  <c r="K102" i="14"/>
  <c r="J102" i="14"/>
  <c r="I102" i="14"/>
  <c r="H102" i="14"/>
  <c r="G102" i="14"/>
  <c r="F102" i="14"/>
  <c r="E102" i="14"/>
  <c r="D102" i="14"/>
  <c r="C102" i="14"/>
  <c r="B102" i="14"/>
  <c r="P295" i="16"/>
  <c r="O295" i="16"/>
  <c r="N295" i="16"/>
  <c r="M295" i="16"/>
  <c r="L295" i="16"/>
  <c r="K295" i="16"/>
  <c r="J295" i="16"/>
  <c r="I295" i="16"/>
  <c r="H295" i="16"/>
  <c r="G295" i="16"/>
  <c r="F295" i="16"/>
  <c r="E295" i="16"/>
  <c r="D295" i="16"/>
  <c r="C295" i="16"/>
  <c r="P295" i="11"/>
  <c r="O295" i="11"/>
  <c r="N295" i="11"/>
  <c r="M295" i="11"/>
  <c r="L295" i="11"/>
  <c r="K295" i="11"/>
  <c r="J295" i="11"/>
  <c r="I295" i="11"/>
  <c r="H295" i="11"/>
  <c r="G295" i="11"/>
  <c r="F295" i="11"/>
  <c r="E295" i="11"/>
  <c r="D295" i="11"/>
  <c r="C295" i="11"/>
  <c r="A296" i="16"/>
  <c r="A297" i="16" s="1"/>
  <c r="A298" i="16" s="1"/>
  <c r="A299" i="16" s="1"/>
  <c r="A300" i="16" s="1"/>
  <c r="A301" i="16" s="1"/>
  <c r="A302" i="16" s="1"/>
  <c r="A303" i="16" s="1"/>
  <c r="A304" i="16" s="1"/>
  <c r="A305" i="16" s="1"/>
  <c r="A306" i="16" s="1"/>
  <c r="A296" i="11"/>
  <c r="A297" i="11" s="1"/>
  <c r="A298" i="11" s="1"/>
  <c r="A299" i="11" s="1"/>
  <c r="A300" i="11" s="1"/>
  <c r="A301" i="11" s="1"/>
  <c r="A302" i="11" s="1"/>
  <c r="A303" i="11" s="1"/>
  <c r="A304" i="11" s="1"/>
  <c r="A305" i="11" s="1"/>
  <c r="A306" i="11" s="1"/>
  <c r="M102" i="9" l="1"/>
  <c r="N102" i="9"/>
  <c r="O102" i="9"/>
  <c r="C102" i="9"/>
  <c r="D102" i="9"/>
  <c r="E102" i="9"/>
  <c r="F102" i="9"/>
  <c r="G102" i="9"/>
  <c r="H102" i="9"/>
  <c r="I102" i="9"/>
  <c r="J102" i="9"/>
  <c r="K102" i="9"/>
  <c r="L102" i="9"/>
  <c r="B102" i="9"/>
  <c r="J283" i="16" l="1"/>
  <c r="J284" i="16" s="1"/>
  <c r="J285" i="16" s="1"/>
  <c r="J286" i="16" s="1"/>
  <c r="J287" i="16" s="1"/>
  <c r="J288" i="16" s="1"/>
  <c r="J289" i="16" s="1"/>
  <c r="J290" i="16" s="1"/>
  <c r="J291" i="16" s="1"/>
  <c r="J292" i="16" s="1"/>
  <c r="J293" i="16" s="1"/>
  <c r="J294" i="16" s="1"/>
  <c r="J271" i="16"/>
  <c r="J272" i="16" s="1"/>
  <c r="J273" i="16" s="1"/>
  <c r="J274" i="16" s="1"/>
  <c r="J275" i="16" s="1"/>
  <c r="J276" i="16" s="1"/>
  <c r="J277" i="16" s="1"/>
  <c r="J278" i="16" s="1"/>
  <c r="J279" i="16" s="1"/>
  <c r="J280" i="16" s="1"/>
  <c r="J281" i="16" s="1"/>
  <c r="J282" i="16" s="1"/>
  <c r="J259" i="16"/>
  <c r="J260" i="16" s="1"/>
  <c r="J261" i="16" s="1"/>
  <c r="J262" i="16" s="1"/>
  <c r="J263" i="16" s="1"/>
  <c r="J264" i="16" s="1"/>
  <c r="J265" i="16" s="1"/>
  <c r="J266" i="16" s="1"/>
  <c r="J267" i="16" s="1"/>
  <c r="J268" i="16" s="1"/>
  <c r="J269" i="16" s="1"/>
  <c r="J270" i="16" s="1"/>
  <c r="J247" i="16"/>
  <c r="J248" i="16" s="1"/>
  <c r="J249" i="16" s="1"/>
  <c r="J250" i="16" s="1"/>
  <c r="J251" i="16" s="1"/>
  <c r="J252" i="16" s="1"/>
  <c r="J253" i="16" s="1"/>
  <c r="J254" i="16" s="1"/>
  <c r="J255" i="16" s="1"/>
  <c r="J256" i="16" s="1"/>
  <c r="J257" i="16" s="1"/>
  <c r="J258" i="16" s="1"/>
  <c r="J235" i="16"/>
  <c r="J236" i="16" s="1"/>
  <c r="J237" i="16" s="1"/>
  <c r="J238" i="16" s="1"/>
  <c r="J239" i="16" s="1"/>
  <c r="J240" i="16" s="1"/>
  <c r="J241" i="16" s="1"/>
  <c r="J242" i="16" s="1"/>
  <c r="J243" i="16" s="1"/>
  <c r="J244" i="16" s="1"/>
  <c r="J245" i="16" s="1"/>
  <c r="J246" i="16" s="1"/>
  <c r="J223" i="16"/>
  <c r="J224" i="16" s="1"/>
  <c r="J225" i="16" s="1"/>
  <c r="J226" i="16" s="1"/>
  <c r="J227" i="16" s="1"/>
  <c r="J228" i="16" s="1"/>
  <c r="J229" i="16" s="1"/>
  <c r="J230" i="16" s="1"/>
  <c r="J231" i="16" s="1"/>
  <c r="J232" i="16" s="1"/>
  <c r="J233" i="16" s="1"/>
  <c r="J234" i="16" s="1"/>
  <c r="J211" i="16"/>
  <c r="J212" i="16" s="1"/>
  <c r="J213" i="16" s="1"/>
  <c r="J214" i="16" s="1"/>
  <c r="J215" i="16" s="1"/>
  <c r="J216" i="16" s="1"/>
  <c r="J217" i="16" s="1"/>
  <c r="J218" i="16" s="1"/>
  <c r="J219" i="16" s="1"/>
  <c r="J220" i="16" s="1"/>
  <c r="J221" i="16" s="1"/>
  <c r="J222" i="16" s="1"/>
  <c r="J199" i="16"/>
  <c r="J200" i="16" s="1"/>
  <c r="J201" i="16" s="1"/>
  <c r="J202" i="16" s="1"/>
  <c r="J203" i="16" s="1"/>
  <c r="J204" i="16" s="1"/>
  <c r="J205" i="16" s="1"/>
  <c r="J206" i="16" s="1"/>
  <c r="J207" i="16" s="1"/>
  <c r="J208" i="16" s="1"/>
  <c r="J209" i="16" s="1"/>
  <c r="J210" i="16" s="1"/>
  <c r="J187" i="16"/>
  <c r="J188" i="16" s="1"/>
  <c r="J189" i="16" s="1"/>
  <c r="J190" i="16" s="1"/>
  <c r="J191" i="16" s="1"/>
  <c r="J192" i="16" s="1"/>
  <c r="J193" i="16" s="1"/>
  <c r="J194" i="16" s="1"/>
  <c r="J195" i="16" s="1"/>
  <c r="J196" i="16" s="1"/>
  <c r="J197" i="16" s="1"/>
  <c r="J198" i="16" s="1"/>
  <c r="J175" i="16"/>
  <c r="J176" i="16" s="1"/>
  <c r="J177" i="16" s="1"/>
  <c r="J178" i="16" s="1"/>
  <c r="J179" i="16" s="1"/>
  <c r="J180" i="16" s="1"/>
  <c r="J181" i="16" s="1"/>
  <c r="J182" i="16" s="1"/>
  <c r="J183" i="16" s="1"/>
  <c r="J184" i="16" s="1"/>
  <c r="J185" i="16" s="1"/>
  <c r="J186" i="16" s="1"/>
  <c r="J163" i="16"/>
  <c r="J164" i="16" s="1"/>
  <c r="J165" i="16" s="1"/>
  <c r="J166" i="16" s="1"/>
  <c r="J167" i="16" s="1"/>
  <c r="J168" i="16" s="1"/>
  <c r="J169" i="16" s="1"/>
  <c r="J170" i="16" s="1"/>
  <c r="J171" i="16" s="1"/>
  <c r="J172" i="16" s="1"/>
  <c r="J173" i="16" s="1"/>
  <c r="J174" i="16" s="1"/>
  <c r="J151" i="16"/>
  <c r="J152" i="16" s="1"/>
  <c r="J153" i="16" s="1"/>
  <c r="J154" i="16" s="1"/>
  <c r="J155" i="16" s="1"/>
  <c r="J156" i="16" s="1"/>
  <c r="J157" i="16" s="1"/>
  <c r="J158" i="16" s="1"/>
  <c r="J159" i="16" s="1"/>
  <c r="J160" i="16" s="1"/>
  <c r="J161" i="16" s="1"/>
  <c r="J162" i="16" s="1"/>
  <c r="J139" i="16"/>
  <c r="J140" i="16" s="1"/>
  <c r="J141" i="16" s="1"/>
  <c r="J142" i="16" s="1"/>
  <c r="J143" i="16" s="1"/>
  <c r="J144" i="16" s="1"/>
  <c r="J145" i="16" s="1"/>
  <c r="J146" i="16" s="1"/>
  <c r="J147" i="16" s="1"/>
  <c r="J148" i="16" s="1"/>
  <c r="J149" i="16" s="1"/>
  <c r="J150" i="16" s="1"/>
  <c r="J127" i="16"/>
  <c r="J128" i="16" s="1"/>
  <c r="J129" i="16" s="1"/>
  <c r="J130" i="16" s="1"/>
  <c r="J131" i="16" s="1"/>
  <c r="J132" i="16" s="1"/>
  <c r="J133" i="16" s="1"/>
  <c r="J134" i="16" s="1"/>
  <c r="J135" i="16" s="1"/>
  <c r="J136" i="16" s="1"/>
  <c r="J137" i="16" s="1"/>
  <c r="J138" i="16" s="1"/>
  <c r="J115" i="16"/>
  <c r="J116" i="16" s="1"/>
  <c r="J117" i="16" s="1"/>
  <c r="J118" i="16" s="1"/>
  <c r="J119" i="16" s="1"/>
  <c r="J120" i="16" s="1"/>
  <c r="J121" i="16" s="1"/>
  <c r="J122" i="16" s="1"/>
  <c r="J123" i="16" s="1"/>
  <c r="J124" i="16" s="1"/>
  <c r="J125" i="16" s="1"/>
  <c r="J126" i="16" s="1"/>
  <c r="J103" i="16"/>
  <c r="J104" i="16" s="1"/>
  <c r="J105" i="16" s="1"/>
  <c r="J106" i="16" s="1"/>
  <c r="J107" i="16" s="1"/>
  <c r="J108" i="16" s="1"/>
  <c r="J109" i="16" s="1"/>
  <c r="J110" i="16" s="1"/>
  <c r="J111" i="16" s="1"/>
  <c r="J112" i="16" s="1"/>
  <c r="J113" i="16" s="1"/>
  <c r="J114" i="16" s="1"/>
  <c r="J91" i="16"/>
  <c r="J92" i="16" s="1"/>
  <c r="J93" i="16" s="1"/>
  <c r="J94" i="16" s="1"/>
  <c r="J95" i="16" s="1"/>
  <c r="J96" i="16" s="1"/>
  <c r="J97" i="16" s="1"/>
  <c r="J98" i="16" s="1"/>
  <c r="J99" i="16" s="1"/>
  <c r="J100" i="16" s="1"/>
  <c r="J101" i="16" s="1"/>
  <c r="J102" i="16" s="1"/>
  <c r="J79" i="16"/>
  <c r="J80" i="16" s="1"/>
  <c r="J81" i="16" s="1"/>
  <c r="J82" i="16" s="1"/>
  <c r="J83" i="16" s="1"/>
  <c r="J84" i="16" s="1"/>
  <c r="J85" i="16" s="1"/>
  <c r="J86" i="16" s="1"/>
  <c r="J87" i="16" s="1"/>
  <c r="J88" i="16" s="1"/>
  <c r="J89" i="16" s="1"/>
  <c r="J90" i="16" s="1"/>
  <c r="J67" i="16"/>
  <c r="J68" i="16" s="1"/>
  <c r="J69" i="16" s="1"/>
  <c r="J70" i="16" s="1"/>
  <c r="J71" i="16" s="1"/>
  <c r="J72" i="16" s="1"/>
  <c r="J73" i="16" s="1"/>
  <c r="J74" i="16" s="1"/>
  <c r="J75" i="16" s="1"/>
  <c r="J76" i="16" s="1"/>
  <c r="J77" i="16" s="1"/>
  <c r="J78" i="16" s="1"/>
  <c r="J55" i="16"/>
  <c r="J56" i="16" s="1"/>
  <c r="J57" i="16" s="1"/>
  <c r="J58" i="16" s="1"/>
  <c r="J59" i="16" s="1"/>
  <c r="J60" i="16" s="1"/>
  <c r="J61" i="16" s="1"/>
  <c r="J62" i="16" s="1"/>
  <c r="J63" i="16" s="1"/>
  <c r="J64" i="16" s="1"/>
  <c r="J65" i="16" s="1"/>
  <c r="J66" i="16" s="1"/>
  <c r="J43" i="16"/>
  <c r="J44" i="16" s="1"/>
  <c r="J45" i="16" s="1"/>
  <c r="J46" i="16" s="1"/>
  <c r="J47" i="16" s="1"/>
  <c r="J48" i="16" s="1"/>
  <c r="J49" i="16" s="1"/>
  <c r="J50" i="16" s="1"/>
  <c r="J51" i="16" s="1"/>
  <c r="J52" i="16" s="1"/>
  <c r="J53" i="16" s="1"/>
  <c r="J54" i="16" s="1"/>
  <c r="J31" i="16"/>
  <c r="J32" i="16" s="1"/>
  <c r="J33" i="16" s="1"/>
  <c r="J34" i="16" s="1"/>
  <c r="J35" i="16" s="1"/>
  <c r="J36" i="16" s="1"/>
  <c r="J37" i="16" s="1"/>
  <c r="J38" i="16" s="1"/>
  <c r="J39" i="16" s="1"/>
  <c r="J40" i="16" s="1"/>
  <c r="J41" i="16" s="1"/>
  <c r="J42" i="16" s="1"/>
  <c r="J19" i="16"/>
  <c r="J20" i="16" s="1"/>
  <c r="J21" i="16" s="1"/>
  <c r="J22" i="16" s="1"/>
  <c r="J23" i="16" s="1"/>
  <c r="J24" i="16" s="1"/>
  <c r="J25" i="16" s="1"/>
  <c r="J26" i="16" s="1"/>
  <c r="J27" i="16" s="1"/>
  <c r="J28" i="16" s="1"/>
  <c r="J29" i="16" s="1"/>
  <c r="J30" i="16" s="1"/>
  <c r="J7" i="16"/>
  <c r="J8" i="16" s="1"/>
  <c r="J9" i="16" s="1"/>
  <c r="J10" i="16" s="1"/>
  <c r="J11" i="16" s="1"/>
  <c r="J12" i="16" s="1"/>
  <c r="J13" i="16" s="1"/>
  <c r="J14" i="16" s="1"/>
  <c r="J15" i="16" s="1"/>
  <c r="J16" i="16" s="1"/>
  <c r="J17" i="16" s="1"/>
  <c r="J18" i="16" s="1"/>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29" i="13" l="1"/>
  <c r="I18" i="13"/>
  <c r="I24" i="13"/>
  <c r="I10" i="13"/>
  <c r="I16" i="13"/>
  <c r="I26" i="13"/>
  <c r="I9" i="13"/>
  <c r="I15" i="13"/>
  <c r="I7" i="13"/>
  <c r="I13" i="13"/>
  <c r="I11" i="13"/>
  <c r="I17" i="13"/>
  <c r="I19" i="13"/>
  <c r="I21" i="13"/>
  <c r="I23" i="13"/>
  <c r="I25" i="13"/>
  <c r="I27" i="13"/>
  <c r="I8" i="13"/>
  <c r="I6" i="13"/>
  <c r="I12" i="13"/>
  <c r="I14" i="13"/>
  <c r="I20" i="13"/>
  <c r="I22" i="13"/>
  <c r="I28" i="13"/>
  <c r="J283" i="11"/>
  <c r="J284" i="11" s="1"/>
  <c r="J285" i="11" s="1"/>
  <c r="J286" i="11" s="1"/>
  <c r="J287" i="11" s="1"/>
  <c r="J288" i="11" s="1"/>
  <c r="J289" i="11" s="1"/>
  <c r="J290" i="11" s="1"/>
  <c r="J291" i="11" s="1"/>
  <c r="J292" i="11" s="1"/>
  <c r="J293" i="11" s="1"/>
  <c r="J294" i="11" s="1"/>
  <c r="J271" i="11"/>
  <c r="J272" i="11" s="1"/>
  <c r="J273" i="11" s="1"/>
  <c r="J274" i="11" s="1"/>
  <c r="J275" i="11" s="1"/>
  <c r="J276" i="11" s="1"/>
  <c r="J277" i="11" s="1"/>
  <c r="J278" i="11" s="1"/>
  <c r="J279" i="11" s="1"/>
  <c r="J280" i="11" s="1"/>
  <c r="J281" i="11" s="1"/>
  <c r="J282" i="11" s="1"/>
  <c r="J259" i="11"/>
  <c r="J260" i="11" s="1"/>
  <c r="J261" i="11" s="1"/>
  <c r="J262" i="11" s="1"/>
  <c r="J263" i="11" s="1"/>
  <c r="J264" i="11" s="1"/>
  <c r="J265" i="11" s="1"/>
  <c r="J266" i="11" s="1"/>
  <c r="J267" i="11" s="1"/>
  <c r="J268" i="11" s="1"/>
  <c r="J269" i="11" s="1"/>
  <c r="J270" i="11" s="1"/>
  <c r="J247" i="11"/>
  <c r="J248" i="11" s="1"/>
  <c r="J249" i="11" s="1"/>
  <c r="J250" i="11" s="1"/>
  <c r="J251" i="11" s="1"/>
  <c r="J252" i="11" s="1"/>
  <c r="J253" i="11" s="1"/>
  <c r="J254" i="11" s="1"/>
  <c r="J255" i="11" s="1"/>
  <c r="J256" i="11" s="1"/>
  <c r="J257" i="11" s="1"/>
  <c r="J258" i="11" s="1"/>
  <c r="J235" i="11"/>
  <c r="J236" i="11" s="1"/>
  <c r="J237" i="11" s="1"/>
  <c r="J238" i="11" s="1"/>
  <c r="J239" i="11" s="1"/>
  <c r="J240" i="11" s="1"/>
  <c r="J241" i="11" s="1"/>
  <c r="J242" i="11" s="1"/>
  <c r="J243" i="11" s="1"/>
  <c r="J244" i="11" s="1"/>
  <c r="J245" i="11" s="1"/>
  <c r="J246" i="11" s="1"/>
  <c r="J223" i="11"/>
  <c r="J224" i="11" s="1"/>
  <c r="J225" i="11" s="1"/>
  <c r="J226" i="11" s="1"/>
  <c r="J227" i="11" s="1"/>
  <c r="J228" i="11" s="1"/>
  <c r="J229" i="11" s="1"/>
  <c r="J230" i="11" s="1"/>
  <c r="J231" i="11" s="1"/>
  <c r="J232" i="11" s="1"/>
  <c r="J233" i="11" s="1"/>
  <c r="J234" i="11" s="1"/>
  <c r="J211" i="11"/>
  <c r="J212" i="11" s="1"/>
  <c r="J213" i="11" s="1"/>
  <c r="J214" i="11" s="1"/>
  <c r="J215" i="11" s="1"/>
  <c r="J216" i="11" s="1"/>
  <c r="J217" i="11" s="1"/>
  <c r="J218" i="11" s="1"/>
  <c r="J219" i="11" s="1"/>
  <c r="J220" i="11" s="1"/>
  <c r="J221" i="11" s="1"/>
  <c r="J222" i="11" s="1"/>
  <c r="J199" i="11"/>
  <c r="J200" i="11" s="1"/>
  <c r="J201" i="11" s="1"/>
  <c r="J202" i="11" s="1"/>
  <c r="J203" i="11" s="1"/>
  <c r="J204" i="11" s="1"/>
  <c r="J205" i="11" s="1"/>
  <c r="J206" i="11" s="1"/>
  <c r="J207" i="11" s="1"/>
  <c r="J208" i="11" s="1"/>
  <c r="J209" i="11" s="1"/>
  <c r="J210" i="11" s="1"/>
  <c r="J187" i="11"/>
  <c r="J188" i="11" s="1"/>
  <c r="J189" i="11" s="1"/>
  <c r="J190" i="11" s="1"/>
  <c r="J191" i="11" s="1"/>
  <c r="J192" i="11" s="1"/>
  <c r="J193" i="11" s="1"/>
  <c r="J194" i="11" s="1"/>
  <c r="J195" i="11" s="1"/>
  <c r="J196" i="11" s="1"/>
  <c r="J197" i="11" s="1"/>
  <c r="J198" i="11" s="1"/>
  <c r="J175" i="11"/>
  <c r="J176" i="11" s="1"/>
  <c r="J177" i="11" s="1"/>
  <c r="J178" i="11" s="1"/>
  <c r="J179" i="11" s="1"/>
  <c r="J180" i="11" s="1"/>
  <c r="J181" i="11" s="1"/>
  <c r="J182" i="11" s="1"/>
  <c r="J183" i="11" s="1"/>
  <c r="J184" i="11" s="1"/>
  <c r="J185" i="11" s="1"/>
  <c r="J186" i="11" s="1"/>
  <c r="J163" i="11"/>
  <c r="J164" i="11" s="1"/>
  <c r="J165" i="11" s="1"/>
  <c r="J166" i="11" s="1"/>
  <c r="J167" i="11" s="1"/>
  <c r="J168" i="11" s="1"/>
  <c r="J169" i="11" s="1"/>
  <c r="J170" i="11" s="1"/>
  <c r="J171" i="11" s="1"/>
  <c r="J172" i="11" s="1"/>
  <c r="J173" i="11" s="1"/>
  <c r="J174" i="11" s="1"/>
  <c r="J151" i="11"/>
  <c r="J152" i="11" s="1"/>
  <c r="J153" i="11" s="1"/>
  <c r="J154" i="11" s="1"/>
  <c r="J155" i="11" s="1"/>
  <c r="J156" i="11" s="1"/>
  <c r="J157" i="11" s="1"/>
  <c r="J158" i="11" s="1"/>
  <c r="J159" i="11" s="1"/>
  <c r="J160" i="11" s="1"/>
  <c r="J161" i="11" s="1"/>
  <c r="J162" i="11" s="1"/>
  <c r="J139" i="11"/>
  <c r="J140" i="11" s="1"/>
  <c r="J141" i="11" s="1"/>
  <c r="J142" i="11" s="1"/>
  <c r="J143" i="11" s="1"/>
  <c r="J144" i="11" s="1"/>
  <c r="J145" i="11" s="1"/>
  <c r="J146" i="11" s="1"/>
  <c r="J147" i="11" s="1"/>
  <c r="J148" i="11" s="1"/>
  <c r="J149" i="11" s="1"/>
  <c r="J150" i="11" s="1"/>
  <c r="J127" i="11"/>
  <c r="J128" i="11" s="1"/>
  <c r="J129" i="11" s="1"/>
  <c r="J130" i="11" s="1"/>
  <c r="J131" i="11" s="1"/>
  <c r="J132" i="11" s="1"/>
  <c r="J133" i="11" s="1"/>
  <c r="J134" i="11" s="1"/>
  <c r="J135" i="11" s="1"/>
  <c r="J136" i="11" s="1"/>
  <c r="J137" i="11" s="1"/>
  <c r="J138" i="11" s="1"/>
  <c r="J115" i="11"/>
  <c r="J116" i="11" s="1"/>
  <c r="J117" i="11" s="1"/>
  <c r="J118" i="11" s="1"/>
  <c r="J119" i="11" s="1"/>
  <c r="J120" i="11" s="1"/>
  <c r="J121" i="11" s="1"/>
  <c r="J122" i="11" s="1"/>
  <c r="J123" i="11" s="1"/>
  <c r="J124" i="11" s="1"/>
  <c r="J125" i="11" s="1"/>
  <c r="J126" i="11" s="1"/>
  <c r="J103" i="11"/>
  <c r="J104" i="11" s="1"/>
  <c r="J105" i="11" s="1"/>
  <c r="J106" i="11" s="1"/>
  <c r="J107" i="11" s="1"/>
  <c r="J108" i="11" s="1"/>
  <c r="J109" i="11" s="1"/>
  <c r="J110" i="11" s="1"/>
  <c r="J111" i="11" s="1"/>
  <c r="J112" i="11" s="1"/>
  <c r="J113" i="11" s="1"/>
  <c r="J114" i="11" s="1"/>
  <c r="J91" i="11"/>
  <c r="J92" i="11" s="1"/>
  <c r="J93" i="11" s="1"/>
  <c r="J94" i="11" s="1"/>
  <c r="J95" i="11" s="1"/>
  <c r="J96" i="11" s="1"/>
  <c r="J97" i="11" s="1"/>
  <c r="J98" i="11" s="1"/>
  <c r="J99" i="11" s="1"/>
  <c r="J100" i="11" s="1"/>
  <c r="J101" i="11" s="1"/>
  <c r="J102" i="11" s="1"/>
  <c r="J79" i="11"/>
  <c r="J80" i="11" s="1"/>
  <c r="J81" i="11" s="1"/>
  <c r="J82" i="11" s="1"/>
  <c r="J83" i="11" s="1"/>
  <c r="J84" i="11" s="1"/>
  <c r="J85" i="11" s="1"/>
  <c r="J86" i="11" s="1"/>
  <c r="J87" i="11" s="1"/>
  <c r="J88" i="11" s="1"/>
  <c r="J89" i="11" s="1"/>
  <c r="J90" i="11" s="1"/>
  <c r="J67" i="11"/>
  <c r="J68" i="11" s="1"/>
  <c r="J69" i="11" s="1"/>
  <c r="J70" i="11" s="1"/>
  <c r="J71" i="11" s="1"/>
  <c r="J72" i="11" s="1"/>
  <c r="J73" i="11" s="1"/>
  <c r="J74" i="11" s="1"/>
  <c r="J75" i="11" s="1"/>
  <c r="J76" i="11" s="1"/>
  <c r="J77" i="11" s="1"/>
  <c r="J78" i="11" s="1"/>
  <c r="J55" i="11"/>
  <c r="J56" i="11" s="1"/>
  <c r="J57" i="11" s="1"/>
  <c r="J58" i="11" s="1"/>
  <c r="J59" i="11" s="1"/>
  <c r="J60" i="11" s="1"/>
  <c r="J61" i="11" s="1"/>
  <c r="J62" i="11" s="1"/>
  <c r="J63" i="11" s="1"/>
  <c r="J64" i="11" s="1"/>
  <c r="J65" i="11" s="1"/>
  <c r="J66" i="11" s="1"/>
  <c r="J43" i="11"/>
  <c r="J44" i="11" s="1"/>
  <c r="J45" i="11" s="1"/>
  <c r="J46" i="11" s="1"/>
  <c r="J47" i="11" s="1"/>
  <c r="J48" i="11" s="1"/>
  <c r="J49" i="11" s="1"/>
  <c r="J50" i="11" s="1"/>
  <c r="J51" i="11" s="1"/>
  <c r="J52" i="11" s="1"/>
  <c r="J53" i="11" s="1"/>
  <c r="J54" i="11" s="1"/>
  <c r="J31" i="11"/>
  <c r="J32" i="11" s="1"/>
  <c r="J33" i="11" s="1"/>
  <c r="J34" i="11" s="1"/>
  <c r="J35" i="11" s="1"/>
  <c r="J36" i="11" s="1"/>
  <c r="J37" i="11" s="1"/>
  <c r="J38" i="11" s="1"/>
  <c r="J39" i="11" s="1"/>
  <c r="J40" i="11" s="1"/>
  <c r="J41" i="11" s="1"/>
  <c r="J42" i="11" s="1"/>
  <c r="J19" i="11"/>
  <c r="J20" i="11" s="1"/>
  <c r="J21" i="11" s="1"/>
  <c r="J22" i="11" s="1"/>
  <c r="J23" i="11" s="1"/>
  <c r="J24" i="11" s="1"/>
  <c r="J25" i="11" s="1"/>
  <c r="J26" i="11" s="1"/>
  <c r="J27" i="11" s="1"/>
  <c r="J28" i="11" s="1"/>
  <c r="J29" i="11" s="1"/>
  <c r="J30" i="11" s="1"/>
  <c r="J7" i="11"/>
  <c r="J8" i="11" s="1"/>
  <c r="J9" i="11" s="1"/>
  <c r="J10" i="11" s="1"/>
  <c r="J11" i="11" s="1"/>
  <c r="J12" i="11" s="1"/>
  <c r="J13" i="11" s="1"/>
  <c r="J14" i="11" s="1"/>
  <c r="J15" i="11" s="1"/>
  <c r="J16" i="11" s="1"/>
  <c r="J17" i="11" s="1"/>
  <c r="J18" i="11" s="1"/>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29" i="8" l="1"/>
  <c r="I6" i="8"/>
  <c r="I8" i="8"/>
  <c r="I10" i="8"/>
  <c r="I12" i="8"/>
  <c r="I14" i="8"/>
  <c r="I16" i="8"/>
  <c r="I18" i="8"/>
  <c r="I20" i="8"/>
  <c r="I22" i="8"/>
  <c r="I24" i="8"/>
  <c r="I26" i="8"/>
  <c r="I28" i="8"/>
  <c r="I9" i="8"/>
  <c r="I13" i="8"/>
  <c r="I17" i="8"/>
  <c r="I21" i="8"/>
  <c r="I25" i="8"/>
  <c r="I7" i="8"/>
  <c r="I11" i="8"/>
  <c r="I15" i="8"/>
  <c r="I19" i="8"/>
  <c r="I23" i="8"/>
  <c r="I27" i="8"/>
  <c r="C101" i="14"/>
  <c r="D101" i="14"/>
  <c r="E101" i="14"/>
  <c r="F101" i="14"/>
  <c r="G101" i="14"/>
  <c r="H101" i="14"/>
  <c r="J101" i="14"/>
  <c r="K101" i="14"/>
  <c r="L101" i="14"/>
  <c r="M101" i="14"/>
  <c r="N101" i="14"/>
  <c r="O101" i="14"/>
  <c r="B101" i="14"/>
  <c r="O101" i="9"/>
  <c r="N101" i="9"/>
  <c r="M101" i="9"/>
  <c r="L101" i="9"/>
  <c r="K101" i="9"/>
  <c r="J101" i="9"/>
  <c r="H101" i="9"/>
  <c r="G101" i="9"/>
  <c r="F101" i="9"/>
  <c r="E101" i="9"/>
  <c r="D101" i="9"/>
  <c r="C101" i="9"/>
  <c r="B101" i="9"/>
  <c r="O100" i="14"/>
  <c r="N100" i="14"/>
  <c r="M100" i="14"/>
  <c r="L100" i="14"/>
  <c r="K100" i="14"/>
  <c r="J100" i="14"/>
  <c r="H100" i="14"/>
  <c r="G100" i="14"/>
  <c r="F100" i="14"/>
  <c r="E100" i="14"/>
  <c r="D100" i="14"/>
  <c r="C100" i="14"/>
  <c r="B100" i="14"/>
  <c r="O100" i="9"/>
  <c r="N100" i="9"/>
  <c r="M100" i="9"/>
  <c r="L100" i="9"/>
  <c r="K100" i="9"/>
  <c r="J100" i="9"/>
  <c r="H100" i="9"/>
  <c r="G100" i="9"/>
  <c r="F100" i="9"/>
  <c r="E100" i="9"/>
  <c r="D100" i="9"/>
  <c r="C100" i="9"/>
  <c r="B100" i="9"/>
  <c r="B99" i="9"/>
  <c r="C99" i="9"/>
  <c r="D99" i="9"/>
  <c r="E99" i="9"/>
  <c r="F99" i="9"/>
  <c r="G99" i="9"/>
  <c r="H99" i="9"/>
  <c r="J99" i="9"/>
  <c r="K99" i="9"/>
  <c r="L99" i="9"/>
  <c r="M99" i="9"/>
  <c r="N99" i="9"/>
  <c r="O99" i="9"/>
  <c r="B99" i="14"/>
  <c r="O99" i="14"/>
  <c r="N99" i="14"/>
  <c r="M99" i="14"/>
  <c r="L99" i="14"/>
  <c r="K99" i="14"/>
  <c r="J99" i="14"/>
  <c r="H99" i="14"/>
  <c r="G99" i="14"/>
  <c r="F99" i="14"/>
  <c r="E99" i="14"/>
  <c r="D99" i="14"/>
  <c r="C99" i="14"/>
  <c r="L29" i="13" l="1"/>
  <c r="N29" i="8"/>
  <c r="E29" i="8"/>
  <c r="J29" i="13"/>
  <c r="F29" i="13"/>
  <c r="O29" i="13"/>
  <c r="C29" i="13"/>
  <c r="G29" i="13"/>
  <c r="H29" i="8"/>
  <c r="B29" i="13"/>
  <c r="G29" i="8"/>
  <c r="H29" i="13"/>
  <c r="K29" i="13"/>
  <c r="M29" i="8"/>
  <c r="D29" i="8"/>
  <c r="C29" i="8"/>
  <c r="M29" i="13"/>
  <c r="K29" i="8"/>
  <c r="B29" i="8"/>
  <c r="L29" i="8"/>
  <c r="D29" i="13"/>
  <c r="E29" i="13"/>
  <c r="N29" i="13"/>
  <c r="J29" i="8"/>
  <c r="O29" i="8"/>
  <c r="F29" i="8"/>
  <c r="P283" i="16"/>
  <c r="P284" i="16" s="1"/>
  <c r="P285" i="16" s="1"/>
  <c r="P286" i="16" s="1"/>
  <c r="P287" i="16" s="1"/>
  <c r="P288" i="16" s="1"/>
  <c r="P289" i="16" s="1"/>
  <c r="P290" i="16" s="1"/>
  <c r="P291" i="16" s="1"/>
  <c r="P292" i="16" s="1"/>
  <c r="P293" i="16" s="1"/>
  <c r="P294" i="16" s="1"/>
  <c r="O283" i="16"/>
  <c r="O284" i="16" s="1"/>
  <c r="O285" i="16" s="1"/>
  <c r="O286" i="16" s="1"/>
  <c r="O287" i="16" s="1"/>
  <c r="O288" i="16" s="1"/>
  <c r="O289" i="16" s="1"/>
  <c r="O290" i="16" s="1"/>
  <c r="O291" i="16" s="1"/>
  <c r="O292" i="16" s="1"/>
  <c r="O293" i="16" s="1"/>
  <c r="O294" i="16" s="1"/>
  <c r="N283" i="16"/>
  <c r="N284" i="16" s="1"/>
  <c r="N285" i="16" s="1"/>
  <c r="N286" i="16" s="1"/>
  <c r="N287" i="16" s="1"/>
  <c r="N288" i="16" s="1"/>
  <c r="N289" i="16" s="1"/>
  <c r="N290" i="16" s="1"/>
  <c r="N291" i="16" s="1"/>
  <c r="N292" i="16" s="1"/>
  <c r="N293" i="16" s="1"/>
  <c r="N294" i="16" s="1"/>
  <c r="H283" i="16"/>
  <c r="H284" i="16" s="1"/>
  <c r="H285" i="16" s="1"/>
  <c r="H286" i="16" s="1"/>
  <c r="H287" i="16" s="1"/>
  <c r="H288" i="16" s="1"/>
  <c r="H289" i="16" s="1"/>
  <c r="H290" i="16" s="1"/>
  <c r="H291" i="16" s="1"/>
  <c r="H292" i="16" s="1"/>
  <c r="H293" i="16" s="1"/>
  <c r="H294" i="16" s="1"/>
  <c r="G283" i="16"/>
  <c r="G284" i="16" s="1"/>
  <c r="G285" i="16" s="1"/>
  <c r="G286" i="16" s="1"/>
  <c r="G287" i="16" s="1"/>
  <c r="G288" i="16" s="1"/>
  <c r="G289" i="16" s="1"/>
  <c r="G290" i="16" s="1"/>
  <c r="G291" i="16" s="1"/>
  <c r="G292" i="16" s="1"/>
  <c r="G293" i="16" s="1"/>
  <c r="G294" i="16" s="1"/>
  <c r="F283" i="16"/>
  <c r="F284" i="16" s="1"/>
  <c r="F285" i="16" s="1"/>
  <c r="F286" i="16" s="1"/>
  <c r="F287" i="16" s="1"/>
  <c r="F288" i="16" s="1"/>
  <c r="F289" i="16" s="1"/>
  <c r="F290" i="16" s="1"/>
  <c r="F291" i="16" s="1"/>
  <c r="F292" i="16" s="1"/>
  <c r="F293" i="16" s="1"/>
  <c r="F294" i="16" s="1"/>
  <c r="E283" i="16"/>
  <c r="E284" i="16" s="1"/>
  <c r="E285" i="16" s="1"/>
  <c r="E286" i="16" s="1"/>
  <c r="E287" i="16" s="1"/>
  <c r="E288" i="16" s="1"/>
  <c r="E289" i="16" s="1"/>
  <c r="E290" i="16" s="1"/>
  <c r="E291" i="16" s="1"/>
  <c r="E292" i="16" s="1"/>
  <c r="E293" i="16" s="1"/>
  <c r="E294" i="16" s="1"/>
  <c r="M283" i="16"/>
  <c r="M284" i="16" s="1"/>
  <c r="M285" i="16" s="1"/>
  <c r="M286" i="16" s="1"/>
  <c r="M287" i="16" s="1"/>
  <c r="M288" i="16" s="1"/>
  <c r="M289" i="16" s="1"/>
  <c r="M290" i="16" s="1"/>
  <c r="M291" i="16" s="1"/>
  <c r="M292" i="16" s="1"/>
  <c r="M293" i="16" s="1"/>
  <c r="M294" i="16" s="1"/>
  <c r="L283" i="16"/>
  <c r="L284" i="16" s="1"/>
  <c r="L285" i="16" s="1"/>
  <c r="L286" i="16" s="1"/>
  <c r="L287" i="16" s="1"/>
  <c r="L288" i="16" s="1"/>
  <c r="L289" i="16" s="1"/>
  <c r="L290" i="16" s="1"/>
  <c r="L291" i="16" s="1"/>
  <c r="L292" i="16" s="1"/>
  <c r="L293" i="16" s="1"/>
  <c r="L294" i="16" s="1"/>
  <c r="K283" i="16"/>
  <c r="K284" i="16" s="1"/>
  <c r="K285" i="16" s="1"/>
  <c r="K286" i="16" s="1"/>
  <c r="K287" i="16" s="1"/>
  <c r="K288" i="16" s="1"/>
  <c r="K289" i="16" s="1"/>
  <c r="K290" i="16" s="1"/>
  <c r="K291" i="16" s="1"/>
  <c r="K292" i="16" s="1"/>
  <c r="K293" i="16" s="1"/>
  <c r="K294" i="16" s="1"/>
  <c r="I283" i="16"/>
  <c r="I284" i="16" s="1"/>
  <c r="I285" i="16" s="1"/>
  <c r="I286" i="16" s="1"/>
  <c r="I287" i="16" s="1"/>
  <c r="I288" i="16" s="1"/>
  <c r="I289" i="16" s="1"/>
  <c r="I290" i="16" s="1"/>
  <c r="I291" i="16" s="1"/>
  <c r="I292" i="16" s="1"/>
  <c r="I293" i="16" s="1"/>
  <c r="I294" i="16" s="1"/>
  <c r="D283" i="16"/>
  <c r="D284" i="16" s="1"/>
  <c r="D285" i="16" s="1"/>
  <c r="D286" i="16" s="1"/>
  <c r="D287" i="16" s="1"/>
  <c r="D288" i="16" s="1"/>
  <c r="D289" i="16" s="1"/>
  <c r="D290" i="16" s="1"/>
  <c r="D291" i="16" s="1"/>
  <c r="D292" i="16" s="1"/>
  <c r="D293" i="16" s="1"/>
  <c r="D294" i="16" s="1"/>
  <c r="C283" i="16"/>
  <c r="C284" i="16" s="1"/>
  <c r="C285" i="16" s="1"/>
  <c r="C286" i="16" s="1"/>
  <c r="C287" i="16" s="1"/>
  <c r="C288" i="16" s="1"/>
  <c r="C289" i="16" s="1"/>
  <c r="C290" i="16" s="1"/>
  <c r="C291" i="16" s="1"/>
  <c r="C292" i="16" s="1"/>
  <c r="C293" i="16" s="1"/>
  <c r="C294" i="16" s="1"/>
  <c r="P283" i="11" l="1"/>
  <c r="P284" i="11" s="1"/>
  <c r="P285" i="11" s="1"/>
  <c r="P286" i="11" s="1"/>
  <c r="P287" i="11" s="1"/>
  <c r="P288" i="11" s="1"/>
  <c r="P289" i="11" s="1"/>
  <c r="P290" i="11" s="1"/>
  <c r="P291" i="11" s="1"/>
  <c r="P292" i="11" s="1"/>
  <c r="P293" i="11" s="1"/>
  <c r="P294" i="11" s="1"/>
  <c r="O283" i="11"/>
  <c r="O284" i="11" s="1"/>
  <c r="O285" i="11" s="1"/>
  <c r="O286" i="11" s="1"/>
  <c r="O287" i="11" s="1"/>
  <c r="O288" i="11" s="1"/>
  <c r="O289" i="11" s="1"/>
  <c r="O290" i="11" s="1"/>
  <c r="O291" i="11" s="1"/>
  <c r="O292" i="11" s="1"/>
  <c r="O293" i="11" s="1"/>
  <c r="O294" i="11" s="1"/>
  <c r="N283" i="11"/>
  <c r="N284" i="11" s="1"/>
  <c r="N285" i="11" s="1"/>
  <c r="N286" i="11" s="1"/>
  <c r="N287" i="11" s="1"/>
  <c r="N288" i="11" s="1"/>
  <c r="N289" i="11" s="1"/>
  <c r="N290" i="11" s="1"/>
  <c r="N291" i="11" s="1"/>
  <c r="N292" i="11" s="1"/>
  <c r="N293" i="11" s="1"/>
  <c r="N294" i="11" s="1"/>
  <c r="M283" i="11"/>
  <c r="M284" i="11" s="1"/>
  <c r="M285" i="11" s="1"/>
  <c r="M286" i="11" s="1"/>
  <c r="M287" i="11" s="1"/>
  <c r="M288" i="11" s="1"/>
  <c r="M289" i="11" s="1"/>
  <c r="M290" i="11" s="1"/>
  <c r="M291" i="11" s="1"/>
  <c r="M292" i="11" s="1"/>
  <c r="M293" i="11" s="1"/>
  <c r="M294" i="11" s="1"/>
  <c r="L283" i="11"/>
  <c r="L284" i="11" s="1"/>
  <c r="L285" i="11" s="1"/>
  <c r="L286" i="11" s="1"/>
  <c r="L287" i="11" s="1"/>
  <c r="L288" i="11" s="1"/>
  <c r="L289" i="11" s="1"/>
  <c r="L290" i="11" s="1"/>
  <c r="L291" i="11" s="1"/>
  <c r="L292" i="11" s="1"/>
  <c r="L293" i="11" s="1"/>
  <c r="L294" i="11" s="1"/>
  <c r="K283" i="11"/>
  <c r="K284" i="11" s="1"/>
  <c r="K285" i="11" s="1"/>
  <c r="K286" i="11" s="1"/>
  <c r="K287" i="11" s="1"/>
  <c r="K288" i="11" s="1"/>
  <c r="K289" i="11" s="1"/>
  <c r="K290" i="11" s="1"/>
  <c r="K291" i="11" s="1"/>
  <c r="K292" i="11" s="1"/>
  <c r="K293" i="11" s="1"/>
  <c r="K294" i="11" s="1"/>
  <c r="I283" i="11"/>
  <c r="I284" i="11" s="1"/>
  <c r="I285" i="11" s="1"/>
  <c r="I286" i="11" s="1"/>
  <c r="I287" i="11" s="1"/>
  <c r="I288" i="11" s="1"/>
  <c r="I289" i="11" s="1"/>
  <c r="I290" i="11" s="1"/>
  <c r="I291" i="11" s="1"/>
  <c r="I292" i="11" s="1"/>
  <c r="I293" i="11" s="1"/>
  <c r="I294" i="11" s="1"/>
  <c r="H283" i="11"/>
  <c r="H284" i="11" s="1"/>
  <c r="H285" i="11" s="1"/>
  <c r="H286" i="11" s="1"/>
  <c r="H287" i="11" s="1"/>
  <c r="H288" i="11" s="1"/>
  <c r="H289" i="11" s="1"/>
  <c r="H290" i="11" s="1"/>
  <c r="H291" i="11" s="1"/>
  <c r="H292" i="11" s="1"/>
  <c r="H293" i="11" s="1"/>
  <c r="H294" i="11" s="1"/>
  <c r="G283" i="11"/>
  <c r="G284" i="11" s="1"/>
  <c r="G285" i="11" s="1"/>
  <c r="G286" i="11" s="1"/>
  <c r="G287" i="11" s="1"/>
  <c r="G288" i="11" s="1"/>
  <c r="G289" i="11" s="1"/>
  <c r="G290" i="11" s="1"/>
  <c r="G291" i="11" s="1"/>
  <c r="G292" i="11" s="1"/>
  <c r="G293" i="11" s="1"/>
  <c r="G294" i="11" s="1"/>
  <c r="F283" i="11"/>
  <c r="F284" i="11" s="1"/>
  <c r="F285" i="11" s="1"/>
  <c r="F286" i="11" s="1"/>
  <c r="F287" i="11" s="1"/>
  <c r="F288" i="11" s="1"/>
  <c r="F289" i="11" s="1"/>
  <c r="F290" i="11" s="1"/>
  <c r="F291" i="11" s="1"/>
  <c r="F292" i="11" s="1"/>
  <c r="F293" i="11" s="1"/>
  <c r="F294" i="11" s="1"/>
  <c r="E283" i="11"/>
  <c r="E284" i="11" s="1"/>
  <c r="E285" i="11" s="1"/>
  <c r="E286" i="11" s="1"/>
  <c r="E287" i="11" s="1"/>
  <c r="E288" i="11" s="1"/>
  <c r="E289" i="11" s="1"/>
  <c r="E290" i="11" s="1"/>
  <c r="E291" i="11" s="1"/>
  <c r="E292" i="11" s="1"/>
  <c r="E293" i="11" s="1"/>
  <c r="E294" i="11" s="1"/>
  <c r="D283" i="11"/>
  <c r="D284" i="11" s="1"/>
  <c r="D285" i="11" s="1"/>
  <c r="D286" i="11" s="1"/>
  <c r="D287" i="11" s="1"/>
  <c r="D288" i="11" s="1"/>
  <c r="D289" i="11" s="1"/>
  <c r="D290" i="11" s="1"/>
  <c r="D291" i="11" s="1"/>
  <c r="D292" i="11" s="1"/>
  <c r="D293" i="11" s="1"/>
  <c r="D294" i="11" s="1"/>
  <c r="C283" i="11"/>
  <c r="C284" i="11" s="1"/>
  <c r="C285" i="11" s="1"/>
  <c r="C286" i="11" s="1"/>
  <c r="C287" i="11" s="1"/>
  <c r="C288" i="11" s="1"/>
  <c r="C289" i="11" s="1"/>
  <c r="C290" i="11" s="1"/>
  <c r="C291" i="11" s="1"/>
  <c r="C292" i="11" s="1"/>
  <c r="C293" i="11" s="1"/>
  <c r="C294" i="11" s="1"/>
  <c r="A284" i="16"/>
  <c r="A285" i="16" s="1"/>
  <c r="A286" i="16" s="1"/>
  <c r="A287" i="16" s="1"/>
  <c r="A288" i="16" s="1"/>
  <c r="A289" i="16" s="1"/>
  <c r="A290" i="16" s="1"/>
  <c r="A291" i="16" s="1"/>
  <c r="A292" i="16" s="1"/>
  <c r="A293" i="16" s="1"/>
  <c r="A294" i="16" s="1"/>
  <c r="A284" i="11"/>
  <c r="A285" i="11" s="1"/>
  <c r="A286" i="11" s="1"/>
  <c r="A287" i="11" s="1"/>
  <c r="A288" i="11" s="1"/>
  <c r="A289" i="11" s="1"/>
  <c r="A290" i="11" s="1"/>
  <c r="A291" i="11" s="1"/>
  <c r="A292" i="11" s="1"/>
  <c r="A293" i="11" s="1"/>
  <c r="A294" i="11" s="1"/>
  <c r="O98" i="14" l="1"/>
  <c r="N98" i="14"/>
  <c r="M98" i="14"/>
  <c r="L98" i="14"/>
  <c r="K98" i="14"/>
  <c r="J98" i="14"/>
  <c r="H98" i="14"/>
  <c r="G98" i="14"/>
  <c r="F98" i="14"/>
  <c r="E98" i="14"/>
  <c r="D98" i="14"/>
  <c r="C98" i="14"/>
  <c r="B98" i="14"/>
  <c r="O98" i="9"/>
  <c r="N98" i="9"/>
  <c r="M98" i="9"/>
  <c r="L98" i="9"/>
  <c r="K98" i="9"/>
  <c r="J98" i="9"/>
  <c r="H98" i="9"/>
  <c r="G98" i="9"/>
  <c r="F98" i="9"/>
  <c r="E98" i="9"/>
  <c r="D98" i="9"/>
  <c r="C98" i="9"/>
  <c r="B98" i="9"/>
  <c r="M97" i="14"/>
  <c r="L97" i="14"/>
  <c r="D97" i="14"/>
  <c r="C97" i="14"/>
  <c r="O97" i="14"/>
  <c r="N97" i="14"/>
  <c r="H97" i="14"/>
  <c r="G97" i="14"/>
  <c r="F97" i="14"/>
  <c r="E97" i="14"/>
  <c r="L96" i="14"/>
  <c r="K96" i="14"/>
  <c r="C96" i="14"/>
  <c r="B96" i="14"/>
  <c r="N96" i="14"/>
  <c r="M96" i="14"/>
  <c r="G96" i="14"/>
  <c r="F96" i="14"/>
  <c r="E96" i="14"/>
  <c r="D96" i="14"/>
  <c r="O97" i="9"/>
  <c r="F97" i="9"/>
  <c r="M97" i="9"/>
  <c r="L97" i="9"/>
  <c r="C97" i="9"/>
  <c r="J97" i="9"/>
  <c r="H97" i="9"/>
  <c r="O96" i="9"/>
  <c r="F96" i="9"/>
  <c r="E96" i="9"/>
  <c r="L96" i="9"/>
  <c r="K96" i="9"/>
  <c r="C96" i="9"/>
  <c r="B96" i="9"/>
  <c r="H96" i="9"/>
  <c r="G96" i="9"/>
  <c r="N96" i="9"/>
  <c r="N97" i="9"/>
  <c r="E97" i="9"/>
  <c r="M96" i="9"/>
  <c r="D96" i="9"/>
  <c r="K97" i="9"/>
  <c r="G97" i="9"/>
  <c r="D97" i="9"/>
  <c r="B97" i="9"/>
  <c r="K97" i="14"/>
  <c r="J97" i="14"/>
  <c r="B97" i="14"/>
  <c r="O96" i="14"/>
  <c r="J96" i="9"/>
  <c r="J96" i="14"/>
  <c r="H96" i="14"/>
  <c r="N95" i="14" l="1"/>
  <c r="M95" i="14"/>
  <c r="M28" i="13" s="1"/>
  <c r="E95" i="14"/>
  <c r="D95" i="14"/>
  <c r="D28" i="13" s="1"/>
  <c r="K95" i="14"/>
  <c r="K28" i="13" s="1"/>
  <c r="J95" i="14"/>
  <c r="J28" i="13" s="1"/>
  <c r="B95" i="14"/>
  <c r="B28" i="13" s="1"/>
  <c r="O95" i="14"/>
  <c r="O28" i="13" s="1"/>
  <c r="G95" i="14"/>
  <c r="G28" i="13" s="1"/>
  <c r="F95" i="14"/>
  <c r="N95" i="9"/>
  <c r="N28" i="8" s="1"/>
  <c r="E95" i="9"/>
  <c r="E28" i="8" s="1"/>
  <c r="K95" i="9"/>
  <c r="K28" i="8" s="1"/>
  <c r="J95" i="9"/>
  <c r="J28" i="8" s="1"/>
  <c r="B95" i="9"/>
  <c r="B28" i="8" s="1"/>
  <c r="O95" i="9"/>
  <c r="O28" i="8" s="1"/>
  <c r="H95" i="9"/>
  <c r="H28" i="8" s="1"/>
  <c r="G95" i="9"/>
  <c r="G28" i="8" s="1"/>
  <c r="F95" i="9"/>
  <c r="F28" i="8" s="1"/>
  <c r="L95" i="14"/>
  <c r="L28" i="13" s="1"/>
  <c r="H95" i="14"/>
  <c r="H28" i="13" s="1"/>
  <c r="C95" i="14"/>
  <c r="C28" i="13" s="1"/>
  <c r="C95" i="9"/>
  <c r="C28" i="8" s="1"/>
  <c r="D95" i="9"/>
  <c r="D28" i="8" s="1"/>
  <c r="L95" i="9"/>
  <c r="L28" i="8" s="1"/>
  <c r="M95" i="9"/>
  <c r="M28" i="8" s="1"/>
  <c r="F28" i="13" l="1"/>
  <c r="N28" i="13"/>
  <c r="E28" i="13"/>
  <c r="O94" i="9"/>
  <c r="N94" i="9"/>
  <c r="M94" i="9"/>
  <c r="L94" i="9"/>
  <c r="K94" i="9"/>
  <c r="J94" i="9"/>
  <c r="H94" i="9"/>
  <c r="G94" i="9"/>
  <c r="F94" i="9"/>
  <c r="E94" i="9"/>
  <c r="D94" i="9"/>
  <c r="C94" i="9"/>
  <c r="B94" i="9"/>
  <c r="O94" i="14"/>
  <c r="N94" i="14"/>
  <c r="M94" i="14"/>
  <c r="L94" i="14"/>
  <c r="K94" i="14"/>
  <c r="J94" i="14"/>
  <c r="H94" i="14"/>
  <c r="G94" i="14"/>
  <c r="F94" i="14"/>
  <c r="E94" i="14"/>
  <c r="D94" i="14"/>
  <c r="C94" i="14"/>
  <c r="B94" i="14"/>
  <c r="A272" i="16" l="1"/>
  <c r="A273" i="16" s="1"/>
  <c r="A274" i="16" s="1"/>
  <c r="A275" i="16" s="1"/>
  <c r="A276" i="16" s="1"/>
  <c r="A277" i="16" s="1"/>
  <c r="A278" i="16" s="1"/>
  <c r="A279" i="16" s="1"/>
  <c r="A280" i="16" s="1"/>
  <c r="A281" i="16" s="1"/>
  <c r="A282" i="16" s="1"/>
  <c r="P271" i="16"/>
  <c r="P272" i="16" s="1"/>
  <c r="P273" i="16" s="1"/>
  <c r="P274" i="16" s="1"/>
  <c r="P275" i="16" s="1"/>
  <c r="P276" i="16" s="1"/>
  <c r="P277" i="16" s="1"/>
  <c r="P278" i="16" s="1"/>
  <c r="P279" i="16" s="1"/>
  <c r="P280" i="16" s="1"/>
  <c r="P281" i="16" s="1"/>
  <c r="P282" i="16" s="1"/>
  <c r="O271" i="16"/>
  <c r="O272" i="16" s="1"/>
  <c r="O273" i="16" s="1"/>
  <c r="O274" i="16" s="1"/>
  <c r="O275" i="16" s="1"/>
  <c r="O276" i="16" s="1"/>
  <c r="O277" i="16" s="1"/>
  <c r="O278" i="16" s="1"/>
  <c r="O279" i="16" s="1"/>
  <c r="O280" i="16" s="1"/>
  <c r="O281" i="16" s="1"/>
  <c r="O282" i="16" s="1"/>
  <c r="N271" i="16"/>
  <c r="N272" i="16" s="1"/>
  <c r="N273" i="16" s="1"/>
  <c r="N274" i="16" s="1"/>
  <c r="N275" i="16" s="1"/>
  <c r="N276" i="16" s="1"/>
  <c r="N277" i="16" s="1"/>
  <c r="N278" i="16" s="1"/>
  <c r="N279" i="16" s="1"/>
  <c r="N280" i="16" s="1"/>
  <c r="N281" i="16" s="1"/>
  <c r="N282" i="16" s="1"/>
  <c r="M271" i="16"/>
  <c r="M272" i="16" s="1"/>
  <c r="M273" i="16" s="1"/>
  <c r="M274" i="16" s="1"/>
  <c r="M275" i="16" s="1"/>
  <c r="M276" i="16" s="1"/>
  <c r="M277" i="16" s="1"/>
  <c r="M278" i="16" s="1"/>
  <c r="M279" i="16" s="1"/>
  <c r="M280" i="16" s="1"/>
  <c r="M281" i="16" s="1"/>
  <c r="M282" i="16" s="1"/>
  <c r="L271" i="16"/>
  <c r="L272" i="16" s="1"/>
  <c r="L273" i="16" s="1"/>
  <c r="L274" i="16" s="1"/>
  <c r="L275" i="16" s="1"/>
  <c r="L276" i="16" s="1"/>
  <c r="L277" i="16" s="1"/>
  <c r="L278" i="16" s="1"/>
  <c r="L279" i="16" s="1"/>
  <c r="L280" i="16" s="1"/>
  <c r="L281" i="16" s="1"/>
  <c r="L282" i="16" s="1"/>
  <c r="K271" i="16"/>
  <c r="K272" i="16" s="1"/>
  <c r="K273" i="16" s="1"/>
  <c r="K274" i="16" s="1"/>
  <c r="K275" i="16" s="1"/>
  <c r="K276" i="16" s="1"/>
  <c r="K277" i="16" s="1"/>
  <c r="K278" i="16" s="1"/>
  <c r="K279" i="16" s="1"/>
  <c r="K280" i="16" s="1"/>
  <c r="K281" i="16" s="1"/>
  <c r="K282" i="16" s="1"/>
  <c r="I271" i="16"/>
  <c r="I272" i="16" s="1"/>
  <c r="I273" i="16" s="1"/>
  <c r="I274" i="16" s="1"/>
  <c r="I275" i="16" s="1"/>
  <c r="I276" i="16" s="1"/>
  <c r="I277" i="16" s="1"/>
  <c r="I278" i="16" s="1"/>
  <c r="I279" i="16" s="1"/>
  <c r="I280" i="16" s="1"/>
  <c r="I281" i="16" s="1"/>
  <c r="I282" i="16" s="1"/>
  <c r="H271" i="16"/>
  <c r="H272" i="16" s="1"/>
  <c r="H273" i="16" s="1"/>
  <c r="H274" i="16" s="1"/>
  <c r="H275" i="16" s="1"/>
  <c r="H276" i="16" s="1"/>
  <c r="H277" i="16" s="1"/>
  <c r="H278" i="16" s="1"/>
  <c r="H279" i="16" s="1"/>
  <c r="H280" i="16" s="1"/>
  <c r="H281" i="16" s="1"/>
  <c r="H282" i="16" s="1"/>
  <c r="G271" i="16"/>
  <c r="G272" i="16" s="1"/>
  <c r="G273" i="16" s="1"/>
  <c r="G274" i="16" s="1"/>
  <c r="G275" i="16" s="1"/>
  <c r="G276" i="16" s="1"/>
  <c r="G277" i="16" s="1"/>
  <c r="G278" i="16" s="1"/>
  <c r="G279" i="16" s="1"/>
  <c r="G280" i="16" s="1"/>
  <c r="G281" i="16" s="1"/>
  <c r="G282" i="16" s="1"/>
  <c r="F271" i="16"/>
  <c r="F272" i="16" s="1"/>
  <c r="F273" i="16" s="1"/>
  <c r="F274" i="16" s="1"/>
  <c r="F275" i="16" s="1"/>
  <c r="F276" i="16" s="1"/>
  <c r="F277" i="16" s="1"/>
  <c r="F278" i="16" s="1"/>
  <c r="F279" i="16" s="1"/>
  <c r="F280" i="16" s="1"/>
  <c r="F281" i="16" s="1"/>
  <c r="F282" i="16" s="1"/>
  <c r="E271" i="16"/>
  <c r="E272" i="16" s="1"/>
  <c r="E273" i="16" s="1"/>
  <c r="E274" i="16" s="1"/>
  <c r="E275" i="16" s="1"/>
  <c r="E276" i="16" s="1"/>
  <c r="E277" i="16" s="1"/>
  <c r="E278" i="16" s="1"/>
  <c r="E279" i="16" s="1"/>
  <c r="E280" i="16" s="1"/>
  <c r="E281" i="16" s="1"/>
  <c r="E282" i="16" s="1"/>
  <c r="D271" i="16"/>
  <c r="D272" i="16" s="1"/>
  <c r="D273" i="16" s="1"/>
  <c r="D274" i="16" s="1"/>
  <c r="D275" i="16" s="1"/>
  <c r="D276" i="16" s="1"/>
  <c r="D277" i="16" s="1"/>
  <c r="D278" i="16" s="1"/>
  <c r="D279" i="16" s="1"/>
  <c r="D280" i="16" s="1"/>
  <c r="D281" i="16" s="1"/>
  <c r="D282" i="16" s="1"/>
  <c r="C271" i="16"/>
  <c r="C272" i="16" s="1"/>
  <c r="C273" i="16" s="1"/>
  <c r="C274" i="16" s="1"/>
  <c r="C275" i="16" s="1"/>
  <c r="C276" i="16" s="1"/>
  <c r="C277" i="16" s="1"/>
  <c r="C278" i="16" s="1"/>
  <c r="C279" i="16" s="1"/>
  <c r="C280" i="16" s="1"/>
  <c r="C281" i="16" s="1"/>
  <c r="C282" i="16" s="1"/>
  <c r="A272" i="11"/>
  <c r="A273" i="11" s="1"/>
  <c r="A274" i="11" s="1"/>
  <c r="A275" i="11" s="1"/>
  <c r="A276" i="11" s="1"/>
  <c r="A277" i="11" s="1"/>
  <c r="A278" i="11" s="1"/>
  <c r="A279" i="11" s="1"/>
  <c r="A280" i="11" s="1"/>
  <c r="A281" i="11" s="1"/>
  <c r="A282" i="11" s="1"/>
  <c r="P271" i="11"/>
  <c r="P272" i="11" s="1"/>
  <c r="P273" i="11" s="1"/>
  <c r="P274" i="11" s="1"/>
  <c r="P275" i="11" s="1"/>
  <c r="P276" i="11" s="1"/>
  <c r="P277" i="11" s="1"/>
  <c r="P278" i="11" s="1"/>
  <c r="P279" i="11" s="1"/>
  <c r="P280" i="11" s="1"/>
  <c r="P281" i="11" s="1"/>
  <c r="P282" i="11" s="1"/>
  <c r="O271" i="11"/>
  <c r="O272" i="11" s="1"/>
  <c r="O273" i="11" s="1"/>
  <c r="O274" i="11" s="1"/>
  <c r="O275" i="11" s="1"/>
  <c r="O276" i="11" s="1"/>
  <c r="O277" i="11" s="1"/>
  <c r="O278" i="11" s="1"/>
  <c r="O279" i="11" s="1"/>
  <c r="O280" i="11" s="1"/>
  <c r="O281" i="11" s="1"/>
  <c r="O282" i="11" s="1"/>
  <c r="N271" i="11"/>
  <c r="N272" i="11" s="1"/>
  <c r="N273" i="11" s="1"/>
  <c r="N274" i="11" s="1"/>
  <c r="N275" i="11" s="1"/>
  <c r="N276" i="11" s="1"/>
  <c r="N277" i="11" s="1"/>
  <c r="N278" i="11" s="1"/>
  <c r="N279" i="11" s="1"/>
  <c r="N280" i="11" s="1"/>
  <c r="N281" i="11" s="1"/>
  <c r="N282" i="11" s="1"/>
  <c r="M271" i="11"/>
  <c r="M272" i="11" s="1"/>
  <c r="M273" i="11" s="1"/>
  <c r="M274" i="11" s="1"/>
  <c r="M275" i="11" s="1"/>
  <c r="M276" i="11" s="1"/>
  <c r="M277" i="11" s="1"/>
  <c r="M278" i="11" s="1"/>
  <c r="M279" i="11" s="1"/>
  <c r="M280" i="11" s="1"/>
  <c r="M281" i="11" s="1"/>
  <c r="M282" i="11" s="1"/>
  <c r="L271" i="11"/>
  <c r="L272" i="11" s="1"/>
  <c r="L273" i="11" s="1"/>
  <c r="L274" i="11" s="1"/>
  <c r="L275" i="11" s="1"/>
  <c r="L276" i="11" s="1"/>
  <c r="L277" i="11" s="1"/>
  <c r="L278" i="11" s="1"/>
  <c r="L279" i="11" s="1"/>
  <c r="L280" i="11" s="1"/>
  <c r="L281" i="11" s="1"/>
  <c r="L282" i="11" s="1"/>
  <c r="K271" i="11"/>
  <c r="K272" i="11" s="1"/>
  <c r="K273" i="11" s="1"/>
  <c r="K274" i="11" s="1"/>
  <c r="K275" i="11" s="1"/>
  <c r="K276" i="11" s="1"/>
  <c r="K277" i="11" s="1"/>
  <c r="K278" i="11" s="1"/>
  <c r="K279" i="11" s="1"/>
  <c r="K280" i="11" s="1"/>
  <c r="K281" i="11" s="1"/>
  <c r="K282" i="11" s="1"/>
  <c r="I271" i="11"/>
  <c r="I272" i="11" s="1"/>
  <c r="I273" i="11" s="1"/>
  <c r="I274" i="11" s="1"/>
  <c r="I275" i="11" s="1"/>
  <c r="I276" i="11" s="1"/>
  <c r="I277" i="11" s="1"/>
  <c r="I278" i="11" s="1"/>
  <c r="I279" i="11" s="1"/>
  <c r="I280" i="11" s="1"/>
  <c r="I281" i="11" s="1"/>
  <c r="I282" i="11" s="1"/>
  <c r="H271" i="11"/>
  <c r="H272" i="11" s="1"/>
  <c r="H273" i="11" s="1"/>
  <c r="H274" i="11" s="1"/>
  <c r="H275" i="11" s="1"/>
  <c r="H276" i="11" s="1"/>
  <c r="H277" i="11" s="1"/>
  <c r="H278" i="11" s="1"/>
  <c r="H279" i="11" s="1"/>
  <c r="H280" i="11" s="1"/>
  <c r="H281" i="11" s="1"/>
  <c r="H282" i="11" s="1"/>
  <c r="G271" i="11"/>
  <c r="G272" i="11" s="1"/>
  <c r="G273" i="11" s="1"/>
  <c r="G274" i="11" s="1"/>
  <c r="G275" i="11" s="1"/>
  <c r="G276" i="11" s="1"/>
  <c r="G277" i="11" s="1"/>
  <c r="G278" i="11" s="1"/>
  <c r="G279" i="11" s="1"/>
  <c r="G280" i="11" s="1"/>
  <c r="G281" i="11" s="1"/>
  <c r="G282" i="11" s="1"/>
  <c r="F271" i="11"/>
  <c r="F272" i="11" s="1"/>
  <c r="F273" i="11" s="1"/>
  <c r="F274" i="11" s="1"/>
  <c r="F275" i="11" s="1"/>
  <c r="F276" i="11" s="1"/>
  <c r="F277" i="11" s="1"/>
  <c r="F278" i="11" s="1"/>
  <c r="F279" i="11" s="1"/>
  <c r="F280" i="11" s="1"/>
  <c r="F281" i="11" s="1"/>
  <c r="F282" i="11" s="1"/>
  <c r="E271" i="11"/>
  <c r="E272" i="11" s="1"/>
  <c r="E273" i="11" s="1"/>
  <c r="E274" i="11" s="1"/>
  <c r="E275" i="11" s="1"/>
  <c r="E276" i="11" s="1"/>
  <c r="E277" i="11" s="1"/>
  <c r="E278" i="11" s="1"/>
  <c r="E279" i="11" s="1"/>
  <c r="E280" i="11" s="1"/>
  <c r="E281" i="11" s="1"/>
  <c r="E282" i="11" s="1"/>
  <c r="D271" i="11"/>
  <c r="D272" i="11" s="1"/>
  <c r="D273" i="11" s="1"/>
  <c r="D274" i="11" s="1"/>
  <c r="D275" i="11" s="1"/>
  <c r="D276" i="11" s="1"/>
  <c r="D277" i="11" s="1"/>
  <c r="D278" i="11" s="1"/>
  <c r="D279" i="11" s="1"/>
  <c r="D280" i="11" s="1"/>
  <c r="D281" i="11" s="1"/>
  <c r="D282" i="11" s="1"/>
  <c r="C271" i="11"/>
  <c r="C272" i="11" s="1"/>
  <c r="C273" i="11" s="1"/>
  <c r="C274" i="11" s="1"/>
  <c r="C275" i="11" s="1"/>
  <c r="C276" i="11" s="1"/>
  <c r="C277" i="11" s="1"/>
  <c r="C278" i="11" s="1"/>
  <c r="C279" i="11" s="1"/>
  <c r="C280" i="11" s="1"/>
  <c r="C281" i="11" s="1"/>
  <c r="C282" i="11" s="1"/>
  <c r="O93" i="9" l="1"/>
  <c r="N93" i="9"/>
  <c r="M93" i="9"/>
  <c r="L93" i="9"/>
  <c r="K93" i="9"/>
  <c r="J93" i="9"/>
  <c r="H93" i="9"/>
  <c r="G93" i="9"/>
  <c r="F93" i="9"/>
  <c r="E93" i="9"/>
  <c r="D93" i="9"/>
  <c r="C93" i="9"/>
  <c r="B93" i="9"/>
  <c r="O93" i="14"/>
  <c r="N93" i="14"/>
  <c r="M93" i="14"/>
  <c r="L93" i="14"/>
  <c r="K93" i="14"/>
  <c r="J93" i="14"/>
  <c r="H93" i="14"/>
  <c r="G93" i="14"/>
  <c r="F93" i="14"/>
  <c r="E93" i="14"/>
  <c r="D93" i="14"/>
  <c r="C93" i="14"/>
  <c r="B93" i="14"/>
  <c r="R5" i="16"/>
  <c r="R6" i="16" s="1"/>
  <c r="R5" i="11"/>
  <c r="R24" i="11"/>
  <c r="R24" i="16"/>
  <c r="AG24" i="16" s="1"/>
  <c r="A260" i="16"/>
  <c r="A261" i="16" s="1"/>
  <c r="A262" i="16" s="1"/>
  <c r="A263" i="16" s="1"/>
  <c r="A264" i="16" s="1"/>
  <c r="A265" i="16" s="1"/>
  <c r="A266" i="16" s="1"/>
  <c r="A267" i="16" s="1"/>
  <c r="A268" i="16" s="1"/>
  <c r="A269" i="16" s="1"/>
  <c r="A270" i="16" s="1"/>
  <c r="P259" i="16"/>
  <c r="P260" i="16" s="1"/>
  <c r="P261" i="16" s="1"/>
  <c r="P262" i="16" s="1"/>
  <c r="P263" i="16" s="1"/>
  <c r="P264" i="16" s="1"/>
  <c r="P265" i="16" s="1"/>
  <c r="P266" i="16" s="1"/>
  <c r="P267" i="16" s="1"/>
  <c r="P268" i="16" s="1"/>
  <c r="P269" i="16" s="1"/>
  <c r="P270" i="16" s="1"/>
  <c r="O259" i="16"/>
  <c r="O260" i="16" s="1"/>
  <c r="O261" i="16" s="1"/>
  <c r="O262" i="16" s="1"/>
  <c r="O263" i="16" s="1"/>
  <c r="O264" i="16" s="1"/>
  <c r="O265" i="16" s="1"/>
  <c r="O266" i="16" s="1"/>
  <c r="O267" i="16" s="1"/>
  <c r="O268" i="16" s="1"/>
  <c r="O269" i="16" s="1"/>
  <c r="O270" i="16" s="1"/>
  <c r="N259" i="16"/>
  <c r="N260" i="16" s="1"/>
  <c r="N261" i="16" s="1"/>
  <c r="N262" i="16" s="1"/>
  <c r="N263" i="16" s="1"/>
  <c r="N264" i="16" s="1"/>
  <c r="N265" i="16" s="1"/>
  <c r="N266" i="16" s="1"/>
  <c r="N267" i="16" s="1"/>
  <c r="N268" i="16" s="1"/>
  <c r="N269" i="16" s="1"/>
  <c r="N270" i="16" s="1"/>
  <c r="M259" i="16"/>
  <c r="M260" i="16" s="1"/>
  <c r="M261" i="16" s="1"/>
  <c r="M262" i="16" s="1"/>
  <c r="M263" i="16" s="1"/>
  <c r="M264" i="16" s="1"/>
  <c r="M265" i="16" s="1"/>
  <c r="M266" i="16" s="1"/>
  <c r="M267" i="16" s="1"/>
  <c r="M268" i="16" s="1"/>
  <c r="M269" i="16" s="1"/>
  <c r="M270" i="16" s="1"/>
  <c r="L259" i="16"/>
  <c r="L260" i="16" s="1"/>
  <c r="L261" i="16" s="1"/>
  <c r="L262" i="16" s="1"/>
  <c r="L263" i="16" s="1"/>
  <c r="L264" i="16" s="1"/>
  <c r="L265" i="16" s="1"/>
  <c r="L266" i="16" s="1"/>
  <c r="L267" i="16" s="1"/>
  <c r="L268" i="16" s="1"/>
  <c r="L269" i="16" s="1"/>
  <c r="L270" i="16" s="1"/>
  <c r="K259" i="16"/>
  <c r="K260" i="16" s="1"/>
  <c r="K261" i="16" s="1"/>
  <c r="K262" i="16" s="1"/>
  <c r="K263" i="16" s="1"/>
  <c r="K264" i="16" s="1"/>
  <c r="K265" i="16" s="1"/>
  <c r="K266" i="16" s="1"/>
  <c r="K267" i="16" s="1"/>
  <c r="K268" i="16" s="1"/>
  <c r="K269" i="16" s="1"/>
  <c r="K270" i="16" s="1"/>
  <c r="I259" i="16"/>
  <c r="I260" i="16" s="1"/>
  <c r="I261" i="16" s="1"/>
  <c r="I262" i="16" s="1"/>
  <c r="I263" i="16" s="1"/>
  <c r="I264" i="16" s="1"/>
  <c r="I265" i="16" s="1"/>
  <c r="I266" i="16" s="1"/>
  <c r="I267" i="16" s="1"/>
  <c r="I268" i="16" s="1"/>
  <c r="I269" i="16" s="1"/>
  <c r="I270" i="16" s="1"/>
  <c r="H259" i="16"/>
  <c r="H260" i="16" s="1"/>
  <c r="H261" i="16" s="1"/>
  <c r="H262" i="16" s="1"/>
  <c r="H263" i="16" s="1"/>
  <c r="H264" i="16" s="1"/>
  <c r="H265" i="16" s="1"/>
  <c r="H266" i="16" s="1"/>
  <c r="H267" i="16" s="1"/>
  <c r="H268" i="16" s="1"/>
  <c r="H269" i="16" s="1"/>
  <c r="H270" i="16" s="1"/>
  <c r="G259" i="16"/>
  <c r="G260" i="16" s="1"/>
  <c r="G261" i="16" s="1"/>
  <c r="G262" i="16" s="1"/>
  <c r="G263" i="16" s="1"/>
  <c r="G264" i="16" s="1"/>
  <c r="G265" i="16" s="1"/>
  <c r="G266" i="16" s="1"/>
  <c r="G267" i="16" s="1"/>
  <c r="G268" i="16" s="1"/>
  <c r="G269" i="16" s="1"/>
  <c r="G270" i="16" s="1"/>
  <c r="F259" i="16"/>
  <c r="F260" i="16" s="1"/>
  <c r="F261" i="16" s="1"/>
  <c r="F262" i="16" s="1"/>
  <c r="F263" i="16" s="1"/>
  <c r="F264" i="16" s="1"/>
  <c r="F265" i="16" s="1"/>
  <c r="F266" i="16" s="1"/>
  <c r="F267" i="16" s="1"/>
  <c r="F268" i="16" s="1"/>
  <c r="F269" i="16" s="1"/>
  <c r="F270" i="16" s="1"/>
  <c r="E259" i="16"/>
  <c r="E260" i="16" s="1"/>
  <c r="E261" i="16" s="1"/>
  <c r="E262" i="16" s="1"/>
  <c r="E263" i="16" s="1"/>
  <c r="E264" i="16" s="1"/>
  <c r="E265" i="16" s="1"/>
  <c r="E266" i="16" s="1"/>
  <c r="E267" i="16" s="1"/>
  <c r="E268" i="16" s="1"/>
  <c r="E269" i="16" s="1"/>
  <c r="E270" i="16" s="1"/>
  <c r="D259" i="16"/>
  <c r="D260" i="16" s="1"/>
  <c r="D261" i="16" s="1"/>
  <c r="D262" i="16" s="1"/>
  <c r="D263" i="16" s="1"/>
  <c r="D264" i="16" s="1"/>
  <c r="D265" i="16" s="1"/>
  <c r="D266" i="16" s="1"/>
  <c r="D267" i="16" s="1"/>
  <c r="D268" i="16" s="1"/>
  <c r="D269" i="16" s="1"/>
  <c r="D270" i="16" s="1"/>
  <c r="C259" i="16"/>
  <c r="C260" i="16" s="1"/>
  <c r="C261" i="16" s="1"/>
  <c r="C262" i="16" s="1"/>
  <c r="C263" i="16" s="1"/>
  <c r="C264" i="16" s="1"/>
  <c r="C265" i="16" s="1"/>
  <c r="C266" i="16" s="1"/>
  <c r="C267" i="16" s="1"/>
  <c r="C268" i="16" s="1"/>
  <c r="C269" i="16" s="1"/>
  <c r="C270" i="16" s="1"/>
  <c r="A248" i="16"/>
  <c r="A249" i="16" s="1"/>
  <c r="A250" i="16" s="1"/>
  <c r="A251" i="16" s="1"/>
  <c r="A252" i="16" s="1"/>
  <c r="A253" i="16" s="1"/>
  <c r="A254" i="16" s="1"/>
  <c r="A255" i="16" s="1"/>
  <c r="A256" i="16" s="1"/>
  <c r="A257" i="16" s="1"/>
  <c r="A258" i="16" s="1"/>
  <c r="P247" i="16"/>
  <c r="P248" i="16" s="1"/>
  <c r="P249" i="16" s="1"/>
  <c r="P250" i="16" s="1"/>
  <c r="P251" i="16" s="1"/>
  <c r="P252" i="16" s="1"/>
  <c r="P253" i="16" s="1"/>
  <c r="P254" i="16" s="1"/>
  <c r="P255" i="16" s="1"/>
  <c r="P256" i="16" s="1"/>
  <c r="P257" i="16" s="1"/>
  <c r="P258" i="16" s="1"/>
  <c r="O247" i="16"/>
  <c r="O248" i="16" s="1"/>
  <c r="O249" i="16" s="1"/>
  <c r="O250" i="16" s="1"/>
  <c r="O251" i="16" s="1"/>
  <c r="O252" i="16" s="1"/>
  <c r="O253" i="16" s="1"/>
  <c r="O254" i="16" s="1"/>
  <c r="O255" i="16" s="1"/>
  <c r="O256" i="16" s="1"/>
  <c r="O257" i="16" s="1"/>
  <c r="O258" i="16" s="1"/>
  <c r="N247" i="16"/>
  <c r="N248" i="16" s="1"/>
  <c r="N249" i="16" s="1"/>
  <c r="N250" i="16" s="1"/>
  <c r="N251" i="16" s="1"/>
  <c r="N252" i="16" s="1"/>
  <c r="N253" i="16" s="1"/>
  <c r="N254" i="16" s="1"/>
  <c r="N255" i="16" s="1"/>
  <c r="N256" i="16" s="1"/>
  <c r="N257" i="16" s="1"/>
  <c r="N258" i="16" s="1"/>
  <c r="M247" i="16"/>
  <c r="M248" i="16" s="1"/>
  <c r="M249" i="16" s="1"/>
  <c r="M250" i="16" s="1"/>
  <c r="M251" i="16" s="1"/>
  <c r="M252" i="16" s="1"/>
  <c r="M253" i="16" s="1"/>
  <c r="M254" i="16" s="1"/>
  <c r="M255" i="16" s="1"/>
  <c r="M256" i="16" s="1"/>
  <c r="M257" i="16" s="1"/>
  <c r="M258" i="16" s="1"/>
  <c r="L247" i="16"/>
  <c r="L248" i="16" s="1"/>
  <c r="L249" i="16" s="1"/>
  <c r="L250" i="16" s="1"/>
  <c r="L251" i="16" s="1"/>
  <c r="L252" i="16" s="1"/>
  <c r="L253" i="16" s="1"/>
  <c r="L254" i="16" s="1"/>
  <c r="L255" i="16" s="1"/>
  <c r="L256" i="16" s="1"/>
  <c r="L257" i="16" s="1"/>
  <c r="L258" i="16" s="1"/>
  <c r="K247" i="16"/>
  <c r="K248" i="16" s="1"/>
  <c r="K249" i="16" s="1"/>
  <c r="K250" i="16" s="1"/>
  <c r="K251" i="16" s="1"/>
  <c r="K252" i="16" s="1"/>
  <c r="K253" i="16" s="1"/>
  <c r="K254" i="16" s="1"/>
  <c r="K255" i="16" s="1"/>
  <c r="K256" i="16" s="1"/>
  <c r="K257" i="16" s="1"/>
  <c r="K258" i="16" s="1"/>
  <c r="I247" i="16"/>
  <c r="I248" i="16" s="1"/>
  <c r="I249" i="16" s="1"/>
  <c r="I250" i="16" s="1"/>
  <c r="I251" i="16" s="1"/>
  <c r="I252" i="16" s="1"/>
  <c r="I253" i="16" s="1"/>
  <c r="I254" i="16" s="1"/>
  <c r="I255" i="16" s="1"/>
  <c r="I256" i="16" s="1"/>
  <c r="I257" i="16" s="1"/>
  <c r="I258" i="16" s="1"/>
  <c r="H247" i="16"/>
  <c r="H248" i="16" s="1"/>
  <c r="H249" i="16" s="1"/>
  <c r="H250" i="16" s="1"/>
  <c r="H251" i="16" s="1"/>
  <c r="H252" i="16" s="1"/>
  <c r="H253" i="16" s="1"/>
  <c r="H254" i="16" s="1"/>
  <c r="H255" i="16" s="1"/>
  <c r="H256" i="16" s="1"/>
  <c r="H257" i="16" s="1"/>
  <c r="H258" i="16" s="1"/>
  <c r="G247" i="16"/>
  <c r="G248" i="16" s="1"/>
  <c r="G249" i="16" s="1"/>
  <c r="G250" i="16" s="1"/>
  <c r="G251" i="16" s="1"/>
  <c r="G252" i="16" s="1"/>
  <c r="G253" i="16" s="1"/>
  <c r="G254" i="16" s="1"/>
  <c r="G255" i="16" s="1"/>
  <c r="G256" i="16" s="1"/>
  <c r="G257" i="16" s="1"/>
  <c r="G258" i="16" s="1"/>
  <c r="F247" i="16"/>
  <c r="F248" i="16" s="1"/>
  <c r="F249" i="16" s="1"/>
  <c r="F250" i="16" s="1"/>
  <c r="F251" i="16" s="1"/>
  <c r="F252" i="16" s="1"/>
  <c r="F253" i="16" s="1"/>
  <c r="F254" i="16" s="1"/>
  <c r="F255" i="16" s="1"/>
  <c r="F256" i="16" s="1"/>
  <c r="F257" i="16" s="1"/>
  <c r="F258" i="16" s="1"/>
  <c r="E247" i="16"/>
  <c r="E248" i="16" s="1"/>
  <c r="E249" i="16" s="1"/>
  <c r="E250" i="16" s="1"/>
  <c r="E251" i="16" s="1"/>
  <c r="E252" i="16" s="1"/>
  <c r="E253" i="16" s="1"/>
  <c r="E254" i="16" s="1"/>
  <c r="E255" i="16" s="1"/>
  <c r="E256" i="16" s="1"/>
  <c r="E257" i="16" s="1"/>
  <c r="E258" i="16" s="1"/>
  <c r="D247" i="16"/>
  <c r="D248" i="16" s="1"/>
  <c r="D249" i="16" s="1"/>
  <c r="D250" i="16" s="1"/>
  <c r="D251" i="16" s="1"/>
  <c r="D252" i="16" s="1"/>
  <c r="D253" i="16" s="1"/>
  <c r="D254" i="16" s="1"/>
  <c r="D255" i="16" s="1"/>
  <c r="D256" i="16" s="1"/>
  <c r="D257" i="16" s="1"/>
  <c r="D258" i="16" s="1"/>
  <c r="C247" i="16"/>
  <c r="C248" i="16" s="1"/>
  <c r="C249" i="16" s="1"/>
  <c r="C250" i="16" s="1"/>
  <c r="C251" i="16" s="1"/>
  <c r="C252" i="16" s="1"/>
  <c r="C253" i="16" s="1"/>
  <c r="C254" i="16" s="1"/>
  <c r="C255" i="16" s="1"/>
  <c r="C256" i="16" s="1"/>
  <c r="C257" i="16" s="1"/>
  <c r="C258" i="16" s="1"/>
  <c r="A236" i="16"/>
  <c r="A237" i="16" s="1"/>
  <c r="A238" i="16" s="1"/>
  <c r="A239" i="16" s="1"/>
  <c r="A240" i="16" s="1"/>
  <c r="A241" i="16" s="1"/>
  <c r="A242" i="16" s="1"/>
  <c r="A243" i="16" s="1"/>
  <c r="A244" i="16" s="1"/>
  <c r="A245" i="16" s="1"/>
  <c r="A246" i="16" s="1"/>
  <c r="P235" i="16"/>
  <c r="P236" i="16" s="1"/>
  <c r="P237" i="16" s="1"/>
  <c r="P238" i="16" s="1"/>
  <c r="P239" i="16" s="1"/>
  <c r="P240" i="16" s="1"/>
  <c r="P241" i="16" s="1"/>
  <c r="P242" i="16" s="1"/>
  <c r="P243" i="16" s="1"/>
  <c r="P244" i="16" s="1"/>
  <c r="P245" i="16" s="1"/>
  <c r="P246" i="16" s="1"/>
  <c r="O235" i="16"/>
  <c r="O236" i="16" s="1"/>
  <c r="O237" i="16" s="1"/>
  <c r="O238" i="16" s="1"/>
  <c r="O239" i="16" s="1"/>
  <c r="O240" i="16" s="1"/>
  <c r="O241" i="16" s="1"/>
  <c r="O242" i="16" s="1"/>
  <c r="O243" i="16" s="1"/>
  <c r="O244" i="16" s="1"/>
  <c r="O245" i="16" s="1"/>
  <c r="O246" i="16" s="1"/>
  <c r="N235" i="16"/>
  <c r="N236" i="16" s="1"/>
  <c r="N237" i="16" s="1"/>
  <c r="N238" i="16" s="1"/>
  <c r="N239" i="16" s="1"/>
  <c r="N240" i="16" s="1"/>
  <c r="N241" i="16" s="1"/>
  <c r="N242" i="16" s="1"/>
  <c r="N243" i="16" s="1"/>
  <c r="N244" i="16" s="1"/>
  <c r="N245" i="16" s="1"/>
  <c r="N246" i="16" s="1"/>
  <c r="M235" i="16"/>
  <c r="M236" i="16" s="1"/>
  <c r="M237" i="16" s="1"/>
  <c r="M238" i="16" s="1"/>
  <c r="M239" i="16" s="1"/>
  <c r="M240" i="16" s="1"/>
  <c r="M241" i="16" s="1"/>
  <c r="M242" i="16" s="1"/>
  <c r="M243" i="16" s="1"/>
  <c r="M244" i="16" s="1"/>
  <c r="M245" i="16" s="1"/>
  <c r="M246" i="16" s="1"/>
  <c r="L235" i="16"/>
  <c r="L236" i="16" s="1"/>
  <c r="L237" i="16" s="1"/>
  <c r="L238" i="16" s="1"/>
  <c r="L239" i="16" s="1"/>
  <c r="L240" i="16" s="1"/>
  <c r="L241" i="16" s="1"/>
  <c r="L242" i="16" s="1"/>
  <c r="L243" i="16" s="1"/>
  <c r="L244" i="16" s="1"/>
  <c r="L245" i="16" s="1"/>
  <c r="L246" i="16" s="1"/>
  <c r="K235" i="16"/>
  <c r="K236" i="16" s="1"/>
  <c r="K237" i="16" s="1"/>
  <c r="K238" i="16" s="1"/>
  <c r="K239" i="16" s="1"/>
  <c r="K240" i="16" s="1"/>
  <c r="K241" i="16" s="1"/>
  <c r="K242" i="16" s="1"/>
  <c r="K243" i="16" s="1"/>
  <c r="K244" i="16" s="1"/>
  <c r="K245" i="16" s="1"/>
  <c r="K246" i="16" s="1"/>
  <c r="I235" i="16"/>
  <c r="I236" i="16" s="1"/>
  <c r="I237" i="16" s="1"/>
  <c r="I238" i="16" s="1"/>
  <c r="I239" i="16" s="1"/>
  <c r="I240" i="16" s="1"/>
  <c r="I241" i="16" s="1"/>
  <c r="I242" i="16" s="1"/>
  <c r="I243" i="16" s="1"/>
  <c r="I244" i="16" s="1"/>
  <c r="I245" i="16" s="1"/>
  <c r="I246" i="16" s="1"/>
  <c r="H235" i="16"/>
  <c r="H236" i="16" s="1"/>
  <c r="H237" i="16" s="1"/>
  <c r="H238" i="16" s="1"/>
  <c r="H239" i="16" s="1"/>
  <c r="H240" i="16" s="1"/>
  <c r="H241" i="16" s="1"/>
  <c r="H242" i="16" s="1"/>
  <c r="H243" i="16" s="1"/>
  <c r="H244" i="16" s="1"/>
  <c r="H245" i="16" s="1"/>
  <c r="H246" i="16" s="1"/>
  <c r="G235" i="16"/>
  <c r="G236" i="16" s="1"/>
  <c r="G237" i="16" s="1"/>
  <c r="G238" i="16" s="1"/>
  <c r="G239" i="16" s="1"/>
  <c r="G240" i="16" s="1"/>
  <c r="G241" i="16" s="1"/>
  <c r="G242" i="16" s="1"/>
  <c r="G243" i="16" s="1"/>
  <c r="G244" i="16" s="1"/>
  <c r="G245" i="16" s="1"/>
  <c r="G246" i="16" s="1"/>
  <c r="F235" i="16"/>
  <c r="F236" i="16" s="1"/>
  <c r="F237" i="16" s="1"/>
  <c r="F238" i="16" s="1"/>
  <c r="F239" i="16" s="1"/>
  <c r="F240" i="16" s="1"/>
  <c r="F241" i="16" s="1"/>
  <c r="F242" i="16" s="1"/>
  <c r="F243" i="16" s="1"/>
  <c r="F244" i="16" s="1"/>
  <c r="F245" i="16" s="1"/>
  <c r="F246" i="16" s="1"/>
  <c r="E235" i="16"/>
  <c r="E236" i="16" s="1"/>
  <c r="E237" i="16" s="1"/>
  <c r="E238" i="16" s="1"/>
  <c r="E239" i="16" s="1"/>
  <c r="E240" i="16" s="1"/>
  <c r="E241" i="16" s="1"/>
  <c r="E242" i="16" s="1"/>
  <c r="E243" i="16" s="1"/>
  <c r="E244" i="16" s="1"/>
  <c r="E245" i="16" s="1"/>
  <c r="E246" i="16" s="1"/>
  <c r="D235" i="16"/>
  <c r="D236" i="16" s="1"/>
  <c r="D237" i="16" s="1"/>
  <c r="D238" i="16" s="1"/>
  <c r="D239" i="16" s="1"/>
  <c r="D240" i="16" s="1"/>
  <c r="D241" i="16" s="1"/>
  <c r="D242" i="16" s="1"/>
  <c r="D243" i="16" s="1"/>
  <c r="D244" i="16" s="1"/>
  <c r="D245" i="16" s="1"/>
  <c r="D246" i="16" s="1"/>
  <c r="C235" i="16"/>
  <c r="C236" i="16" s="1"/>
  <c r="C237" i="16" s="1"/>
  <c r="C238" i="16" s="1"/>
  <c r="C239" i="16" s="1"/>
  <c r="C240" i="16" s="1"/>
  <c r="C241" i="16" s="1"/>
  <c r="C242" i="16" s="1"/>
  <c r="C243" i="16" s="1"/>
  <c r="C244" i="16" s="1"/>
  <c r="C245" i="16" s="1"/>
  <c r="C246" i="16" s="1"/>
  <c r="P223" i="16"/>
  <c r="P224" i="16" s="1"/>
  <c r="P225" i="16" s="1"/>
  <c r="P226" i="16" s="1"/>
  <c r="P227" i="16" s="1"/>
  <c r="P228" i="16" s="1"/>
  <c r="P229" i="16" s="1"/>
  <c r="P230" i="16" s="1"/>
  <c r="P231" i="16" s="1"/>
  <c r="P232" i="16" s="1"/>
  <c r="P233" i="16" s="1"/>
  <c r="P234" i="16" s="1"/>
  <c r="O223" i="16"/>
  <c r="O224" i="16" s="1"/>
  <c r="O225" i="16" s="1"/>
  <c r="O226" i="16" s="1"/>
  <c r="O227" i="16" s="1"/>
  <c r="O228" i="16" s="1"/>
  <c r="O229" i="16" s="1"/>
  <c r="O230" i="16" s="1"/>
  <c r="O231" i="16" s="1"/>
  <c r="O232" i="16" s="1"/>
  <c r="O233" i="16" s="1"/>
  <c r="O234" i="16" s="1"/>
  <c r="N223" i="16"/>
  <c r="N224" i="16" s="1"/>
  <c r="N225" i="16" s="1"/>
  <c r="N226" i="16" s="1"/>
  <c r="N227" i="16" s="1"/>
  <c r="N228" i="16" s="1"/>
  <c r="N229" i="16" s="1"/>
  <c r="N230" i="16" s="1"/>
  <c r="N231" i="16" s="1"/>
  <c r="N232" i="16" s="1"/>
  <c r="N233" i="16" s="1"/>
  <c r="N234" i="16" s="1"/>
  <c r="M223" i="16"/>
  <c r="M224" i="16" s="1"/>
  <c r="M225" i="16" s="1"/>
  <c r="M226" i="16" s="1"/>
  <c r="M227" i="16" s="1"/>
  <c r="M228" i="16" s="1"/>
  <c r="M229" i="16" s="1"/>
  <c r="M230" i="16" s="1"/>
  <c r="M231" i="16" s="1"/>
  <c r="M232" i="16" s="1"/>
  <c r="M233" i="16" s="1"/>
  <c r="M234" i="16" s="1"/>
  <c r="L223" i="16"/>
  <c r="L224" i="16" s="1"/>
  <c r="L225" i="16" s="1"/>
  <c r="L226" i="16" s="1"/>
  <c r="L227" i="16" s="1"/>
  <c r="L228" i="16" s="1"/>
  <c r="L229" i="16" s="1"/>
  <c r="L230" i="16" s="1"/>
  <c r="L231" i="16" s="1"/>
  <c r="L232" i="16" s="1"/>
  <c r="L233" i="16" s="1"/>
  <c r="L234" i="16" s="1"/>
  <c r="K223" i="16"/>
  <c r="K224" i="16" s="1"/>
  <c r="K225" i="16" s="1"/>
  <c r="K226" i="16" s="1"/>
  <c r="K227" i="16" s="1"/>
  <c r="K228" i="16" s="1"/>
  <c r="K229" i="16" s="1"/>
  <c r="K230" i="16" s="1"/>
  <c r="K231" i="16" s="1"/>
  <c r="K232" i="16" s="1"/>
  <c r="K233" i="16" s="1"/>
  <c r="K234" i="16" s="1"/>
  <c r="I223" i="16"/>
  <c r="I224" i="16" s="1"/>
  <c r="I225" i="16" s="1"/>
  <c r="I226" i="16" s="1"/>
  <c r="I227" i="16" s="1"/>
  <c r="I228" i="16" s="1"/>
  <c r="I229" i="16" s="1"/>
  <c r="I230" i="16" s="1"/>
  <c r="I231" i="16" s="1"/>
  <c r="I232" i="16" s="1"/>
  <c r="I233" i="16" s="1"/>
  <c r="I234" i="16" s="1"/>
  <c r="H223" i="16"/>
  <c r="H224" i="16" s="1"/>
  <c r="H225" i="16" s="1"/>
  <c r="H226" i="16" s="1"/>
  <c r="H227" i="16" s="1"/>
  <c r="H228" i="16" s="1"/>
  <c r="H229" i="16" s="1"/>
  <c r="H230" i="16" s="1"/>
  <c r="H231" i="16" s="1"/>
  <c r="H232" i="16" s="1"/>
  <c r="H233" i="16" s="1"/>
  <c r="H234" i="16" s="1"/>
  <c r="G223" i="16"/>
  <c r="G224" i="16" s="1"/>
  <c r="G225" i="16" s="1"/>
  <c r="G226" i="16" s="1"/>
  <c r="G227" i="16" s="1"/>
  <c r="G228" i="16" s="1"/>
  <c r="G229" i="16" s="1"/>
  <c r="G230" i="16" s="1"/>
  <c r="G231" i="16" s="1"/>
  <c r="G232" i="16" s="1"/>
  <c r="G233" i="16" s="1"/>
  <c r="G234" i="16" s="1"/>
  <c r="F223" i="16"/>
  <c r="F224" i="16" s="1"/>
  <c r="F225" i="16" s="1"/>
  <c r="F226" i="16" s="1"/>
  <c r="F227" i="16" s="1"/>
  <c r="F228" i="16" s="1"/>
  <c r="F229" i="16" s="1"/>
  <c r="F230" i="16" s="1"/>
  <c r="F231" i="16" s="1"/>
  <c r="F232" i="16" s="1"/>
  <c r="F233" i="16" s="1"/>
  <c r="F234" i="16" s="1"/>
  <c r="E223" i="16"/>
  <c r="E224" i="16" s="1"/>
  <c r="E225" i="16" s="1"/>
  <c r="E226" i="16" s="1"/>
  <c r="E227" i="16" s="1"/>
  <c r="E228" i="16" s="1"/>
  <c r="E229" i="16" s="1"/>
  <c r="E230" i="16" s="1"/>
  <c r="E231" i="16" s="1"/>
  <c r="E232" i="16" s="1"/>
  <c r="E233" i="16" s="1"/>
  <c r="E234" i="16" s="1"/>
  <c r="D223" i="16"/>
  <c r="D224" i="16" s="1"/>
  <c r="D225" i="16" s="1"/>
  <c r="D226" i="16" s="1"/>
  <c r="D227" i="16" s="1"/>
  <c r="D228" i="16" s="1"/>
  <c r="D229" i="16" s="1"/>
  <c r="D230" i="16" s="1"/>
  <c r="D231" i="16" s="1"/>
  <c r="D232" i="16" s="1"/>
  <c r="D233" i="16" s="1"/>
  <c r="D234" i="16" s="1"/>
  <c r="C223" i="16"/>
  <c r="C224" i="16" s="1"/>
  <c r="C225" i="16" s="1"/>
  <c r="C226" i="16" s="1"/>
  <c r="C227" i="16" s="1"/>
  <c r="C228" i="16" s="1"/>
  <c r="C229" i="16" s="1"/>
  <c r="C230" i="16" s="1"/>
  <c r="C231" i="16" s="1"/>
  <c r="C232" i="16" s="1"/>
  <c r="C233" i="16" s="1"/>
  <c r="C234" i="16" s="1"/>
  <c r="P211" i="16"/>
  <c r="P212" i="16" s="1"/>
  <c r="P213" i="16" s="1"/>
  <c r="P214" i="16" s="1"/>
  <c r="P215" i="16" s="1"/>
  <c r="P216" i="16" s="1"/>
  <c r="P217" i="16" s="1"/>
  <c r="P218" i="16" s="1"/>
  <c r="P219" i="16" s="1"/>
  <c r="P220" i="16" s="1"/>
  <c r="P221" i="16" s="1"/>
  <c r="P222" i="16" s="1"/>
  <c r="O211" i="16"/>
  <c r="O212" i="16" s="1"/>
  <c r="O213" i="16" s="1"/>
  <c r="O214" i="16" s="1"/>
  <c r="O215" i="16" s="1"/>
  <c r="O216" i="16" s="1"/>
  <c r="O217" i="16" s="1"/>
  <c r="O218" i="16" s="1"/>
  <c r="O219" i="16" s="1"/>
  <c r="O220" i="16" s="1"/>
  <c r="O221" i="16" s="1"/>
  <c r="O222" i="16" s="1"/>
  <c r="N211" i="16"/>
  <c r="N212" i="16" s="1"/>
  <c r="N213" i="16" s="1"/>
  <c r="N214" i="16" s="1"/>
  <c r="N215" i="16" s="1"/>
  <c r="N216" i="16" s="1"/>
  <c r="N217" i="16" s="1"/>
  <c r="N218" i="16" s="1"/>
  <c r="N219" i="16" s="1"/>
  <c r="N220" i="16" s="1"/>
  <c r="N221" i="16" s="1"/>
  <c r="N222" i="16" s="1"/>
  <c r="M211" i="16"/>
  <c r="M212" i="16" s="1"/>
  <c r="M213" i="16" s="1"/>
  <c r="M214" i="16" s="1"/>
  <c r="M215" i="16" s="1"/>
  <c r="M216" i="16" s="1"/>
  <c r="M217" i="16" s="1"/>
  <c r="M218" i="16" s="1"/>
  <c r="M219" i="16" s="1"/>
  <c r="M220" i="16" s="1"/>
  <c r="M221" i="16" s="1"/>
  <c r="M222" i="16" s="1"/>
  <c r="L211" i="16"/>
  <c r="L212" i="16" s="1"/>
  <c r="L213" i="16" s="1"/>
  <c r="L214" i="16" s="1"/>
  <c r="L215" i="16" s="1"/>
  <c r="L216" i="16" s="1"/>
  <c r="L217" i="16" s="1"/>
  <c r="L218" i="16" s="1"/>
  <c r="L219" i="16" s="1"/>
  <c r="L220" i="16" s="1"/>
  <c r="L221" i="16" s="1"/>
  <c r="L222" i="16" s="1"/>
  <c r="K211" i="16"/>
  <c r="K212" i="16" s="1"/>
  <c r="K213" i="16" s="1"/>
  <c r="K214" i="16" s="1"/>
  <c r="K215" i="16" s="1"/>
  <c r="K216" i="16" s="1"/>
  <c r="K217" i="16" s="1"/>
  <c r="K218" i="16" s="1"/>
  <c r="K219" i="16" s="1"/>
  <c r="K220" i="16" s="1"/>
  <c r="K221" i="16" s="1"/>
  <c r="K222" i="16" s="1"/>
  <c r="I211" i="16"/>
  <c r="I212" i="16" s="1"/>
  <c r="I213" i="16" s="1"/>
  <c r="I214" i="16" s="1"/>
  <c r="I215" i="16" s="1"/>
  <c r="I216" i="16" s="1"/>
  <c r="I217" i="16" s="1"/>
  <c r="I218" i="16" s="1"/>
  <c r="I219" i="16" s="1"/>
  <c r="I220" i="16" s="1"/>
  <c r="I221" i="16" s="1"/>
  <c r="I222" i="16" s="1"/>
  <c r="H211" i="16"/>
  <c r="H212" i="16" s="1"/>
  <c r="H213" i="16" s="1"/>
  <c r="H214" i="16" s="1"/>
  <c r="H215" i="16" s="1"/>
  <c r="H216" i="16" s="1"/>
  <c r="H217" i="16" s="1"/>
  <c r="H218" i="16" s="1"/>
  <c r="H219" i="16" s="1"/>
  <c r="H220" i="16" s="1"/>
  <c r="H221" i="16" s="1"/>
  <c r="H222" i="16" s="1"/>
  <c r="G211" i="16"/>
  <c r="G212" i="16" s="1"/>
  <c r="G213" i="16" s="1"/>
  <c r="G214" i="16" s="1"/>
  <c r="G215" i="16" s="1"/>
  <c r="G216" i="16" s="1"/>
  <c r="G217" i="16" s="1"/>
  <c r="G218" i="16" s="1"/>
  <c r="G219" i="16" s="1"/>
  <c r="G220" i="16" s="1"/>
  <c r="G221" i="16" s="1"/>
  <c r="G222" i="16" s="1"/>
  <c r="F211" i="16"/>
  <c r="F212" i="16" s="1"/>
  <c r="F213" i="16" s="1"/>
  <c r="F214" i="16" s="1"/>
  <c r="F215" i="16" s="1"/>
  <c r="F216" i="16" s="1"/>
  <c r="F217" i="16" s="1"/>
  <c r="F218" i="16" s="1"/>
  <c r="F219" i="16" s="1"/>
  <c r="F220" i="16" s="1"/>
  <c r="F221" i="16" s="1"/>
  <c r="F222" i="16" s="1"/>
  <c r="E211" i="16"/>
  <c r="E212" i="16" s="1"/>
  <c r="E213" i="16" s="1"/>
  <c r="E214" i="16" s="1"/>
  <c r="E215" i="16" s="1"/>
  <c r="E216" i="16" s="1"/>
  <c r="E217" i="16" s="1"/>
  <c r="E218" i="16" s="1"/>
  <c r="E219" i="16" s="1"/>
  <c r="E220" i="16" s="1"/>
  <c r="E221" i="16" s="1"/>
  <c r="E222" i="16" s="1"/>
  <c r="D211" i="16"/>
  <c r="D212" i="16" s="1"/>
  <c r="D213" i="16" s="1"/>
  <c r="D214" i="16" s="1"/>
  <c r="D215" i="16" s="1"/>
  <c r="D216" i="16" s="1"/>
  <c r="D217" i="16" s="1"/>
  <c r="D218" i="16" s="1"/>
  <c r="D219" i="16" s="1"/>
  <c r="D220" i="16" s="1"/>
  <c r="D221" i="16" s="1"/>
  <c r="D222" i="16" s="1"/>
  <c r="C211" i="16"/>
  <c r="C212" i="16" s="1"/>
  <c r="C213" i="16" s="1"/>
  <c r="C214" i="16" s="1"/>
  <c r="C215" i="16" s="1"/>
  <c r="C216" i="16" s="1"/>
  <c r="C217" i="16" s="1"/>
  <c r="C218" i="16" s="1"/>
  <c r="C219" i="16" s="1"/>
  <c r="C220" i="16" s="1"/>
  <c r="C221" i="16" s="1"/>
  <c r="C222" i="16" s="1"/>
  <c r="P199" i="16"/>
  <c r="P200" i="16" s="1"/>
  <c r="P201" i="16" s="1"/>
  <c r="P202" i="16" s="1"/>
  <c r="P203" i="16" s="1"/>
  <c r="P204" i="16" s="1"/>
  <c r="P205" i="16" s="1"/>
  <c r="P206" i="16" s="1"/>
  <c r="P207" i="16" s="1"/>
  <c r="P208" i="16" s="1"/>
  <c r="P209" i="16" s="1"/>
  <c r="P210" i="16" s="1"/>
  <c r="O199" i="16"/>
  <c r="O200" i="16" s="1"/>
  <c r="O201" i="16" s="1"/>
  <c r="O202" i="16" s="1"/>
  <c r="O203" i="16" s="1"/>
  <c r="O204" i="16" s="1"/>
  <c r="O205" i="16" s="1"/>
  <c r="O206" i="16" s="1"/>
  <c r="O207" i="16" s="1"/>
  <c r="O208" i="16" s="1"/>
  <c r="O209" i="16" s="1"/>
  <c r="O210" i="16" s="1"/>
  <c r="N199" i="16"/>
  <c r="N200" i="16" s="1"/>
  <c r="N201" i="16" s="1"/>
  <c r="N202" i="16" s="1"/>
  <c r="N203" i="16" s="1"/>
  <c r="N204" i="16" s="1"/>
  <c r="N205" i="16" s="1"/>
  <c r="N206" i="16" s="1"/>
  <c r="N207" i="16" s="1"/>
  <c r="N208" i="16" s="1"/>
  <c r="N209" i="16" s="1"/>
  <c r="N210" i="16" s="1"/>
  <c r="M199" i="16"/>
  <c r="M200" i="16" s="1"/>
  <c r="M201" i="16" s="1"/>
  <c r="M202" i="16" s="1"/>
  <c r="M203" i="16" s="1"/>
  <c r="M204" i="16" s="1"/>
  <c r="M205" i="16" s="1"/>
  <c r="M206" i="16" s="1"/>
  <c r="M207" i="16" s="1"/>
  <c r="M208" i="16" s="1"/>
  <c r="M209" i="16" s="1"/>
  <c r="M210" i="16" s="1"/>
  <c r="L199" i="16"/>
  <c r="L200" i="16" s="1"/>
  <c r="L201" i="16" s="1"/>
  <c r="L202" i="16" s="1"/>
  <c r="L203" i="16" s="1"/>
  <c r="L204" i="16" s="1"/>
  <c r="L205" i="16" s="1"/>
  <c r="L206" i="16" s="1"/>
  <c r="L207" i="16" s="1"/>
  <c r="L208" i="16" s="1"/>
  <c r="L209" i="16" s="1"/>
  <c r="L210" i="16" s="1"/>
  <c r="K199" i="16"/>
  <c r="K200" i="16" s="1"/>
  <c r="K201" i="16" s="1"/>
  <c r="K202" i="16" s="1"/>
  <c r="K203" i="16" s="1"/>
  <c r="K204" i="16" s="1"/>
  <c r="K205" i="16" s="1"/>
  <c r="K206" i="16" s="1"/>
  <c r="K207" i="16" s="1"/>
  <c r="K208" i="16" s="1"/>
  <c r="K209" i="16" s="1"/>
  <c r="K210" i="16" s="1"/>
  <c r="I199" i="16"/>
  <c r="I200" i="16" s="1"/>
  <c r="I201" i="16" s="1"/>
  <c r="I202" i="16" s="1"/>
  <c r="I203" i="16" s="1"/>
  <c r="I204" i="16" s="1"/>
  <c r="I205" i="16" s="1"/>
  <c r="I206" i="16" s="1"/>
  <c r="I207" i="16" s="1"/>
  <c r="I208" i="16" s="1"/>
  <c r="I209" i="16" s="1"/>
  <c r="I210" i="16" s="1"/>
  <c r="H199" i="16"/>
  <c r="H200" i="16" s="1"/>
  <c r="H201" i="16" s="1"/>
  <c r="H202" i="16" s="1"/>
  <c r="H203" i="16" s="1"/>
  <c r="H204" i="16" s="1"/>
  <c r="H205" i="16" s="1"/>
  <c r="H206" i="16" s="1"/>
  <c r="H207" i="16" s="1"/>
  <c r="H208" i="16" s="1"/>
  <c r="H209" i="16" s="1"/>
  <c r="H210" i="16" s="1"/>
  <c r="G199" i="16"/>
  <c r="G200" i="16" s="1"/>
  <c r="G201" i="16" s="1"/>
  <c r="G202" i="16" s="1"/>
  <c r="G203" i="16" s="1"/>
  <c r="G204" i="16" s="1"/>
  <c r="G205" i="16" s="1"/>
  <c r="G206" i="16" s="1"/>
  <c r="G207" i="16" s="1"/>
  <c r="G208" i="16" s="1"/>
  <c r="G209" i="16" s="1"/>
  <c r="G210" i="16" s="1"/>
  <c r="F199" i="16"/>
  <c r="F200" i="16" s="1"/>
  <c r="F201" i="16" s="1"/>
  <c r="F202" i="16" s="1"/>
  <c r="F203" i="16" s="1"/>
  <c r="F204" i="16" s="1"/>
  <c r="F205" i="16" s="1"/>
  <c r="F206" i="16" s="1"/>
  <c r="F207" i="16" s="1"/>
  <c r="F208" i="16" s="1"/>
  <c r="F209" i="16" s="1"/>
  <c r="F210" i="16" s="1"/>
  <c r="E199" i="16"/>
  <c r="E200" i="16" s="1"/>
  <c r="E201" i="16" s="1"/>
  <c r="E202" i="16" s="1"/>
  <c r="E203" i="16" s="1"/>
  <c r="E204" i="16" s="1"/>
  <c r="E205" i="16" s="1"/>
  <c r="E206" i="16" s="1"/>
  <c r="E207" i="16" s="1"/>
  <c r="E208" i="16" s="1"/>
  <c r="E209" i="16" s="1"/>
  <c r="E210" i="16" s="1"/>
  <c r="D199" i="16"/>
  <c r="D200" i="16" s="1"/>
  <c r="D201" i="16" s="1"/>
  <c r="D202" i="16" s="1"/>
  <c r="D203" i="16" s="1"/>
  <c r="D204" i="16" s="1"/>
  <c r="D205" i="16" s="1"/>
  <c r="D206" i="16" s="1"/>
  <c r="D207" i="16" s="1"/>
  <c r="D208" i="16" s="1"/>
  <c r="D209" i="16" s="1"/>
  <c r="D210" i="16" s="1"/>
  <c r="C199" i="16"/>
  <c r="C200" i="16" s="1"/>
  <c r="C201" i="16" s="1"/>
  <c r="C202" i="16" s="1"/>
  <c r="C203" i="16" s="1"/>
  <c r="C204" i="16" s="1"/>
  <c r="C205" i="16" s="1"/>
  <c r="C206" i="16" s="1"/>
  <c r="C207" i="16" s="1"/>
  <c r="C208" i="16" s="1"/>
  <c r="C209" i="16" s="1"/>
  <c r="C210" i="16" s="1"/>
  <c r="P187" i="16"/>
  <c r="P188" i="16" s="1"/>
  <c r="P189" i="16" s="1"/>
  <c r="P190" i="16" s="1"/>
  <c r="P191" i="16" s="1"/>
  <c r="P192" i="16" s="1"/>
  <c r="P193" i="16" s="1"/>
  <c r="P194" i="16" s="1"/>
  <c r="P195" i="16" s="1"/>
  <c r="P196" i="16" s="1"/>
  <c r="P197" i="16" s="1"/>
  <c r="P198" i="16" s="1"/>
  <c r="O187" i="16"/>
  <c r="O188" i="16" s="1"/>
  <c r="O189" i="16" s="1"/>
  <c r="O190" i="16" s="1"/>
  <c r="O191" i="16" s="1"/>
  <c r="O192" i="16" s="1"/>
  <c r="O193" i="16" s="1"/>
  <c r="O194" i="16" s="1"/>
  <c r="O195" i="16" s="1"/>
  <c r="O196" i="16" s="1"/>
  <c r="O197" i="16" s="1"/>
  <c r="O198" i="16" s="1"/>
  <c r="N187" i="16"/>
  <c r="N188" i="16" s="1"/>
  <c r="N189" i="16" s="1"/>
  <c r="N190" i="16" s="1"/>
  <c r="N191" i="16" s="1"/>
  <c r="N192" i="16" s="1"/>
  <c r="N193" i="16" s="1"/>
  <c r="N194" i="16" s="1"/>
  <c r="N195" i="16" s="1"/>
  <c r="N196" i="16" s="1"/>
  <c r="N197" i="16" s="1"/>
  <c r="N198" i="16" s="1"/>
  <c r="M187" i="16"/>
  <c r="M188" i="16" s="1"/>
  <c r="M189" i="16" s="1"/>
  <c r="M190" i="16" s="1"/>
  <c r="M191" i="16" s="1"/>
  <c r="M192" i="16" s="1"/>
  <c r="M193" i="16" s="1"/>
  <c r="M194" i="16" s="1"/>
  <c r="M195" i="16" s="1"/>
  <c r="M196" i="16" s="1"/>
  <c r="M197" i="16" s="1"/>
  <c r="M198" i="16" s="1"/>
  <c r="L187" i="16"/>
  <c r="L188" i="16" s="1"/>
  <c r="L189" i="16" s="1"/>
  <c r="L190" i="16" s="1"/>
  <c r="L191" i="16" s="1"/>
  <c r="L192" i="16" s="1"/>
  <c r="L193" i="16" s="1"/>
  <c r="L194" i="16" s="1"/>
  <c r="L195" i="16" s="1"/>
  <c r="L196" i="16" s="1"/>
  <c r="L197" i="16" s="1"/>
  <c r="L198" i="16" s="1"/>
  <c r="K187" i="16"/>
  <c r="K188" i="16" s="1"/>
  <c r="K189" i="16" s="1"/>
  <c r="K190" i="16" s="1"/>
  <c r="K191" i="16" s="1"/>
  <c r="K192" i="16" s="1"/>
  <c r="K193" i="16" s="1"/>
  <c r="K194" i="16" s="1"/>
  <c r="K195" i="16" s="1"/>
  <c r="K196" i="16" s="1"/>
  <c r="K197" i="16" s="1"/>
  <c r="K198" i="16" s="1"/>
  <c r="I187" i="16"/>
  <c r="I188" i="16" s="1"/>
  <c r="I189" i="16" s="1"/>
  <c r="I190" i="16" s="1"/>
  <c r="I191" i="16" s="1"/>
  <c r="I192" i="16" s="1"/>
  <c r="I193" i="16" s="1"/>
  <c r="I194" i="16" s="1"/>
  <c r="I195" i="16" s="1"/>
  <c r="I196" i="16" s="1"/>
  <c r="I197" i="16" s="1"/>
  <c r="I198" i="16" s="1"/>
  <c r="H187" i="16"/>
  <c r="H188" i="16" s="1"/>
  <c r="H189" i="16" s="1"/>
  <c r="H190" i="16" s="1"/>
  <c r="H191" i="16" s="1"/>
  <c r="H192" i="16" s="1"/>
  <c r="H193" i="16" s="1"/>
  <c r="H194" i="16" s="1"/>
  <c r="H195" i="16" s="1"/>
  <c r="H196" i="16" s="1"/>
  <c r="H197" i="16" s="1"/>
  <c r="H198" i="16" s="1"/>
  <c r="G187" i="16"/>
  <c r="G188" i="16" s="1"/>
  <c r="G189" i="16" s="1"/>
  <c r="G190" i="16" s="1"/>
  <c r="G191" i="16" s="1"/>
  <c r="G192" i="16" s="1"/>
  <c r="G193" i="16" s="1"/>
  <c r="G194" i="16" s="1"/>
  <c r="G195" i="16" s="1"/>
  <c r="G196" i="16" s="1"/>
  <c r="G197" i="16" s="1"/>
  <c r="G198" i="16" s="1"/>
  <c r="F187" i="16"/>
  <c r="F188" i="16" s="1"/>
  <c r="F189" i="16" s="1"/>
  <c r="F190" i="16" s="1"/>
  <c r="F191" i="16" s="1"/>
  <c r="F192" i="16" s="1"/>
  <c r="F193" i="16" s="1"/>
  <c r="F194" i="16" s="1"/>
  <c r="F195" i="16" s="1"/>
  <c r="F196" i="16" s="1"/>
  <c r="F197" i="16" s="1"/>
  <c r="F198" i="16" s="1"/>
  <c r="E187" i="16"/>
  <c r="E188" i="16" s="1"/>
  <c r="E189" i="16" s="1"/>
  <c r="E190" i="16" s="1"/>
  <c r="E191" i="16" s="1"/>
  <c r="E192" i="16" s="1"/>
  <c r="E193" i="16" s="1"/>
  <c r="E194" i="16" s="1"/>
  <c r="E195" i="16" s="1"/>
  <c r="E196" i="16" s="1"/>
  <c r="E197" i="16" s="1"/>
  <c r="E198" i="16" s="1"/>
  <c r="D187" i="16"/>
  <c r="D188" i="16" s="1"/>
  <c r="D189" i="16" s="1"/>
  <c r="D190" i="16" s="1"/>
  <c r="D191" i="16" s="1"/>
  <c r="D192" i="16" s="1"/>
  <c r="D193" i="16" s="1"/>
  <c r="D194" i="16" s="1"/>
  <c r="D195" i="16" s="1"/>
  <c r="D196" i="16" s="1"/>
  <c r="D197" i="16" s="1"/>
  <c r="D198" i="16" s="1"/>
  <c r="C187" i="16"/>
  <c r="C188" i="16" s="1"/>
  <c r="C189" i="16" s="1"/>
  <c r="C190" i="16" s="1"/>
  <c r="C191" i="16" s="1"/>
  <c r="C192" i="16" s="1"/>
  <c r="C193" i="16" s="1"/>
  <c r="C194" i="16" s="1"/>
  <c r="C195" i="16" s="1"/>
  <c r="C196" i="16" s="1"/>
  <c r="C197" i="16" s="1"/>
  <c r="C198" i="16" s="1"/>
  <c r="P175" i="16"/>
  <c r="P176" i="16" s="1"/>
  <c r="P177" i="16" s="1"/>
  <c r="P178" i="16" s="1"/>
  <c r="P179" i="16" s="1"/>
  <c r="P180" i="16" s="1"/>
  <c r="P181" i="16" s="1"/>
  <c r="P182" i="16" s="1"/>
  <c r="P183" i="16" s="1"/>
  <c r="P184" i="16" s="1"/>
  <c r="P185" i="16" s="1"/>
  <c r="P186" i="16" s="1"/>
  <c r="O175" i="16"/>
  <c r="O176" i="16" s="1"/>
  <c r="O177" i="16" s="1"/>
  <c r="O178" i="16" s="1"/>
  <c r="O179" i="16" s="1"/>
  <c r="O180" i="16" s="1"/>
  <c r="O181" i="16" s="1"/>
  <c r="O182" i="16" s="1"/>
  <c r="O183" i="16" s="1"/>
  <c r="O184" i="16" s="1"/>
  <c r="O185" i="16" s="1"/>
  <c r="O186" i="16" s="1"/>
  <c r="N175" i="16"/>
  <c r="N176" i="16" s="1"/>
  <c r="N177" i="16" s="1"/>
  <c r="N178" i="16" s="1"/>
  <c r="N179" i="16" s="1"/>
  <c r="N180" i="16" s="1"/>
  <c r="N181" i="16" s="1"/>
  <c r="N182" i="16" s="1"/>
  <c r="N183" i="16" s="1"/>
  <c r="N184" i="16" s="1"/>
  <c r="N185" i="16" s="1"/>
  <c r="N186" i="16" s="1"/>
  <c r="M175" i="16"/>
  <c r="M176" i="16" s="1"/>
  <c r="M177" i="16" s="1"/>
  <c r="M178" i="16" s="1"/>
  <c r="M179" i="16" s="1"/>
  <c r="M180" i="16" s="1"/>
  <c r="M181" i="16" s="1"/>
  <c r="M182" i="16" s="1"/>
  <c r="M183" i="16" s="1"/>
  <c r="M184" i="16" s="1"/>
  <c r="M185" i="16" s="1"/>
  <c r="M186" i="16" s="1"/>
  <c r="L175" i="16"/>
  <c r="L176" i="16" s="1"/>
  <c r="L177" i="16" s="1"/>
  <c r="L178" i="16" s="1"/>
  <c r="L179" i="16" s="1"/>
  <c r="L180" i="16" s="1"/>
  <c r="L181" i="16" s="1"/>
  <c r="L182" i="16" s="1"/>
  <c r="L183" i="16" s="1"/>
  <c r="L184" i="16" s="1"/>
  <c r="L185" i="16" s="1"/>
  <c r="L186" i="16" s="1"/>
  <c r="K175" i="16"/>
  <c r="K176" i="16" s="1"/>
  <c r="K177" i="16" s="1"/>
  <c r="K178" i="16" s="1"/>
  <c r="K179" i="16" s="1"/>
  <c r="K180" i="16" s="1"/>
  <c r="K181" i="16" s="1"/>
  <c r="K182" i="16" s="1"/>
  <c r="K183" i="16" s="1"/>
  <c r="K184" i="16" s="1"/>
  <c r="K185" i="16" s="1"/>
  <c r="K186" i="16" s="1"/>
  <c r="I175" i="16"/>
  <c r="I176" i="16" s="1"/>
  <c r="I177" i="16" s="1"/>
  <c r="I178" i="16" s="1"/>
  <c r="I179" i="16" s="1"/>
  <c r="I180" i="16" s="1"/>
  <c r="I181" i="16" s="1"/>
  <c r="I182" i="16" s="1"/>
  <c r="I183" i="16" s="1"/>
  <c r="I184" i="16" s="1"/>
  <c r="I185" i="16" s="1"/>
  <c r="I186" i="16" s="1"/>
  <c r="H175" i="16"/>
  <c r="H176" i="16" s="1"/>
  <c r="H177" i="16" s="1"/>
  <c r="H178" i="16" s="1"/>
  <c r="H179" i="16" s="1"/>
  <c r="H180" i="16" s="1"/>
  <c r="H181" i="16" s="1"/>
  <c r="H182" i="16" s="1"/>
  <c r="H183" i="16" s="1"/>
  <c r="H184" i="16" s="1"/>
  <c r="H185" i="16" s="1"/>
  <c r="H186" i="16" s="1"/>
  <c r="G175" i="16"/>
  <c r="G176" i="16" s="1"/>
  <c r="G177" i="16" s="1"/>
  <c r="G178" i="16" s="1"/>
  <c r="G179" i="16" s="1"/>
  <c r="G180" i="16" s="1"/>
  <c r="G181" i="16" s="1"/>
  <c r="G182" i="16" s="1"/>
  <c r="G183" i="16" s="1"/>
  <c r="G184" i="16" s="1"/>
  <c r="G185" i="16" s="1"/>
  <c r="G186" i="16" s="1"/>
  <c r="F175" i="16"/>
  <c r="F176" i="16" s="1"/>
  <c r="F177" i="16" s="1"/>
  <c r="F178" i="16" s="1"/>
  <c r="F179" i="16" s="1"/>
  <c r="F180" i="16" s="1"/>
  <c r="F181" i="16" s="1"/>
  <c r="F182" i="16" s="1"/>
  <c r="F183" i="16" s="1"/>
  <c r="F184" i="16" s="1"/>
  <c r="F185" i="16" s="1"/>
  <c r="F186" i="16" s="1"/>
  <c r="E175" i="16"/>
  <c r="E176" i="16" s="1"/>
  <c r="E177" i="16" s="1"/>
  <c r="E178" i="16" s="1"/>
  <c r="E179" i="16" s="1"/>
  <c r="E180" i="16" s="1"/>
  <c r="E181" i="16" s="1"/>
  <c r="E182" i="16" s="1"/>
  <c r="E183" i="16" s="1"/>
  <c r="E184" i="16" s="1"/>
  <c r="E185" i="16" s="1"/>
  <c r="E186" i="16" s="1"/>
  <c r="D175" i="16"/>
  <c r="D176" i="16" s="1"/>
  <c r="D177" i="16" s="1"/>
  <c r="D178" i="16" s="1"/>
  <c r="D179" i="16" s="1"/>
  <c r="D180" i="16" s="1"/>
  <c r="D181" i="16" s="1"/>
  <c r="D182" i="16" s="1"/>
  <c r="D183" i="16" s="1"/>
  <c r="D184" i="16" s="1"/>
  <c r="D185" i="16" s="1"/>
  <c r="D186" i="16" s="1"/>
  <c r="C175" i="16"/>
  <c r="C176" i="16" s="1"/>
  <c r="C177" i="16" s="1"/>
  <c r="C178" i="16" s="1"/>
  <c r="C179" i="16" s="1"/>
  <c r="C180" i="16" s="1"/>
  <c r="C181" i="16" s="1"/>
  <c r="C182" i="16" s="1"/>
  <c r="C183" i="16" s="1"/>
  <c r="C184" i="16" s="1"/>
  <c r="C185" i="16" s="1"/>
  <c r="C186" i="16" s="1"/>
  <c r="P163" i="16"/>
  <c r="P164" i="16" s="1"/>
  <c r="P165" i="16" s="1"/>
  <c r="P166" i="16" s="1"/>
  <c r="P167" i="16" s="1"/>
  <c r="P168" i="16" s="1"/>
  <c r="P169" i="16" s="1"/>
  <c r="P170" i="16" s="1"/>
  <c r="P171" i="16" s="1"/>
  <c r="P172" i="16" s="1"/>
  <c r="P173" i="16" s="1"/>
  <c r="P174" i="16" s="1"/>
  <c r="O163" i="16"/>
  <c r="O164" i="16" s="1"/>
  <c r="O165" i="16" s="1"/>
  <c r="O166" i="16" s="1"/>
  <c r="O167" i="16" s="1"/>
  <c r="O168" i="16" s="1"/>
  <c r="O169" i="16" s="1"/>
  <c r="O170" i="16" s="1"/>
  <c r="O171" i="16" s="1"/>
  <c r="O172" i="16" s="1"/>
  <c r="O173" i="16" s="1"/>
  <c r="O174" i="16" s="1"/>
  <c r="N163" i="16"/>
  <c r="N164" i="16" s="1"/>
  <c r="N165" i="16" s="1"/>
  <c r="N166" i="16" s="1"/>
  <c r="N167" i="16" s="1"/>
  <c r="N168" i="16" s="1"/>
  <c r="N169" i="16" s="1"/>
  <c r="N170" i="16" s="1"/>
  <c r="N171" i="16" s="1"/>
  <c r="N172" i="16" s="1"/>
  <c r="N173" i="16" s="1"/>
  <c r="N174" i="16" s="1"/>
  <c r="M163" i="16"/>
  <c r="M164" i="16" s="1"/>
  <c r="M165" i="16" s="1"/>
  <c r="M166" i="16" s="1"/>
  <c r="M167" i="16" s="1"/>
  <c r="M168" i="16" s="1"/>
  <c r="M169" i="16" s="1"/>
  <c r="M170" i="16" s="1"/>
  <c r="M171" i="16" s="1"/>
  <c r="M172" i="16" s="1"/>
  <c r="M173" i="16" s="1"/>
  <c r="M174" i="16" s="1"/>
  <c r="L163" i="16"/>
  <c r="L164" i="16" s="1"/>
  <c r="L165" i="16" s="1"/>
  <c r="L166" i="16" s="1"/>
  <c r="L167" i="16" s="1"/>
  <c r="L168" i="16" s="1"/>
  <c r="L169" i="16" s="1"/>
  <c r="L170" i="16" s="1"/>
  <c r="L171" i="16" s="1"/>
  <c r="L172" i="16" s="1"/>
  <c r="L173" i="16" s="1"/>
  <c r="L174" i="16" s="1"/>
  <c r="K163" i="16"/>
  <c r="K164" i="16" s="1"/>
  <c r="K165" i="16" s="1"/>
  <c r="K166" i="16" s="1"/>
  <c r="K167" i="16" s="1"/>
  <c r="K168" i="16" s="1"/>
  <c r="K169" i="16" s="1"/>
  <c r="K170" i="16" s="1"/>
  <c r="K171" i="16" s="1"/>
  <c r="K172" i="16" s="1"/>
  <c r="K173" i="16" s="1"/>
  <c r="K174" i="16" s="1"/>
  <c r="I163" i="16"/>
  <c r="I164" i="16" s="1"/>
  <c r="I165" i="16" s="1"/>
  <c r="I166" i="16" s="1"/>
  <c r="I167" i="16" s="1"/>
  <c r="I168" i="16" s="1"/>
  <c r="I169" i="16" s="1"/>
  <c r="I170" i="16" s="1"/>
  <c r="I171" i="16" s="1"/>
  <c r="I172" i="16" s="1"/>
  <c r="I173" i="16" s="1"/>
  <c r="I174" i="16" s="1"/>
  <c r="H163" i="16"/>
  <c r="H164" i="16" s="1"/>
  <c r="H165" i="16" s="1"/>
  <c r="H166" i="16" s="1"/>
  <c r="H167" i="16" s="1"/>
  <c r="H168" i="16" s="1"/>
  <c r="H169" i="16" s="1"/>
  <c r="H170" i="16" s="1"/>
  <c r="H171" i="16" s="1"/>
  <c r="H172" i="16" s="1"/>
  <c r="H173" i="16" s="1"/>
  <c r="H174" i="16" s="1"/>
  <c r="G163" i="16"/>
  <c r="G164" i="16" s="1"/>
  <c r="G165" i="16" s="1"/>
  <c r="G166" i="16" s="1"/>
  <c r="G167" i="16" s="1"/>
  <c r="G168" i="16" s="1"/>
  <c r="G169" i="16" s="1"/>
  <c r="G170" i="16" s="1"/>
  <c r="G171" i="16" s="1"/>
  <c r="G172" i="16" s="1"/>
  <c r="G173" i="16" s="1"/>
  <c r="G174" i="16" s="1"/>
  <c r="F163" i="16"/>
  <c r="F164" i="16" s="1"/>
  <c r="F165" i="16" s="1"/>
  <c r="F166" i="16" s="1"/>
  <c r="F167" i="16" s="1"/>
  <c r="F168" i="16" s="1"/>
  <c r="F169" i="16" s="1"/>
  <c r="F170" i="16" s="1"/>
  <c r="F171" i="16" s="1"/>
  <c r="F172" i="16" s="1"/>
  <c r="F173" i="16" s="1"/>
  <c r="F174" i="16" s="1"/>
  <c r="E163" i="16"/>
  <c r="E164" i="16" s="1"/>
  <c r="E165" i="16" s="1"/>
  <c r="E166" i="16" s="1"/>
  <c r="E167" i="16" s="1"/>
  <c r="E168" i="16" s="1"/>
  <c r="E169" i="16" s="1"/>
  <c r="E170" i="16" s="1"/>
  <c r="E171" i="16" s="1"/>
  <c r="E172" i="16" s="1"/>
  <c r="E173" i="16" s="1"/>
  <c r="E174" i="16" s="1"/>
  <c r="D163" i="16"/>
  <c r="D164" i="16" s="1"/>
  <c r="D165" i="16" s="1"/>
  <c r="D166" i="16" s="1"/>
  <c r="D167" i="16" s="1"/>
  <c r="D168" i="16" s="1"/>
  <c r="D169" i="16" s="1"/>
  <c r="D170" i="16" s="1"/>
  <c r="D171" i="16" s="1"/>
  <c r="D172" i="16" s="1"/>
  <c r="D173" i="16" s="1"/>
  <c r="D174" i="16" s="1"/>
  <c r="C163" i="16"/>
  <c r="C164" i="16" s="1"/>
  <c r="C165" i="16" s="1"/>
  <c r="C166" i="16" s="1"/>
  <c r="C167" i="16" s="1"/>
  <c r="C168" i="16" s="1"/>
  <c r="C169" i="16" s="1"/>
  <c r="C170" i="16" s="1"/>
  <c r="C171" i="16" s="1"/>
  <c r="C172" i="16" s="1"/>
  <c r="C173" i="16" s="1"/>
  <c r="C174" i="16" s="1"/>
  <c r="P151" i="16"/>
  <c r="P152" i="16" s="1"/>
  <c r="P153" i="16" s="1"/>
  <c r="P154" i="16" s="1"/>
  <c r="P155" i="16" s="1"/>
  <c r="P156" i="16" s="1"/>
  <c r="P157" i="16" s="1"/>
  <c r="P158" i="16" s="1"/>
  <c r="P159" i="16" s="1"/>
  <c r="P160" i="16" s="1"/>
  <c r="P161" i="16" s="1"/>
  <c r="P162" i="16" s="1"/>
  <c r="O151" i="16"/>
  <c r="O152" i="16" s="1"/>
  <c r="O153" i="16" s="1"/>
  <c r="O154" i="16" s="1"/>
  <c r="O155" i="16" s="1"/>
  <c r="O156" i="16" s="1"/>
  <c r="O157" i="16" s="1"/>
  <c r="O158" i="16" s="1"/>
  <c r="O159" i="16" s="1"/>
  <c r="O160" i="16" s="1"/>
  <c r="O161" i="16" s="1"/>
  <c r="O162" i="16" s="1"/>
  <c r="N151" i="16"/>
  <c r="N152" i="16" s="1"/>
  <c r="N153" i="16" s="1"/>
  <c r="N154" i="16" s="1"/>
  <c r="N155" i="16" s="1"/>
  <c r="N156" i="16" s="1"/>
  <c r="N157" i="16" s="1"/>
  <c r="N158" i="16" s="1"/>
  <c r="N159" i="16" s="1"/>
  <c r="N160" i="16" s="1"/>
  <c r="N161" i="16" s="1"/>
  <c r="N162" i="16" s="1"/>
  <c r="M151" i="16"/>
  <c r="M152" i="16" s="1"/>
  <c r="M153" i="16" s="1"/>
  <c r="M154" i="16" s="1"/>
  <c r="M155" i="16" s="1"/>
  <c r="M156" i="16" s="1"/>
  <c r="M157" i="16" s="1"/>
  <c r="M158" i="16" s="1"/>
  <c r="M159" i="16" s="1"/>
  <c r="M160" i="16" s="1"/>
  <c r="M161" i="16" s="1"/>
  <c r="M162" i="16" s="1"/>
  <c r="L151" i="16"/>
  <c r="L152" i="16" s="1"/>
  <c r="L153" i="16" s="1"/>
  <c r="L154" i="16" s="1"/>
  <c r="L155" i="16" s="1"/>
  <c r="L156" i="16" s="1"/>
  <c r="L157" i="16" s="1"/>
  <c r="L158" i="16" s="1"/>
  <c r="L159" i="16" s="1"/>
  <c r="L160" i="16" s="1"/>
  <c r="L161" i="16" s="1"/>
  <c r="L162" i="16" s="1"/>
  <c r="K151" i="16"/>
  <c r="K152" i="16" s="1"/>
  <c r="K153" i="16" s="1"/>
  <c r="K154" i="16" s="1"/>
  <c r="K155" i="16" s="1"/>
  <c r="K156" i="16" s="1"/>
  <c r="K157" i="16" s="1"/>
  <c r="K158" i="16" s="1"/>
  <c r="K159" i="16" s="1"/>
  <c r="K160" i="16" s="1"/>
  <c r="K161" i="16" s="1"/>
  <c r="K162" i="16" s="1"/>
  <c r="I151" i="16"/>
  <c r="I152" i="16" s="1"/>
  <c r="I153" i="16" s="1"/>
  <c r="I154" i="16" s="1"/>
  <c r="I155" i="16" s="1"/>
  <c r="I156" i="16" s="1"/>
  <c r="I157" i="16" s="1"/>
  <c r="I158" i="16" s="1"/>
  <c r="I159" i="16" s="1"/>
  <c r="I160" i="16" s="1"/>
  <c r="I161" i="16" s="1"/>
  <c r="I162" i="16" s="1"/>
  <c r="H151" i="16"/>
  <c r="H152" i="16" s="1"/>
  <c r="H153" i="16" s="1"/>
  <c r="H154" i="16" s="1"/>
  <c r="H155" i="16" s="1"/>
  <c r="H156" i="16" s="1"/>
  <c r="H157" i="16" s="1"/>
  <c r="H158" i="16" s="1"/>
  <c r="H159" i="16" s="1"/>
  <c r="H160" i="16" s="1"/>
  <c r="H161" i="16" s="1"/>
  <c r="H162" i="16" s="1"/>
  <c r="G151" i="16"/>
  <c r="G152" i="16" s="1"/>
  <c r="G153" i="16" s="1"/>
  <c r="G154" i="16" s="1"/>
  <c r="G155" i="16" s="1"/>
  <c r="G156" i="16" s="1"/>
  <c r="G157" i="16" s="1"/>
  <c r="G158" i="16" s="1"/>
  <c r="G159" i="16" s="1"/>
  <c r="G160" i="16" s="1"/>
  <c r="G161" i="16" s="1"/>
  <c r="G162" i="16" s="1"/>
  <c r="F151" i="16"/>
  <c r="F152" i="16" s="1"/>
  <c r="F153" i="16" s="1"/>
  <c r="F154" i="16" s="1"/>
  <c r="F155" i="16" s="1"/>
  <c r="F156" i="16" s="1"/>
  <c r="F157" i="16" s="1"/>
  <c r="F158" i="16" s="1"/>
  <c r="F159" i="16" s="1"/>
  <c r="F160" i="16" s="1"/>
  <c r="F161" i="16" s="1"/>
  <c r="F162" i="16" s="1"/>
  <c r="E151" i="16"/>
  <c r="E152" i="16" s="1"/>
  <c r="E153" i="16" s="1"/>
  <c r="E154" i="16" s="1"/>
  <c r="E155" i="16" s="1"/>
  <c r="E156" i="16" s="1"/>
  <c r="E157" i="16" s="1"/>
  <c r="E158" i="16" s="1"/>
  <c r="E159" i="16" s="1"/>
  <c r="E160" i="16" s="1"/>
  <c r="E161" i="16" s="1"/>
  <c r="E162" i="16" s="1"/>
  <c r="D151" i="16"/>
  <c r="D152" i="16" s="1"/>
  <c r="D153" i="16" s="1"/>
  <c r="D154" i="16" s="1"/>
  <c r="D155" i="16" s="1"/>
  <c r="D156" i="16" s="1"/>
  <c r="D157" i="16" s="1"/>
  <c r="D158" i="16" s="1"/>
  <c r="D159" i="16" s="1"/>
  <c r="D160" i="16" s="1"/>
  <c r="D161" i="16" s="1"/>
  <c r="D162" i="16" s="1"/>
  <c r="C151" i="16"/>
  <c r="C152" i="16" s="1"/>
  <c r="C153" i="16" s="1"/>
  <c r="C154" i="16" s="1"/>
  <c r="C155" i="16" s="1"/>
  <c r="C156" i="16" s="1"/>
  <c r="C157" i="16" s="1"/>
  <c r="C158" i="16" s="1"/>
  <c r="C159" i="16" s="1"/>
  <c r="C160" i="16" s="1"/>
  <c r="C161" i="16" s="1"/>
  <c r="C162" i="16" s="1"/>
  <c r="P139" i="16"/>
  <c r="P140" i="16" s="1"/>
  <c r="P141" i="16" s="1"/>
  <c r="P142" i="16" s="1"/>
  <c r="P143" i="16" s="1"/>
  <c r="P144" i="16" s="1"/>
  <c r="P145" i="16" s="1"/>
  <c r="P146" i="16" s="1"/>
  <c r="P147" i="16" s="1"/>
  <c r="P148" i="16" s="1"/>
  <c r="P149" i="16" s="1"/>
  <c r="P150" i="16" s="1"/>
  <c r="O139" i="16"/>
  <c r="O140" i="16" s="1"/>
  <c r="O141" i="16" s="1"/>
  <c r="O142" i="16" s="1"/>
  <c r="O143" i="16" s="1"/>
  <c r="O144" i="16" s="1"/>
  <c r="O145" i="16" s="1"/>
  <c r="O146" i="16" s="1"/>
  <c r="O147" i="16" s="1"/>
  <c r="O148" i="16" s="1"/>
  <c r="O149" i="16" s="1"/>
  <c r="O150" i="16" s="1"/>
  <c r="N139" i="16"/>
  <c r="N140" i="16" s="1"/>
  <c r="N141" i="16" s="1"/>
  <c r="N142" i="16" s="1"/>
  <c r="N143" i="16" s="1"/>
  <c r="N144" i="16" s="1"/>
  <c r="N145" i="16" s="1"/>
  <c r="N146" i="16" s="1"/>
  <c r="N147" i="16" s="1"/>
  <c r="N148" i="16" s="1"/>
  <c r="N149" i="16" s="1"/>
  <c r="N150" i="16" s="1"/>
  <c r="M139" i="16"/>
  <c r="M140" i="16" s="1"/>
  <c r="M141" i="16" s="1"/>
  <c r="M142" i="16" s="1"/>
  <c r="M143" i="16" s="1"/>
  <c r="M144" i="16" s="1"/>
  <c r="M145" i="16" s="1"/>
  <c r="M146" i="16" s="1"/>
  <c r="M147" i="16" s="1"/>
  <c r="M148" i="16" s="1"/>
  <c r="M149" i="16" s="1"/>
  <c r="M150" i="16" s="1"/>
  <c r="L139" i="16"/>
  <c r="L140" i="16" s="1"/>
  <c r="L141" i="16" s="1"/>
  <c r="L142" i="16" s="1"/>
  <c r="L143" i="16" s="1"/>
  <c r="L144" i="16" s="1"/>
  <c r="L145" i="16" s="1"/>
  <c r="L146" i="16" s="1"/>
  <c r="L147" i="16" s="1"/>
  <c r="L148" i="16" s="1"/>
  <c r="L149" i="16" s="1"/>
  <c r="L150" i="16" s="1"/>
  <c r="K139" i="16"/>
  <c r="K140" i="16" s="1"/>
  <c r="K141" i="16" s="1"/>
  <c r="K142" i="16" s="1"/>
  <c r="K143" i="16" s="1"/>
  <c r="K144" i="16" s="1"/>
  <c r="K145" i="16" s="1"/>
  <c r="K146" i="16" s="1"/>
  <c r="K147" i="16" s="1"/>
  <c r="K148" i="16" s="1"/>
  <c r="K149" i="16" s="1"/>
  <c r="K150" i="16" s="1"/>
  <c r="I139" i="16"/>
  <c r="I140" i="16" s="1"/>
  <c r="I141" i="16" s="1"/>
  <c r="I142" i="16" s="1"/>
  <c r="I143" i="16" s="1"/>
  <c r="I144" i="16" s="1"/>
  <c r="I145" i="16" s="1"/>
  <c r="I146" i="16" s="1"/>
  <c r="I147" i="16" s="1"/>
  <c r="I148" i="16" s="1"/>
  <c r="I149" i="16" s="1"/>
  <c r="I150" i="16" s="1"/>
  <c r="H139" i="16"/>
  <c r="H140" i="16" s="1"/>
  <c r="H141" i="16" s="1"/>
  <c r="H142" i="16" s="1"/>
  <c r="H143" i="16" s="1"/>
  <c r="H144" i="16" s="1"/>
  <c r="H145" i="16" s="1"/>
  <c r="H146" i="16" s="1"/>
  <c r="H147" i="16" s="1"/>
  <c r="H148" i="16" s="1"/>
  <c r="H149" i="16" s="1"/>
  <c r="H150" i="16" s="1"/>
  <c r="G139" i="16"/>
  <c r="G140" i="16" s="1"/>
  <c r="G141" i="16" s="1"/>
  <c r="G142" i="16" s="1"/>
  <c r="G143" i="16" s="1"/>
  <c r="G144" i="16" s="1"/>
  <c r="G145" i="16" s="1"/>
  <c r="G146" i="16" s="1"/>
  <c r="G147" i="16" s="1"/>
  <c r="G148" i="16" s="1"/>
  <c r="G149" i="16" s="1"/>
  <c r="G150" i="16" s="1"/>
  <c r="F139" i="16"/>
  <c r="F140" i="16" s="1"/>
  <c r="F141" i="16" s="1"/>
  <c r="F142" i="16" s="1"/>
  <c r="F143" i="16" s="1"/>
  <c r="F144" i="16" s="1"/>
  <c r="F145" i="16" s="1"/>
  <c r="F146" i="16" s="1"/>
  <c r="F147" i="16" s="1"/>
  <c r="F148" i="16" s="1"/>
  <c r="F149" i="16" s="1"/>
  <c r="F150" i="16" s="1"/>
  <c r="E139" i="16"/>
  <c r="E140" i="16" s="1"/>
  <c r="E141" i="16" s="1"/>
  <c r="E142" i="16" s="1"/>
  <c r="E143" i="16" s="1"/>
  <c r="E144" i="16" s="1"/>
  <c r="E145" i="16" s="1"/>
  <c r="E146" i="16" s="1"/>
  <c r="E147" i="16" s="1"/>
  <c r="E148" i="16" s="1"/>
  <c r="E149" i="16" s="1"/>
  <c r="E150" i="16" s="1"/>
  <c r="D139" i="16"/>
  <c r="D140" i="16" s="1"/>
  <c r="D141" i="16" s="1"/>
  <c r="D142" i="16" s="1"/>
  <c r="D143" i="16" s="1"/>
  <c r="D144" i="16" s="1"/>
  <c r="D145" i="16" s="1"/>
  <c r="D146" i="16" s="1"/>
  <c r="D147" i="16" s="1"/>
  <c r="D148" i="16" s="1"/>
  <c r="D149" i="16" s="1"/>
  <c r="D150" i="16" s="1"/>
  <c r="C139" i="16"/>
  <c r="C140" i="16" s="1"/>
  <c r="C141" i="16" s="1"/>
  <c r="C142" i="16" s="1"/>
  <c r="C143" i="16" s="1"/>
  <c r="C144" i="16" s="1"/>
  <c r="C145" i="16" s="1"/>
  <c r="C146" i="16" s="1"/>
  <c r="C147" i="16" s="1"/>
  <c r="C148" i="16" s="1"/>
  <c r="C149" i="16" s="1"/>
  <c r="C150" i="16" s="1"/>
  <c r="P127" i="16"/>
  <c r="P128" i="16" s="1"/>
  <c r="P129" i="16" s="1"/>
  <c r="P130" i="16" s="1"/>
  <c r="P131" i="16" s="1"/>
  <c r="P132" i="16" s="1"/>
  <c r="P133" i="16" s="1"/>
  <c r="P134" i="16" s="1"/>
  <c r="P135" i="16" s="1"/>
  <c r="P136" i="16" s="1"/>
  <c r="P137" i="16" s="1"/>
  <c r="P138" i="16" s="1"/>
  <c r="O127" i="16"/>
  <c r="O128" i="16" s="1"/>
  <c r="O129" i="16" s="1"/>
  <c r="O130" i="16" s="1"/>
  <c r="O131" i="16" s="1"/>
  <c r="O132" i="16" s="1"/>
  <c r="O133" i="16" s="1"/>
  <c r="O134" i="16" s="1"/>
  <c r="O135" i="16" s="1"/>
  <c r="O136" i="16" s="1"/>
  <c r="O137" i="16" s="1"/>
  <c r="O138" i="16" s="1"/>
  <c r="N127" i="16"/>
  <c r="N128" i="16" s="1"/>
  <c r="N129" i="16" s="1"/>
  <c r="N130" i="16" s="1"/>
  <c r="N131" i="16" s="1"/>
  <c r="N132" i="16" s="1"/>
  <c r="N133" i="16" s="1"/>
  <c r="N134" i="16" s="1"/>
  <c r="N135" i="16" s="1"/>
  <c r="N136" i="16" s="1"/>
  <c r="N137" i="16" s="1"/>
  <c r="N138" i="16" s="1"/>
  <c r="M127" i="16"/>
  <c r="M128" i="16" s="1"/>
  <c r="M129" i="16" s="1"/>
  <c r="M130" i="16" s="1"/>
  <c r="M131" i="16" s="1"/>
  <c r="M132" i="16" s="1"/>
  <c r="M133" i="16" s="1"/>
  <c r="M134" i="16" s="1"/>
  <c r="M135" i="16" s="1"/>
  <c r="M136" i="16" s="1"/>
  <c r="M137" i="16" s="1"/>
  <c r="M138" i="16" s="1"/>
  <c r="L127" i="16"/>
  <c r="L128" i="16" s="1"/>
  <c r="L129" i="16" s="1"/>
  <c r="L130" i="16" s="1"/>
  <c r="L131" i="16" s="1"/>
  <c r="L132" i="16" s="1"/>
  <c r="L133" i="16" s="1"/>
  <c r="L134" i="16" s="1"/>
  <c r="L135" i="16" s="1"/>
  <c r="L136" i="16" s="1"/>
  <c r="L137" i="16" s="1"/>
  <c r="L138" i="16" s="1"/>
  <c r="K127" i="16"/>
  <c r="K128" i="16" s="1"/>
  <c r="K129" i="16" s="1"/>
  <c r="K130" i="16" s="1"/>
  <c r="K131" i="16" s="1"/>
  <c r="K132" i="16" s="1"/>
  <c r="K133" i="16" s="1"/>
  <c r="K134" i="16" s="1"/>
  <c r="K135" i="16" s="1"/>
  <c r="K136" i="16" s="1"/>
  <c r="K137" i="16" s="1"/>
  <c r="K138" i="16" s="1"/>
  <c r="I127" i="16"/>
  <c r="I128" i="16" s="1"/>
  <c r="I129" i="16" s="1"/>
  <c r="I130" i="16" s="1"/>
  <c r="I131" i="16" s="1"/>
  <c r="I132" i="16" s="1"/>
  <c r="I133" i="16" s="1"/>
  <c r="I134" i="16" s="1"/>
  <c r="I135" i="16" s="1"/>
  <c r="I136" i="16" s="1"/>
  <c r="I137" i="16" s="1"/>
  <c r="I138" i="16" s="1"/>
  <c r="H127" i="16"/>
  <c r="H128" i="16" s="1"/>
  <c r="H129" i="16" s="1"/>
  <c r="H130" i="16" s="1"/>
  <c r="H131" i="16" s="1"/>
  <c r="H132" i="16" s="1"/>
  <c r="H133" i="16" s="1"/>
  <c r="H134" i="16" s="1"/>
  <c r="H135" i="16" s="1"/>
  <c r="H136" i="16" s="1"/>
  <c r="H137" i="16" s="1"/>
  <c r="H138" i="16" s="1"/>
  <c r="G127" i="16"/>
  <c r="G128" i="16" s="1"/>
  <c r="G129" i="16" s="1"/>
  <c r="G130" i="16" s="1"/>
  <c r="G131" i="16" s="1"/>
  <c r="G132" i="16" s="1"/>
  <c r="G133" i="16" s="1"/>
  <c r="G134" i="16" s="1"/>
  <c r="G135" i="16" s="1"/>
  <c r="G136" i="16" s="1"/>
  <c r="G137" i="16" s="1"/>
  <c r="G138" i="16" s="1"/>
  <c r="F127" i="16"/>
  <c r="F128" i="16" s="1"/>
  <c r="F129" i="16" s="1"/>
  <c r="F130" i="16" s="1"/>
  <c r="F131" i="16" s="1"/>
  <c r="F132" i="16" s="1"/>
  <c r="F133" i="16" s="1"/>
  <c r="F134" i="16" s="1"/>
  <c r="F135" i="16" s="1"/>
  <c r="F136" i="16" s="1"/>
  <c r="F137" i="16" s="1"/>
  <c r="F138" i="16" s="1"/>
  <c r="E127" i="16"/>
  <c r="E128" i="16" s="1"/>
  <c r="E129" i="16" s="1"/>
  <c r="E130" i="16" s="1"/>
  <c r="E131" i="16" s="1"/>
  <c r="E132" i="16" s="1"/>
  <c r="E133" i="16" s="1"/>
  <c r="E134" i="16" s="1"/>
  <c r="E135" i="16" s="1"/>
  <c r="E136" i="16" s="1"/>
  <c r="E137" i="16" s="1"/>
  <c r="E138" i="16" s="1"/>
  <c r="D127" i="16"/>
  <c r="D128" i="16" s="1"/>
  <c r="D129" i="16" s="1"/>
  <c r="D130" i="16" s="1"/>
  <c r="D131" i="16" s="1"/>
  <c r="D132" i="16" s="1"/>
  <c r="D133" i="16" s="1"/>
  <c r="D134" i="16" s="1"/>
  <c r="D135" i="16" s="1"/>
  <c r="D136" i="16" s="1"/>
  <c r="D137" i="16" s="1"/>
  <c r="D138" i="16" s="1"/>
  <c r="C127" i="16"/>
  <c r="C128" i="16" s="1"/>
  <c r="C129" i="16" s="1"/>
  <c r="C130" i="16" s="1"/>
  <c r="C131" i="16" s="1"/>
  <c r="C132" i="16" s="1"/>
  <c r="C133" i="16" s="1"/>
  <c r="C134" i="16" s="1"/>
  <c r="C135" i="16" s="1"/>
  <c r="C136" i="16" s="1"/>
  <c r="C137" i="16" s="1"/>
  <c r="C138" i="16" s="1"/>
  <c r="P115" i="16"/>
  <c r="P116" i="16" s="1"/>
  <c r="P117" i="16" s="1"/>
  <c r="P118" i="16" s="1"/>
  <c r="P119" i="16" s="1"/>
  <c r="P120" i="16" s="1"/>
  <c r="P121" i="16" s="1"/>
  <c r="P122" i="16" s="1"/>
  <c r="P123" i="16" s="1"/>
  <c r="P124" i="16" s="1"/>
  <c r="P125" i="16" s="1"/>
  <c r="P126" i="16" s="1"/>
  <c r="O115" i="16"/>
  <c r="O116" i="16" s="1"/>
  <c r="O117" i="16" s="1"/>
  <c r="O118" i="16" s="1"/>
  <c r="O119" i="16" s="1"/>
  <c r="O120" i="16" s="1"/>
  <c r="O121" i="16" s="1"/>
  <c r="O122" i="16" s="1"/>
  <c r="O123" i="16" s="1"/>
  <c r="O124" i="16" s="1"/>
  <c r="O125" i="16" s="1"/>
  <c r="O126" i="16" s="1"/>
  <c r="N115" i="16"/>
  <c r="N116" i="16" s="1"/>
  <c r="N117" i="16" s="1"/>
  <c r="N118" i="16" s="1"/>
  <c r="N119" i="16" s="1"/>
  <c r="N120" i="16" s="1"/>
  <c r="N121" i="16" s="1"/>
  <c r="N122" i="16" s="1"/>
  <c r="N123" i="16" s="1"/>
  <c r="N124" i="16" s="1"/>
  <c r="N125" i="16" s="1"/>
  <c r="N126" i="16" s="1"/>
  <c r="M115" i="16"/>
  <c r="M116" i="16" s="1"/>
  <c r="M117" i="16" s="1"/>
  <c r="M118" i="16" s="1"/>
  <c r="M119" i="16" s="1"/>
  <c r="M120" i="16" s="1"/>
  <c r="M121" i="16" s="1"/>
  <c r="M122" i="16" s="1"/>
  <c r="M123" i="16" s="1"/>
  <c r="M124" i="16" s="1"/>
  <c r="M125" i="16" s="1"/>
  <c r="M126" i="16" s="1"/>
  <c r="L115" i="16"/>
  <c r="L116" i="16" s="1"/>
  <c r="L117" i="16" s="1"/>
  <c r="L118" i="16" s="1"/>
  <c r="L119" i="16" s="1"/>
  <c r="L120" i="16" s="1"/>
  <c r="L121" i="16" s="1"/>
  <c r="L122" i="16" s="1"/>
  <c r="L123" i="16" s="1"/>
  <c r="L124" i="16" s="1"/>
  <c r="L125" i="16" s="1"/>
  <c r="L126" i="16" s="1"/>
  <c r="K115" i="16"/>
  <c r="K116" i="16" s="1"/>
  <c r="K117" i="16" s="1"/>
  <c r="K118" i="16" s="1"/>
  <c r="K119" i="16" s="1"/>
  <c r="K120" i="16" s="1"/>
  <c r="K121" i="16" s="1"/>
  <c r="K122" i="16" s="1"/>
  <c r="K123" i="16" s="1"/>
  <c r="K124" i="16" s="1"/>
  <c r="K125" i="16" s="1"/>
  <c r="K126" i="16" s="1"/>
  <c r="I115" i="16"/>
  <c r="I116" i="16" s="1"/>
  <c r="I117" i="16" s="1"/>
  <c r="I118" i="16" s="1"/>
  <c r="I119" i="16" s="1"/>
  <c r="I120" i="16" s="1"/>
  <c r="I121" i="16" s="1"/>
  <c r="I122" i="16" s="1"/>
  <c r="I123" i="16" s="1"/>
  <c r="I124" i="16" s="1"/>
  <c r="I125" i="16" s="1"/>
  <c r="I126" i="16" s="1"/>
  <c r="H115" i="16"/>
  <c r="H116" i="16" s="1"/>
  <c r="H117" i="16" s="1"/>
  <c r="H118" i="16" s="1"/>
  <c r="H119" i="16" s="1"/>
  <c r="H120" i="16" s="1"/>
  <c r="H121" i="16" s="1"/>
  <c r="H122" i="16" s="1"/>
  <c r="H123" i="16" s="1"/>
  <c r="H124" i="16" s="1"/>
  <c r="H125" i="16" s="1"/>
  <c r="H126" i="16" s="1"/>
  <c r="G115" i="16"/>
  <c r="G116" i="16" s="1"/>
  <c r="G117" i="16" s="1"/>
  <c r="G118" i="16" s="1"/>
  <c r="G119" i="16" s="1"/>
  <c r="G120" i="16" s="1"/>
  <c r="G121" i="16" s="1"/>
  <c r="G122" i="16" s="1"/>
  <c r="G123" i="16" s="1"/>
  <c r="G124" i="16" s="1"/>
  <c r="G125" i="16" s="1"/>
  <c r="G126" i="16" s="1"/>
  <c r="F115" i="16"/>
  <c r="F116" i="16" s="1"/>
  <c r="F117" i="16" s="1"/>
  <c r="F118" i="16" s="1"/>
  <c r="F119" i="16" s="1"/>
  <c r="F120" i="16" s="1"/>
  <c r="F121" i="16" s="1"/>
  <c r="F122" i="16" s="1"/>
  <c r="F123" i="16" s="1"/>
  <c r="F124" i="16" s="1"/>
  <c r="F125" i="16" s="1"/>
  <c r="F126" i="16" s="1"/>
  <c r="E115" i="16"/>
  <c r="E116" i="16" s="1"/>
  <c r="E117" i="16" s="1"/>
  <c r="E118" i="16" s="1"/>
  <c r="E119" i="16" s="1"/>
  <c r="E120" i="16" s="1"/>
  <c r="E121" i="16" s="1"/>
  <c r="E122" i="16" s="1"/>
  <c r="E123" i="16" s="1"/>
  <c r="E124" i="16" s="1"/>
  <c r="E125" i="16" s="1"/>
  <c r="E126" i="16" s="1"/>
  <c r="D115" i="16"/>
  <c r="D116" i="16" s="1"/>
  <c r="D117" i="16" s="1"/>
  <c r="D118" i="16" s="1"/>
  <c r="D119" i="16" s="1"/>
  <c r="D120" i="16" s="1"/>
  <c r="D121" i="16" s="1"/>
  <c r="D122" i="16" s="1"/>
  <c r="D123" i="16" s="1"/>
  <c r="D124" i="16" s="1"/>
  <c r="D125" i="16" s="1"/>
  <c r="D126" i="16" s="1"/>
  <c r="C115" i="16"/>
  <c r="C116" i="16" s="1"/>
  <c r="C117" i="16" s="1"/>
  <c r="C118" i="16" s="1"/>
  <c r="C119" i="16" s="1"/>
  <c r="C120" i="16" s="1"/>
  <c r="C121" i="16" s="1"/>
  <c r="C122" i="16" s="1"/>
  <c r="C123" i="16" s="1"/>
  <c r="C124" i="16" s="1"/>
  <c r="C125" i="16" s="1"/>
  <c r="C126" i="16" s="1"/>
  <c r="P103" i="16"/>
  <c r="P104" i="16" s="1"/>
  <c r="P105" i="16" s="1"/>
  <c r="P106" i="16" s="1"/>
  <c r="P107" i="16" s="1"/>
  <c r="P108" i="16" s="1"/>
  <c r="P109" i="16" s="1"/>
  <c r="P110" i="16" s="1"/>
  <c r="P111" i="16" s="1"/>
  <c r="P112" i="16" s="1"/>
  <c r="P113" i="16" s="1"/>
  <c r="P114" i="16" s="1"/>
  <c r="O103" i="16"/>
  <c r="O104" i="16" s="1"/>
  <c r="O105" i="16" s="1"/>
  <c r="O106" i="16" s="1"/>
  <c r="O107" i="16" s="1"/>
  <c r="O108" i="16" s="1"/>
  <c r="O109" i="16" s="1"/>
  <c r="O110" i="16" s="1"/>
  <c r="O111" i="16" s="1"/>
  <c r="O112" i="16" s="1"/>
  <c r="O113" i="16" s="1"/>
  <c r="O114" i="16" s="1"/>
  <c r="N103" i="16"/>
  <c r="N104" i="16" s="1"/>
  <c r="N105" i="16" s="1"/>
  <c r="N106" i="16" s="1"/>
  <c r="N107" i="16" s="1"/>
  <c r="N108" i="16" s="1"/>
  <c r="N109" i="16" s="1"/>
  <c r="N110" i="16" s="1"/>
  <c r="N111" i="16" s="1"/>
  <c r="N112" i="16" s="1"/>
  <c r="N113" i="16" s="1"/>
  <c r="N114" i="16" s="1"/>
  <c r="M103" i="16"/>
  <c r="M104" i="16" s="1"/>
  <c r="M105" i="16" s="1"/>
  <c r="M106" i="16" s="1"/>
  <c r="M107" i="16" s="1"/>
  <c r="M108" i="16" s="1"/>
  <c r="M109" i="16" s="1"/>
  <c r="M110" i="16" s="1"/>
  <c r="M111" i="16" s="1"/>
  <c r="M112" i="16" s="1"/>
  <c r="M113" i="16" s="1"/>
  <c r="M114" i="16" s="1"/>
  <c r="L103" i="16"/>
  <c r="L104" i="16" s="1"/>
  <c r="L105" i="16" s="1"/>
  <c r="L106" i="16" s="1"/>
  <c r="L107" i="16" s="1"/>
  <c r="L108" i="16" s="1"/>
  <c r="L109" i="16" s="1"/>
  <c r="L110" i="16" s="1"/>
  <c r="L111" i="16" s="1"/>
  <c r="L112" i="16" s="1"/>
  <c r="L113" i="16" s="1"/>
  <c r="L114" i="16" s="1"/>
  <c r="K103" i="16"/>
  <c r="K104" i="16" s="1"/>
  <c r="K105" i="16" s="1"/>
  <c r="K106" i="16" s="1"/>
  <c r="K107" i="16" s="1"/>
  <c r="K108" i="16" s="1"/>
  <c r="K109" i="16" s="1"/>
  <c r="K110" i="16" s="1"/>
  <c r="K111" i="16" s="1"/>
  <c r="K112" i="16" s="1"/>
  <c r="K113" i="16" s="1"/>
  <c r="K114" i="16" s="1"/>
  <c r="I103" i="16"/>
  <c r="I104" i="16" s="1"/>
  <c r="I105" i="16" s="1"/>
  <c r="I106" i="16" s="1"/>
  <c r="I107" i="16" s="1"/>
  <c r="I108" i="16" s="1"/>
  <c r="I109" i="16" s="1"/>
  <c r="I110" i="16" s="1"/>
  <c r="I111" i="16" s="1"/>
  <c r="I112" i="16" s="1"/>
  <c r="I113" i="16" s="1"/>
  <c r="I114" i="16" s="1"/>
  <c r="H103" i="16"/>
  <c r="H104" i="16" s="1"/>
  <c r="H105" i="16" s="1"/>
  <c r="H106" i="16" s="1"/>
  <c r="H107" i="16" s="1"/>
  <c r="H108" i="16" s="1"/>
  <c r="H109" i="16" s="1"/>
  <c r="H110" i="16" s="1"/>
  <c r="H111" i="16" s="1"/>
  <c r="H112" i="16" s="1"/>
  <c r="H113" i="16" s="1"/>
  <c r="H114" i="16" s="1"/>
  <c r="G103" i="16"/>
  <c r="G104" i="16" s="1"/>
  <c r="G105" i="16" s="1"/>
  <c r="G106" i="16" s="1"/>
  <c r="G107" i="16" s="1"/>
  <c r="G108" i="16" s="1"/>
  <c r="G109" i="16" s="1"/>
  <c r="G110" i="16" s="1"/>
  <c r="G111" i="16" s="1"/>
  <c r="G112" i="16" s="1"/>
  <c r="G113" i="16" s="1"/>
  <c r="G114" i="16" s="1"/>
  <c r="F103" i="16"/>
  <c r="F104" i="16" s="1"/>
  <c r="F105" i="16" s="1"/>
  <c r="F106" i="16" s="1"/>
  <c r="F107" i="16" s="1"/>
  <c r="F108" i="16" s="1"/>
  <c r="F109" i="16" s="1"/>
  <c r="F110" i="16" s="1"/>
  <c r="F111" i="16" s="1"/>
  <c r="F112" i="16" s="1"/>
  <c r="F113" i="16" s="1"/>
  <c r="F114" i="16" s="1"/>
  <c r="E103" i="16"/>
  <c r="E104" i="16" s="1"/>
  <c r="E105" i="16" s="1"/>
  <c r="E106" i="16" s="1"/>
  <c r="E107" i="16" s="1"/>
  <c r="E108" i="16" s="1"/>
  <c r="E109" i="16" s="1"/>
  <c r="E110" i="16" s="1"/>
  <c r="E111" i="16" s="1"/>
  <c r="E112" i="16" s="1"/>
  <c r="E113" i="16" s="1"/>
  <c r="E114" i="16" s="1"/>
  <c r="D103" i="16"/>
  <c r="D104" i="16" s="1"/>
  <c r="D105" i="16" s="1"/>
  <c r="D106" i="16" s="1"/>
  <c r="D107" i="16" s="1"/>
  <c r="D108" i="16" s="1"/>
  <c r="D109" i="16" s="1"/>
  <c r="D110" i="16" s="1"/>
  <c r="D111" i="16" s="1"/>
  <c r="D112" i="16" s="1"/>
  <c r="D113" i="16" s="1"/>
  <c r="D114" i="16" s="1"/>
  <c r="C103" i="16"/>
  <c r="C104" i="16" s="1"/>
  <c r="C105" i="16" s="1"/>
  <c r="C106" i="16" s="1"/>
  <c r="C107" i="16" s="1"/>
  <c r="C108" i="16" s="1"/>
  <c r="C109" i="16" s="1"/>
  <c r="C110" i="16" s="1"/>
  <c r="C111" i="16" s="1"/>
  <c r="C112" i="16" s="1"/>
  <c r="C113" i="16" s="1"/>
  <c r="C114" i="16" s="1"/>
  <c r="P91" i="16"/>
  <c r="P92" i="16" s="1"/>
  <c r="P93" i="16" s="1"/>
  <c r="P94" i="16" s="1"/>
  <c r="P95" i="16" s="1"/>
  <c r="P96" i="16" s="1"/>
  <c r="P97" i="16" s="1"/>
  <c r="P98" i="16" s="1"/>
  <c r="P99" i="16" s="1"/>
  <c r="P100" i="16" s="1"/>
  <c r="P101" i="16" s="1"/>
  <c r="P102" i="16" s="1"/>
  <c r="O91" i="16"/>
  <c r="O92" i="16" s="1"/>
  <c r="O93" i="16" s="1"/>
  <c r="O94" i="16" s="1"/>
  <c r="O95" i="16" s="1"/>
  <c r="O96" i="16" s="1"/>
  <c r="O97" i="16" s="1"/>
  <c r="O98" i="16" s="1"/>
  <c r="O99" i="16" s="1"/>
  <c r="O100" i="16" s="1"/>
  <c r="O101" i="16" s="1"/>
  <c r="O102" i="16" s="1"/>
  <c r="N91" i="16"/>
  <c r="N92" i="16" s="1"/>
  <c r="N93" i="16" s="1"/>
  <c r="N94" i="16" s="1"/>
  <c r="N95" i="16" s="1"/>
  <c r="N96" i="16" s="1"/>
  <c r="N97" i="16" s="1"/>
  <c r="N98" i="16" s="1"/>
  <c r="N99" i="16" s="1"/>
  <c r="N100" i="16" s="1"/>
  <c r="N101" i="16" s="1"/>
  <c r="N102" i="16" s="1"/>
  <c r="M91" i="16"/>
  <c r="M92" i="16" s="1"/>
  <c r="M93" i="16" s="1"/>
  <c r="M94" i="16" s="1"/>
  <c r="M95" i="16" s="1"/>
  <c r="M96" i="16" s="1"/>
  <c r="M97" i="16" s="1"/>
  <c r="M98" i="16" s="1"/>
  <c r="M99" i="16" s="1"/>
  <c r="M100" i="16" s="1"/>
  <c r="M101" i="16" s="1"/>
  <c r="M102" i="16" s="1"/>
  <c r="L91" i="16"/>
  <c r="L92" i="16" s="1"/>
  <c r="L93" i="16" s="1"/>
  <c r="L94" i="16" s="1"/>
  <c r="L95" i="16" s="1"/>
  <c r="L96" i="16" s="1"/>
  <c r="L97" i="16" s="1"/>
  <c r="L98" i="16" s="1"/>
  <c r="L99" i="16" s="1"/>
  <c r="L100" i="16" s="1"/>
  <c r="L101" i="16" s="1"/>
  <c r="L102" i="16" s="1"/>
  <c r="K91" i="16"/>
  <c r="K92" i="16" s="1"/>
  <c r="K93" i="16" s="1"/>
  <c r="K94" i="16" s="1"/>
  <c r="K95" i="16" s="1"/>
  <c r="K96" i="16" s="1"/>
  <c r="K97" i="16" s="1"/>
  <c r="K98" i="16" s="1"/>
  <c r="K99" i="16" s="1"/>
  <c r="K100" i="16" s="1"/>
  <c r="K101" i="16" s="1"/>
  <c r="K102" i="16" s="1"/>
  <c r="I91" i="16"/>
  <c r="I92" i="16" s="1"/>
  <c r="I93" i="16" s="1"/>
  <c r="I94" i="16" s="1"/>
  <c r="I95" i="16" s="1"/>
  <c r="I96" i="16" s="1"/>
  <c r="I97" i="16" s="1"/>
  <c r="I98" i="16" s="1"/>
  <c r="I99" i="16" s="1"/>
  <c r="I100" i="16" s="1"/>
  <c r="I101" i="16" s="1"/>
  <c r="I102" i="16" s="1"/>
  <c r="H91" i="16"/>
  <c r="H92" i="16" s="1"/>
  <c r="H93" i="16" s="1"/>
  <c r="H94" i="16" s="1"/>
  <c r="H95" i="16" s="1"/>
  <c r="H96" i="16" s="1"/>
  <c r="H97" i="16" s="1"/>
  <c r="H98" i="16" s="1"/>
  <c r="H99" i="16" s="1"/>
  <c r="H100" i="16" s="1"/>
  <c r="H101" i="16" s="1"/>
  <c r="H102" i="16" s="1"/>
  <c r="G91" i="16"/>
  <c r="G92" i="16" s="1"/>
  <c r="G93" i="16" s="1"/>
  <c r="G94" i="16" s="1"/>
  <c r="G95" i="16" s="1"/>
  <c r="G96" i="16" s="1"/>
  <c r="G97" i="16" s="1"/>
  <c r="G98" i="16" s="1"/>
  <c r="G99" i="16" s="1"/>
  <c r="G100" i="16" s="1"/>
  <c r="G101" i="16" s="1"/>
  <c r="G102" i="16" s="1"/>
  <c r="F91" i="16"/>
  <c r="F92" i="16" s="1"/>
  <c r="F93" i="16" s="1"/>
  <c r="F94" i="16" s="1"/>
  <c r="F95" i="16" s="1"/>
  <c r="F96" i="16" s="1"/>
  <c r="F97" i="16" s="1"/>
  <c r="F98" i="16" s="1"/>
  <c r="F99" i="16" s="1"/>
  <c r="F100" i="16" s="1"/>
  <c r="F101" i="16" s="1"/>
  <c r="F102" i="16" s="1"/>
  <c r="E91" i="16"/>
  <c r="E92" i="16" s="1"/>
  <c r="E93" i="16" s="1"/>
  <c r="E94" i="16" s="1"/>
  <c r="E95" i="16" s="1"/>
  <c r="E96" i="16" s="1"/>
  <c r="E97" i="16" s="1"/>
  <c r="E98" i="16" s="1"/>
  <c r="E99" i="16" s="1"/>
  <c r="E100" i="16" s="1"/>
  <c r="E101" i="16" s="1"/>
  <c r="E102" i="16" s="1"/>
  <c r="D91" i="16"/>
  <c r="D92" i="16" s="1"/>
  <c r="D93" i="16" s="1"/>
  <c r="D94" i="16" s="1"/>
  <c r="D95" i="16" s="1"/>
  <c r="D96" i="16" s="1"/>
  <c r="D97" i="16" s="1"/>
  <c r="D98" i="16" s="1"/>
  <c r="D99" i="16" s="1"/>
  <c r="D100" i="16" s="1"/>
  <c r="D101" i="16" s="1"/>
  <c r="D102" i="16" s="1"/>
  <c r="C91" i="16"/>
  <c r="C92" i="16" s="1"/>
  <c r="C93" i="16" s="1"/>
  <c r="C94" i="16" s="1"/>
  <c r="C95" i="16" s="1"/>
  <c r="C96" i="16" s="1"/>
  <c r="C97" i="16" s="1"/>
  <c r="C98" i="16" s="1"/>
  <c r="C99" i="16" s="1"/>
  <c r="C100" i="16" s="1"/>
  <c r="C101" i="16" s="1"/>
  <c r="C102" i="16" s="1"/>
  <c r="P79" i="16"/>
  <c r="P80" i="16" s="1"/>
  <c r="P81" i="16" s="1"/>
  <c r="P82" i="16" s="1"/>
  <c r="P83" i="16" s="1"/>
  <c r="P84" i="16" s="1"/>
  <c r="P85" i="16" s="1"/>
  <c r="P86" i="16" s="1"/>
  <c r="P87" i="16" s="1"/>
  <c r="P88" i="16" s="1"/>
  <c r="P89" i="16" s="1"/>
  <c r="P90" i="16" s="1"/>
  <c r="O79" i="16"/>
  <c r="O80" i="16" s="1"/>
  <c r="O81" i="16" s="1"/>
  <c r="O82" i="16" s="1"/>
  <c r="O83" i="16" s="1"/>
  <c r="O84" i="16" s="1"/>
  <c r="O85" i="16" s="1"/>
  <c r="O86" i="16" s="1"/>
  <c r="O87" i="16" s="1"/>
  <c r="O88" i="16" s="1"/>
  <c r="O89" i="16" s="1"/>
  <c r="O90" i="16" s="1"/>
  <c r="N79" i="16"/>
  <c r="N80" i="16" s="1"/>
  <c r="N81" i="16" s="1"/>
  <c r="N82" i="16" s="1"/>
  <c r="N83" i="16" s="1"/>
  <c r="N84" i="16" s="1"/>
  <c r="N85" i="16" s="1"/>
  <c r="N86" i="16" s="1"/>
  <c r="N87" i="16" s="1"/>
  <c r="N88" i="16" s="1"/>
  <c r="N89" i="16" s="1"/>
  <c r="N90" i="16" s="1"/>
  <c r="M79" i="16"/>
  <c r="M80" i="16" s="1"/>
  <c r="M81" i="16" s="1"/>
  <c r="M82" i="16" s="1"/>
  <c r="M83" i="16" s="1"/>
  <c r="M84" i="16" s="1"/>
  <c r="M85" i="16" s="1"/>
  <c r="M86" i="16" s="1"/>
  <c r="M87" i="16" s="1"/>
  <c r="M88" i="16" s="1"/>
  <c r="M89" i="16" s="1"/>
  <c r="M90" i="16" s="1"/>
  <c r="L79" i="16"/>
  <c r="L80" i="16" s="1"/>
  <c r="L81" i="16" s="1"/>
  <c r="L82" i="16" s="1"/>
  <c r="L83" i="16" s="1"/>
  <c r="L84" i="16" s="1"/>
  <c r="L85" i="16" s="1"/>
  <c r="L86" i="16" s="1"/>
  <c r="L87" i="16" s="1"/>
  <c r="L88" i="16" s="1"/>
  <c r="L89" i="16" s="1"/>
  <c r="L90" i="16" s="1"/>
  <c r="K79" i="16"/>
  <c r="K80" i="16" s="1"/>
  <c r="K81" i="16" s="1"/>
  <c r="K82" i="16" s="1"/>
  <c r="K83" i="16" s="1"/>
  <c r="K84" i="16" s="1"/>
  <c r="K85" i="16" s="1"/>
  <c r="K86" i="16" s="1"/>
  <c r="K87" i="16" s="1"/>
  <c r="K88" i="16" s="1"/>
  <c r="K89" i="16" s="1"/>
  <c r="K90" i="16" s="1"/>
  <c r="I79" i="16"/>
  <c r="I80" i="16" s="1"/>
  <c r="I81" i="16" s="1"/>
  <c r="I82" i="16" s="1"/>
  <c r="I83" i="16" s="1"/>
  <c r="I84" i="16" s="1"/>
  <c r="I85" i="16" s="1"/>
  <c r="I86" i="16" s="1"/>
  <c r="I87" i="16" s="1"/>
  <c r="I88" i="16" s="1"/>
  <c r="I89" i="16" s="1"/>
  <c r="I90" i="16" s="1"/>
  <c r="H79" i="16"/>
  <c r="H80" i="16" s="1"/>
  <c r="H81" i="16" s="1"/>
  <c r="H82" i="16" s="1"/>
  <c r="H83" i="16" s="1"/>
  <c r="H84" i="16" s="1"/>
  <c r="H85" i="16" s="1"/>
  <c r="H86" i="16" s="1"/>
  <c r="H87" i="16" s="1"/>
  <c r="H88" i="16" s="1"/>
  <c r="H89" i="16" s="1"/>
  <c r="H90" i="16" s="1"/>
  <c r="G79" i="16"/>
  <c r="G80" i="16" s="1"/>
  <c r="G81" i="16" s="1"/>
  <c r="G82" i="16" s="1"/>
  <c r="G83" i="16" s="1"/>
  <c r="G84" i="16" s="1"/>
  <c r="G85" i="16" s="1"/>
  <c r="G86" i="16" s="1"/>
  <c r="G87" i="16" s="1"/>
  <c r="G88" i="16" s="1"/>
  <c r="G89" i="16" s="1"/>
  <c r="G90" i="16" s="1"/>
  <c r="F79" i="16"/>
  <c r="F80" i="16" s="1"/>
  <c r="F81" i="16" s="1"/>
  <c r="F82" i="16" s="1"/>
  <c r="F83" i="16" s="1"/>
  <c r="F84" i="16" s="1"/>
  <c r="F85" i="16" s="1"/>
  <c r="F86" i="16" s="1"/>
  <c r="F87" i="16" s="1"/>
  <c r="F88" i="16" s="1"/>
  <c r="F89" i="16" s="1"/>
  <c r="F90" i="16" s="1"/>
  <c r="E79" i="16"/>
  <c r="E80" i="16" s="1"/>
  <c r="E81" i="16" s="1"/>
  <c r="E82" i="16" s="1"/>
  <c r="E83" i="16" s="1"/>
  <c r="E84" i="16" s="1"/>
  <c r="E85" i="16" s="1"/>
  <c r="E86" i="16" s="1"/>
  <c r="E87" i="16" s="1"/>
  <c r="E88" i="16" s="1"/>
  <c r="E89" i="16" s="1"/>
  <c r="E90" i="16" s="1"/>
  <c r="D79" i="16"/>
  <c r="D80" i="16" s="1"/>
  <c r="D81" i="16" s="1"/>
  <c r="D82" i="16" s="1"/>
  <c r="D83" i="16" s="1"/>
  <c r="D84" i="16" s="1"/>
  <c r="D85" i="16" s="1"/>
  <c r="D86" i="16" s="1"/>
  <c r="D87" i="16" s="1"/>
  <c r="D88" i="16" s="1"/>
  <c r="D89" i="16" s="1"/>
  <c r="D90" i="16" s="1"/>
  <c r="C79" i="16"/>
  <c r="C80" i="16" s="1"/>
  <c r="C81" i="16" s="1"/>
  <c r="C82" i="16" s="1"/>
  <c r="C83" i="16" s="1"/>
  <c r="C84" i="16" s="1"/>
  <c r="C85" i="16" s="1"/>
  <c r="C86" i="16" s="1"/>
  <c r="C87" i="16" s="1"/>
  <c r="C88" i="16" s="1"/>
  <c r="C89" i="16" s="1"/>
  <c r="C90" i="16" s="1"/>
  <c r="P67" i="16"/>
  <c r="P68" i="16" s="1"/>
  <c r="P69" i="16" s="1"/>
  <c r="P70" i="16" s="1"/>
  <c r="P71" i="16" s="1"/>
  <c r="P72" i="16" s="1"/>
  <c r="P73" i="16" s="1"/>
  <c r="P74" i="16" s="1"/>
  <c r="P75" i="16" s="1"/>
  <c r="P76" i="16" s="1"/>
  <c r="P77" i="16" s="1"/>
  <c r="P78" i="16" s="1"/>
  <c r="O67" i="16"/>
  <c r="O68" i="16" s="1"/>
  <c r="O69" i="16" s="1"/>
  <c r="O70" i="16" s="1"/>
  <c r="O71" i="16" s="1"/>
  <c r="O72" i="16" s="1"/>
  <c r="O73" i="16" s="1"/>
  <c r="O74" i="16" s="1"/>
  <c r="O75" i="16" s="1"/>
  <c r="O76" i="16" s="1"/>
  <c r="O77" i="16" s="1"/>
  <c r="O78" i="16" s="1"/>
  <c r="N67" i="16"/>
  <c r="N68" i="16" s="1"/>
  <c r="N69" i="16" s="1"/>
  <c r="N70" i="16" s="1"/>
  <c r="N71" i="16" s="1"/>
  <c r="N72" i="16" s="1"/>
  <c r="N73" i="16" s="1"/>
  <c r="N74" i="16" s="1"/>
  <c r="N75" i="16" s="1"/>
  <c r="N76" i="16" s="1"/>
  <c r="N77" i="16" s="1"/>
  <c r="N78" i="16" s="1"/>
  <c r="M67" i="16"/>
  <c r="M68" i="16" s="1"/>
  <c r="M69" i="16" s="1"/>
  <c r="M70" i="16" s="1"/>
  <c r="M71" i="16" s="1"/>
  <c r="M72" i="16" s="1"/>
  <c r="M73" i="16" s="1"/>
  <c r="M74" i="16" s="1"/>
  <c r="M75" i="16" s="1"/>
  <c r="M76" i="16" s="1"/>
  <c r="M77" i="16" s="1"/>
  <c r="M78" i="16" s="1"/>
  <c r="L67" i="16"/>
  <c r="L68" i="16" s="1"/>
  <c r="L69" i="16" s="1"/>
  <c r="L70" i="16" s="1"/>
  <c r="L71" i="16" s="1"/>
  <c r="L72" i="16" s="1"/>
  <c r="L73" i="16" s="1"/>
  <c r="L74" i="16" s="1"/>
  <c r="L75" i="16" s="1"/>
  <c r="L76" i="16" s="1"/>
  <c r="L77" i="16" s="1"/>
  <c r="L78" i="16" s="1"/>
  <c r="K67" i="16"/>
  <c r="K68" i="16" s="1"/>
  <c r="K69" i="16" s="1"/>
  <c r="K70" i="16" s="1"/>
  <c r="K71" i="16" s="1"/>
  <c r="K72" i="16" s="1"/>
  <c r="K73" i="16" s="1"/>
  <c r="K74" i="16" s="1"/>
  <c r="K75" i="16" s="1"/>
  <c r="K76" i="16" s="1"/>
  <c r="K77" i="16" s="1"/>
  <c r="K78" i="16" s="1"/>
  <c r="I67" i="16"/>
  <c r="I68" i="16" s="1"/>
  <c r="I69" i="16" s="1"/>
  <c r="I70" i="16" s="1"/>
  <c r="I71" i="16" s="1"/>
  <c r="I72" i="16" s="1"/>
  <c r="I73" i="16" s="1"/>
  <c r="I74" i="16" s="1"/>
  <c r="I75" i="16" s="1"/>
  <c r="I76" i="16" s="1"/>
  <c r="I77" i="16" s="1"/>
  <c r="I78" i="16" s="1"/>
  <c r="H67" i="16"/>
  <c r="H68" i="16" s="1"/>
  <c r="H69" i="16" s="1"/>
  <c r="H70" i="16" s="1"/>
  <c r="H71" i="16" s="1"/>
  <c r="H72" i="16" s="1"/>
  <c r="H73" i="16" s="1"/>
  <c r="H74" i="16" s="1"/>
  <c r="H75" i="16" s="1"/>
  <c r="H76" i="16" s="1"/>
  <c r="H77" i="16" s="1"/>
  <c r="H78" i="16" s="1"/>
  <c r="G67" i="16"/>
  <c r="G68" i="16" s="1"/>
  <c r="G69" i="16" s="1"/>
  <c r="G70" i="16" s="1"/>
  <c r="G71" i="16" s="1"/>
  <c r="G72" i="16" s="1"/>
  <c r="G73" i="16" s="1"/>
  <c r="G74" i="16" s="1"/>
  <c r="G75" i="16" s="1"/>
  <c r="G76" i="16" s="1"/>
  <c r="G77" i="16" s="1"/>
  <c r="G78" i="16" s="1"/>
  <c r="F67" i="16"/>
  <c r="F68" i="16" s="1"/>
  <c r="F69" i="16" s="1"/>
  <c r="F70" i="16" s="1"/>
  <c r="F71" i="16" s="1"/>
  <c r="F72" i="16" s="1"/>
  <c r="F73" i="16" s="1"/>
  <c r="F74" i="16" s="1"/>
  <c r="F75" i="16" s="1"/>
  <c r="F76" i="16" s="1"/>
  <c r="F77" i="16" s="1"/>
  <c r="F78" i="16" s="1"/>
  <c r="E67" i="16"/>
  <c r="E68" i="16" s="1"/>
  <c r="E69" i="16" s="1"/>
  <c r="E70" i="16" s="1"/>
  <c r="E71" i="16" s="1"/>
  <c r="E72" i="16" s="1"/>
  <c r="E73" i="16" s="1"/>
  <c r="E74" i="16" s="1"/>
  <c r="E75" i="16" s="1"/>
  <c r="E76" i="16" s="1"/>
  <c r="E77" i="16" s="1"/>
  <c r="E78" i="16" s="1"/>
  <c r="D67" i="16"/>
  <c r="D68" i="16" s="1"/>
  <c r="D69" i="16" s="1"/>
  <c r="D70" i="16" s="1"/>
  <c r="D71" i="16" s="1"/>
  <c r="D72" i="16" s="1"/>
  <c r="D73" i="16" s="1"/>
  <c r="D74" i="16" s="1"/>
  <c r="D75" i="16" s="1"/>
  <c r="D76" i="16" s="1"/>
  <c r="D77" i="16" s="1"/>
  <c r="D78" i="16" s="1"/>
  <c r="C67" i="16"/>
  <c r="C68" i="16" s="1"/>
  <c r="C69" i="16" s="1"/>
  <c r="C70" i="16" s="1"/>
  <c r="C71" i="16" s="1"/>
  <c r="C72" i="16" s="1"/>
  <c r="C73" i="16" s="1"/>
  <c r="C74" i="16" s="1"/>
  <c r="C75" i="16" s="1"/>
  <c r="C76" i="16" s="1"/>
  <c r="C77" i="16" s="1"/>
  <c r="C78" i="16" s="1"/>
  <c r="P55" i="16"/>
  <c r="P56" i="16" s="1"/>
  <c r="P57" i="16" s="1"/>
  <c r="P58" i="16" s="1"/>
  <c r="P59" i="16" s="1"/>
  <c r="P60" i="16" s="1"/>
  <c r="P61" i="16" s="1"/>
  <c r="P62" i="16" s="1"/>
  <c r="P63" i="16" s="1"/>
  <c r="P64" i="16" s="1"/>
  <c r="P65" i="16" s="1"/>
  <c r="P66" i="16" s="1"/>
  <c r="O55" i="16"/>
  <c r="O56" i="16" s="1"/>
  <c r="O57" i="16" s="1"/>
  <c r="O58" i="16" s="1"/>
  <c r="O59" i="16" s="1"/>
  <c r="O60" i="16" s="1"/>
  <c r="O61" i="16" s="1"/>
  <c r="O62" i="16" s="1"/>
  <c r="O63" i="16" s="1"/>
  <c r="O64" i="16" s="1"/>
  <c r="O65" i="16" s="1"/>
  <c r="O66" i="16" s="1"/>
  <c r="N55" i="16"/>
  <c r="N56" i="16" s="1"/>
  <c r="N57" i="16" s="1"/>
  <c r="N58" i="16" s="1"/>
  <c r="N59" i="16" s="1"/>
  <c r="N60" i="16" s="1"/>
  <c r="N61" i="16" s="1"/>
  <c r="N62" i="16" s="1"/>
  <c r="N63" i="16" s="1"/>
  <c r="N64" i="16" s="1"/>
  <c r="N65" i="16" s="1"/>
  <c r="N66" i="16" s="1"/>
  <c r="M55" i="16"/>
  <c r="M56" i="16" s="1"/>
  <c r="M57" i="16" s="1"/>
  <c r="M58" i="16" s="1"/>
  <c r="M59" i="16" s="1"/>
  <c r="M60" i="16" s="1"/>
  <c r="M61" i="16" s="1"/>
  <c r="M62" i="16" s="1"/>
  <c r="M63" i="16" s="1"/>
  <c r="M64" i="16" s="1"/>
  <c r="M65" i="16" s="1"/>
  <c r="M66" i="16" s="1"/>
  <c r="L55" i="16"/>
  <c r="L56" i="16" s="1"/>
  <c r="L57" i="16" s="1"/>
  <c r="L58" i="16" s="1"/>
  <c r="L59" i="16" s="1"/>
  <c r="L60" i="16" s="1"/>
  <c r="L61" i="16" s="1"/>
  <c r="L62" i="16" s="1"/>
  <c r="L63" i="16" s="1"/>
  <c r="L64" i="16" s="1"/>
  <c r="L65" i="16" s="1"/>
  <c r="L66" i="16" s="1"/>
  <c r="K55" i="16"/>
  <c r="K56" i="16" s="1"/>
  <c r="K57" i="16" s="1"/>
  <c r="K58" i="16" s="1"/>
  <c r="K59" i="16" s="1"/>
  <c r="K60" i="16" s="1"/>
  <c r="K61" i="16" s="1"/>
  <c r="K62" i="16" s="1"/>
  <c r="K63" i="16" s="1"/>
  <c r="K64" i="16" s="1"/>
  <c r="K65" i="16" s="1"/>
  <c r="K66" i="16" s="1"/>
  <c r="I55" i="16"/>
  <c r="I56" i="16" s="1"/>
  <c r="I57" i="16" s="1"/>
  <c r="I58" i="16" s="1"/>
  <c r="I59" i="16" s="1"/>
  <c r="I60" i="16" s="1"/>
  <c r="I61" i="16" s="1"/>
  <c r="I62" i="16" s="1"/>
  <c r="I63" i="16" s="1"/>
  <c r="I64" i="16" s="1"/>
  <c r="I65" i="16" s="1"/>
  <c r="I66" i="16" s="1"/>
  <c r="H55" i="16"/>
  <c r="H56" i="16" s="1"/>
  <c r="H57" i="16" s="1"/>
  <c r="H58" i="16" s="1"/>
  <c r="H59" i="16" s="1"/>
  <c r="H60" i="16" s="1"/>
  <c r="H61" i="16" s="1"/>
  <c r="H62" i="16" s="1"/>
  <c r="H63" i="16" s="1"/>
  <c r="H64" i="16" s="1"/>
  <c r="H65" i="16" s="1"/>
  <c r="H66" i="16" s="1"/>
  <c r="G55" i="16"/>
  <c r="G56" i="16" s="1"/>
  <c r="G57" i="16" s="1"/>
  <c r="G58" i="16" s="1"/>
  <c r="G59" i="16" s="1"/>
  <c r="G60" i="16" s="1"/>
  <c r="G61" i="16" s="1"/>
  <c r="G62" i="16" s="1"/>
  <c r="G63" i="16" s="1"/>
  <c r="G64" i="16" s="1"/>
  <c r="G65" i="16" s="1"/>
  <c r="G66" i="16" s="1"/>
  <c r="F55" i="16"/>
  <c r="F56" i="16" s="1"/>
  <c r="F57" i="16" s="1"/>
  <c r="F58" i="16" s="1"/>
  <c r="F59" i="16" s="1"/>
  <c r="F60" i="16" s="1"/>
  <c r="F61" i="16" s="1"/>
  <c r="F62" i="16" s="1"/>
  <c r="F63" i="16" s="1"/>
  <c r="F64" i="16" s="1"/>
  <c r="F65" i="16" s="1"/>
  <c r="F66" i="16" s="1"/>
  <c r="E55" i="16"/>
  <c r="E56" i="16" s="1"/>
  <c r="E57" i="16" s="1"/>
  <c r="E58" i="16" s="1"/>
  <c r="E59" i="16" s="1"/>
  <c r="E60" i="16" s="1"/>
  <c r="E61" i="16" s="1"/>
  <c r="E62" i="16" s="1"/>
  <c r="E63" i="16" s="1"/>
  <c r="E64" i="16" s="1"/>
  <c r="E65" i="16" s="1"/>
  <c r="E66" i="16" s="1"/>
  <c r="D55" i="16"/>
  <c r="D56" i="16" s="1"/>
  <c r="D57" i="16" s="1"/>
  <c r="D58" i="16" s="1"/>
  <c r="D59" i="16" s="1"/>
  <c r="D60" i="16" s="1"/>
  <c r="D61" i="16" s="1"/>
  <c r="D62" i="16" s="1"/>
  <c r="D63" i="16" s="1"/>
  <c r="D64" i="16" s="1"/>
  <c r="D65" i="16" s="1"/>
  <c r="D66" i="16" s="1"/>
  <c r="C55" i="16"/>
  <c r="C56" i="16" s="1"/>
  <c r="C57" i="16" s="1"/>
  <c r="C58" i="16" s="1"/>
  <c r="C59" i="16" s="1"/>
  <c r="C60" i="16" s="1"/>
  <c r="C61" i="16" s="1"/>
  <c r="C62" i="16" s="1"/>
  <c r="C63" i="16" s="1"/>
  <c r="C64" i="16" s="1"/>
  <c r="C65" i="16" s="1"/>
  <c r="C66" i="16" s="1"/>
  <c r="P43" i="16"/>
  <c r="P44" i="16" s="1"/>
  <c r="P45" i="16" s="1"/>
  <c r="P46" i="16" s="1"/>
  <c r="P47" i="16" s="1"/>
  <c r="P48" i="16" s="1"/>
  <c r="P49" i="16" s="1"/>
  <c r="P50" i="16" s="1"/>
  <c r="P51" i="16" s="1"/>
  <c r="P52" i="16" s="1"/>
  <c r="P53" i="16" s="1"/>
  <c r="P54" i="16" s="1"/>
  <c r="O43" i="16"/>
  <c r="O44" i="16" s="1"/>
  <c r="O45" i="16" s="1"/>
  <c r="O46" i="16" s="1"/>
  <c r="O47" i="16" s="1"/>
  <c r="O48" i="16" s="1"/>
  <c r="O49" i="16" s="1"/>
  <c r="O50" i="16" s="1"/>
  <c r="O51" i="16" s="1"/>
  <c r="O52" i="16" s="1"/>
  <c r="O53" i="16" s="1"/>
  <c r="O54" i="16" s="1"/>
  <c r="N43" i="16"/>
  <c r="N44" i="16" s="1"/>
  <c r="N45" i="16" s="1"/>
  <c r="N46" i="16" s="1"/>
  <c r="N47" i="16" s="1"/>
  <c r="N48" i="16" s="1"/>
  <c r="N49" i="16" s="1"/>
  <c r="N50" i="16" s="1"/>
  <c r="N51" i="16" s="1"/>
  <c r="N52" i="16" s="1"/>
  <c r="N53" i="16" s="1"/>
  <c r="N54" i="16" s="1"/>
  <c r="M43" i="16"/>
  <c r="M44" i="16" s="1"/>
  <c r="M45" i="16" s="1"/>
  <c r="M46" i="16" s="1"/>
  <c r="M47" i="16" s="1"/>
  <c r="M48" i="16" s="1"/>
  <c r="M49" i="16" s="1"/>
  <c r="M50" i="16" s="1"/>
  <c r="M51" i="16" s="1"/>
  <c r="M52" i="16" s="1"/>
  <c r="M53" i="16" s="1"/>
  <c r="M54" i="16" s="1"/>
  <c r="L43" i="16"/>
  <c r="L44" i="16" s="1"/>
  <c r="L45" i="16" s="1"/>
  <c r="L46" i="16" s="1"/>
  <c r="L47" i="16" s="1"/>
  <c r="L48" i="16" s="1"/>
  <c r="L49" i="16" s="1"/>
  <c r="L50" i="16" s="1"/>
  <c r="L51" i="16" s="1"/>
  <c r="L52" i="16" s="1"/>
  <c r="L53" i="16" s="1"/>
  <c r="L54" i="16" s="1"/>
  <c r="K43" i="16"/>
  <c r="K44" i="16" s="1"/>
  <c r="K45" i="16" s="1"/>
  <c r="K46" i="16" s="1"/>
  <c r="K47" i="16" s="1"/>
  <c r="K48" i="16" s="1"/>
  <c r="K49" i="16" s="1"/>
  <c r="K50" i="16" s="1"/>
  <c r="K51" i="16" s="1"/>
  <c r="K52" i="16" s="1"/>
  <c r="K53" i="16" s="1"/>
  <c r="K54" i="16" s="1"/>
  <c r="I43" i="16"/>
  <c r="I44" i="16" s="1"/>
  <c r="I45" i="16" s="1"/>
  <c r="I46" i="16" s="1"/>
  <c r="I47" i="16" s="1"/>
  <c r="I48" i="16" s="1"/>
  <c r="I49" i="16" s="1"/>
  <c r="I50" i="16" s="1"/>
  <c r="I51" i="16" s="1"/>
  <c r="I52" i="16" s="1"/>
  <c r="I53" i="16" s="1"/>
  <c r="I54" i="16" s="1"/>
  <c r="H43" i="16"/>
  <c r="H44" i="16" s="1"/>
  <c r="H45" i="16" s="1"/>
  <c r="H46" i="16" s="1"/>
  <c r="H47" i="16" s="1"/>
  <c r="H48" i="16" s="1"/>
  <c r="H49" i="16" s="1"/>
  <c r="H50" i="16" s="1"/>
  <c r="H51" i="16" s="1"/>
  <c r="H52" i="16" s="1"/>
  <c r="H53" i="16" s="1"/>
  <c r="H54" i="16" s="1"/>
  <c r="G43" i="16"/>
  <c r="G44" i="16" s="1"/>
  <c r="G45" i="16" s="1"/>
  <c r="G46" i="16" s="1"/>
  <c r="G47" i="16" s="1"/>
  <c r="G48" i="16" s="1"/>
  <c r="G49" i="16" s="1"/>
  <c r="G50" i="16" s="1"/>
  <c r="G51" i="16" s="1"/>
  <c r="G52" i="16" s="1"/>
  <c r="G53" i="16" s="1"/>
  <c r="G54" i="16" s="1"/>
  <c r="F43" i="16"/>
  <c r="F44" i="16" s="1"/>
  <c r="F45" i="16" s="1"/>
  <c r="F46" i="16" s="1"/>
  <c r="F47" i="16" s="1"/>
  <c r="F48" i="16" s="1"/>
  <c r="F49" i="16" s="1"/>
  <c r="F50" i="16" s="1"/>
  <c r="F51" i="16" s="1"/>
  <c r="F52" i="16" s="1"/>
  <c r="F53" i="16" s="1"/>
  <c r="F54" i="16" s="1"/>
  <c r="E43" i="16"/>
  <c r="E44" i="16" s="1"/>
  <c r="E45" i="16" s="1"/>
  <c r="E46" i="16" s="1"/>
  <c r="E47" i="16" s="1"/>
  <c r="E48" i="16" s="1"/>
  <c r="E49" i="16" s="1"/>
  <c r="E50" i="16" s="1"/>
  <c r="E51" i="16" s="1"/>
  <c r="E52" i="16" s="1"/>
  <c r="E53" i="16" s="1"/>
  <c r="E54" i="16" s="1"/>
  <c r="D43" i="16"/>
  <c r="D44" i="16" s="1"/>
  <c r="D45" i="16" s="1"/>
  <c r="D46" i="16" s="1"/>
  <c r="D47" i="16" s="1"/>
  <c r="D48" i="16" s="1"/>
  <c r="D49" i="16" s="1"/>
  <c r="D50" i="16" s="1"/>
  <c r="D51" i="16" s="1"/>
  <c r="D52" i="16" s="1"/>
  <c r="D53" i="16" s="1"/>
  <c r="D54" i="16" s="1"/>
  <c r="C43" i="16"/>
  <c r="C44" i="16" s="1"/>
  <c r="C45" i="16" s="1"/>
  <c r="C46" i="16" s="1"/>
  <c r="C47" i="16" s="1"/>
  <c r="C48" i="16" s="1"/>
  <c r="C49" i="16" s="1"/>
  <c r="C50" i="16" s="1"/>
  <c r="C51" i="16" s="1"/>
  <c r="C52" i="16" s="1"/>
  <c r="C53" i="16" s="1"/>
  <c r="C54" i="16" s="1"/>
  <c r="P31" i="16"/>
  <c r="P32" i="16" s="1"/>
  <c r="P33" i="16" s="1"/>
  <c r="P34" i="16" s="1"/>
  <c r="P35" i="16" s="1"/>
  <c r="P36" i="16" s="1"/>
  <c r="P37" i="16" s="1"/>
  <c r="P38" i="16" s="1"/>
  <c r="P39" i="16" s="1"/>
  <c r="P40" i="16" s="1"/>
  <c r="P41" i="16" s="1"/>
  <c r="P42" i="16" s="1"/>
  <c r="O31" i="16"/>
  <c r="O32" i="16" s="1"/>
  <c r="O33" i="16" s="1"/>
  <c r="O34" i="16" s="1"/>
  <c r="O35" i="16" s="1"/>
  <c r="O36" i="16" s="1"/>
  <c r="O37" i="16" s="1"/>
  <c r="O38" i="16" s="1"/>
  <c r="O39" i="16" s="1"/>
  <c r="O40" i="16" s="1"/>
  <c r="O41" i="16" s="1"/>
  <c r="O42" i="16" s="1"/>
  <c r="N31" i="16"/>
  <c r="N32" i="16" s="1"/>
  <c r="N33" i="16" s="1"/>
  <c r="N34" i="16" s="1"/>
  <c r="N35" i="16" s="1"/>
  <c r="N36" i="16" s="1"/>
  <c r="N37" i="16" s="1"/>
  <c r="N38" i="16" s="1"/>
  <c r="N39" i="16" s="1"/>
  <c r="N40" i="16" s="1"/>
  <c r="N41" i="16" s="1"/>
  <c r="N42" i="16" s="1"/>
  <c r="M31" i="16"/>
  <c r="M32" i="16" s="1"/>
  <c r="M33" i="16" s="1"/>
  <c r="M34" i="16" s="1"/>
  <c r="M35" i="16" s="1"/>
  <c r="M36" i="16" s="1"/>
  <c r="M37" i="16" s="1"/>
  <c r="M38" i="16" s="1"/>
  <c r="M39" i="16" s="1"/>
  <c r="M40" i="16" s="1"/>
  <c r="M41" i="16" s="1"/>
  <c r="M42" i="16" s="1"/>
  <c r="L31" i="16"/>
  <c r="L32" i="16" s="1"/>
  <c r="L33" i="16" s="1"/>
  <c r="L34" i="16" s="1"/>
  <c r="L35" i="16" s="1"/>
  <c r="L36" i="16" s="1"/>
  <c r="L37" i="16" s="1"/>
  <c r="L38" i="16" s="1"/>
  <c r="L39" i="16" s="1"/>
  <c r="L40" i="16" s="1"/>
  <c r="L41" i="16" s="1"/>
  <c r="L42" i="16" s="1"/>
  <c r="K31" i="16"/>
  <c r="K32" i="16" s="1"/>
  <c r="K33" i="16" s="1"/>
  <c r="K34" i="16" s="1"/>
  <c r="K35" i="16" s="1"/>
  <c r="K36" i="16" s="1"/>
  <c r="K37" i="16" s="1"/>
  <c r="K38" i="16" s="1"/>
  <c r="K39" i="16" s="1"/>
  <c r="K40" i="16" s="1"/>
  <c r="K41" i="16" s="1"/>
  <c r="K42" i="16" s="1"/>
  <c r="I31" i="16"/>
  <c r="I32" i="16" s="1"/>
  <c r="I33" i="16" s="1"/>
  <c r="I34" i="16" s="1"/>
  <c r="I35" i="16" s="1"/>
  <c r="I36" i="16" s="1"/>
  <c r="I37" i="16" s="1"/>
  <c r="I38" i="16" s="1"/>
  <c r="I39" i="16" s="1"/>
  <c r="I40" i="16" s="1"/>
  <c r="I41" i="16" s="1"/>
  <c r="I42" i="16" s="1"/>
  <c r="H31" i="16"/>
  <c r="H32" i="16" s="1"/>
  <c r="H33" i="16" s="1"/>
  <c r="H34" i="16" s="1"/>
  <c r="H35" i="16" s="1"/>
  <c r="H36" i="16" s="1"/>
  <c r="H37" i="16" s="1"/>
  <c r="H38" i="16" s="1"/>
  <c r="H39" i="16" s="1"/>
  <c r="H40" i="16" s="1"/>
  <c r="H41" i="16" s="1"/>
  <c r="H42" i="16" s="1"/>
  <c r="G31" i="16"/>
  <c r="G32" i="16" s="1"/>
  <c r="G33" i="16" s="1"/>
  <c r="G34" i="16" s="1"/>
  <c r="G35" i="16" s="1"/>
  <c r="G36" i="16" s="1"/>
  <c r="G37" i="16" s="1"/>
  <c r="G38" i="16" s="1"/>
  <c r="G39" i="16" s="1"/>
  <c r="G40" i="16" s="1"/>
  <c r="G41" i="16" s="1"/>
  <c r="G42" i="16" s="1"/>
  <c r="F31" i="16"/>
  <c r="F32" i="16" s="1"/>
  <c r="F33" i="16" s="1"/>
  <c r="F34" i="16" s="1"/>
  <c r="F35" i="16" s="1"/>
  <c r="F36" i="16" s="1"/>
  <c r="F37" i="16" s="1"/>
  <c r="F38" i="16" s="1"/>
  <c r="F39" i="16" s="1"/>
  <c r="F40" i="16" s="1"/>
  <c r="F41" i="16" s="1"/>
  <c r="F42" i="16" s="1"/>
  <c r="E31" i="16"/>
  <c r="E32" i="16" s="1"/>
  <c r="E33" i="16" s="1"/>
  <c r="E34" i="16" s="1"/>
  <c r="E35" i="16" s="1"/>
  <c r="E36" i="16" s="1"/>
  <c r="E37" i="16" s="1"/>
  <c r="E38" i="16" s="1"/>
  <c r="E39" i="16" s="1"/>
  <c r="E40" i="16" s="1"/>
  <c r="E41" i="16" s="1"/>
  <c r="E42" i="16" s="1"/>
  <c r="D31" i="16"/>
  <c r="D32" i="16" s="1"/>
  <c r="D33" i="16" s="1"/>
  <c r="D34" i="16" s="1"/>
  <c r="D35" i="16" s="1"/>
  <c r="D36" i="16" s="1"/>
  <c r="D37" i="16" s="1"/>
  <c r="D38" i="16" s="1"/>
  <c r="D39" i="16" s="1"/>
  <c r="D40" i="16" s="1"/>
  <c r="D41" i="16" s="1"/>
  <c r="D42" i="16" s="1"/>
  <c r="C31" i="16"/>
  <c r="C32" i="16" s="1"/>
  <c r="C33" i="16" s="1"/>
  <c r="C34" i="16" s="1"/>
  <c r="C35" i="16" s="1"/>
  <c r="C36" i="16" s="1"/>
  <c r="C37" i="16" s="1"/>
  <c r="C38" i="16" s="1"/>
  <c r="C39" i="16" s="1"/>
  <c r="C40" i="16" s="1"/>
  <c r="C41" i="16" s="1"/>
  <c r="C42" i="16" s="1"/>
  <c r="P19" i="16"/>
  <c r="P20" i="16" s="1"/>
  <c r="P21" i="16" s="1"/>
  <c r="P22" i="16" s="1"/>
  <c r="P23" i="16" s="1"/>
  <c r="P24" i="16" s="1"/>
  <c r="P25" i="16" s="1"/>
  <c r="P26" i="16" s="1"/>
  <c r="P27" i="16" s="1"/>
  <c r="P28" i="16" s="1"/>
  <c r="P29" i="16" s="1"/>
  <c r="P30" i="16" s="1"/>
  <c r="O19" i="16"/>
  <c r="O20" i="16" s="1"/>
  <c r="O21" i="16" s="1"/>
  <c r="O22" i="16" s="1"/>
  <c r="O23" i="16" s="1"/>
  <c r="O24" i="16" s="1"/>
  <c r="O25" i="16" s="1"/>
  <c r="O26" i="16" s="1"/>
  <c r="O27" i="16" s="1"/>
  <c r="O28" i="16" s="1"/>
  <c r="O29" i="16" s="1"/>
  <c r="O30" i="16" s="1"/>
  <c r="N19" i="16"/>
  <c r="N20" i="16" s="1"/>
  <c r="N21" i="16" s="1"/>
  <c r="N22" i="16" s="1"/>
  <c r="N23" i="16" s="1"/>
  <c r="N24" i="16" s="1"/>
  <c r="N25" i="16" s="1"/>
  <c r="N26" i="16" s="1"/>
  <c r="N27" i="16" s="1"/>
  <c r="N28" i="16" s="1"/>
  <c r="N29" i="16" s="1"/>
  <c r="N30" i="16" s="1"/>
  <c r="M19" i="16"/>
  <c r="M20" i="16" s="1"/>
  <c r="M21" i="16" s="1"/>
  <c r="M22" i="16" s="1"/>
  <c r="M23" i="16" s="1"/>
  <c r="M24" i="16" s="1"/>
  <c r="M25" i="16" s="1"/>
  <c r="M26" i="16" s="1"/>
  <c r="M27" i="16" s="1"/>
  <c r="M28" i="16" s="1"/>
  <c r="M29" i="16" s="1"/>
  <c r="M30" i="16" s="1"/>
  <c r="L19" i="16"/>
  <c r="L20" i="16" s="1"/>
  <c r="L21" i="16" s="1"/>
  <c r="L22" i="16" s="1"/>
  <c r="L23" i="16" s="1"/>
  <c r="L24" i="16" s="1"/>
  <c r="L25" i="16" s="1"/>
  <c r="L26" i="16" s="1"/>
  <c r="L27" i="16" s="1"/>
  <c r="L28" i="16" s="1"/>
  <c r="L29" i="16" s="1"/>
  <c r="L30" i="16" s="1"/>
  <c r="K19" i="16"/>
  <c r="K20" i="16" s="1"/>
  <c r="K21" i="16" s="1"/>
  <c r="K22" i="16" s="1"/>
  <c r="K23" i="16" s="1"/>
  <c r="K24" i="16" s="1"/>
  <c r="K25" i="16" s="1"/>
  <c r="K26" i="16" s="1"/>
  <c r="K27" i="16" s="1"/>
  <c r="K28" i="16" s="1"/>
  <c r="K29" i="16" s="1"/>
  <c r="K30" i="16" s="1"/>
  <c r="I19" i="16"/>
  <c r="I20" i="16" s="1"/>
  <c r="I21" i="16" s="1"/>
  <c r="I22" i="16" s="1"/>
  <c r="I23" i="16" s="1"/>
  <c r="I24" i="16" s="1"/>
  <c r="I25" i="16" s="1"/>
  <c r="I26" i="16" s="1"/>
  <c r="I27" i="16" s="1"/>
  <c r="I28" i="16" s="1"/>
  <c r="I29" i="16" s="1"/>
  <c r="I30" i="16" s="1"/>
  <c r="H19" i="16"/>
  <c r="H20" i="16" s="1"/>
  <c r="H21" i="16" s="1"/>
  <c r="H22" i="16" s="1"/>
  <c r="H23" i="16" s="1"/>
  <c r="H24" i="16" s="1"/>
  <c r="H25" i="16" s="1"/>
  <c r="H26" i="16" s="1"/>
  <c r="H27" i="16" s="1"/>
  <c r="H28" i="16" s="1"/>
  <c r="H29" i="16" s="1"/>
  <c r="H30" i="16" s="1"/>
  <c r="G19" i="16"/>
  <c r="G20" i="16" s="1"/>
  <c r="G21" i="16" s="1"/>
  <c r="G22" i="16" s="1"/>
  <c r="G23" i="16" s="1"/>
  <c r="G24" i="16" s="1"/>
  <c r="G25" i="16" s="1"/>
  <c r="G26" i="16" s="1"/>
  <c r="G27" i="16" s="1"/>
  <c r="G28" i="16" s="1"/>
  <c r="G29" i="16" s="1"/>
  <c r="G30" i="16" s="1"/>
  <c r="F19" i="16"/>
  <c r="F20" i="16" s="1"/>
  <c r="F21" i="16" s="1"/>
  <c r="F22" i="16" s="1"/>
  <c r="F23" i="16" s="1"/>
  <c r="F24" i="16" s="1"/>
  <c r="F25" i="16" s="1"/>
  <c r="F26" i="16" s="1"/>
  <c r="F27" i="16" s="1"/>
  <c r="F28" i="16" s="1"/>
  <c r="F29" i="16" s="1"/>
  <c r="F30" i="16" s="1"/>
  <c r="E19" i="16"/>
  <c r="E20" i="16" s="1"/>
  <c r="E21" i="16" s="1"/>
  <c r="E22" i="16" s="1"/>
  <c r="E23" i="16" s="1"/>
  <c r="E24" i="16" s="1"/>
  <c r="E25" i="16" s="1"/>
  <c r="E26" i="16" s="1"/>
  <c r="E27" i="16" s="1"/>
  <c r="E28" i="16" s="1"/>
  <c r="E29" i="16" s="1"/>
  <c r="E30" i="16" s="1"/>
  <c r="D19" i="16"/>
  <c r="D20" i="16" s="1"/>
  <c r="D21" i="16" s="1"/>
  <c r="D22" i="16" s="1"/>
  <c r="D23" i="16" s="1"/>
  <c r="D24" i="16" s="1"/>
  <c r="D25" i="16" s="1"/>
  <c r="D26" i="16" s="1"/>
  <c r="D27" i="16" s="1"/>
  <c r="D28" i="16" s="1"/>
  <c r="D29" i="16" s="1"/>
  <c r="D30" i="16" s="1"/>
  <c r="C19" i="16"/>
  <c r="C20" i="16" s="1"/>
  <c r="C21" i="16" s="1"/>
  <c r="C22" i="16" s="1"/>
  <c r="C23" i="16" s="1"/>
  <c r="C24" i="16" s="1"/>
  <c r="C25" i="16" s="1"/>
  <c r="C26" i="16" s="1"/>
  <c r="C27" i="16" s="1"/>
  <c r="C28" i="16" s="1"/>
  <c r="C29" i="16" s="1"/>
  <c r="C30" i="16" s="1"/>
  <c r="A19" i="16"/>
  <c r="A31" i="16" s="1"/>
  <c r="R14" i="16"/>
  <c r="A8" i="16"/>
  <c r="A9" i="16" s="1"/>
  <c r="A10" i="16" s="1"/>
  <c r="A11" i="16" s="1"/>
  <c r="A12" i="16" s="1"/>
  <c r="A13" i="16" s="1"/>
  <c r="A14" i="16" s="1"/>
  <c r="A15" i="16" s="1"/>
  <c r="A16" i="16" s="1"/>
  <c r="A17" i="16" s="1"/>
  <c r="A18" i="16" s="1"/>
  <c r="P7" i="16"/>
  <c r="P8" i="16" s="1"/>
  <c r="P9" i="16" s="1"/>
  <c r="P10" i="16" s="1"/>
  <c r="P11" i="16" s="1"/>
  <c r="P12" i="16" s="1"/>
  <c r="P13" i="16" s="1"/>
  <c r="P14" i="16" s="1"/>
  <c r="P15" i="16" s="1"/>
  <c r="P16" i="16" s="1"/>
  <c r="P17" i="16" s="1"/>
  <c r="P18" i="16" s="1"/>
  <c r="O7" i="16"/>
  <c r="O8" i="16" s="1"/>
  <c r="O9" i="16" s="1"/>
  <c r="O10" i="16" s="1"/>
  <c r="O11" i="16" s="1"/>
  <c r="O12" i="16" s="1"/>
  <c r="O13" i="16" s="1"/>
  <c r="O14" i="16" s="1"/>
  <c r="O15" i="16" s="1"/>
  <c r="O16" i="16" s="1"/>
  <c r="O17" i="16" s="1"/>
  <c r="O18" i="16" s="1"/>
  <c r="N7" i="16"/>
  <c r="N8" i="16" s="1"/>
  <c r="N9" i="16" s="1"/>
  <c r="N10" i="16" s="1"/>
  <c r="N11" i="16" s="1"/>
  <c r="N12" i="16" s="1"/>
  <c r="N13" i="16" s="1"/>
  <c r="N14" i="16" s="1"/>
  <c r="N15" i="16" s="1"/>
  <c r="N16" i="16" s="1"/>
  <c r="N17" i="16" s="1"/>
  <c r="N18" i="16" s="1"/>
  <c r="M7" i="16"/>
  <c r="M8" i="16" s="1"/>
  <c r="M9" i="16" s="1"/>
  <c r="M10" i="16" s="1"/>
  <c r="M11" i="16" s="1"/>
  <c r="M12" i="16" s="1"/>
  <c r="M13" i="16" s="1"/>
  <c r="M14" i="16" s="1"/>
  <c r="M15" i="16" s="1"/>
  <c r="M16" i="16" s="1"/>
  <c r="M17" i="16" s="1"/>
  <c r="M18" i="16" s="1"/>
  <c r="L7" i="16"/>
  <c r="L8" i="16" s="1"/>
  <c r="L9" i="16" s="1"/>
  <c r="L10" i="16" s="1"/>
  <c r="L11" i="16" s="1"/>
  <c r="L12" i="16" s="1"/>
  <c r="L13" i="16" s="1"/>
  <c r="L14" i="16" s="1"/>
  <c r="L15" i="16" s="1"/>
  <c r="L16" i="16" s="1"/>
  <c r="L17" i="16" s="1"/>
  <c r="L18" i="16" s="1"/>
  <c r="K7" i="16"/>
  <c r="K8" i="16" s="1"/>
  <c r="K9" i="16" s="1"/>
  <c r="K10" i="16" s="1"/>
  <c r="K11" i="16" s="1"/>
  <c r="K12" i="16" s="1"/>
  <c r="K13" i="16" s="1"/>
  <c r="K14" i="16" s="1"/>
  <c r="K15" i="16" s="1"/>
  <c r="K16" i="16" s="1"/>
  <c r="K17" i="16" s="1"/>
  <c r="K18" i="16" s="1"/>
  <c r="I7" i="16"/>
  <c r="I8" i="16" s="1"/>
  <c r="I9" i="16" s="1"/>
  <c r="I10" i="16" s="1"/>
  <c r="I11" i="16" s="1"/>
  <c r="I12" i="16" s="1"/>
  <c r="I13" i="16" s="1"/>
  <c r="I14" i="16" s="1"/>
  <c r="I15" i="16" s="1"/>
  <c r="I16" i="16" s="1"/>
  <c r="I17" i="16" s="1"/>
  <c r="I18" i="16" s="1"/>
  <c r="H7" i="16"/>
  <c r="H8" i="16" s="1"/>
  <c r="H9" i="16" s="1"/>
  <c r="H10" i="16" s="1"/>
  <c r="H11" i="16" s="1"/>
  <c r="H12" i="16" s="1"/>
  <c r="H13" i="16" s="1"/>
  <c r="H14" i="16" s="1"/>
  <c r="H15" i="16" s="1"/>
  <c r="H16" i="16" s="1"/>
  <c r="H17" i="16" s="1"/>
  <c r="H18" i="16" s="1"/>
  <c r="G7" i="16"/>
  <c r="G8" i="16" s="1"/>
  <c r="G9" i="16" s="1"/>
  <c r="G10" i="16" s="1"/>
  <c r="G11" i="16" s="1"/>
  <c r="G12" i="16" s="1"/>
  <c r="G13" i="16" s="1"/>
  <c r="G14" i="16" s="1"/>
  <c r="G15" i="16" s="1"/>
  <c r="G16" i="16" s="1"/>
  <c r="G17" i="16" s="1"/>
  <c r="G18" i="16" s="1"/>
  <c r="F7" i="16"/>
  <c r="F8" i="16" s="1"/>
  <c r="F9" i="16" s="1"/>
  <c r="F10" i="16" s="1"/>
  <c r="F11" i="16" s="1"/>
  <c r="F12" i="16" s="1"/>
  <c r="F13" i="16" s="1"/>
  <c r="F14" i="16" s="1"/>
  <c r="F15" i="16" s="1"/>
  <c r="F16" i="16" s="1"/>
  <c r="F17" i="16" s="1"/>
  <c r="F18" i="16" s="1"/>
  <c r="E7" i="16"/>
  <c r="E8" i="16" s="1"/>
  <c r="E9" i="16" s="1"/>
  <c r="E10" i="16" s="1"/>
  <c r="E11" i="16" s="1"/>
  <c r="E12" i="16" s="1"/>
  <c r="E13" i="16" s="1"/>
  <c r="E14" i="16" s="1"/>
  <c r="E15" i="16" s="1"/>
  <c r="E16" i="16" s="1"/>
  <c r="E17" i="16" s="1"/>
  <c r="E18" i="16" s="1"/>
  <c r="D7" i="16"/>
  <c r="D8" i="16" s="1"/>
  <c r="D9" i="16" s="1"/>
  <c r="D10" i="16" s="1"/>
  <c r="D11" i="16" s="1"/>
  <c r="D12" i="16" s="1"/>
  <c r="D13" i="16" s="1"/>
  <c r="D14" i="16" s="1"/>
  <c r="D15" i="16" s="1"/>
  <c r="D16" i="16" s="1"/>
  <c r="D17" i="16" s="1"/>
  <c r="D18" i="16" s="1"/>
  <c r="C7" i="16"/>
  <c r="C8" i="16" s="1"/>
  <c r="C9" i="16" s="1"/>
  <c r="C10" i="16" s="1"/>
  <c r="C11" i="16" s="1"/>
  <c r="C12" i="16" s="1"/>
  <c r="C13" i="16" s="1"/>
  <c r="C14" i="16" s="1"/>
  <c r="C15" i="16" s="1"/>
  <c r="C16" i="16" s="1"/>
  <c r="C17" i="16" s="1"/>
  <c r="C18" i="16" s="1"/>
  <c r="O92" i="14"/>
  <c r="N92" i="14"/>
  <c r="M92" i="14"/>
  <c r="L92" i="14"/>
  <c r="K92" i="14"/>
  <c r="J92" i="14"/>
  <c r="H92" i="14"/>
  <c r="G92" i="14"/>
  <c r="F92" i="14"/>
  <c r="E92" i="14"/>
  <c r="D92" i="14"/>
  <c r="C92" i="14"/>
  <c r="B92" i="14"/>
  <c r="O91" i="14"/>
  <c r="N91" i="14"/>
  <c r="M91" i="14"/>
  <c r="L91" i="14"/>
  <c r="K91" i="14"/>
  <c r="J91" i="14"/>
  <c r="H91" i="14"/>
  <c r="G91" i="14"/>
  <c r="F91" i="14"/>
  <c r="E91" i="14"/>
  <c r="D91" i="14"/>
  <c r="C91" i="14"/>
  <c r="B91" i="14"/>
  <c r="O90" i="14"/>
  <c r="N90" i="14"/>
  <c r="M90" i="14"/>
  <c r="L90" i="14"/>
  <c r="K90" i="14"/>
  <c r="J90" i="14"/>
  <c r="H90" i="14"/>
  <c r="G90" i="14"/>
  <c r="F90" i="14"/>
  <c r="E90" i="14"/>
  <c r="D90" i="14"/>
  <c r="C90" i="14"/>
  <c r="B90" i="14"/>
  <c r="O89" i="14"/>
  <c r="N89" i="14"/>
  <c r="M89" i="14"/>
  <c r="L89" i="14"/>
  <c r="K89" i="14"/>
  <c r="J89" i="14"/>
  <c r="H89" i="14"/>
  <c r="G89" i="14"/>
  <c r="F89" i="14"/>
  <c r="E89" i="14"/>
  <c r="D89" i="14"/>
  <c r="C89" i="14"/>
  <c r="B89" i="14"/>
  <c r="O88" i="14"/>
  <c r="N88" i="14"/>
  <c r="M88" i="14"/>
  <c r="L88" i="14"/>
  <c r="K88" i="14"/>
  <c r="J88" i="14"/>
  <c r="H88" i="14"/>
  <c r="G88" i="14"/>
  <c r="F88" i="14"/>
  <c r="E88" i="14"/>
  <c r="D88" i="14"/>
  <c r="C88" i="14"/>
  <c r="B88" i="14"/>
  <c r="O87" i="14"/>
  <c r="N87" i="14"/>
  <c r="M87" i="14"/>
  <c r="L87" i="14"/>
  <c r="K87" i="14"/>
  <c r="J87" i="14"/>
  <c r="H87" i="14"/>
  <c r="G87" i="14"/>
  <c r="F87" i="14"/>
  <c r="E87" i="14"/>
  <c r="D87" i="14"/>
  <c r="C87" i="14"/>
  <c r="B87" i="14"/>
  <c r="O86" i="14"/>
  <c r="N86" i="14"/>
  <c r="M86" i="14"/>
  <c r="L86" i="14"/>
  <c r="K86" i="14"/>
  <c r="J86" i="14"/>
  <c r="H86" i="14"/>
  <c r="G86" i="14"/>
  <c r="F86" i="14"/>
  <c r="E86" i="14"/>
  <c r="D86" i="14"/>
  <c r="C86" i="14"/>
  <c r="B86" i="14"/>
  <c r="O85" i="14"/>
  <c r="N85" i="14"/>
  <c r="M85" i="14"/>
  <c r="L85" i="14"/>
  <c r="K85" i="14"/>
  <c r="J85" i="14"/>
  <c r="H85" i="14"/>
  <c r="G85" i="14"/>
  <c r="F85" i="14"/>
  <c r="E85" i="14"/>
  <c r="D85" i="14"/>
  <c r="C85" i="14"/>
  <c r="B85" i="14"/>
  <c r="O84" i="14"/>
  <c r="N84" i="14"/>
  <c r="M84" i="14"/>
  <c r="L84" i="14"/>
  <c r="K84" i="14"/>
  <c r="J84" i="14"/>
  <c r="H84" i="14"/>
  <c r="G84" i="14"/>
  <c r="F84" i="14"/>
  <c r="E84" i="14"/>
  <c r="D84" i="14"/>
  <c r="C84" i="14"/>
  <c r="B84" i="14"/>
  <c r="O83" i="14"/>
  <c r="N83" i="14"/>
  <c r="M83" i="14"/>
  <c r="L83" i="14"/>
  <c r="K83" i="14"/>
  <c r="J83" i="14"/>
  <c r="H83" i="14"/>
  <c r="G83" i="14"/>
  <c r="F83" i="14"/>
  <c r="E83" i="14"/>
  <c r="D83" i="14"/>
  <c r="C83" i="14"/>
  <c r="B83" i="14"/>
  <c r="O82" i="14"/>
  <c r="N82" i="14"/>
  <c r="M82" i="14"/>
  <c r="L82" i="14"/>
  <c r="K82" i="14"/>
  <c r="J82" i="14"/>
  <c r="H82" i="14"/>
  <c r="G82" i="14"/>
  <c r="F82" i="14"/>
  <c r="E82" i="14"/>
  <c r="D82" i="14"/>
  <c r="C82" i="14"/>
  <c r="B82" i="14"/>
  <c r="O81" i="14"/>
  <c r="N81" i="14"/>
  <c r="M81" i="14"/>
  <c r="L81" i="14"/>
  <c r="K81" i="14"/>
  <c r="J81" i="14"/>
  <c r="H81" i="14"/>
  <c r="G81" i="14"/>
  <c r="F81" i="14"/>
  <c r="E81" i="14"/>
  <c r="D81" i="14"/>
  <c r="C81" i="14"/>
  <c r="B81" i="14"/>
  <c r="O80" i="14"/>
  <c r="N80" i="14"/>
  <c r="M80" i="14"/>
  <c r="L80" i="14"/>
  <c r="K80" i="14"/>
  <c r="J80" i="14"/>
  <c r="H80" i="14"/>
  <c r="G80" i="14"/>
  <c r="F80" i="14"/>
  <c r="E80" i="14"/>
  <c r="D80" i="14"/>
  <c r="C80" i="14"/>
  <c r="B80" i="14"/>
  <c r="O79" i="14"/>
  <c r="N79" i="14"/>
  <c r="M79" i="14"/>
  <c r="L79" i="14"/>
  <c r="K79" i="14"/>
  <c r="J79" i="14"/>
  <c r="H79" i="14"/>
  <c r="G79" i="14"/>
  <c r="F79" i="14"/>
  <c r="E79" i="14"/>
  <c r="D79" i="14"/>
  <c r="C79" i="14"/>
  <c r="B79" i="14"/>
  <c r="O78" i="14"/>
  <c r="N78" i="14"/>
  <c r="M78" i="14"/>
  <c r="L78" i="14"/>
  <c r="K78" i="14"/>
  <c r="J78" i="14"/>
  <c r="H78" i="14"/>
  <c r="G78" i="14"/>
  <c r="F78" i="14"/>
  <c r="E78" i="14"/>
  <c r="D78" i="14"/>
  <c r="C78" i="14"/>
  <c r="B78" i="14"/>
  <c r="O77" i="14"/>
  <c r="N77" i="14"/>
  <c r="M77" i="14"/>
  <c r="L77" i="14"/>
  <c r="K77" i="14"/>
  <c r="J77" i="14"/>
  <c r="H77" i="14"/>
  <c r="G77" i="14"/>
  <c r="F77" i="14"/>
  <c r="E77" i="14"/>
  <c r="D77" i="14"/>
  <c r="C77" i="14"/>
  <c r="B77" i="14"/>
  <c r="O76" i="14"/>
  <c r="N76" i="14"/>
  <c r="M76" i="14"/>
  <c r="L76" i="14"/>
  <c r="K76" i="14"/>
  <c r="J76" i="14"/>
  <c r="H76" i="14"/>
  <c r="G76" i="14"/>
  <c r="F76" i="14"/>
  <c r="E76" i="14"/>
  <c r="D76" i="14"/>
  <c r="C76" i="14"/>
  <c r="B76" i="14"/>
  <c r="O75" i="14"/>
  <c r="N75" i="14"/>
  <c r="M75" i="14"/>
  <c r="L75" i="14"/>
  <c r="K75" i="14"/>
  <c r="J75" i="14"/>
  <c r="H75" i="14"/>
  <c r="G75" i="14"/>
  <c r="F75" i="14"/>
  <c r="E75" i="14"/>
  <c r="D75" i="14"/>
  <c r="C75" i="14"/>
  <c r="B75" i="14"/>
  <c r="O74" i="14"/>
  <c r="N74" i="14"/>
  <c r="M74" i="14"/>
  <c r="L74" i="14"/>
  <c r="K74" i="14"/>
  <c r="J74" i="14"/>
  <c r="H74" i="14"/>
  <c r="G74" i="14"/>
  <c r="F74" i="14"/>
  <c r="E74" i="14"/>
  <c r="D74" i="14"/>
  <c r="C74" i="14"/>
  <c r="B74" i="14"/>
  <c r="O73" i="14"/>
  <c r="N73" i="14"/>
  <c r="M73" i="14"/>
  <c r="L73" i="14"/>
  <c r="K73" i="14"/>
  <c r="J73" i="14"/>
  <c r="H73" i="14"/>
  <c r="G73" i="14"/>
  <c r="F73" i="14"/>
  <c r="E73" i="14"/>
  <c r="D73" i="14"/>
  <c r="C73" i="14"/>
  <c r="B73" i="14"/>
  <c r="O72" i="14"/>
  <c r="N72" i="14"/>
  <c r="M72" i="14"/>
  <c r="L72" i="14"/>
  <c r="K72" i="14"/>
  <c r="J72" i="14"/>
  <c r="H72" i="14"/>
  <c r="G72" i="14"/>
  <c r="F72" i="14"/>
  <c r="E72" i="14"/>
  <c r="D72" i="14"/>
  <c r="C72" i="14"/>
  <c r="B72" i="14"/>
  <c r="O71" i="14"/>
  <c r="N71" i="14"/>
  <c r="M71" i="14"/>
  <c r="L71" i="14"/>
  <c r="K71" i="14"/>
  <c r="J71" i="14"/>
  <c r="H71" i="14"/>
  <c r="G71" i="14"/>
  <c r="F71" i="14"/>
  <c r="E71" i="14"/>
  <c r="D71" i="14"/>
  <c r="C71" i="14"/>
  <c r="B71" i="14"/>
  <c r="O70" i="14"/>
  <c r="N70" i="14"/>
  <c r="M70" i="14"/>
  <c r="L70" i="14"/>
  <c r="K70" i="14"/>
  <c r="J70" i="14"/>
  <c r="H70" i="14"/>
  <c r="G70" i="14"/>
  <c r="F70" i="14"/>
  <c r="E70" i="14"/>
  <c r="D70" i="14"/>
  <c r="C70" i="14"/>
  <c r="B70" i="14"/>
  <c r="O69" i="14"/>
  <c r="N69" i="14"/>
  <c r="M69" i="14"/>
  <c r="L69" i="14"/>
  <c r="K69" i="14"/>
  <c r="J69" i="14"/>
  <c r="H69" i="14"/>
  <c r="G69" i="14"/>
  <c r="F69" i="14"/>
  <c r="E69" i="14"/>
  <c r="D69" i="14"/>
  <c r="C69" i="14"/>
  <c r="B69" i="14"/>
  <c r="O68" i="14"/>
  <c r="N68" i="14"/>
  <c r="M68" i="14"/>
  <c r="L68" i="14"/>
  <c r="K68" i="14"/>
  <c r="J68" i="14"/>
  <c r="H68" i="14"/>
  <c r="G68" i="14"/>
  <c r="F68" i="14"/>
  <c r="E68" i="14"/>
  <c r="D68" i="14"/>
  <c r="C68" i="14"/>
  <c r="B68" i="14"/>
  <c r="O67" i="14"/>
  <c r="N67" i="14"/>
  <c r="M67" i="14"/>
  <c r="L67" i="14"/>
  <c r="K67" i="14"/>
  <c r="J67" i="14"/>
  <c r="H67" i="14"/>
  <c r="G67" i="14"/>
  <c r="F67" i="14"/>
  <c r="E67" i="14"/>
  <c r="D67" i="14"/>
  <c r="C67" i="14"/>
  <c r="B67" i="14"/>
  <c r="O66" i="14"/>
  <c r="N66" i="14"/>
  <c r="M66" i="14"/>
  <c r="L66" i="14"/>
  <c r="K66" i="14"/>
  <c r="J66" i="14"/>
  <c r="H66" i="14"/>
  <c r="G66" i="14"/>
  <c r="F66" i="14"/>
  <c r="E66" i="14"/>
  <c r="D66" i="14"/>
  <c r="C66" i="14"/>
  <c r="B66" i="14"/>
  <c r="O65" i="14"/>
  <c r="N65" i="14"/>
  <c r="M65" i="14"/>
  <c r="L65" i="14"/>
  <c r="K65" i="14"/>
  <c r="J65" i="14"/>
  <c r="H65" i="14"/>
  <c r="G65" i="14"/>
  <c r="F65" i="14"/>
  <c r="E65" i="14"/>
  <c r="D65" i="14"/>
  <c r="C65" i="14"/>
  <c r="B65" i="14"/>
  <c r="O64" i="14"/>
  <c r="N64" i="14"/>
  <c r="M64" i="14"/>
  <c r="L64" i="14"/>
  <c r="K64" i="14"/>
  <c r="J64" i="14"/>
  <c r="H64" i="14"/>
  <c r="G64" i="14"/>
  <c r="F64" i="14"/>
  <c r="E64" i="14"/>
  <c r="D64" i="14"/>
  <c r="C64" i="14"/>
  <c r="B64" i="14"/>
  <c r="O63" i="14"/>
  <c r="N63" i="14"/>
  <c r="M63" i="14"/>
  <c r="L63" i="14"/>
  <c r="K63" i="14"/>
  <c r="J63" i="14"/>
  <c r="H63" i="14"/>
  <c r="G63" i="14"/>
  <c r="F63" i="14"/>
  <c r="E63" i="14"/>
  <c r="D63" i="14"/>
  <c r="C63" i="14"/>
  <c r="B63" i="14"/>
  <c r="O62" i="14"/>
  <c r="N62" i="14"/>
  <c r="M62" i="14"/>
  <c r="L62" i="14"/>
  <c r="K62" i="14"/>
  <c r="J62" i="14"/>
  <c r="H62" i="14"/>
  <c r="G62" i="14"/>
  <c r="F62" i="14"/>
  <c r="E62" i="14"/>
  <c r="D62" i="14"/>
  <c r="C62" i="14"/>
  <c r="B62" i="14"/>
  <c r="O61" i="14"/>
  <c r="N61" i="14"/>
  <c r="M61" i="14"/>
  <c r="L61" i="14"/>
  <c r="K61" i="14"/>
  <c r="J61" i="14"/>
  <c r="H61" i="14"/>
  <c r="G61" i="14"/>
  <c r="F61" i="14"/>
  <c r="E61" i="14"/>
  <c r="D61" i="14"/>
  <c r="C61" i="14"/>
  <c r="B61" i="14"/>
  <c r="O60" i="14"/>
  <c r="N60" i="14"/>
  <c r="M60" i="14"/>
  <c r="L60" i="14"/>
  <c r="K60" i="14"/>
  <c r="J60" i="14"/>
  <c r="H60" i="14"/>
  <c r="G60" i="14"/>
  <c r="F60" i="14"/>
  <c r="E60" i="14"/>
  <c r="D60" i="14"/>
  <c r="C60" i="14"/>
  <c r="B60" i="14"/>
  <c r="O59" i="14"/>
  <c r="N59" i="14"/>
  <c r="M59" i="14"/>
  <c r="L59" i="14"/>
  <c r="K59" i="14"/>
  <c r="J59" i="14"/>
  <c r="H59" i="14"/>
  <c r="G59" i="14"/>
  <c r="F59" i="14"/>
  <c r="E59" i="14"/>
  <c r="D59" i="14"/>
  <c r="C59" i="14"/>
  <c r="B59" i="14"/>
  <c r="O58" i="14"/>
  <c r="N58" i="14"/>
  <c r="M58" i="14"/>
  <c r="L58" i="14"/>
  <c r="K58" i="14"/>
  <c r="J58" i="14"/>
  <c r="H58" i="14"/>
  <c r="G58" i="14"/>
  <c r="F58" i="14"/>
  <c r="E58" i="14"/>
  <c r="D58" i="14"/>
  <c r="C58" i="14"/>
  <c r="B58" i="14"/>
  <c r="O57" i="14"/>
  <c r="N57" i="14"/>
  <c r="M57" i="14"/>
  <c r="L57" i="14"/>
  <c r="K57" i="14"/>
  <c r="J57" i="14"/>
  <c r="H57" i="14"/>
  <c r="G57" i="14"/>
  <c r="F57" i="14"/>
  <c r="E57" i="14"/>
  <c r="D57" i="14"/>
  <c r="C57" i="14"/>
  <c r="B57" i="14"/>
  <c r="O56" i="14"/>
  <c r="N56" i="14"/>
  <c r="M56" i="14"/>
  <c r="L56" i="14"/>
  <c r="K56" i="14"/>
  <c r="J56" i="14"/>
  <c r="H56" i="14"/>
  <c r="G56" i="14"/>
  <c r="F56" i="14"/>
  <c r="E56" i="14"/>
  <c r="D56" i="14"/>
  <c r="C56" i="14"/>
  <c r="B56" i="14"/>
  <c r="O55" i="14"/>
  <c r="N55" i="14"/>
  <c r="M55" i="14"/>
  <c r="L55" i="14"/>
  <c r="K55" i="14"/>
  <c r="J55" i="14"/>
  <c r="H55" i="14"/>
  <c r="G55" i="14"/>
  <c r="F55" i="14"/>
  <c r="E55" i="14"/>
  <c r="D55" i="14"/>
  <c r="C55" i="14"/>
  <c r="B55" i="14"/>
  <c r="O54" i="14"/>
  <c r="N54" i="14"/>
  <c r="M54" i="14"/>
  <c r="L54" i="14"/>
  <c r="K54" i="14"/>
  <c r="J54" i="14"/>
  <c r="H54" i="14"/>
  <c r="G54" i="14"/>
  <c r="F54" i="14"/>
  <c r="E54" i="14"/>
  <c r="D54" i="14"/>
  <c r="C54" i="14"/>
  <c r="B54" i="14"/>
  <c r="O53" i="14"/>
  <c r="N53" i="14"/>
  <c r="M53" i="14"/>
  <c r="L53" i="14"/>
  <c r="K53" i="14"/>
  <c r="J53" i="14"/>
  <c r="H53" i="14"/>
  <c r="G53" i="14"/>
  <c r="F53" i="14"/>
  <c r="E53" i="14"/>
  <c r="D53" i="14"/>
  <c r="C53" i="14"/>
  <c r="B53" i="14"/>
  <c r="O52" i="14"/>
  <c r="N52" i="14"/>
  <c r="M52" i="14"/>
  <c r="L52" i="14"/>
  <c r="K52" i="14"/>
  <c r="J52" i="14"/>
  <c r="H52" i="14"/>
  <c r="G52" i="14"/>
  <c r="F52" i="14"/>
  <c r="E52" i="14"/>
  <c r="D52" i="14"/>
  <c r="C52" i="14"/>
  <c r="B52" i="14"/>
  <c r="O51" i="14"/>
  <c r="N51" i="14"/>
  <c r="M51" i="14"/>
  <c r="L51" i="14"/>
  <c r="K51" i="14"/>
  <c r="J51" i="14"/>
  <c r="H51" i="14"/>
  <c r="G51" i="14"/>
  <c r="F51" i="14"/>
  <c r="E51" i="14"/>
  <c r="D51" i="14"/>
  <c r="C51" i="14"/>
  <c r="B51" i="14"/>
  <c r="O50" i="14"/>
  <c r="N50" i="14"/>
  <c r="M50" i="14"/>
  <c r="L50" i="14"/>
  <c r="K50" i="14"/>
  <c r="J50" i="14"/>
  <c r="H50" i="14"/>
  <c r="G50" i="14"/>
  <c r="F50" i="14"/>
  <c r="E50" i="14"/>
  <c r="D50" i="14"/>
  <c r="C50" i="14"/>
  <c r="B50" i="14"/>
  <c r="O49" i="14"/>
  <c r="N49" i="14"/>
  <c r="M49" i="14"/>
  <c r="L49" i="14"/>
  <c r="K49" i="14"/>
  <c r="J49" i="14"/>
  <c r="H49" i="14"/>
  <c r="G49" i="14"/>
  <c r="F49" i="14"/>
  <c r="E49" i="14"/>
  <c r="D49" i="14"/>
  <c r="C49" i="14"/>
  <c r="B49" i="14"/>
  <c r="O48" i="14"/>
  <c r="N48" i="14"/>
  <c r="M48" i="14"/>
  <c r="L48" i="14"/>
  <c r="K48" i="14"/>
  <c r="J48" i="14"/>
  <c r="H48" i="14"/>
  <c r="G48" i="14"/>
  <c r="F48" i="14"/>
  <c r="E48" i="14"/>
  <c r="D48" i="14"/>
  <c r="C48" i="14"/>
  <c r="B48" i="14"/>
  <c r="O47" i="14"/>
  <c r="N47" i="14"/>
  <c r="M47" i="14"/>
  <c r="L47" i="14"/>
  <c r="K47" i="14"/>
  <c r="J47" i="14"/>
  <c r="H47" i="14"/>
  <c r="G47" i="14"/>
  <c r="F47" i="14"/>
  <c r="E47" i="14"/>
  <c r="D47" i="14"/>
  <c r="C47" i="14"/>
  <c r="B47" i="14"/>
  <c r="O46" i="14"/>
  <c r="N46" i="14"/>
  <c r="M46" i="14"/>
  <c r="L46" i="14"/>
  <c r="K46" i="14"/>
  <c r="J46" i="14"/>
  <c r="H46" i="14"/>
  <c r="G46" i="14"/>
  <c r="F46" i="14"/>
  <c r="E46" i="14"/>
  <c r="D46" i="14"/>
  <c r="C46" i="14"/>
  <c r="B46" i="14"/>
  <c r="O45" i="14"/>
  <c r="N45" i="14"/>
  <c r="M45" i="14"/>
  <c r="L45" i="14"/>
  <c r="K45" i="14"/>
  <c r="J45" i="14"/>
  <c r="H45" i="14"/>
  <c r="G45" i="14"/>
  <c r="F45" i="14"/>
  <c r="E45" i="14"/>
  <c r="D45" i="14"/>
  <c r="C45" i="14"/>
  <c r="B45" i="14"/>
  <c r="O44" i="14"/>
  <c r="N44" i="14"/>
  <c r="M44" i="14"/>
  <c r="L44" i="14"/>
  <c r="K44" i="14"/>
  <c r="J44" i="14"/>
  <c r="H44" i="14"/>
  <c r="G44" i="14"/>
  <c r="F44" i="14"/>
  <c r="E44" i="14"/>
  <c r="D44" i="14"/>
  <c r="C44" i="14"/>
  <c r="B44" i="14"/>
  <c r="O43" i="14"/>
  <c r="N43" i="14"/>
  <c r="M43" i="14"/>
  <c r="L43" i="14"/>
  <c r="K43" i="14"/>
  <c r="J43" i="14"/>
  <c r="H43" i="14"/>
  <c r="G43" i="14"/>
  <c r="F43" i="14"/>
  <c r="E43" i="14"/>
  <c r="D43" i="14"/>
  <c r="C43" i="14"/>
  <c r="B43" i="14"/>
  <c r="O42" i="14"/>
  <c r="N42" i="14"/>
  <c r="M42" i="14"/>
  <c r="L42" i="14"/>
  <c r="K42" i="14"/>
  <c r="J42" i="14"/>
  <c r="H42" i="14"/>
  <c r="G42" i="14"/>
  <c r="F42" i="14"/>
  <c r="E42" i="14"/>
  <c r="D42" i="14"/>
  <c r="C42" i="14"/>
  <c r="B42" i="14"/>
  <c r="O41" i="14"/>
  <c r="N41" i="14"/>
  <c r="M41" i="14"/>
  <c r="L41" i="14"/>
  <c r="K41" i="14"/>
  <c r="J41" i="14"/>
  <c r="H41" i="14"/>
  <c r="G41" i="14"/>
  <c r="F41" i="14"/>
  <c r="E41" i="14"/>
  <c r="D41" i="14"/>
  <c r="C41" i="14"/>
  <c r="B41" i="14"/>
  <c r="N40" i="14"/>
  <c r="M40" i="14"/>
  <c r="L40" i="14"/>
  <c r="K40" i="14"/>
  <c r="J40" i="14"/>
  <c r="H40" i="14"/>
  <c r="G40" i="14"/>
  <c r="F40" i="14"/>
  <c r="E40" i="14"/>
  <c r="D40" i="14"/>
  <c r="C40" i="14"/>
  <c r="B40" i="14"/>
  <c r="N39" i="14"/>
  <c r="M39" i="14"/>
  <c r="L39" i="14"/>
  <c r="K39" i="14"/>
  <c r="J39" i="14"/>
  <c r="H39" i="14"/>
  <c r="G39" i="14"/>
  <c r="F39" i="14"/>
  <c r="E39" i="14"/>
  <c r="D39" i="14"/>
  <c r="C39" i="14"/>
  <c r="B39" i="14"/>
  <c r="N38" i="14"/>
  <c r="M38" i="14"/>
  <c r="L38" i="14"/>
  <c r="K38" i="14"/>
  <c r="J38" i="14"/>
  <c r="H38" i="14"/>
  <c r="G38" i="14"/>
  <c r="F38" i="14"/>
  <c r="E38" i="14"/>
  <c r="D38" i="14"/>
  <c r="C38" i="14"/>
  <c r="B38" i="14"/>
  <c r="N37" i="14"/>
  <c r="M37" i="14"/>
  <c r="L37" i="14"/>
  <c r="K37" i="14"/>
  <c r="J37" i="14"/>
  <c r="H37" i="14"/>
  <c r="G37" i="14"/>
  <c r="F37" i="14"/>
  <c r="E37" i="14"/>
  <c r="D37" i="14"/>
  <c r="C37" i="14"/>
  <c r="B37" i="14"/>
  <c r="N36" i="14"/>
  <c r="M36" i="14"/>
  <c r="L36" i="14"/>
  <c r="K36" i="14"/>
  <c r="J36" i="14"/>
  <c r="H36" i="14"/>
  <c r="G36" i="14"/>
  <c r="F36" i="14"/>
  <c r="E36" i="14"/>
  <c r="D36" i="14"/>
  <c r="C36" i="14"/>
  <c r="B36" i="14"/>
  <c r="N35" i="14"/>
  <c r="M35" i="14"/>
  <c r="L35" i="14"/>
  <c r="K35" i="14"/>
  <c r="J35" i="14"/>
  <c r="H35" i="14"/>
  <c r="G35" i="14"/>
  <c r="F35" i="14"/>
  <c r="E35" i="14"/>
  <c r="D35" i="14"/>
  <c r="C35" i="14"/>
  <c r="B35" i="14"/>
  <c r="M34" i="14"/>
  <c r="L34" i="14"/>
  <c r="K34" i="14"/>
  <c r="J34" i="14"/>
  <c r="H34" i="14"/>
  <c r="G34" i="14"/>
  <c r="F34" i="14"/>
  <c r="E34" i="14"/>
  <c r="D34" i="14"/>
  <c r="C34" i="14"/>
  <c r="M33" i="14"/>
  <c r="L33" i="14"/>
  <c r="K33" i="14"/>
  <c r="J33" i="14"/>
  <c r="H33" i="14"/>
  <c r="G33" i="14"/>
  <c r="F33" i="14"/>
  <c r="E33" i="14"/>
  <c r="D33" i="14"/>
  <c r="M32" i="14"/>
  <c r="L32" i="14"/>
  <c r="K32" i="14"/>
  <c r="J32" i="14"/>
  <c r="H32" i="14"/>
  <c r="G32" i="14"/>
  <c r="F32" i="14"/>
  <c r="E32" i="14"/>
  <c r="D32" i="14"/>
  <c r="M31" i="14"/>
  <c r="L31" i="14"/>
  <c r="K31" i="14"/>
  <c r="J31" i="14"/>
  <c r="H31" i="14"/>
  <c r="G31" i="14"/>
  <c r="F31" i="14"/>
  <c r="E31" i="14"/>
  <c r="D31" i="14"/>
  <c r="M30" i="14"/>
  <c r="L30" i="14"/>
  <c r="K30" i="14"/>
  <c r="J30" i="14"/>
  <c r="H30" i="14"/>
  <c r="G30" i="14"/>
  <c r="F30" i="14"/>
  <c r="E30" i="14"/>
  <c r="D30" i="14"/>
  <c r="M29" i="14"/>
  <c r="L29" i="14"/>
  <c r="K29" i="14"/>
  <c r="J29" i="14"/>
  <c r="H29" i="14"/>
  <c r="G29" i="14"/>
  <c r="F29" i="14"/>
  <c r="E29" i="14"/>
  <c r="D29" i="14"/>
  <c r="M28" i="14"/>
  <c r="L28" i="14"/>
  <c r="K28" i="14"/>
  <c r="J28" i="14"/>
  <c r="H28" i="14"/>
  <c r="G28" i="14"/>
  <c r="F28" i="14"/>
  <c r="D28" i="14"/>
  <c r="M27" i="14"/>
  <c r="L27" i="14"/>
  <c r="K27" i="14"/>
  <c r="J27" i="14"/>
  <c r="H27" i="14"/>
  <c r="G27" i="14"/>
  <c r="F27" i="14"/>
  <c r="D27" i="14"/>
  <c r="M26" i="14"/>
  <c r="L26" i="14"/>
  <c r="K26" i="14"/>
  <c r="J26" i="14"/>
  <c r="H26" i="14"/>
  <c r="G26" i="14"/>
  <c r="F26" i="14"/>
  <c r="D26" i="14"/>
  <c r="M25" i="14"/>
  <c r="L25" i="14"/>
  <c r="K25" i="14"/>
  <c r="J25" i="14"/>
  <c r="H25" i="14"/>
  <c r="G25" i="14"/>
  <c r="F25" i="14"/>
  <c r="D25" i="14"/>
  <c r="M24" i="14"/>
  <c r="L24" i="14"/>
  <c r="K24" i="14"/>
  <c r="J24" i="14"/>
  <c r="H24" i="14"/>
  <c r="G24" i="14"/>
  <c r="F24" i="14"/>
  <c r="D24" i="14"/>
  <c r="M23" i="14"/>
  <c r="L23" i="14"/>
  <c r="K23" i="14"/>
  <c r="J23" i="14"/>
  <c r="H23" i="14"/>
  <c r="G23" i="14"/>
  <c r="F23" i="14"/>
  <c r="D23" i="14"/>
  <c r="M22" i="14"/>
  <c r="L22" i="14"/>
  <c r="K22" i="14"/>
  <c r="J22" i="14"/>
  <c r="H22" i="14"/>
  <c r="G22" i="14"/>
  <c r="F22" i="14"/>
  <c r="D22" i="14"/>
  <c r="M21" i="14"/>
  <c r="L21" i="14"/>
  <c r="K21" i="14"/>
  <c r="J21" i="14"/>
  <c r="H21" i="14"/>
  <c r="G21" i="14"/>
  <c r="F21" i="14"/>
  <c r="D21" i="14"/>
  <c r="M20" i="14"/>
  <c r="L20" i="14"/>
  <c r="K20" i="14"/>
  <c r="J20" i="14"/>
  <c r="H20" i="14"/>
  <c r="G20" i="14"/>
  <c r="F20" i="14"/>
  <c r="D20" i="14"/>
  <c r="M19" i="14"/>
  <c r="L19" i="14"/>
  <c r="K19" i="14"/>
  <c r="J19" i="14"/>
  <c r="H19" i="14"/>
  <c r="G19" i="14"/>
  <c r="F19" i="14"/>
  <c r="D19" i="14"/>
  <c r="M18" i="14"/>
  <c r="L18" i="14"/>
  <c r="K18" i="14"/>
  <c r="J18" i="14"/>
  <c r="H18" i="14"/>
  <c r="G18" i="14"/>
  <c r="F18" i="14"/>
  <c r="D18" i="14"/>
  <c r="B18" i="14"/>
  <c r="M17" i="14"/>
  <c r="L17" i="14"/>
  <c r="K17" i="14"/>
  <c r="J17" i="14"/>
  <c r="H17" i="14"/>
  <c r="G17" i="14"/>
  <c r="F17" i="14"/>
  <c r="D17" i="14"/>
  <c r="B17" i="14"/>
  <c r="M16" i="14"/>
  <c r="L16" i="14"/>
  <c r="K16" i="14"/>
  <c r="J16" i="14"/>
  <c r="H16" i="14"/>
  <c r="G16" i="14"/>
  <c r="F16" i="14"/>
  <c r="D16" i="14"/>
  <c r="B16" i="14"/>
  <c r="M15" i="14"/>
  <c r="L15" i="14"/>
  <c r="K15" i="14"/>
  <c r="J15" i="14"/>
  <c r="H15" i="14"/>
  <c r="G15" i="14"/>
  <c r="F15" i="14"/>
  <c r="D15" i="14"/>
  <c r="B15" i="14"/>
  <c r="M14" i="14"/>
  <c r="L14" i="14"/>
  <c r="K14" i="14"/>
  <c r="J14" i="14"/>
  <c r="H14" i="14"/>
  <c r="G14" i="14"/>
  <c r="F14" i="14"/>
  <c r="D14" i="14"/>
  <c r="M13" i="14"/>
  <c r="L13" i="14"/>
  <c r="K13" i="14"/>
  <c r="J13" i="14"/>
  <c r="H13" i="14"/>
  <c r="G13" i="14"/>
  <c r="F13" i="14"/>
  <c r="D13" i="14"/>
  <c r="M12" i="14"/>
  <c r="L12" i="14"/>
  <c r="K12" i="14"/>
  <c r="J12" i="14"/>
  <c r="H12" i="14"/>
  <c r="G12" i="14"/>
  <c r="F12" i="14"/>
  <c r="D12" i="14"/>
  <c r="M11" i="14"/>
  <c r="L11" i="14"/>
  <c r="K11" i="14"/>
  <c r="J11" i="14"/>
  <c r="H11" i="14"/>
  <c r="G11" i="14"/>
  <c r="F11" i="14"/>
  <c r="D11" i="14"/>
  <c r="D7" i="13" s="1"/>
  <c r="M10" i="14"/>
  <c r="L10" i="14"/>
  <c r="K10" i="14"/>
  <c r="J10" i="14"/>
  <c r="H10" i="14"/>
  <c r="G10" i="14"/>
  <c r="F10" i="14"/>
  <c r="D10" i="14"/>
  <c r="M9" i="14"/>
  <c r="L9" i="14"/>
  <c r="K9" i="14"/>
  <c r="J9" i="14"/>
  <c r="H9" i="14"/>
  <c r="G9" i="14"/>
  <c r="F9" i="14"/>
  <c r="D9" i="14"/>
  <c r="M8" i="14"/>
  <c r="L8" i="14"/>
  <c r="K8" i="14"/>
  <c r="J8" i="14"/>
  <c r="H8" i="14"/>
  <c r="G8" i="14"/>
  <c r="F8" i="14"/>
  <c r="D8" i="14"/>
  <c r="M7" i="14"/>
  <c r="L7" i="14"/>
  <c r="K7" i="14"/>
  <c r="J7" i="14"/>
  <c r="H7" i="14"/>
  <c r="G7" i="14"/>
  <c r="F7" i="14"/>
  <c r="D7" i="14"/>
  <c r="A260" i="11"/>
  <c r="A261" i="11" s="1"/>
  <c r="A262" i="11" s="1"/>
  <c r="A263" i="11" s="1"/>
  <c r="A264" i="11" s="1"/>
  <c r="A265" i="11" s="1"/>
  <c r="A266" i="11" s="1"/>
  <c r="A267" i="11" s="1"/>
  <c r="A268" i="11" s="1"/>
  <c r="A269" i="11" s="1"/>
  <c r="A270" i="11" s="1"/>
  <c r="P259" i="11"/>
  <c r="P260" i="11" s="1"/>
  <c r="P261" i="11" s="1"/>
  <c r="P262" i="11" s="1"/>
  <c r="P263" i="11" s="1"/>
  <c r="P264" i="11" s="1"/>
  <c r="P265" i="11" s="1"/>
  <c r="P266" i="11" s="1"/>
  <c r="P267" i="11" s="1"/>
  <c r="P268" i="11" s="1"/>
  <c r="P269" i="11" s="1"/>
  <c r="P270" i="11" s="1"/>
  <c r="O259" i="11"/>
  <c r="O260" i="11" s="1"/>
  <c r="O261" i="11" s="1"/>
  <c r="O262" i="11" s="1"/>
  <c r="O263" i="11" s="1"/>
  <c r="O264" i="11" s="1"/>
  <c r="O265" i="11" s="1"/>
  <c r="O266" i="11" s="1"/>
  <c r="O267" i="11" s="1"/>
  <c r="O268" i="11" s="1"/>
  <c r="O269" i="11" s="1"/>
  <c r="O270" i="11" s="1"/>
  <c r="N259" i="11"/>
  <c r="N260" i="11" s="1"/>
  <c r="N261" i="11" s="1"/>
  <c r="N262" i="11" s="1"/>
  <c r="N263" i="11" s="1"/>
  <c r="N264" i="11" s="1"/>
  <c r="N265" i="11" s="1"/>
  <c r="N266" i="11" s="1"/>
  <c r="N267" i="11" s="1"/>
  <c r="N268" i="11" s="1"/>
  <c r="N269" i="11" s="1"/>
  <c r="N270" i="11" s="1"/>
  <c r="M259" i="11"/>
  <c r="M260" i="11" s="1"/>
  <c r="M261" i="11" s="1"/>
  <c r="M262" i="11" s="1"/>
  <c r="M263" i="11" s="1"/>
  <c r="M264" i="11" s="1"/>
  <c r="M265" i="11" s="1"/>
  <c r="M266" i="11" s="1"/>
  <c r="M267" i="11" s="1"/>
  <c r="M268" i="11" s="1"/>
  <c r="M269" i="11" s="1"/>
  <c r="M270" i="11" s="1"/>
  <c r="L259" i="11"/>
  <c r="L260" i="11" s="1"/>
  <c r="L261" i="11" s="1"/>
  <c r="L262" i="11" s="1"/>
  <c r="L263" i="11" s="1"/>
  <c r="L264" i="11" s="1"/>
  <c r="L265" i="11" s="1"/>
  <c r="L266" i="11" s="1"/>
  <c r="L267" i="11" s="1"/>
  <c r="L268" i="11" s="1"/>
  <c r="L269" i="11" s="1"/>
  <c r="L270" i="11" s="1"/>
  <c r="K259" i="11"/>
  <c r="K260" i="11" s="1"/>
  <c r="K261" i="11" s="1"/>
  <c r="K262" i="11" s="1"/>
  <c r="K263" i="11" s="1"/>
  <c r="K264" i="11" s="1"/>
  <c r="K265" i="11" s="1"/>
  <c r="K266" i="11" s="1"/>
  <c r="K267" i="11" s="1"/>
  <c r="K268" i="11" s="1"/>
  <c r="K269" i="11" s="1"/>
  <c r="K270" i="11" s="1"/>
  <c r="I259" i="11"/>
  <c r="I260" i="11" s="1"/>
  <c r="I261" i="11" s="1"/>
  <c r="I262" i="11" s="1"/>
  <c r="I263" i="11" s="1"/>
  <c r="I264" i="11" s="1"/>
  <c r="I265" i="11" s="1"/>
  <c r="I266" i="11" s="1"/>
  <c r="I267" i="11" s="1"/>
  <c r="I268" i="11" s="1"/>
  <c r="I269" i="11" s="1"/>
  <c r="I270" i="11" s="1"/>
  <c r="H259" i="11"/>
  <c r="H260" i="11" s="1"/>
  <c r="H261" i="11" s="1"/>
  <c r="H262" i="11" s="1"/>
  <c r="H263" i="11" s="1"/>
  <c r="H264" i="11" s="1"/>
  <c r="H265" i="11" s="1"/>
  <c r="H266" i="11" s="1"/>
  <c r="H267" i="11" s="1"/>
  <c r="H268" i="11" s="1"/>
  <c r="H269" i="11" s="1"/>
  <c r="H270" i="11" s="1"/>
  <c r="G259" i="11"/>
  <c r="G260" i="11" s="1"/>
  <c r="G261" i="11" s="1"/>
  <c r="G262" i="11" s="1"/>
  <c r="G263" i="11" s="1"/>
  <c r="G264" i="11" s="1"/>
  <c r="G265" i="11" s="1"/>
  <c r="G266" i="11" s="1"/>
  <c r="G267" i="11" s="1"/>
  <c r="G268" i="11" s="1"/>
  <c r="G269" i="11" s="1"/>
  <c r="G270" i="11" s="1"/>
  <c r="F259" i="11"/>
  <c r="F260" i="11" s="1"/>
  <c r="F261" i="11" s="1"/>
  <c r="F262" i="11" s="1"/>
  <c r="F263" i="11" s="1"/>
  <c r="F264" i="11" s="1"/>
  <c r="F265" i="11" s="1"/>
  <c r="F266" i="11" s="1"/>
  <c r="F267" i="11" s="1"/>
  <c r="F268" i="11" s="1"/>
  <c r="F269" i="11" s="1"/>
  <c r="F270" i="11" s="1"/>
  <c r="E259" i="11"/>
  <c r="E260" i="11" s="1"/>
  <c r="E261" i="11" s="1"/>
  <c r="E262" i="11" s="1"/>
  <c r="E263" i="11" s="1"/>
  <c r="E264" i="11" s="1"/>
  <c r="E265" i="11" s="1"/>
  <c r="E266" i="11" s="1"/>
  <c r="E267" i="11" s="1"/>
  <c r="E268" i="11" s="1"/>
  <c r="E269" i="11" s="1"/>
  <c r="E270" i="11" s="1"/>
  <c r="D259" i="11"/>
  <c r="D260" i="11" s="1"/>
  <c r="D261" i="11" s="1"/>
  <c r="D262" i="11" s="1"/>
  <c r="D263" i="11" s="1"/>
  <c r="D264" i="11" s="1"/>
  <c r="D265" i="11" s="1"/>
  <c r="D266" i="11" s="1"/>
  <c r="D267" i="11" s="1"/>
  <c r="D268" i="11" s="1"/>
  <c r="D269" i="11" s="1"/>
  <c r="D270" i="11" s="1"/>
  <c r="C259" i="11"/>
  <c r="C260" i="11" s="1"/>
  <c r="C261" i="11" s="1"/>
  <c r="C262" i="11" s="1"/>
  <c r="C263" i="11" s="1"/>
  <c r="C264" i="11" s="1"/>
  <c r="C265" i="11" s="1"/>
  <c r="C266" i="11" s="1"/>
  <c r="C267" i="11" s="1"/>
  <c r="C268" i="11" s="1"/>
  <c r="C269" i="11" s="1"/>
  <c r="C270" i="11" s="1"/>
  <c r="A248" i="11"/>
  <c r="A249" i="11" s="1"/>
  <c r="A250" i="11" s="1"/>
  <c r="A251" i="11" s="1"/>
  <c r="A252" i="11" s="1"/>
  <c r="A253" i="11" s="1"/>
  <c r="A254" i="11" s="1"/>
  <c r="A255" i="11" s="1"/>
  <c r="A256" i="11" s="1"/>
  <c r="A257" i="11" s="1"/>
  <c r="A258" i="11" s="1"/>
  <c r="P247" i="11"/>
  <c r="P248" i="11" s="1"/>
  <c r="P249" i="11" s="1"/>
  <c r="P250" i="11" s="1"/>
  <c r="P251" i="11" s="1"/>
  <c r="P252" i="11" s="1"/>
  <c r="P253" i="11" s="1"/>
  <c r="P254" i="11" s="1"/>
  <c r="P255" i="11" s="1"/>
  <c r="P256" i="11" s="1"/>
  <c r="P257" i="11" s="1"/>
  <c r="P258" i="11" s="1"/>
  <c r="O247" i="11"/>
  <c r="O248" i="11" s="1"/>
  <c r="O249" i="11" s="1"/>
  <c r="O250" i="11" s="1"/>
  <c r="O251" i="11" s="1"/>
  <c r="O252" i="11" s="1"/>
  <c r="O253" i="11" s="1"/>
  <c r="O254" i="11" s="1"/>
  <c r="O255" i="11" s="1"/>
  <c r="O256" i="11" s="1"/>
  <c r="O257" i="11" s="1"/>
  <c r="O258" i="11" s="1"/>
  <c r="N247" i="11"/>
  <c r="N248" i="11" s="1"/>
  <c r="N249" i="11" s="1"/>
  <c r="N250" i="11" s="1"/>
  <c r="N251" i="11" s="1"/>
  <c r="N252" i="11" s="1"/>
  <c r="N253" i="11" s="1"/>
  <c r="N254" i="11" s="1"/>
  <c r="N255" i="11" s="1"/>
  <c r="N256" i="11" s="1"/>
  <c r="N257" i="11" s="1"/>
  <c r="N258" i="11" s="1"/>
  <c r="M247" i="11"/>
  <c r="M248" i="11" s="1"/>
  <c r="M249" i="11" s="1"/>
  <c r="M250" i="11" s="1"/>
  <c r="M251" i="11" s="1"/>
  <c r="M252" i="11" s="1"/>
  <c r="M253" i="11" s="1"/>
  <c r="M254" i="11" s="1"/>
  <c r="M255" i="11" s="1"/>
  <c r="M256" i="11" s="1"/>
  <c r="M257" i="11" s="1"/>
  <c r="M258" i="11" s="1"/>
  <c r="L247" i="11"/>
  <c r="L248" i="11" s="1"/>
  <c r="L249" i="11" s="1"/>
  <c r="L250" i="11" s="1"/>
  <c r="L251" i="11" s="1"/>
  <c r="L252" i="11" s="1"/>
  <c r="L253" i="11" s="1"/>
  <c r="L254" i="11" s="1"/>
  <c r="L255" i="11" s="1"/>
  <c r="L256" i="11" s="1"/>
  <c r="L257" i="11" s="1"/>
  <c r="L258" i="11" s="1"/>
  <c r="K247" i="11"/>
  <c r="K248" i="11" s="1"/>
  <c r="K249" i="11" s="1"/>
  <c r="K250" i="11" s="1"/>
  <c r="K251" i="11" s="1"/>
  <c r="K252" i="11" s="1"/>
  <c r="K253" i="11" s="1"/>
  <c r="K254" i="11" s="1"/>
  <c r="K255" i="11" s="1"/>
  <c r="K256" i="11" s="1"/>
  <c r="K257" i="11" s="1"/>
  <c r="K258" i="11" s="1"/>
  <c r="I247" i="11"/>
  <c r="I248" i="11" s="1"/>
  <c r="I249" i="11" s="1"/>
  <c r="I250" i="11" s="1"/>
  <c r="I251" i="11" s="1"/>
  <c r="I252" i="11" s="1"/>
  <c r="I253" i="11" s="1"/>
  <c r="I254" i="11" s="1"/>
  <c r="I255" i="11" s="1"/>
  <c r="I256" i="11" s="1"/>
  <c r="I257" i="11" s="1"/>
  <c r="I258" i="11" s="1"/>
  <c r="H247" i="11"/>
  <c r="H248" i="11" s="1"/>
  <c r="H249" i="11" s="1"/>
  <c r="H250" i="11" s="1"/>
  <c r="H251" i="11" s="1"/>
  <c r="H252" i="11" s="1"/>
  <c r="H253" i="11" s="1"/>
  <c r="H254" i="11" s="1"/>
  <c r="H255" i="11" s="1"/>
  <c r="H256" i="11" s="1"/>
  <c r="H257" i="11" s="1"/>
  <c r="H258" i="11" s="1"/>
  <c r="G247" i="11"/>
  <c r="G248" i="11" s="1"/>
  <c r="G249" i="11" s="1"/>
  <c r="G250" i="11" s="1"/>
  <c r="G251" i="11" s="1"/>
  <c r="G252" i="11" s="1"/>
  <c r="G253" i="11" s="1"/>
  <c r="G254" i="11" s="1"/>
  <c r="G255" i="11" s="1"/>
  <c r="G256" i="11" s="1"/>
  <c r="G257" i="11" s="1"/>
  <c r="G258" i="11" s="1"/>
  <c r="F247" i="11"/>
  <c r="F248" i="11" s="1"/>
  <c r="F249" i="11" s="1"/>
  <c r="F250" i="11" s="1"/>
  <c r="F251" i="11" s="1"/>
  <c r="F252" i="11" s="1"/>
  <c r="F253" i="11" s="1"/>
  <c r="F254" i="11" s="1"/>
  <c r="F255" i="11" s="1"/>
  <c r="F256" i="11" s="1"/>
  <c r="F257" i="11" s="1"/>
  <c r="F258" i="11" s="1"/>
  <c r="E247" i="11"/>
  <c r="E248" i="11" s="1"/>
  <c r="E249" i="11" s="1"/>
  <c r="E250" i="11" s="1"/>
  <c r="E251" i="11" s="1"/>
  <c r="E252" i="11" s="1"/>
  <c r="E253" i="11" s="1"/>
  <c r="E254" i="11" s="1"/>
  <c r="E255" i="11" s="1"/>
  <c r="E256" i="11" s="1"/>
  <c r="E257" i="11" s="1"/>
  <c r="E258" i="11" s="1"/>
  <c r="D247" i="11"/>
  <c r="D248" i="11" s="1"/>
  <c r="D249" i="11" s="1"/>
  <c r="D250" i="11" s="1"/>
  <c r="D251" i="11" s="1"/>
  <c r="D252" i="11" s="1"/>
  <c r="D253" i="11" s="1"/>
  <c r="D254" i="11" s="1"/>
  <c r="D255" i="11" s="1"/>
  <c r="D256" i="11" s="1"/>
  <c r="D257" i="11" s="1"/>
  <c r="D258" i="11" s="1"/>
  <c r="C247" i="11"/>
  <c r="C248" i="11" s="1"/>
  <c r="C249" i="11" s="1"/>
  <c r="C250" i="11" s="1"/>
  <c r="C251" i="11" s="1"/>
  <c r="C252" i="11" s="1"/>
  <c r="C253" i="11" s="1"/>
  <c r="C254" i="11" s="1"/>
  <c r="C255" i="11" s="1"/>
  <c r="C256" i="11" s="1"/>
  <c r="C257" i="11" s="1"/>
  <c r="C258" i="11" s="1"/>
  <c r="A236" i="11"/>
  <c r="A237" i="11" s="1"/>
  <c r="A238" i="11" s="1"/>
  <c r="A239" i="11" s="1"/>
  <c r="A240" i="11" s="1"/>
  <c r="A241" i="11" s="1"/>
  <c r="A242" i="11" s="1"/>
  <c r="A243" i="11" s="1"/>
  <c r="A244" i="11" s="1"/>
  <c r="A245" i="11" s="1"/>
  <c r="A246" i="11" s="1"/>
  <c r="P235" i="11"/>
  <c r="P236" i="11" s="1"/>
  <c r="P237" i="11" s="1"/>
  <c r="P238" i="11" s="1"/>
  <c r="P239" i="11" s="1"/>
  <c r="P240" i="11" s="1"/>
  <c r="P241" i="11" s="1"/>
  <c r="P242" i="11" s="1"/>
  <c r="P243" i="11" s="1"/>
  <c r="P244" i="11" s="1"/>
  <c r="P245" i="11" s="1"/>
  <c r="P246" i="11" s="1"/>
  <c r="O235" i="11"/>
  <c r="O236" i="11" s="1"/>
  <c r="O237" i="11" s="1"/>
  <c r="O238" i="11" s="1"/>
  <c r="O239" i="11" s="1"/>
  <c r="O240" i="11" s="1"/>
  <c r="O241" i="11" s="1"/>
  <c r="O242" i="11" s="1"/>
  <c r="O243" i="11" s="1"/>
  <c r="O244" i="11" s="1"/>
  <c r="O245" i="11" s="1"/>
  <c r="O246" i="11" s="1"/>
  <c r="N235" i="11"/>
  <c r="N236" i="11" s="1"/>
  <c r="N237" i="11" s="1"/>
  <c r="N238" i="11" s="1"/>
  <c r="N239" i="11" s="1"/>
  <c r="N240" i="11" s="1"/>
  <c r="N241" i="11" s="1"/>
  <c r="N242" i="11" s="1"/>
  <c r="N243" i="11" s="1"/>
  <c r="N244" i="11" s="1"/>
  <c r="N245" i="11" s="1"/>
  <c r="N246" i="11" s="1"/>
  <c r="M235" i="11"/>
  <c r="M236" i="11" s="1"/>
  <c r="M237" i="11" s="1"/>
  <c r="M238" i="11" s="1"/>
  <c r="M239" i="11" s="1"/>
  <c r="M240" i="11" s="1"/>
  <c r="M241" i="11" s="1"/>
  <c r="M242" i="11" s="1"/>
  <c r="M243" i="11" s="1"/>
  <c r="M244" i="11" s="1"/>
  <c r="M245" i="11" s="1"/>
  <c r="M246" i="11" s="1"/>
  <c r="L235" i="11"/>
  <c r="L236" i="11" s="1"/>
  <c r="L237" i="11" s="1"/>
  <c r="L238" i="11" s="1"/>
  <c r="L239" i="11" s="1"/>
  <c r="L240" i="11" s="1"/>
  <c r="L241" i="11" s="1"/>
  <c r="L242" i="11" s="1"/>
  <c r="L243" i="11" s="1"/>
  <c r="L244" i="11" s="1"/>
  <c r="L245" i="11" s="1"/>
  <c r="L246" i="11" s="1"/>
  <c r="K235" i="11"/>
  <c r="K236" i="11" s="1"/>
  <c r="K237" i="11" s="1"/>
  <c r="K238" i="11" s="1"/>
  <c r="K239" i="11" s="1"/>
  <c r="K240" i="11" s="1"/>
  <c r="K241" i="11" s="1"/>
  <c r="K242" i="11" s="1"/>
  <c r="K243" i="11" s="1"/>
  <c r="K244" i="11" s="1"/>
  <c r="K245" i="11" s="1"/>
  <c r="K246" i="11" s="1"/>
  <c r="I235" i="11"/>
  <c r="I236" i="11" s="1"/>
  <c r="I237" i="11" s="1"/>
  <c r="I238" i="11" s="1"/>
  <c r="I239" i="11" s="1"/>
  <c r="I240" i="11" s="1"/>
  <c r="I241" i="11" s="1"/>
  <c r="I242" i="11" s="1"/>
  <c r="I243" i="11" s="1"/>
  <c r="I244" i="11" s="1"/>
  <c r="I245" i="11" s="1"/>
  <c r="I246" i="11" s="1"/>
  <c r="H235" i="11"/>
  <c r="H236" i="11" s="1"/>
  <c r="H237" i="11" s="1"/>
  <c r="H238" i="11" s="1"/>
  <c r="H239" i="11" s="1"/>
  <c r="H240" i="11" s="1"/>
  <c r="H241" i="11" s="1"/>
  <c r="H242" i="11" s="1"/>
  <c r="H243" i="11" s="1"/>
  <c r="H244" i="11" s="1"/>
  <c r="H245" i="11" s="1"/>
  <c r="H246" i="11" s="1"/>
  <c r="G235" i="11"/>
  <c r="G236" i="11" s="1"/>
  <c r="G237" i="11" s="1"/>
  <c r="G238" i="11" s="1"/>
  <c r="G239" i="11" s="1"/>
  <c r="G240" i="11" s="1"/>
  <c r="G241" i="11" s="1"/>
  <c r="G242" i="11" s="1"/>
  <c r="G243" i="11" s="1"/>
  <c r="G244" i="11" s="1"/>
  <c r="G245" i="11" s="1"/>
  <c r="G246" i="11" s="1"/>
  <c r="F235" i="11"/>
  <c r="F236" i="11" s="1"/>
  <c r="F237" i="11" s="1"/>
  <c r="F238" i="11" s="1"/>
  <c r="F239" i="11" s="1"/>
  <c r="F240" i="11" s="1"/>
  <c r="F241" i="11" s="1"/>
  <c r="F242" i="11" s="1"/>
  <c r="F243" i="11" s="1"/>
  <c r="F244" i="11" s="1"/>
  <c r="F245" i="11" s="1"/>
  <c r="F246" i="11" s="1"/>
  <c r="E235" i="11"/>
  <c r="E236" i="11" s="1"/>
  <c r="E237" i="11" s="1"/>
  <c r="E238" i="11" s="1"/>
  <c r="E239" i="11" s="1"/>
  <c r="E240" i="11" s="1"/>
  <c r="E241" i="11" s="1"/>
  <c r="E242" i="11" s="1"/>
  <c r="E243" i="11" s="1"/>
  <c r="E244" i="11" s="1"/>
  <c r="E245" i="11" s="1"/>
  <c r="E246" i="11" s="1"/>
  <c r="D235" i="11"/>
  <c r="D236" i="11" s="1"/>
  <c r="D237" i="11" s="1"/>
  <c r="D238" i="11" s="1"/>
  <c r="D239" i="11" s="1"/>
  <c r="D240" i="11" s="1"/>
  <c r="D241" i="11" s="1"/>
  <c r="D242" i="11" s="1"/>
  <c r="D243" i="11" s="1"/>
  <c r="D244" i="11" s="1"/>
  <c r="D245" i="11" s="1"/>
  <c r="D246" i="11" s="1"/>
  <c r="C235" i="11"/>
  <c r="C236" i="11" s="1"/>
  <c r="C237" i="11" s="1"/>
  <c r="C238" i="11" s="1"/>
  <c r="C239" i="11" s="1"/>
  <c r="C240" i="11" s="1"/>
  <c r="C241" i="11" s="1"/>
  <c r="C242" i="11" s="1"/>
  <c r="C243" i="11" s="1"/>
  <c r="C244" i="11" s="1"/>
  <c r="C245" i="11" s="1"/>
  <c r="C246" i="11" s="1"/>
  <c r="P223" i="11"/>
  <c r="P224" i="11" s="1"/>
  <c r="P225" i="11" s="1"/>
  <c r="P226" i="11" s="1"/>
  <c r="P227" i="11" s="1"/>
  <c r="P228" i="11" s="1"/>
  <c r="P229" i="11" s="1"/>
  <c r="P230" i="11" s="1"/>
  <c r="P231" i="11" s="1"/>
  <c r="P232" i="11" s="1"/>
  <c r="P233" i="11" s="1"/>
  <c r="P234" i="11" s="1"/>
  <c r="O223" i="11"/>
  <c r="O224" i="11" s="1"/>
  <c r="O225" i="11" s="1"/>
  <c r="O226" i="11" s="1"/>
  <c r="O227" i="11" s="1"/>
  <c r="O228" i="11" s="1"/>
  <c r="O229" i="11" s="1"/>
  <c r="O230" i="11" s="1"/>
  <c r="O231" i="11" s="1"/>
  <c r="O232" i="11" s="1"/>
  <c r="O233" i="11" s="1"/>
  <c r="O234" i="11" s="1"/>
  <c r="N223" i="11"/>
  <c r="N224" i="11" s="1"/>
  <c r="N225" i="11" s="1"/>
  <c r="N226" i="11" s="1"/>
  <c r="N227" i="11" s="1"/>
  <c r="N228" i="11" s="1"/>
  <c r="N229" i="11" s="1"/>
  <c r="N230" i="11" s="1"/>
  <c r="N231" i="11" s="1"/>
  <c r="N232" i="11" s="1"/>
  <c r="N233" i="11" s="1"/>
  <c r="N234" i="11" s="1"/>
  <c r="M223" i="11"/>
  <c r="M224" i="11" s="1"/>
  <c r="M225" i="11" s="1"/>
  <c r="M226" i="11" s="1"/>
  <c r="M227" i="11" s="1"/>
  <c r="M228" i="11" s="1"/>
  <c r="M229" i="11" s="1"/>
  <c r="M230" i="11" s="1"/>
  <c r="M231" i="11" s="1"/>
  <c r="M232" i="11" s="1"/>
  <c r="M233" i="11" s="1"/>
  <c r="M234" i="11" s="1"/>
  <c r="L223" i="11"/>
  <c r="L224" i="11" s="1"/>
  <c r="L225" i="11" s="1"/>
  <c r="L226" i="11" s="1"/>
  <c r="L227" i="11" s="1"/>
  <c r="L228" i="11" s="1"/>
  <c r="L229" i="11" s="1"/>
  <c r="L230" i="11" s="1"/>
  <c r="L231" i="11" s="1"/>
  <c r="L232" i="11" s="1"/>
  <c r="L233" i="11" s="1"/>
  <c r="L234" i="11" s="1"/>
  <c r="K223" i="11"/>
  <c r="K224" i="11" s="1"/>
  <c r="K225" i="11" s="1"/>
  <c r="K226" i="11" s="1"/>
  <c r="K227" i="11" s="1"/>
  <c r="K228" i="11" s="1"/>
  <c r="K229" i="11" s="1"/>
  <c r="K230" i="11" s="1"/>
  <c r="K231" i="11" s="1"/>
  <c r="K232" i="11" s="1"/>
  <c r="K233" i="11" s="1"/>
  <c r="K234" i="11" s="1"/>
  <c r="I223" i="11"/>
  <c r="I224" i="11" s="1"/>
  <c r="I225" i="11" s="1"/>
  <c r="I226" i="11" s="1"/>
  <c r="I227" i="11" s="1"/>
  <c r="I228" i="11" s="1"/>
  <c r="I229" i="11" s="1"/>
  <c r="I230" i="11" s="1"/>
  <c r="I231" i="11" s="1"/>
  <c r="I232" i="11" s="1"/>
  <c r="I233" i="11" s="1"/>
  <c r="I234" i="11" s="1"/>
  <c r="H223" i="11"/>
  <c r="H224" i="11" s="1"/>
  <c r="H225" i="11" s="1"/>
  <c r="H226" i="11" s="1"/>
  <c r="H227" i="11" s="1"/>
  <c r="H228" i="11" s="1"/>
  <c r="H229" i="11" s="1"/>
  <c r="H230" i="11" s="1"/>
  <c r="H231" i="11" s="1"/>
  <c r="H232" i="11" s="1"/>
  <c r="H233" i="11" s="1"/>
  <c r="H234" i="11" s="1"/>
  <c r="G223" i="11"/>
  <c r="G224" i="11" s="1"/>
  <c r="G225" i="11" s="1"/>
  <c r="G226" i="11" s="1"/>
  <c r="G227" i="11" s="1"/>
  <c r="G228" i="11" s="1"/>
  <c r="G229" i="11" s="1"/>
  <c r="G230" i="11" s="1"/>
  <c r="G231" i="11" s="1"/>
  <c r="G232" i="11" s="1"/>
  <c r="G233" i="11" s="1"/>
  <c r="G234" i="11" s="1"/>
  <c r="F223" i="11"/>
  <c r="F224" i="11" s="1"/>
  <c r="F225" i="11" s="1"/>
  <c r="F226" i="11" s="1"/>
  <c r="F227" i="11" s="1"/>
  <c r="F228" i="11" s="1"/>
  <c r="F229" i="11" s="1"/>
  <c r="F230" i="11" s="1"/>
  <c r="F231" i="11" s="1"/>
  <c r="F232" i="11" s="1"/>
  <c r="F233" i="11" s="1"/>
  <c r="F234" i="11" s="1"/>
  <c r="E223" i="11"/>
  <c r="E224" i="11" s="1"/>
  <c r="E225" i="11" s="1"/>
  <c r="E226" i="11" s="1"/>
  <c r="E227" i="11" s="1"/>
  <c r="E228" i="11" s="1"/>
  <c r="E229" i="11" s="1"/>
  <c r="E230" i="11" s="1"/>
  <c r="E231" i="11" s="1"/>
  <c r="E232" i="11" s="1"/>
  <c r="E233" i="11" s="1"/>
  <c r="E234" i="11" s="1"/>
  <c r="D223" i="11"/>
  <c r="D224" i="11" s="1"/>
  <c r="D225" i="11" s="1"/>
  <c r="D226" i="11" s="1"/>
  <c r="D227" i="11" s="1"/>
  <c r="D228" i="11" s="1"/>
  <c r="D229" i="11" s="1"/>
  <c r="D230" i="11" s="1"/>
  <c r="D231" i="11" s="1"/>
  <c r="D232" i="11" s="1"/>
  <c r="D233" i="11" s="1"/>
  <c r="D234" i="11" s="1"/>
  <c r="C223" i="11"/>
  <c r="C224" i="11" s="1"/>
  <c r="C225" i="11" s="1"/>
  <c r="C226" i="11" s="1"/>
  <c r="C227" i="11" s="1"/>
  <c r="C228" i="11" s="1"/>
  <c r="C229" i="11" s="1"/>
  <c r="C230" i="11" s="1"/>
  <c r="C231" i="11" s="1"/>
  <c r="C232" i="11" s="1"/>
  <c r="C233" i="11" s="1"/>
  <c r="C234" i="11" s="1"/>
  <c r="P211" i="11"/>
  <c r="P212" i="11" s="1"/>
  <c r="P213" i="11" s="1"/>
  <c r="P214" i="11" s="1"/>
  <c r="P215" i="11" s="1"/>
  <c r="P216" i="11" s="1"/>
  <c r="P217" i="11" s="1"/>
  <c r="P218" i="11" s="1"/>
  <c r="P219" i="11" s="1"/>
  <c r="P220" i="11" s="1"/>
  <c r="P221" i="11" s="1"/>
  <c r="P222" i="11" s="1"/>
  <c r="O211" i="11"/>
  <c r="O212" i="11" s="1"/>
  <c r="O213" i="11" s="1"/>
  <c r="O214" i="11" s="1"/>
  <c r="O215" i="11" s="1"/>
  <c r="O216" i="11" s="1"/>
  <c r="O217" i="11" s="1"/>
  <c r="O218" i="11" s="1"/>
  <c r="O219" i="11" s="1"/>
  <c r="O220" i="11" s="1"/>
  <c r="O221" i="11" s="1"/>
  <c r="O222" i="11" s="1"/>
  <c r="N211" i="11"/>
  <c r="N212" i="11" s="1"/>
  <c r="N213" i="11" s="1"/>
  <c r="N214" i="11" s="1"/>
  <c r="N215" i="11" s="1"/>
  <c r="N216" i="11" s="1"/>
  <c r="N217" i="11" s="1"/>
  <c r="N218" i="11" s="1"/>
  <c r="N219" i="11" s="1"/>
  <c r="N220" i="11" s="1"/>
  <c r="N221" i="11" s="1"/>
  <c r="N222" i="11" s="1"/>
  <c r="M211" i="11"/>
  <c r="M212" i="11" s="1"/>
  <c r="M213" i="11" s="1"/>
  <c r="M214" i="11" s="1"/>
  <c r="M215" i="11" s="1"/>
  <c r="M216" i="11" s="1"/>
  <c r="M217" i="11" s="1"/>
  <c r="M218" i="11" s="1"/>
  <c r="M219" i="11" s="1"/>
  <c r="M220" i="11" s="1"/>
  <c r="M221" i="11" s="1"/>
  <c r="M222" i="11" s="1"/>
  <c r="L211" i="11"/>
  <c r="L212" i="11" s="1"/>
  <c r="L213" i="11" s="1"/>
  <c r="L214" i="11" s="1"/>
  <c r="L215" i="11" s="1"/>
  <c r="L216" i="11" s="1"/>
  <c r="L217" i="11" s="1"/>
  <c r="L218" i="11" s="1"/>
  <c r="L219" i="11" s="1"/>
  <c r="L220" i="11" s="1"/>
  <c r="L221" i="11" s="1"/>
  <c r="L222" i="11" s="1"/>
  <c r="K211" i="11"/>
  <c r="K212" i="11" s="1"/>
  <c r="K213" i="11" s="1"/>
  <c r="K214" i="11" s="1"/>
  <c r="K215" i="11" s="1"/>
  <c r="K216" i="11" s="1"/>
  <c r="K217" i="11" s="1"/>
  <c r="K218" i="11" s="1"/>
  <c r="K219" i="11" s="1"/>
  <c r="K220" i="11" s="1"/>
  <c r="K221" i="11" s="1"/>
  <c r="K222" i="11" s="1"/>
  <c r="I211" i="11"/>
  <c r="I212" i="11" s="1"/>
  <c r="I213" i="11" s="1"/>
  <c r="I214" i="11" s="1"/>
  <c r="I215" i="11" s="1"/>
  <c r="I216" i="11" s="1"/>
  <c r="I217" i="11" s="1"/>
  <c r="I218" i="11" s="1"/>
  <c r="I219" i="11" s="1"/>
  <c r="I220" i="11" s="1"/>
  <c r="I221" i="11" s="1"/>
  <c r="I222" i="11" s="1"/>
  <c r="H211" i="11"/>
  <c r="H212" i="11" s="1"/>
  <c r="H213" i="11" s="1"/>
  <c r="H214" i="11" s="1"/>
  <c r="H215" i="11" s="1"/>
  <c r="H216" i="11" s="1"/>
  <c r="H217" i="11" s="1"/>
  <c r="H218" i="11" s="1"/>
  <c r="H219" i="11" s="1"/>
  <c r="H220" i="11" s="1"/>
  <c r="H221" i="11" s="1"/>
  <c r="H222" i="11" s="1"/>
  <c r="G211" i="11"/>
  <c r="G212" i="11" s="1"/>
  <c r="G213" i="11" s="1"/>
  <c r="G214" i="11" s="1"/>
  <c r="G215" i="11" s="1"/>
  <c r="G216" i="11" s="1"/>
  <c r="G217" i="11" s="1"/>
  <c r="G218" i="11" s="1"/>
  <c r="G219" i="11" s="1"/>
  <c r="G220" i="11" s="1"/>
  <c r="G221" i="11" s="1"/>
  <c r="G222" i="11" s="1"/>
  <c r="F211" i="11"/>
  <c r="F212" i="11" s="1"/>
  <c r="F213" i="11" s="1"/>
  <c r="F214" i="11" s="1"/>
  <c r="F215" i="11" s="1"/>
  <c r="F216" i="11" s="1"/>
  <c r="F217" i="11" s="1"/>
  <c r="F218" i="11" s="1"/>
  <c r="F219" i="11" s="1"/>
  <c r="F220" i="11" s="1"/>
  <c r="F221" i="11" s="1"/>
  <c r="F222" i="11" s="1"/>
  <c r="E211" i="11"/>
  <c r="E212" i="11" s="1"/>
  <c r="E213" i="11" s="1"/>
  <c r="E214" i="11" s="1"/>
  <c r="E215" i="11" s="1"/>
  <c r="E216" i="11" s="1"/>
  <c r="E217" i="11" s="1"/>
  <c r="E218" i="11" s="1"/>
  <c r="E219" i="11" s="1"/>
  <c r="E220" i="11" s="1"/>
  <c r="E221" i="11" s="1"/>
  <c r="E222" i="11" s="1"/>
  <c r="D211" i="11"/>
  <c r="D212" i="11" s="1"/>
  <c r="D213" i="11" s="1"/>
  <c r="D214" i="11" s="1"/>
  <c r="D215" i="11" s="1"/>
  <c r="D216" i="11" s="1"/>
  <c r="D217" i="11" s="1"/>
  <c r="D218" i="11" s="1"/>
  <c r="D219" i="11" s="1"/>
  <c r="D220" i="11" s="1"/>
  <c r="D221" i="11" s="1"/>
  <c r="D222" i="11" s="1"/>
  <c r="C211" i="11"/>
  <c r="C212" i="11" s="1"/>
  <c r="C213" i="11" s="1"/>
  <c r="C214" i="11" s="1"/>
  <c r="C215" i="11" s="1"/>
  <c r="C216" i="11" s="1"/>
  <c r="C217" i="11" s="1"/>
  <c r="C218" i="11" s="1"/>
  <c r="C219" i="11" s="1"/>
  <c r="C220" i="11" s="1"/>
  <c r="C221" i="11" s="1"/>
  <c r="C222" i="11" s="1"/>
  <c r="P199" i="11"/>
  <c r="P200" i="11" s="1"/>
  <c r="P201" i="11" s="1"/>
  <c r="P202" i="11" s="1"/>
  <c r="P203" i="11" s="1"/>
  <c r="P204" i="11" s="1"/>
  <c r="P205" i="11" s="1"/>
  <c r="P206" i="11" s="1"/>
  <c r="P207" i="11" s="1"/>
  <c r="P208" i="11" s="1"/>
  <c r="P209" i="11" s="1"/>
  <c r="P210" i="11" s="1"/>
  <c r="O199" i="11"/>
  <c r="O200" i="11" s="1"/>
  <c r="O201" i="11" s="1"/>
  <c r="O202" i="11" s="1"/>
  <c r="O203" i="11" s="1"/>
  <c r="O204" i="11" s="1"/>
  <c r="O205" i="11" s="1"/>
  <c r="O206" i="11" s="1"/>
  <c r="O207" i="11" s="1"/>
  <c r="O208" i="11" s="1"/>
  <c r="O209" i="11" s="1"/>
  <c r="O210" i="11" s="1"/>
  <c r="N199" i="11"/>
  <c r="N200" i="11" s="1"/>
  <c r="N201" i="11" s="1"/>
  <c r="N202" i="11" s="1"/>
  <c r="N203" i="11" s="1"/>
  <c r="N204" i="11" s="1"/>
  <c r="N205" i="11" s="1"/>
  <c r="N206" i="11" s="1"/>
  <c r="N207" i="11" s="1"/>
  <c r="N208" i="11" s="1"/>
  <c r="N209" i="11" s="1"/>
  <c r="N210" i="11" s="1"/>
  <c r="M199" i="11"/>
  <c r="M200" i="11" s="1"/>
  <c r="M201" i="11" s="1"/>
  <c r="M202" i="11" s="1"/>
  <c r="M203" i="11" s="1"/>
  <c r="M204" i="11" s="1"/>
  <c r="M205" i="11" s="1"/>
  <c r="M206" i="11" s="1"/>
  <c r="M207" i="11" s="1"/>
  <c r="M208" i="11" s="1"/>
  <c r="M209" i="11" s="1"/>
  <c r="M210" i="11" s="1"/>
  <c r="L199" i="11"/>
  <c r="L200" i="11" s="1"/>
  <c r="L201" i="11" s="1"/>
  <c r="L202" i="11" s="1"/>
  <c r="L203" i="11" s="1"/>
  <c r="L204" i="11" s="1"/>
  <c r="L205" i="11" s="1"/>
  <c r="L206" i="11" s="1"/>
  <c r="L207" i="11" s="1"/>
  <c r="L208" i="11" s="1"/>
  <c r="L209" i="11" s="1"/>
  <c r="L210" i="11" s="1"/>
  <c r="K199" i="11"/>
  <c r="K200" i="11" s="1"/>
  <c r="K201" i="11" s="1"/>
  <c r="K202" i="11" s="1"/>
  <c r="K203" i="11" s="1"/>
  <c r="K204" i="11" s="1"/>
  <c r="K205" i="11" s="1"/>
  <c r="K206" i="11" s="1"/>
  <c r="K207" i="11" s="1"/>
  <c r="K208" i="11" s="1"/>
  <c r="K209" i="11" s="1"/>
  <c r="K210" i="11" s="1"/>
  <c r="I199" i="11"/>
  <c r="I200" i="11" s="1"/>
  <c r="I201" i="11" s="1"/>
  <c r="I202" i="11" s="1"/>
  <c r="I203" i="11" s="1"/>
  <c r="I204" i="11" s="1"/>
  <c r="I205" i="11" s="1"/>
  <c r="I206" i="11" s="1"/>
  <c r="I207" i="11" s="1"/>
  <c r="I208" i="11" s="1"/>
  <c r="I209" i="11" s="1"/>
  <c r="I210" i="11" s="1"/>
  <c r="H199" i="11"/>
  <c r="H200" i="11" s="1"/>
  <c r="H201" i="11" s="1"/>
  <c r="H202" i="11" s="1"/>
  <c r="H203" i="11" s="1"/>
  <c r="H204" i="11" s="1"/>
  <c r="H205" i="11" s="1"/>
  <c r="H206" i="11" s="1"/>
  <c r="H207" i="11" s="1"/>
  <c r="H208" i="11" s="1"/>
  <c r="H209" i="11" s="1"/>
  <c r="H210" i="11" s="1"/>
  <c r="G199" i="11"/>
  <c r="G200" i="11" s="1"/>
  <c r="G201" i="11" s="1"/>
  <c r="G202" i="11" s="1"/>
  <c r="G203" i="11" s="1"/>
  <c r="G204" i="11" s="1"/>
  <c r="G205" i="11" s="1"/>
  <c r="G206" i="11" s="1"/>
  <c r="G207" i="11" s="1"/>
  <c r="G208" i="11" s="1"/>
  <c r="G209" i="11" s="1"/>
  <c r="G210" i="11" s="1"/>
  <c r="F199" i="11"/>
  <c r="F200" i="11" s="1"/>
  <c r="F201" i="11" s="1"/>
  <c r="F202" i="11" s="1"/>
  <c r="F203" i="11" s="1"/>
  <c r="F204" i="11" s="1"/>
  <c r="F205" i="11" s="1"/>
  <c r="F206" i="11" s="1"/>
  <c r="F207" i="11" s="1"/>
  <c r="F208" i="11" s="1"/>
  <c r="F209" i="11" s="1"/>
  <c r="F210" i="11" s="1"/>
  <c r="E199" i="11"/>
  <c r="E200" i="11" s="1"/>
  <c r="E201" i="11" s="1"/>
  <c r="E202" i="11" s="1"/>
  <c r="E203" i="11" s="1"/>
  <c r="E204" i="11" s="1"/>
  <c r="E205" i="11" s="1"/>
  <c r="E206" i="11" s="1"/>
  <c r="E207" i="11" s="1"/>
  <c r="E208" i="11" s="1"/>
  <c r="E209" i="11" s="1"/>
  <c r="E210" i="11" s="1"/>
  <c r="D199" i="11"/>
  <c r="D200" i="11" s="1"/>
  <c r="D201" i="11" s="1"/>
  <c r="D202" i="11" s="1"/>
  <c r="D203" i="11" s="1"/>
  <c r="D204" i="11" s="1"/>
  <c r="D205" i="11" s="1"/>
  <c r="D206" i="11" s="1"/>
  <c r="D207" i="11" s="1"/>
  <c r="D208" i="11" s="1"/>
  <c r="D209" i="11" s="1"/>
  <c r="D210" i="11" s="1"/>
  <c r="C199" i="11"/>
  <c r="C200" i="11" s="1"/>
  <c r="C201" i="11" s="1"/>
  <c r="C202" i="11" s="1"/>
  <c r="C203" i="11" s="1"/>
  <c r="C204" i="11" s="1"/>
  <c r="C205" i="11" s="1"/>
  <c r="C206" i="11" s="1"/>
  <c r="C207" i="11" s="1"/>
  <c r="C208" i="11" s="1"/>
  <c r="C209" i="11" s="1"/>
  <c r="C210" i="11" s="1"/>
  <c r="P187" i="11"/>
  <c r="P188" i="11" s="1"/>
  <c r="P189" i="11" s="1"/>
  <c r="P190" i="11" s="1"/>
  <c r="P191" i="11" s="1"/>
  <c r="P192" i="11" s="1"/>
  <c r="P193" i="11" s="1"/>
  <c r="P194" i="11" s="1"/>
  <c r="P195" i="11" s="1"/>
  <c r="P196" i="11" s="1"/>
  <c r="P197" i="11" s="1"/>
  <c r="P198" i="11" s="1"/>
  <c r="O187" i="11"/>
  <c r="O188" i="11" s="1"/>
  <c r="O189" i="11" s="1"/>
  <c r="O190" i="11" s="1"/>
  <c r="O191" i="11" s="1"/>
  <c r="O192" i="11" s="1"/>
  <c r="O193" i="11" s="1"/>
  <c r="O194" i="11" s="1"/>
  <c r="O195" i="11" s="1"/>
  <c r="O196" i="11" s="1"/>
  <c r="O197" i="11" s="1"/>
  <c r="O198" i="11" s="1"/>
  <c r="N187" i="11"/>
  <c r="N188" i="11" s="1"/>
  <c r="N189" i="11" s="1"/>
  <c r="N190" i="11" s="1"/>
  <c r="N191" i="11" s="1"/>
  <c r="N192" i="11" s="1"/>
  <c r="N193" i="11" s="1"/>
  <c r="N194" i="11" s="1"/>
  <c r="N195" i="11" s="1"/>
  <c r="N196" i="11" s="1"/>
  <c r="N197" i="11" s="1"/>
  <c r="N198" i="11" s="1"/>
  <c r="M187" i="11"/>
  <c r="M188" i="11" s="1"/>
  <c r="M189" i="11" s="1"/>
  <c r="M190" i="11" s="1"/>
  <c r="M191" i="11" s="1"/>
  <c r="M192" i="11" s="1"/>
  <c r="M193" i="11" s="1"/>
  <c r="M194" i="11" s="1"/>
  <c r="M195" i="11" s="1"/>
  <c r="M196" i="11" s="1"/>
  <c r="M197" i="11" s="1"/>
  <c r="M198" i="11" s="1"/>
  <c r="L187" i="11"/>
  <c r="L188" i="11" s="1"/>
  <c r="L189" i="11" s="1"/>
  <c r="L190" i="11" s="1"/>
  <c r="L191" i="11" s="1"/>
  <c r="L192" i="11" s="1"/>
  <c r="L193" i="11" s="1"/>
  <c r="L194" i="11" s="1"/>
  <c r="L195" i="11" s="1"/>
  <c r="L196" i="11" s="1"/>
  <c r="L197" i="11" s="1"/>
  <c r="L198" i="11" s="1"/>
  <c r="K187" i="11"/>
  <c r="K188" i="11" s="1"/>
  <c r="K189" i="11" s="1"/>
  <c r="K190" i="11" s="1"/>
  <c r="K191" i="11" s="1"/>
  <c r="K192" i="11" s="1"/>
  <c r="K193" i="11" s="1"/>
  <c r="K194" i="11" s="1"/>
  <c r="K195" i="11" s="1"/>
  <c r="K196" i="11" s="1"/>
  <c r="K197" i="11" s="1"/>
  <c r="K198" i="11" s="1"/>
  <c r="I187" i="11"/>
  <c r="I188" i="11" s="1"/>
  <c r="I189" i="11" s="1"/>
  <c r="I190" i="11" s="1"/>
  <c r="I191" i="11" s="1"/>
  <c r="I192" i="11" s="1"/>
  <c r="I193" i="11" s="1"/>
  <c r="I194" i="11" s="1"/>
  <c r="I195" i="11" s="1"/>
  <c r="I196" i="11" s="1"/>
  <c r="I197" i="11" s="1"/>
  <c r="I198" i="11" s="1"/>
  <c r="H187" i="11"/>
  <c r="H188" i="11" s="1"/>
  <c r="H189" i="11" s="1"/>
  <c r="H190" i="11" s="1"/>
  <c r="H191" i="11" s="1"/>
  <c r="H192" i="11" s="1"/>
  <c r="H193" i="11" s="1"/>
  <c r="H194" i="11" s="1"/>
  <c r="H195" i="11" s="1"/>
  <c r="H196" i="11" s="1"/>
  <c r="H197" i="11" s="1"/>
  <c r="H198" i="11" s="1"/>
  <c r="G187" i="11"/>
  <c r="G188" i="11" s="1"/>
  <c r="G189" i="11" s="1"/>
  <c r="G190" i="11" s="1"/>
  <c r="G191" i="11" s="1"/>
  <c r="G192" i="11" s="1"/>
  <c r="G193" i="11" s="1"/>
  <c r="G194" i="11" s="1"/>
  <c r="G195" i="11" s="1"/>
  <c r="G196" i="11" s="1"/>
  <c r="G197" i="11" s="1"/>
  <c r="G198" i="11" s="1"/>
  <c r="F187" i="11"/>
  <c r="F188" i="11" s="1"/>
  <c r="F189" i="11" s="1"/>
  <c r="F190" i="11" s="1"/>
  <c r="F191" i="11" s="1"/>
  <c r="F192" i="11" s="1"/>
  <c r="F193" i="11" s="1"/>
  <c r="F194" i="11" s="1"/>
  <c r="F195" i="11" s="1"/>
  <c r="F196" i="11" s="1"/>
  <c r="F197" i="11" s="1"/>
  <c r="F198" i="11" s="1"/>
  <c r="E187" i="11"/>
  <c r="E188" i="11" s="1"/>
  <c r="E189" i="11" s="1"/>
  <c r="E190" i="11" s="1"/>
  <c r="E191" i="11" s="1"/>
  <c r="E192" i="11" s="1"/>
  <c r="E193" i="11" s="1"/>
  <c r="E194" i="11" s="1"/>
  <c r="E195" i="11" s="1"/>
  <c r="E196" i="11" s="1"/>
  <c r="E197" i="11" s="1"/>
  <c r="E198" i="11" s="1"/>
  <c r="D187" i="11"/>
  <c r="D188" i="11" s="1"/>
  <c r="D189" i="11" s="1"/>
  <c r="D190" i="11" s="1"/>
  <c r="D191" i="11" s="1"/>
  <c r="D192" i="11" s="1"/>
  <c r="D193" i="11" s="1"/>
  <c r="D194" i="11" s="1"/>
  <c r="D195" i="11" s="1"/>
  <c r="D196" i="11" s="1"/>
  <c r="D197" i="11" s="1"/>
  <c r="D198" i="11" s="1"/>
  <c r="C187" i="11"/>
  <c r="C188" i="11" s="1"/>
  <c r="C189" i="11" s="1"/>
  <c r="C190" i="11" s="1"/>
  <c r="C191" i="11" s="1"/>
  <c r="C192" i="11" s="1"/>
  <c r="C193" i="11" s="1"/>
  <c r="C194" i="11" s="1"/>
  <c r="C195" i="11" s="1"/>
  <c r="C196" i="11" s="1"/>
  <c r="C197" i="11" s="1"/>
  <c r="C198" i="11" s="1"/>
  <c r="P175" i="11"/>
  <c r="P176" i="11" s="1"/>
  <c r="P177" i="11" s="1"/>
  <c r="P178" i="11" s="1"/>
  <c r="P179" i="11" s="1"/>
  <c r="P180" i="11" s="1"/>
  <c r="P181" i="11" s="1"/>
  <c r="P182" i="11" s="1"/>
  <c r="P183" i="11" s="1"/>
  <c r="P184" i="11" s="1"/>
  <c r="P185" i="11" s="1"/>
  <c r="P186" i="11" s="1"/>
  <c r="O175" i="11"/>
  <c r="O176" i="11" s="1"/>
  <c r="O177" i="11" s="1"/>
  <c r="O178" i="11" s="1"/>
  <c r="O179" i="11" s="1"/>
  <c r="O180" i="11" s="1"/>
  <c r="O181" i="11" s="1"/>
  <c r="O182" i="11" s="1"/>
  <c r="O183" i="11" s="1"/>
  <c r="O184" i="11" s="1"/>
  <c r="O185" i="11" s="1"/>
  <c r="O186" i="11" s="1"/>
  <c r="N175" i="11"/>
  <c r="N176" i="11" s="1"/>
  <c r="N177" i="11" s="1"/>
  <c r="N178" i="11" s="1"/>
  <c r="N179" i="11" s="1"/>
  <c r="N180" i="11" s="1"/>
  <c r="N181" i="11" s="1"/>
  <c r="N182" i="11" s="1"/>
  <c r="N183" i="11" s="1"/>
  <c r="N184" i="11" s="1"/>
  <c r="N185" i="11" s="1"/>
  <c r="N186" i="11" s="1"/>
  <c r="M175" i="11"/>
  <c r="M176" i="11" s="1"/>
  <c r="M177" i="11" s="1"/>
  <c r="M178" i="11" s="1"/>
  <c r="M179" i="11" s="1"/>
  <c r="M180" i="11" s="1"/>
  <c r="M181" i="11" s="1"/>
  <c r="M182" i="11" s="1"/>
  <c r="M183" i="11" s="1"/>
  <c r="M184" i="11" s="1"/>
  <c r="M185" i="11" s="1"/>
  <c r="M186" i="11" s="1"/>
  <c r="L175" i="11"/>
  <c r="L176" i="11" s="1"/>
  <c r="L177" i="11" s="1"/>
  <c r="L178" i="11" s="1"/>
  <c r="L179" i="11" s="1"/>
  <c r="L180" i="11" s="1"/>
  <c r="L181" i="11" s="1"/>
  <c r="L182" i="11" s="1"/>
  <c r="L183" i="11" s="1"/>
  <c r="L184" i="11" s="1"/>
  <c r="L185" i="11" s="1"/>
  <c r="L186" i="11" s="1"/>
  <c r="K175" i="11"/>
  <c r="K176" i="11" s="1"/>
  <c r="K177" i="11" s="1"/>
  <c r="K178" i="11" s="1"/>
  <c r="K179" i="11" s="1"/>
  <c r="K180" i="11" s="1"/>
  <c r="K181" i="11" s="1"/>
  <c r="K182" i="11" s="1"/>
  <c r="K183" i="11" s="1"/>
  <c r="K184" i="11" s="1"/>
  <c r="K185" i="11" s="1"/>
  <c r="K186" i="11" s="1"/>
  <c r="I175" i="11"/>
  <c r="I176" i="11" s="1"/>
  <c r="I177" i="11" s="1"/>
  <c r="I178" i="11" s="1"/>
  <c r="I179" i="11" s="1"/>
  <c r="I180" i="11" s="1"/>
  <c r="I181" i="11" s="1"/>
  <c r="I182" i="11" s="1"/>
  <c r="I183" i="11" s="1"/>
  <c r="I184" i="11" s="1"/>
  <c r="I185" i="11" s="1"/>
  <c r="I186" i="11" s="1"/>
  <c r="H175" i="11"/>
  <c r="H176" i="11" s="1"/>
  <c r="H177" i="11" s="1"/>
  <c r="H178" i="11" s="1"/>
  <c r="H179" i="11" s="1"/>
  <c r="H180" i="11" s="1"/>
  <c r="H181" i="11" s="1"/>
  <c r="H182" i="11" s="1"/>
  <c r="H183" i="11" s="1"/>
  <c r="H184" i="11" s="1"/>
  <c r="H185" i="11" s="1"/>
  <c r="H186" i="11" s="1"/>
  <c r="G175" i="11"/>
  <c r="G176" i="11" s="1"/>
  <c r="G177" i="11" s="1"/>
  <c r="G178" i="11" s="1"/>
  <c r="G179" i="11" s="1"/>
  <c r="G180" i="11" s="1"/>
  <c r="G181" i="11" s="1"/>
  <c r="G182" i="11" s="1"/>
  <c r="G183" i="11" s="1"/>
  <c r="G184" i="11" s="1"/>
  <c r="G185" i="11" s="1"/>
  <c r="G186" i="11" s="1"/>
  <c r="F175" i="11"/>
  <c r="F176" i="11" s="1"/>
  <c r="F177" i="11" s="1"/>
  <c r="F178" i="11" s="1"/>
  <c r="F179" i="11" s="1"/>
  <c r="F180" i="11" s="1"/>
  <c r="F181" i="11" s="1"/>
  <c r="F182" i="11" s="1"/>
  <c r="F183" i="11" s="1"/>
  <c r="F184" i="11" s="1"/>
  <c r="F185" i="11" s="1"/>
  <c r="F186" i="11" s="1"/>
  <c r="E175" i="11"/>
  <c r="E176" i="11" s="1"/>
  <c r="E177" i="11" s="1"/>
  <c r="E178" i="11" s="1"/>
  <c r="E179" i="11" s="1"/>
  <c r="E180" i="11" s="1"/>
  <c r="E181" i="11" s="1"/>
  <c r="E182" i="11" s="1"/>
  <c r="E183" i="11" s="1"/>
  <c r="E184" i="11" s="1"/>
  <c r="E185" i="11" s="1"/>
  <c r="E186" i="11" s="1"/>
  <c r="D175" i="11"/>
  <c r="D176" i="11" s="1"/>
  <c r="D177" i="11" s="1"/>
  <c r="D178" i="11" s="1"/>
  <c r="D179" i="11" s="1"/>
  <c r="D180" i="11" s="1"/>
  <c r="D181" i="11" s="1"/>
  <c r="D182" i="11" s="1"/>
  <c r="D183" i="11" s="1"/>
  <c r="D184" i="11" s="1"/>
  <c r="D185" i="11" s="1"/>
  <c r="D186" i="11" s="1"/>
  <c r="C175" i="11"/>
  <c r="C176" i="11" s="1"/>
  <c r="C177" i="11" s="1"/>
  <c r="C178" i="11" s="1"/>
  <c r="C179" i="11" s="1"/>
  <c r="C180" i="11" s="1"/>
  <c r="C181" i="11" s="1"/>
  <c r="C182" i="11" s="1"/>
  <c r="C183" i="11" s="1"/>
  <c r="C184" i="11" s="1"/>
  <c r="C185" i="11" s="1"/>
  <c r="C186" i="11" s="1"/>
  <c r="P163" i="11"/>
  <c r="P164" i="11" s="1"/>
  <c r="P165" i="11" s="1"/>
  <c r="P166" i="11" s="1"/>
  <c r="P167" i="11" s="1"/>
  <c r="P168" i="11" s="1"/>
  <c r="P169" i="11" s="1"/>
  <c r="P170" i="11" s="1"/>
  <c r="P171" i="11" s="1"/>
  <c r="P172" i="11" s="1"/>
  <c r="P173" i="11" s="1"/>
  <c r="P174" i="11" s="1"/>
  <c r="O163" i="11"/>
  <c r="O164" i="11" s="1"/>
  <c r="O165" i="11" s="1"/>
  <c r="O166" i="11" s="1"/>
  <c r="O167" i="11" s="1"/>
  <c r="O168" i="11" s="1"/>
  <c r="O169" i="11" s="1"/>
  <c r="O170" i="11" s="1"/>
  <c r="O171" i="11" s="1"/>
  <c r="O172" i="11" s="1"/>
  <c r="O173" i="11" s="1"/>
  <c r="O174" i="11" s="1"/>
  <c r="N163" i="11"/>
  <c r="N164" i="11" s="1"/>
  <c r="N165" i="11" s="1"/>
  <c r="N166" i="11" s="1"/>
  <c r="N167" i="11" s="1"/>
  <c r="N168" i="11" s="1"/>
  <c r="N169" i="11" s="1"/>
  <c r="N170" i="11" s="1"/>
  <c r="N171" i="11" s="1"/>
  <c r="N172" i="11" s="1"/>
  <c r="N173" i="11" s="1"/>
  <c r="N174" i="11" s="1"/>
  <c r="M163" i="11"/>
  <c r="M164" i="11" s="1"/>
  <c r="M165" i="11" s="1"/>
  <c r="M166" i="11" s="1"/>
  <c r="M167" i="11" s="1"/>
  <c r="M168" i="11" s="1"/>
  <c r="M169" i="11" s="1"/>
  <c r="M170" i="11" s="1"/>
  <c r="M171" i="11" s="1"/>
  <c r="M172" i="11" s="1"/>
  <c r="M173" i="11" s="1"/>
  <c r="M174" i="11" s="1"/>
  <c r="L163" i="11"/>
  <c r="L164" i="11" s="1"/>
  <c r="L165" i="11" s="1"/>
  <c r="L166" i="11" s="1"/>
  <c r="L167" i="11" s="1"/>
  <c r="L168" i="11" s="1"/>
  <c r="L169" i="11" s="1"/>
  <c r="L170" i="11" s="1"/>
  <c r="L171" i="11" s="1"/>
  <c r="L172" i="11" s="1"/>
  <c r="L173" i="11" s="1"/>
  <c r="L174" i="11" s="1"/>
  <c r="K163" i="11"/>
  <c r="K164" i="11" s="1"/>
  <c r="K165" i="11" s="1"/>
  <c r="K166" i="11" s="1"/>
  <c r="K167" i="11" s="1"/>
  <c r="K168" i="11" s="1"/>
  <c r="K169" i="11" s="1"/>
  <c r="K170" i="11" s="1"/>
  <c r="K171" i="11" s="1"/>
  <c r="K172" i="11" s="1"/>
  <c r="K173" i="11" s="1"/>
  <c r="K174" i="11" s="1"/>
  <c r="I163" i="11"/>
  <c r="I164" i="11" s="1"/>
  <c r="I165" i="11" s="1"/>
  <c r="I166" i="11" s="1"/>
  <c r="I167" i="11" s="1"/>
  <c r="I168" i="11" s="1"/>
  <c r="I169" i="11" s="1"/>
  <c r="I170" i="11" s="1"/>
  <c r="I171" i="11" s="1"/>
  <c r="I172" i="11" s="1"/>
  <c r="I173" i="11" s="1"/>
  <c r="I174" i="11" s="1"/>
  <c r="H163" i="11"/>
  <c r="H164" i="11" s="1"/>
  <c r="H165" i="11" s="1"/>
  <c r="H166" i="11" s="1"/>
  <c r="H167" i="11" s="1"/>
  <c r="H168" i="11" s="1"/>
  <c r="H169" i="11" s="1"/>
  <c r="H170" i="11" s="1"/>
  <c r="H171" i="11" s="1"/>
  <c r="H172" i="11" s="1"/>
  <c r="H173" i="11" s="1"/>
  <c r="H174" i="11" s="1"/>
  <c r="G163" i="11"/>
  <c r="G164" i="11" s="1"/>
  <c r="G165" i="11" s="1"/>
  <c r="G166" i="11" s="1"/>
  <c r="G167" i="11" s="1"/>
  <c r="G168" i="11" s="1"/>
  <c r="G169" i="11" s="1"/>
  <c r="G170" i="11" s="1"/>
  <c r="G171" i="11" s="1"/>
  <c r="G172" i="11" s="1"/>
  <c r="G173" i="11" s="1"/>
  <c r="G174" i="11" s="1"/>
  <c r="F163" i="11"/>
  <c r="F164" i="11" s="1"/>
  <c r="F165" i="11" s="1"/>
  <c r="F166" i="11" s="1"/>
  <c r="F167" i="11" s="1"/>
  <c r="F168" i="11" s="1"/>
  <c r="F169" i="11" s="1"/>
  <c r="F170" i="11" s="1"/>
  <c r="F171" i="11" s="1"/>
  <c r="F172" i="11" s="1"/>
  <c r="F173" i="11" s="1"/>
  <c r="F174" i="11" s="1"/>
  <c r="E163" i="11"/>
  <c r="E164" i="11" s="1"/>
  <c r="E165" i="11" s="1"/>
  <c r="E166" i="11" s="1"/>
  <c r="E167" i="11" s="1"/>
  <c r="E168" i="11" s="1"/>
  <c r="E169" i="11" s="1"/>
  <c r="E170" i="11" s="1"/>
  <c r="E171" i="11" s="1"/>
  <c r="E172" i="11" s="1"/>
  <c r="E173" i="11" s="1"/>
  <c r="E174" i="11" s="1"/>
  <c r="D163" i="11"/>
  <c r="D164" i="11" s="1"/>
  <c r="D165" i="11" s="1"/>
  <c r="D166" i="11" s="1"/>
  <c r="D167" i="11" s="1"/>
  <c r="D168" i="11" s="1"/>
  <c r="D169" i="11" s="1"/>
  <c r="D170" i="11" s="1"/>
  <c r="D171" i="11" s="1"/>
  <c r="D172" i="11" s="1"/>
  <c r="D173" i="11" s="1"/>
  <c r="D174" i="11" s="1"/>
  <c r="C163" i="11"/>
  <c r="C164" i="11" s="1"/>
  <c r="C165" i="11" s="1"/>
  <c r="C166" i="11" s="1"/>
  <c r="C167" i="11" s="1"/>
  <c r="C168" i="11" s="1"/>
  <c r="C169" i="11" s="1"/>
  <c r="C170" i="11" s="1"/>
  <c r="C171" i="11" s="1"/>
  <c r="C172" i="11" s="1"/>
  <c r="C173" i="11" s="1"/>
  <c r="C174" i="11" s="1"/>
  <c r="P151" i="11"/>
  <c r="P152" i="11" s="1"/>
  <c r="P153" i="11" s="1"/>
  <c r="P154" i="11" s="1"/>
  <c r="P155" i="11" s="1"/>
  <c r="P156" i="11" s="1"/>
  <c r="P157" i="11" s="1"/>
  <c r="P158" i="11" s="1"/>
  <c r="P159" i="11" s="1"/>
  <c r="P160" i="11" s="1"/>
  <c r="P161" i="11" s="1"/>
  <c r="P162" i="11" s="1"/>
  <c r="O151" i="11"/>
  <c r="O152" i="11" s="1"/>
  <c r="O153" i="11" s="1"/>
  <c r="O154" i="11" s="1"/>
  <c r="O155" i="11" s="1"/>
  <c r="O156" i="11" s="1"/>
  <c r="O157" i="11" s="1"/>
  <c r="O158" i="11" s="1"/>
  <c r="O159" i="11" s="1"/>
  <c r="O160" i="11" s="1"/>
  <c r="O161" i="11" s="1"/>
  <c r="O162" i="11" s="1"/>
  <c r="N151" i="11"/>
  <c r="N152" i="11" s="1"/>
  <c r="N153" i="11" s="1"/>
  <c r="N154" i="11" s="1"/>
  <c r="N155" i="11" s="1"/>
  <c r="N156" i="11" s="1"/>
  <c r="N157" i="11" s="1"/>
  <c r="N158" i="11" s="1"/>
  <c r="N159" i="11" s="1"/>
  <c r="N160" i="11" s="1"/>
  <c r="N161" i="11" s="1"/>
  <c r="N162" i="11" s="1"/>
  <c r="M151" i="11"/>
  <c r="M152" i="11" s="1"/>
  <c r="M153" i="11" s="1"/>
  <c r="M154" i="11" s="1"/>
  <c r="M155" i="11" s="1"/>
  <c r="M156" i="11" s="1"/>
  <c r="M157" i="11" s="1"/>
  <c r="M158" i="11" s="1"/>
  <c r="M159" i="11" s="1"/>
  <c r="M160" i="11" s="1"/>
  <c r="M161" i="11" s="1"/>
  <c r="M162" i="11" s="1"/>
  <c r="L151" i="11"/>
  <c r="L152" i="11" s="1"/>
  <c r="L153" i="11" s="1"/>
  <c r="L154" i="11" s="1"/>
  <c r="L155" i="11" s="1"/>
  <c r="L156" i="11" s="1"/>
  <c r="L157" i="11" s="1"/>
  <c r="L158" i="11" s="1"/>
  <c r="L159" i="11" s="1"/>
  <c r="L160" i="11" s="1"/>
  <c r="L161" i="11" s="1"/>
  <c r="L162" i="11" s="1"/>
  <c r="K151" i="11"/>
  <c r="K152" i="11" s="1"/>
  <c r="K153" i="11" s="1"/>
  <c r="K154" i="11" s="1"/>
  <c r="K155" i="11" s="1"/>
  <c r="K156" i="11" s="1"/>
  <c r="K157" i="11" s="1"/>
  <c r="K158" i="11" s="1"/>
  <c r="K159" i="11" s="1"/>
  <c r="K160" i="11" s="1"/>
  <c r="K161" i="11" s="1"/>
  <c r="K162" i="11" s="1"/>
  <c r="I151" i="11"/>
  <c r="I152" i="11" s="1"/>
  <c r="I153" i="11" s="1"/>
  <c r="I154" i="11" s="1"/>
  <c r="I155" i="11" s="1"/>
  <c r="I156" i="11" s="1"/>
  <c r="I157" i="11" s="1"/>
  <c r="I158" i="11" s="1"/>
  <c r="I159" i="11" s="1"/>
  <c r="I160" i="11" s="1"/>
  <c r="I161" i="11" s="1"/>
  <c r="I162" i="11" s="1"/>
  <c r="H151" i="11"/>
  <c r="H152" i="11" s="1"/>
  <c r="H153" i="11" s="1"/>
  <c r="H154" i="11" s="1"/>
  <c r="H155" i="11" s="1"/>
  <c r="H156" i="11" s="1"/>
  <c r="H157" i="11" s="1"/>
  <c r="H158" i="11" s="1"/>
  <c r="H159" i="11" s="1"/>
  <c r="H160" i="11" s="1"/>
  <c r="H161" i="11" s="1"/>
  <c r="H162" i="11" s="1"/>
  <c r="G151" i="11"/>
  <c r="G152" i="11" s="1"/>
  <c r="G153" i="11" s="1"/>
  <c r="G154" i="11" s="1"/>
  <c r="G155" i="11" s="1"/>
  <c r="G156" i="11" s="1"/>
  <c r="G157" i="11" s="1"/>
  <c r="G158" i="11" s="1"/>
  <c r="G159" i="11" s="1"/>
  <c r="G160" i="11" s="1"/>
  <c r="G161" i="11" s="1"/>
  <c r="G162" i="11" s="1"/>
  <c r="F151" i="11"/>
  <c r="F152" i="11" s="1"/>
  <c r="F153" i="11" s="1"/>
  <c r="F154" i="11" s="1"/>
  <c r="F155" i="11" s="1"/>
  <c r="F156" i="11" s="1"/>
  <c r="F157" i="11" s="1"/>
  <c r="F158" i="11" s="1"/>
  <c r="F159" i="11" s="1"/>
  <c r="F160" i="11" s="1"/>
  <c r="F161" i="11" s="1"/>
  <c r="F162" i="11" s="1"/>
  <c r="E151" i="11"/>
  <c r="E152" i="11" s="1"/>
  <c r="E153" i="11" s="1"/>
  <c r="E154" i="11" s="1"/>
  <c r="E155" i="11" s="1"/>
  <c r="E156" i="11" s="1"/>
  <c r="E157" i="11" s="1"/>
  <c r="E158" i="11" s="1"/>
  <c r="E159" i="11" s="1"/>
  <c r="E160" i="11" s="1"/>
  <c r="E161" i="11" s="1"/>
  <c r="E162" i="11" s="1"/>
  <c r="D151" i="11"/>
  <c r="D152" i="11" s="1"/>
  <c r="D153" i="11" s="1"/>
  <c r="D154" i="11" s="1"/>
  <c r="D155" i="11" s="1"/>
  <c r="D156" i="11" s="1"/>
  <c r="D157" i="11" s="1"/>
  <c r="D158" i="11" s="1"/>
  <c r="D159" i="11" s="1"/>
  <c r="D160" i="11" s="1"/>
  <c r="D161" i="11" s="1"/>
  <c r="D162" i="11" s="1"/>
  <c r="C151" i="11"/>
  <c r="C152" i="11" s="1"/>
  <c r="C153" i="11" s="1"/>
  <c r="C154" i="11" s="1"/>
  <c r="C155" i="11" s="1"/>
  <c r="C156" i="11" s="1"/>
  <c r="C157" i="11" s="1"/>
  <c r="C158" i="11" s="1"/>
  <c r="C159" i="11" s="1"/>
  <c r="C160" i="11" s="1"/>
  <c r="C161" i="11" s="1"/>
  <c r="C162" i="11" s="1"/>
  <c r="P139" i="11"/>
  <c r="P140" i="11" s="1"/>
  <c r="P141" i="11" s="1"/>
  <c r="P142" i="11" s="1"/>
  <c r="P143" i="11" s="1"/>
  <c r="P144" i="11" s="1"/>
  <c r="P145" i="11" s="1"/>
  <c r="P146" i="11" s="1"/>
  <c r="P147" i="11" s="1"/>
  <c r="P148" i="11" s="1"/>
  <c r="P149" i="11" s="1"/>
  <c r="P150" i="11" s="1"/>
  <c r="O139" i="11"/>
  <c r="O140" i="11" s="1"/>
  <c r="O141" i="11" s="1"/>
  <c r="O142" i="11" s="1"/>
  <c r="O143" i="11" s="1"/>
  <c r="O144" i="11" s="1"/>
  <c r="O145" i="11" s="1"/>
  <c r="O146" i="11" s="1"/>
  <c r="O147" i="11" s="1"/>
  <c r="O148" i="11" s="1"/>
  <c r="O149" i="11" s="1"/>
  <c r="O150" i="11" s="1"/>
  <c r="N139" i="11"/>
  <c r="N140" i="11" s="1"/>
  <c r="N141" i="11" s="1"/>
  <c r="N142" i="11" s="1"/>
  <c r="N143" i="11" s="1"/>
  <c r="N144" i="11" s="1"/>
  <c r="N145" i="11" s="1"/>
  <c r="N146" i="11" s="1"/>
  <c r="N147" i="11" s="1"/>
  <c r="N148" i="11" s="1"/>
  <c r="N149" i="11" s="1"/>
  <c r="N150" i="11" s="1"/>
  <c r="M139" i="11"/>
  <c r="M140" i="11" s="1"/>
  <c r="M141" i="11" s="1"/>
  <c r="M142" i="11" s="1"/>
  <c r="M143" i="11" s="1"/>
  <c r="M144" i="11" s="1"/>
  <c r="M145" i="11" s="1"/>
  <c r="M146" i="11" s="1"/>
  <c r="M147" i="11" s="1"/>
  <c r="M148" i="11" s="1"/>
  <c r="M149" i="11" s="1"/>
  <c r="M150" i="11" s="1"/>
  <c r="L139" i="11"/>
  <c r="L140" i="11" s="1"/>
  <c r="L141" i="11" s="1"/>
  <c r="L142" i="11" s="1"/>
  <c r="L143" i="11" s="1"/>
  <c r="L144" i="11" s="1"/>
  <c r="L145" i="11" s="1"/>
  <c r="L146" i="11" s="1"/>
  <c r="L147" i="11" s="1"/>
  <c r="L148" i="11" s="1"/>
  <c r="L149" i="11" s="1"/>
  <c r="L150" i="11" s="1"/>
  <c r="K139" i="11"/>
  <c r="K140" i="11" s="1"/>
  <c r="K141" i="11" s="1"/>
  <c r="K142" i="11" s="1"/>
  <c r="K143" i="11" s="1"/>
  <c r="K144" i="11" s="1"/>
  <c r="K145" i="11" s="1"/>
  <c r="K146" i="11" s="1"/>
  <c r="K147" i="11" s="1"/>
  <c r="K148" i="11" s="1"/>
  <c r="K149" i="11" s="1"/>
  <c r="K150" i="11" s="1"/>
  <c r="I139" i="11"/>
  <c r="I140" i="11" s="1"/>
  <c r="I141" i="11" s="1"/>
  <c r="I142" i="11" s="1"/>
  <c r="I143" i="11" s="1"/>
  <c r="I144" i="11" s="1"/>
  <c r="I145" i="11" s="1"/>
  <c r="I146" i="11" s="1"/>
  <c r="I147" i="11" s="1"/>
  <c r="I148" i="11" s="1"/>
  <c r="I149" i="11" s="1"/>
  <c r="I150" i="11" s="1"/>
  <c r="H139" i="11"/>
  <c r="H140" i="11" s="1"/>
  <c r="H141" i="11" s="1"/>
  <c r="H142" i="11" s="1"/>
  <c r="H143" i="11" s="1"/>
  <c r="H144" i="11" s="1"/>
  <c r="H145" i="11" s="1"/>
  <c r="H146" i="11" s="1"/>
  <c r="H147" i="11" s="1"/>
  <c r="H148" i="11" s="1"/>
  <c r="H149" i="11" s="1"/>
  <c r="H150" i="11" s="1"/>
  <c r="G139" i="11"/>
  <c r="G140" i="11" s="1"/>
  <c r="G141" i="11" s="1"/>
  <c r="G142" i="11" s="1"/>
  <c r="G143" i="11" s="1"/>
  <c r="G144" i="11" s="1"/>
  <c r="G145" i="11" s="1"/>
  <c r="G146" i="11" s="1"/>
  <c r="G147" i="11" s="1"/>
  <c r="G148" i="11" s="1"/>
  <c r="G149" i="11" s="1"/>
  <c r="G150" i="11" s="1"/>
  <c r="F139" i="11"/>
  <c r="F140" i="11" s="1"/>
  <c r="F141" i="11" s="1"/>
  <c r="F142" i="11" s="1"/>
  <c r="F143" i="11" s="1"/>
  <c r="F144" i="11" s="1"/>
  <c r="F145" i="11" s="1"/>
  <c r="F146" i="11" s="1"/>
  <c r="F147" i="11" s="1"/>
  <c r="F148" i="11" s="1"/>
  <c r="F149" i="11" s="1"/>
  <c r="F150" i="11" s="1"/>
  <c r="E139" i="11"/>
  <c r="E140" i="11" s="1"/>
  <c r="E141" i="11" s="1"/>
  <c r="E142" i="11" s="1"/>
  <c r="E143" i="11" s="1"/>
  <c r="E144" i="11" s="1"/>
  <c r="E145" i="11" s="1"/>
  <c r="E146" i="11" s="1"/>
  <c r="E147" i="11" s="1"/>
  <c r="E148" i="11" s="1"/>
  <c r="E149" i="11" s="1"/>
  <c r="E150" i="11" s="1"/>
  <c r="D139" i="11"/>
  <c r="D140" i="11" s="1"/>
  <c r="D141" i="11" s="1"/>
  <c r="D142" i="11" s="1"/>
  <c r="D143" i="11" s="1"/>
  <c r="D144" i="11" s="1"/>
  <c r="D145" i="11" s="1"/>
  <c r="D146" i="11" s="1"/>
  <c r="D147" i="11" s="1"/>
  <c r="D148" i="11" s="1"/>
  <c r="D149" i="11" s="1"/>
  <c r="D150" i="11" s="1"/>
  <c r="C139" i="11"/>
  <c r="C140" i="11" s="1"/>
  <c r="C141" i="11" s="1"/>
  <c r="C142" i="11" s="1"/>
  <c r="C143" i="11" s="1"/>
  <c r="C144" i="11" s="1"/>
  <c r="C145" i="11" s="1"/>
  <c r="C146" i="11" s="1"/>
  <c r="C147" i="11" s="1"/>
  <c r="C148" i="11" s="1"/>
  <c r="C149" i="11" s="1"/>
  <c r="C150" i="11" s="1"/>
  <c r="P127" i="11"/>
  <c r="P128" i="11" s="1"/>
  <c r="P129" i="11" s="1"/>
  <c r="P130" i="11" s="1"/>
  <c r="P131" i="11" s="1"/>
  <c r="P132" i="11" s="1"/>
  <c r="P133" i="11" s="1"/>
  <c r="P134" i="11" s="1"/>
  <c r="P135" i="11" s="1"/>
  <c r="P136" i="11" s="1"/>
  <c r="P137" i="11" s="1"/>
  <c r="P138" i="11" s="1"/>
  <c r="O127" i="11"/>
  <c r="O128" i="11" s="1"/>
  <c r="O129" i="11" s="1"/>
  <c r="O130" i="11" s="1"/>
  <c r="O131" i="11" s="1"/>
  <c r="O132" i="11" s="1"/>
  <c r="O133" i="11" s="1"/>
  <c r="O134" i="11" s="1"/>
  <c r="O135" i="11" s="1"/>
  <c r="O136" i="11" s="1"/>
  <c r="O137" i="11" s="1"/>
  <c r="O138" i="11" s="1"/>
  <c r="N127" i="11"/>
  <c r="N128" i="11" s="1"/>
  <c r="N129" i="11" s="1"/>
  <c r="N130" i="11" s="1"/>
  <c r="N131" i="11" s="1"/>
  <c r="N132" i="11" s="1"/>
  <c r="N133" i="11" s="1"/>
  <c r="N134" i="11" s="1"/>
  <c r="N135" i="11" s="1"/>
  <c r="N136" i="11" s="1"/>
  <c r="N137" i="11" s="1"/>
  <c r="N138" i="11" s="1"/>
  <c r="M127" i="11"/>
  <c r="M128" i="11" s="1"/>
  <c r="M129" i="11" s="1"/>
  <c r="M130" i="11" s="1"/>
  <c r="M131" i="11" s="1"/>
  <c r="M132" i="11" s="1"/>
  <c r="M133" i="11" s="1"/>
  <c r="M134" i="11" s="1"/>
  <c r="M135" i="11" s="1"/>
  <c r="M136" i="11" s="1"/>
  <c r="M137" i="11" s="1"/>
  <c r="M138" i="11" s="1"/>
  <c r="L127" i="11"/>
  <c r="L128" i="11" s="1"/>
  <c r="L129" i="11" s="1"/>
  <c r="L130" i="11" s="1"/>
  <c r="L131" i="11" s="1"/>
  <c r="L132" i="11" s="1"/>
  <c r="L133" i="11" s="1"/>
  <c r="L134" i="11" s="1"/>
  <c r="L135" i="11" s="1"/>
  <c r="L136" i="11" s="1"/>
  <c r="L137" i="11" s="1"/>
  <c r="L138" i="11" s="1"/>
  <c r="K127" i="11"/>
  <c r="K128" i="11" s="1"/>
  <c r="K129" i="11" s="1"/>
  <c r="K130" i="11" s="1"/>
  <c r="K131" i="11" s="1"/>
  <c r="K132" i="11" s="1"/>
  <c r="K133" i="11" s="1"/>
  <c r="K134" i="11" s="1"/>
  <c r="K135" i="11" s="1"/>
  <c r="K136" i="11" s="1"/>
  <c r="K137" i="11" s="1"/>
  <c r="K138" i="11" s="1"/>
  <c r="I127" i="11"/>
  <c r="I128" i="11" s="1"/>
  <c r="I129" i="11" s="1"/>
  <c r="I130" i="11" s="1"/>
  <c r="I131" i="11" s="1"/>
  <c r="I132" i="11" s="1"/>
  <c r="I133" i="11" s="1"/>
  <c r="I134" i="11" s="1"/>
  <c r="I135" i="11" s="1"/>
  <c r="I136" i="11" s="1"/>
  <c r="I137" i="11" s="1"/>
  <c r="I138" i="11" s="1"/>
  <c r="H127" i="11"/>
  <c r="H128" i="11" s="1"/>
  <c r="H129" i="11" s="1"/>
  <c r="H130" i="11" s="1"/>
  <c r="H131" i="11" s="1"/>
  <c r="H132" i="11" s="1"/>
  <c r="H133" i="11" s="1"/>
  <c r="H134" i="11" s="1"/>
  <c r="H135" i="11" s="1"/>
  <c r="H136" i="11" s="1"/>
  <c r="H137" i="11" s="1"/>
  <c r="H138" i="11" s="1"/>
  <c r="G127" i="11"/>
  <c r="G128" i="11" s="1"/>
  <c r="G129" i="11" s="1"/>
  <c r="G130" i="11" s="1"/>
  <c r="G131" i="11" s="1"/>
  <c r="G132" i="11" s="1"/>
  <c r="G133" i="11" s="1"/>
  <c r="G134" i="11" s="1"/>
  <c r="G135" i="11" s="1"/>
  <c r="G136" i="11" s="1"/>
  <c r="G137" i="11" s="1"/>
  <c r="G138" i="11" s="1"/>
  <c r="F127" i="11"/>
  <c r="F128" i="11" s="1"/>
  <c r="F129" i="11" s="1"/>
  <c r="F130" i="11" s="1"/>
  <c r="F131" i="11" s="1"/>
  <c r="F132" i="11" s="1"/>
  <c r="F133" i="11" s="1"/>
  <c r="F134" i="11" s="1"/>
  <c r="F135" i="11" s="1"/>
  <c r="F136" i="11" s="1"/>
  <c r="F137" i="11" s="1"/>
  <c r="F138" i="11" s="1"/>
  <c r="E127" i="11"/>
  <c r="E128" i="11" s="1"/>
  <c r="E129" i="11" s="1"/>
  <c r="E130" i="11" s="1"/>
  <c r="E131" i="11" s="1"/>
  <c r="E132" i="11" s="1"/>
  <c r="E133" i="11" s="1"/>
  <c r="E134" i="11" s="1"/>
  <c r="E135" i="11" s="1"/>
  <c r="E136" i="11" s="1"/>
  <c r="E137" i="11" s="1"/>
  <c r="E138" i="11" s="1"/>
  <c r="D127" i="11"/>
  <c r="D128" i="11" s="1"/>
  <c r="D129" i="11" s="1"/>
  <c r="D130" i="11" s="1"/>
  <c r="D131" i="11" s="1"/>
  <c r="D132" i="11" s="1"/>
  <c r="D133" i="11" s="1"/>
  <c r="D134" i="11" s="1"/>
  <c r="D135" i="11" s="1"/>
  <c r="D136" i="11" s="1"/>
  <c r="D137" i="11" s="1"/>
  <c r="D138" i="11" s="1"/>
  <c r="C127" i="11"/>
  <c r="C128" i="11" s="1"/>
  <c r="C129" i="11" s="1"/>
  <c r="C130" i="11" s="1"/>
  <c r="C131" i="11" s="1"/>
  <c r="C132" i="11" s="1"/>
  <c r="C133" i="11" s="1"/>
  <c r="C134" i="11" s="1"/>
  <c r="C135" i="11" s="1"/>
  <c r="C136" i="11" s="1"/>
  <c r="C137" i="11" s="1"/>
  <c r="C138" i="11" s="1"/>
  <c r="P115" i="11"/>
  <c r="P116" i="11" s="1"/>
  <c r="P117" i="11" s="1"/>
  <c r="P118" i="11" s="1"/>
  <c r="P119" i="11" s="1"/>
  <c r="P120" i="11" s="1"/>
  <c r="P121" i="11" s="1"/>
  <c r="P122" i="11" s="1"/>
  <c r="P123" i="11" s="1"/>
  <c r="P124" i="11" s="1"/>
  <c r="P125" i="11" s="1"/>
  <c r="P126" i="11" s="1"/>
  <c r="O115" i="11"/>
  <c r="O116" i="11" s="1"/>
  <c r="O117" i="11" s="1"/>
  <c r="O118" i="11" s="1"/>
  <c r="O119" i="11" s="1"/>
  <c r="O120" i="11" s="1"/>
  <c r="O121" i="11" s="1"/>
  <c r="O122" i="11" s="1"/>
  <c r="O123" i="11" s="1"/>
  <c r="O124" i="11" s="1"/>
  <c r="O125" i="11" s="1"/>
  <c r="O126" i="11" s="1"/>
  <c r="N115" i="11"/>
  <c r="N116" i="11" s="1"/>
  <c r="N117" i="11" s="1"/>
  <c r="N118" i="11" s="1"/>
  <c r="N119" i="11" s="1"/>
  <c r="N120" i="11" s="1"/>
  <c r="N121" i="11" s="1"/>
  <c r="N122" i="11" s="1"/>
  <c r="N123" i="11" s="1"/>
  <c r="N124" i="11" s="1"/>
  <c r="N125" i="11" s="1"/>
  <c r="N126" i="11" s="1"/>
  <c r="M115" i="11"/>
  <c r="M116" i="11" s="1"/>
  <c r="M117" i="11" s="1"/>
  <c r="M118" i="11" s="1"/>
  <c r="M119" i="11" s="1"/>
  <c r="M120" i="11" s="1"/>
  <c r="M121" i="11" s="1"/>
  <c r="M122" i="11" s="1"/>
  <c r="M123" i="11" s="1"/>
  <c r="M124" i="11" s="1"/>
  <c r="M125" i="11" s="1"/>
  <c r="M126" i="11" s="1"/>
  <c r="L115" i="11"/>
  <c r="L116" i="11" s="1"/>
  <c r="L117" i="11" s="1"/>
  <c r="L118" i="11" s="1"/>
  <c r="L119" i="11" s="1"/>
  <c r="L120" i="11" s="1"/>
  <c r="L121" i="11" s="1"/>
  <c r="L122" i="11" s="1"/>
  <c r="L123" i="11" s="1"/>
  <c r="L124" i="11" s="1"/>
  <c r="L125" i="11" s="1"/>
  <c r="L126" i="11" s="1"/>
  <c r="K115" i="11"/>
  <c r="K116" i="11" s="1"/>
  <c r="K117" i="11" s="1"/>
  <c r="K118" i="11" s="1"/>
  <c r="K119" i="11" s="1"/>
  <c r="K120" i="11" s="1"/>
  <c r="K121" i="11" s="1"/>
  <c r="K122" i="11" s="1"/>
  <c r="K123" i="11" s="1"/>
  <c r="K124" i="11" s="1"/>
  <c r="K125" i="11" s="1"/>
  <c r="K126" i="11" s="1"/>
  <c r="I115" i="11"/>
  <c r="I116" i="11" s="1"/>
  <c r="I117" i="11" s="1"/>
  <c r="I118" i="11" s="1"/>
  <c r="I119" i="11" s="1"/>
  <c r="I120" i="11" s="1"/>
  <c r="I121" i="11" s="1"/>
  <c r="I122" i="11" s="1"/>
  <c r="I123" i="11" s="1"/>
  <c r="I124" i="11" s="1"/>
  <c r="I125" i="11" s="1"/>
  <c r="I126" i="11" s="1"/>
  <c r="H115" i="11"/>
  <c r="H116" i="11" s="1"/>
  <c r="H117" i="11" s="1"/>
  <c r="H118" i="11" s="1"/>
  <c r="H119" i="11" s="1"/>
  <c r="H120" i="11" s="1"/>
  <c r="H121" i="11" s="1"/>
  <c r="H122" i="11" s="1"/>
  <c r="H123" i="11" s="1"/>
  <c r="H124" i="11" s="1"/>
  <c r="H125" i="11" s="1"/>
  <c r="H126" i="11" s="1"/>
  <c r="G115" i="11"/>
  <c r="G116" i="11" s="1"/>
  <c r="G117" i="11" s="1"/>
  <c r="G118" i="11" s="1"/>
  <c r="G119" i="11" s="1"/>
  <c r="G120" i="11" s="1"/>
  <c r="G121" i="11" s="1"/>
  <c r="G122" i="11" s="1"/>
  <c r="G123" i="11" s="1"/>
  <c r="G124" i="11" s="1"/>
  <c r="G125" i="11" s="1"/>
  <c r="G126" i="11" s="1"/>
  <c r="F115" i="11"/>
  <c r="F116" i="11" s="1"/>
  <c r="F117" i="11" s="1"/>
  <c r="F118" i="11" s="1"/>
  <c r="F119" i="11" s="1"/>
  <c r="F120" i="11" s="1"/>
  <c r="F121" i="11" s="1"/>
  <c r="F122" i="11" s="1"/>
  <c r="F123" i="11" s="1"/>
  <c r="F124" i="11" s="1"/>
  <c r="F125" i="11" s="1"/>
  <c r="F126" i="11" s="1"/>
  <c r="E115" i="11"/>
  <c r="E116" i="11" s="1"/>
  <c r="E117" i="11" s="1"/>
  <c r="E118" i="11" s="1"/>
  <c r="E119" i="11" s="1"/>
  <c r="E120" i="11" s="1"/>
  <c r="E121" i="11" s="1"/>
  <c r="E122" i="11" s="1"/>
  <c r="E123" i="11" s="1"/>
  <c r="E124" i="11" s="1"/>
  <c r="E125" i="11" s="1"/>
  <c r="E126" i="11" s="1"/>
  <c r="D115" i="11"/>
  <c r="D116" i="11" s="1"/>
  <c r="D117" i="11" s="1"/>
  <c r="D118" i="11" s="1"/>
  <c r="D119" i="11" s="1"/>
  <c r="D120" i="11" s="1"/>
  <c r="D121" i="11" s="1"/>
  <c r="D122" i="11" s="1"/>
  <c r="D123" i="11" s="1"/>
  <c r="D124" i="11" s="1"/>
  <c r="D125" i="11" s="1"/>
  <c r="D126" i="11" s="1"/>
  <c r="C115" i="11"/>
  <c r="C116" i="11" s="1"/>
  <c r="C117" i="11" s="1"/>
  <c r="C118" i="11" s="1"/>
  <c r="C119" i="11" s="1"/>
  <c r="C120" i="11" s="1"/>
  <c r="C121" i="11" s="1"/>
  <c r="C122" i="11" s="1"/>
  <c r="C123" i="11" s="1"/>
  <c r="C124" i="11" s="1"/>
  <c r="C125" i="11" s="1"/>
  <c r="C126" i="11" s="1"/>
  <c r="P103" i="11"/>
  <c r="P104" i="11" s="1"/>
  <c r="P105" i="11" s="1"/>
  <c r="P106" i="11" s="1"/>
  <c r="P107" i="11" s="1"/>
  <c r="P108" i="11" s="1"/>
  <c r="P109" i="11" s="1"/>
  <c r="P110" i="11" s="1"/>
  <c r="P111" i="11" s="1"/>
  <c r="P112" i="11" s="1"/>
  <c r="P113" i="11" s="1"/>
  <c r="P114" i="11" s="1"/>
  <c r="O103" i="11"/>
  <c r="O104" i="11" s="1"/>
  <c r="O105" i="11" s="1"/>
  <c r="O106" i="11" s="1"/>
  <c r="O107" i="11" s="1"/>
  <c r="O108" i="11" s="1"/>
  <c r="O109" i="11" s="1"/>
  <c r="O110" i="11" s="1"/>
  <c r="O111" i="11" s="1"/>
  <c r="O112" i="11" s="1"/>
  <c r="O113" i="11" s="1"/>
  <c r="O114" i="11" s="1"/>
  <c r="N103" i="11"/>
  <c r="N104" i="11" s="1"/>
  <c r="N105" i="11" s="1"/>
  <c r="N106" i="11" s="1"/>
  <c r="N107" i="11" s="1"/>
  <c r="N108" i="11" s="1"/>
  <c r="N109" i="11" s="1"/>
  <c r="N110" i="11" s="1"/>
  <c r="N111" i="11" s="1"/>
  <c r="N112" i="11" s="1"/>
  <c r="N113" i="11" s="1"/>
  <c r="N114" i="11" s="1"/>
  <c r="M103" i="11"/>
  <c r="M104" i="11" s="1"/>
  <c r="M105" i="11" s="1"/>
  <c r="M106" i="11" s="1"/>
  <c r="M107" i="11" s="1"/>
  <c r="M108" i="11" s="1"/>
  <c r="M109" i="11" s="1"/>
  <c r="M110" i="11" s="1"/>
  <c r="M111" i="11" s="1"/>
  <c r="M112" i="11" s="1"/>
  <c r="M113" i="11" s="1"/>
  <c r="M114" i="11" s="1"/>
  <c r="L103" i="11"/>
  <c r="L104" i="11" s="1"/>
  <c r="L105" i="11" s="1"/>
  <c r="L106" i="11" s="1"/>
  <c r="L107" i="11" s="1"/>
  <c r="L108" i="11" s="1"/>
  <c r="L109" i="11" s="1"/>
  <c r="L110" i="11" s="1"/>
  <c r="L111" i="11" s="1"/>
  <c r="L112" i="11" s="1"/>
  <c r="L113" i="11" s="1"/>
  <c r="L114" i="11" s="1"/>
  <c r="K103" i="11"/>
  <c r="K104" i="11" s="1"/>
  <c r="K105" i="11" s="1"/>
  <c r="K106" i="11" s="1"/>
  <c r="K107" i="11" s="1"/>
  <c r="K108" i="11" s="1"/>
  <c r="K109" i="11" s="1"/>
  <c r="K110" i="11" s="1"/>
  <c r="K111" i="11" s="1"/>
  <c r="K112" i="11" s="1"/>
  <c r="K113" i="11" s="1"/>
  <c r="K114" i="11" s="1"/>
  <c r="I103" i="11"/>
  <c r="I104" i="11" s="1"/>
  <c r="I105" i="11" s="1"/>
  <c r="I106" i="11" s="1"/>
  <c r="I107" i="11" s="1"/>
  <c r="I108" i="11" s="1"/>
  <c r="I109" i="11" s="1"/>
  <c r="I110" i="11" s="1"/>
  <c r="I111" i="11" s="1"/>
  <c r="I112" i="11" s="1"/>
  <c r="I113" i="11" s="1"/>
  <c r="I114" i="11" s="1"/>
  <c r="H103" i="11"/>
  <c r="H104" i="11" s="1"/>
  <c r="H105" i="11" s="1"/>
  <c r="H106" i="11" s="1"/>
  <c r="H107" i="11" s="1"/>
  <c r="H108" i="11" s="1"/>
  <c r="H109" i="11" s="1"/>
  <c r="H110" i="11" s="1"/>
  <c r="H111" i="11" s="1"/>
  <c r="H112" i="11" s="1"/>
  <c r="H113" i="11" s="1"/>
  <c r="H114" i="11" s="1"/>
  <c r="G103" i="11"/>
  <c r="G104" i="11" s="1"/>
  <c r="G105" i="11" s="1"/>
  <c r="G106" i="11" s="1"/>
  <c r="G107" i="11" s="1"/>
  <c r="G108" i="11" s="1"/>
  <c r="G109" i="11" s="1"/>
  <c r="G110" i="11" s="1"/>
  <c r="G111" i="11" s="1"/>
  <c r="G112" i="11" s="1"/>
  <c r="G113" i="11" s="1"/>
  <c r="G114" i="11" s="1"/>
  <c r="F103" i="11"/>
  <c r="F104" i="11" s="1"/>
  <c r="F105" i="11" s="1"/>
  <c r="F106" i="11" s="1"/>
  <c r="F107" i="11" s="1"/>
  <c r="F108" i="11" s="1"/>
  <c r="F109" i="11" s="1"/>
  <c r="F110" i="11" s="1"/>
  <c r="F111" i="11" s="1"/>
  <c r="F112" i="11" s="1"/>
  <c r="F113" i="11" s="1"/>
  <c r="F114" i="11" s="1"/>
  <c r="E103" i="11"/>
  <c r="E104" i="11" s="1"/>
  <c r="E105" i="11" s="1"/>
  <c r="E106" i="11" s="1"/>
  <c r="E107" i="11" s="1"/>
  <c r="E108" i="11" s="1"/>
  <c r="E109" i="11" s="1"/>
  <c r="E110" i="11" s="1"/>
  <c r="E111" i="11" s="1"/>
  <c r="E112" i="11" s="1"/>
  <c r="E113" i="11" s="1"/>
  <c r="E114" i="11" s="1"/>
  <c r="D103" i="11"/>
  <c r="D104" i="11" s="1"/>
  <c r="D105" i="11" s="1"/>
  <c r="D106" i="11" s="1"/>
  <c r="D107" i="11" s="1"/>
  <c r="D108" i="11" s="1"/>
  <c r="D109" i="11" s="1"/>
  <c r="D110" i="11" s="1"/>
  <c r="D111" i="11" s="1"/>
  <c r="D112" i="11" s="1"/>
  <c r="D113" i="11" s="1"/>
  <c r="D114" i="11" s="1"/>
  <c r="C103" i="11"/>
  <c r="C104" i="11" s="1"/>
  <c r="C105" i="11" s="1"/>
  <c r="C106" i="11" s="1"/>
  <c r="C107" i="11" s="1"/>
  <c r="C108" i="11" s="1"/>
  <c r="C109" i="11" s="1"/>
  <c r="C110" i="11" s="1"/>
  <c r="C111" i="11" s="1"/>
  <c r="C112" i="11" s="1"/>
  <c r="C113" i="11" s="1"/>
  <c r="C114" i="11" s="1"/>
  <c r="P91" i="11"/>
  <c r="P92" i="11" s="1"/>
  <c r="P93" i="11" s="1"/>
  <c r="P94" i="11" s="1"/>
  <c r="P95" i="11" s="1"/>
  <c r="P96" i="11" s="1"/>
  <c r="P97" i="11" s="1"/>
  <c r="P98" i="11" s="1"/>
  <c r="P99" i="11" s="1"/>
  <c r="P100" i="11" s="1"/>
  <c r="P101" i="11" s="1"/>
  <c r="P102" i="11" s="1"/>
  <c r="O91" i="11"/>
  <c r="O92" i="11" s="1"/>
  <c r="O93" i="11" s="1"/>
  <c r="O94" i="11" s="1"/>
  <c r="O95" i="11" s="1"/>
  <c r="O96" i="11" s="1"/>
  <c r="O97" i="11" s="1"/>
  <c r="O98" i="11" s="1"/>
  <c r="O99" i="11" s="1"/>
  <c r="O100" i="11" s="1"/>
  <c r="O101" i="11" s="1"/>
  <c r="O102" i="11" s="1"/>
  <c r="N91" i="11"/>
  <c r="N92" i="11" s="1"/>
  <c r="N93" i="11" s="1"/>
  <c r="N94" i="11" s="1"/>
  <c r="N95" i="11" s="1"/>
  <c r="N96" i="11" s="1"/>
  <c r="N97" i="11" s="1"/>
  <c r="N98" i="11" s="1"/>
  <c r="N99" i="11" s="1"/>
  <c r="N100" i="11" s="1"/>
  <c r="N101" i="11" s="1"/>
  <c r="N102" i="11" s="1"/>
  <c r="M91" i="11"/>
  <c r="M92" i="11" s="1"/>
  <c r="M93" i="11" s="1"/>
  <c r="M94" i="11" s="1"/>
  <c r="M95" i="11" s="1"/>
  <c r="M96" i="11" s="1"/>
  <c r="M97" i="11" s="1"/>
  <c r="M98" i="11" s="1"/>
  <c r="M99" i="11" s="1"/>
  <c r="M100" i="11" s="1"/>
  <c r="M101" i="11" s="1"/>
  <c r="M102" i="11" s="1"/>
  <c r="L91" i="11"/>
  <c r="L92" i="11" s="1"/>
  <c r="L93" i="11" s="1"/>
  <c r="L94" i="11" s="1"/>
  <c r="L95" i="11" s="1"/>
  <c r="L96" i="11" s="1"/>
  <c r="L97" i="11" s="1"/>
  <c r="L98" i="11" s="1"/>
  <c r="L99" i="11" s="1"/>
  <c r="L100" i="11" s="1"/>
  <c r="L101" i="11" s="1"/>
  <c r="L102" i="11" s="1"/>
  <c r="K91" i="11"/>
  <c r="K92" i="11" s="1"/>
  <c r="K93" i="11" s="1"/>
  <c r="K94" i="11" s="1"/>
  <c r="K95" i="11" s="1"/>
  <c r="K96" i="11" s="1"/>
  <c r="K97" i="11" s="1"/>
  <c r="K98" i="11" s="1"/>
  <c r="K99" i="11" s="1"/>
  <c r="K100" i="11" s="1"/>
  <c r="K101" i="11" s="1"/>
  <c r="K102" i="11" s="1"/>
  <c r="I91" i="11"/>
  <c r="I92" i="11" s="1"/>
  <c r="I93" i="11" s="1"/>
  <c r="I94" i="11" s="1"/>
  <c r="I95" i="11" s="1"/>
  <c r="I96" i="11" s="1"/>
  <c r="I97" i="11" s="1"/>
  <c r="I98" i="11" s="1"/>
  <c r="I99" i="11" s="1"/>
  <c r="I100" i="11" s="1"/>
  <c r="I101" i="11" s="1"/>
  <c r="I102" i="11" s="1"/>
  <c r="H91" i="11"/>
  <c r="H92" i="11" s="1"/>
  <c r="H93" i="11" s="1"/>
  <c r="H94" i="11" s="1"/>
  <c r="H95" i="11" s="1"/>
  <c r="H96" i="11" s="1"/>
  <c r="H97" i="11" s="1"/>
  <c r="H98" i="11" s="1"/>
  <c r="H99" i="11" s="1"/>
  <c r="H100" i="11" s="1"/>
  <c r="H101" i="11" s="1"/>
  <c r="H102" i="11" s="1"/>
  <c r="G91" i="11"/>
  <c r="G92" i="11" s="1"/>
  <c r="G93" i="11" s="1"/>
  <c r="G94" i="11" s="1"/>
  <c r="G95" i="11" s="1"/>
  <c r="G96" i="11" s="1"/>
  <c r="G97" i="11" s="1"/>
  <c r="G98" i="11" s="1"/>
  <c r="G99" i="11" s="1"/>
  <c r="G100" i="11" s="1"/>
  <c r="G101" i="11" s="1"/>
  <c r="G102" i="11" s="1"/>
  <c r="F91" i="11"/>
  <c r="F92" i="11" s="1"/>
  <c r="F93" i="11" s="1"/>
  <c r="F94" i="11" s="1"/>
  <c r="F95" i="11" s="1"/>
  <c r="F96" i="11" s="1"/>
  <c r="F97" i="11" s="1"/>
  <c r="F98" i="11" s="1"/>
  <c r="F99" i="11" s="1"/>
  <c r="F100" i="11" s="1"/>
  <c r="F101" i="11" s="1"/>
  <c r="F102" i="11" s="1"/>
  <c r="E91" i="11"/>
  <c r="E92" i="11" s="1"/>
  <c r="E93" i="11" s="1"/>
  <c r="E94" i="11" s="1"/>
  <c r="E95" i="11" s="1"/>
  <c r="E96" i="11" s="1"/>
  <c r="E97" i="11" s="1"/>
  <c r="E98" i="11" s="1"/>
  <c r="E99" i="11" s="1"/>
  <c r="E100" i="11" s="1"/>
  <c r="E101" i="11" s="1"/>
  <c r="E102" i="11" s="1"/>
  <c r="D91" i="11"/>
  <c r="D92" i="11" s="1"/>
  <c r="D93" i="11" s="1"/>
  <c r="D94" i="11" s="1"/>
  <c r="D95" i="11" s="1"/>
  <c r="D96" i="11" s="1"/>
  <c r="D97" i="11" s="1"/>
  <c r="D98" i="11" s="1"/>
  <c r="D99" i="11" s="1"/>
  <c r="D100" i="11" s="1"/>
  <c r="D101" i="11" s="1"/>
  <c r="D102" i="11" s="1"/>
  <c r="C91" i="11"/>
  <c r="C92" i="11" s="1"/>
  <c r="C93" i="11" s="1"/>
  <c r="C94" i="11" s="1"/>
  <c r="C95" i="11" s="1"/>
  <c r="C96" i="11" s="1"/>
  <c r="C97" i="11" s="1"/>
  <c r="C98" i="11" s="1"/>
  <c r="C99" i="11" s="1"/>
  <c r="C100" i="11" s="1"/>
  <c r="C101" i="11" s="1"/>
  <c r="C102" i="11" s="1"/>
  <c r="P79" i="11"/>
  <c r="P80" i="11" s="1"/>
  <c r="P81" i="11" s="1"/>
  <c r="P82" i="11" s="1"/>
  <c r="P83" i="11" s="1"/>
  <c r="P84" i="11" s="1"/>
  <c r="P85" i="11" s="1"/>
  <c r="P86" i="11" s="1"/>
  <c r="P87" i="11" s="1"/>
  <c r="P88" i="11" s="1"/>
  <c r="P89" i="11" s="1"/>
  <c r="P90" i="11" s="1"/>
  <c r="O79" i="11"/>
  <c r="O80" i="11" s="1"/>
  <c r="O81" i="11" s="1"/>
  <c r="O82" i="11" s="1"/>
  <c r="O83" i="11" s="1"/>
  <c r="O84" i="11" s="1"/>
  <c r="O85" i="11" s="1"/>
  <c r="O86" i="11" s="1"/>
  <c r="O87" i="11" s="1"/>
  <c r="O88" i="11" s="1"/>
  <c r="O89" i="11" s="1"/>
  <c r="O90" i="11" s="1"/>
  <c r="N79" i="11"/>
  <c r="N80" i="11" s="1"/>
  <c r="N81" i="11" s="1"/>
  <c r="N82" i="11" s="1"/>
  <c r="N83" i="11" s="1"/>
  <c r="N84" i="11" s="1"/>
  <c r="N85" i="11" s="1"/>
  <c r="N86" i="11" s="1"/>
  <c r="N87" i="11" s="1"/>
  <c r="N88" i="11" s="1"/>
  <c r="N89" i="11" s="1"/>
  <c r="N90" i="11" s="1"/>
  <c r="M79" i="11"/>
  <c r="M80" i="11" s="1"/>
  <c r="M81" i="11" s="1"/>
  <c r="M82" i="11" s="1"/>
  <c r="M83" i="11" s="1"/>
  <c r="M84" i="11" s="1"/>
  <c r="M85" i="11" s="1"/>
  <c r="M86" i="11" s="1"/>
  <c r="M87" i="11" s="1"/>
  <c r="M88" i="11" s="1"/>
  <c r="M89" i="11" s="1"/>
  <c r="M90" i="11" s="1"/>
  <c r="L79" i="11"/>
  <c r="L80" i="11" s="1"/>
  <c r="L81" i="11" s="1"/>
  <c r="L82" i="11" s="1"/>
  <c r="L83" i="11" s="1"/>
  <c r="L84" i="11" s="1"/>
  <c r="L85" i="11" s="1"/>
  <c r="L86" i="11" s="1"/>
  <c r="L87" i="11" s="1"/>
  <c r="L88" i="11" s="1"/>
  <c r="L89" i="11" s="1"/>
  <c r="L90" i="11" s="1"/>
  <c r="K79" i="11"/>
  <c r="K80" i="11" s="1"/>
  <c r="K81" i="11" s="1"/>
  <c r="K82" i="11" s="1"/>
  <c r="K83" i="11" s="1"/>
  <c r="K84" i="11" s="1"/>
  <c r="K85" i="11" s="1"/>
  <c r="K86" i="11" s="1"/>
  <c r="K87" i="11" s="1"/>
  <c r="K88" i="11" s="1"/>
  <c r="K89" i="11" s="1"/>
  <c r="K90" i="11" s="1"/>
  <c r="I79" i="11"/>
  <c r="I80" i="11" s="1"/>
  <c r="I81" i="11" s="1"/>
  <c r="I82" i="11" s="1"/>
  <c r="I83" i="11" s="1"/>
  <c r="I84" i="11" s="1"/>
  <c r="I85" i="11" s="1"/>
  <c r="I86" i="11" s="1"/>
  <c r="I87" i="11" s="1"/>
  <c r="I88" i="11" s="1"/>
  <c r="I89" i="11" s="1"/>
  <c r="I90" i="11" s="1"/>
  <c r="H79" i="11"/>
  <c r="H80" i="11" s="1"/>
  <c r="H81" i="11" s="1"/>
  <c r="H82" i="11" s="1"/>
  <c r="H83" i="11" s="1"/>
  <c r="H84" i="11" s="1"/>
  <c r="H85" i="11" s="1"/>
  <c r="H86" i="11" s="1"/>
  <c r="H87" i="11" s="1"/>
  <c r="H88" i="11" s="1"/>
  <c r="H89" i="11" s="1"/>
  <c r="H90" i="11" s="1"/>
  <c r="G79" i="11"/>
  <c r="G80" i="11" s="1"/>
  <c r="G81" i="11" s="1"/>
  <c r="G82" i="11" s="1"/>
  <c r="G83" i="11" s="1"/>
  <c r="G84" i="11" s="1"/>
  <c r="G85" i="11" s="1"/>
  <c r="G86" i="11" s="1"/>
  <c r="G87" i="11" s="1"/>
  <c r="G88" i="11" s="1"/>
  <c r="G89" i="11" s="1"/>
  <c r="G90" i="11" s="1"/>
  <c r="F79" i="11"/>
  <c r="F80" i="11" s="1"/>
  <c r="F81" i="11" s="1"/>
  <c r="F82" i="11" s="1"/>
  <c r="F83" i="11" s="1"/>
  <c r="F84" i="11" s="1"/>
  <c r="F85" i="11" s="1"/>
  <c r="F86" i="11" s="1"/>
  <c r="F87" i="11" s="1"/>
  <c r="F88" i="11" s="1"/>
  <c r="F89" i="11" s="1"/>
  <c r="F90" i="11" s="1"/>
  <c r="E79" i="11"/>
  <c r="E80" i="11" s="1"/>
  <c r="E81" i="11" s="1"/>
  <c r="E82" i="11" s="1"/>
  <c r="E83" i="11" s="1"/>
  <c r="E84" i="11" s="1"/>
  <c r="E85" i="11" s="1"/>
  <c r="E86" i="11" s="1"/>
  <c r="E87" i="11" s="1"/>
  <c r="E88" i="11" s="1"/>
  <c r="E89" i="11" s="1"/>
  <c r="E90" i="11" s="1"/>
  <c r="D79" i="11"/>
  <c r="D80" i="11" s="1"/>
  <c r="D81" i="11" s="1"/>
  <c r="D82" i="11" s="1"/>
  <c r="D83" i="11" s="1"/>
  <c r="D84" i="11" s="1"/>
  <c r="D85" i="11" s="1"/>
  <c r="D86" i="11" s="1"/>
  <c r="D87" i="11" s="1"/>
  <c r="D88" i="11" s="1"/>
  <c r="D89" i="11" s="1"/>
  <c r="D90" i="11" s="1"/>
  <c r="C79" i="11"/>
  <c r="C80" i="11" s="1"/>
  <c r="C81" i="11" s="1"/>
  <c r="C82" i="11" s="1"/>
  <c r="C83" i="11" s="1"/>
  <c r="C84" i="11" s="1"/>
  <c r="C85" i="11" s="1"/>
  <c r="C86" i="11" s="1"/>
  <c r="C87" i="11" s="1"/>
  <c r="C88" i="11" s="1"/>
  <c r="C89" i="11" s="1"/>
  <c r="C90" i="11" s="1"/>
  <c r="P67" i="11"/>
  <c r="P68" i="11" s="1"/>
  <c r="P69" i="11" s="1"/>
  <c r="P70" i="11" s="1"/>
  <c r="P71" i="11" s="1"/>
  <c r="P72" i="11" s="1"/>
  <c r="P73" i="11" s="1"/>
  <c r="P74" i="11" s="1"/>
  <c r="P75" i="11" s="1"/>
  <c r="P76" i="11" s="1"/>
  <c r="P77" i="11" s="1"/>
  <c r="P78" i="11" s="1"/>
  <c r="O67" i="11"/>
  <c r="O68" i="11" s="1"/>
  <c r="O69" i="11" s="1"/>
  <c r="O70" i="11" s="1"/>
  <c r="O71" i="11" s="1"/>
  <c r="O72" i="11" s="1"/>
  <c r="O73" i="11" s="1"/>
  <c r="O74" i="11" s="1"/>
  <c r="O75" i="11" s="1"/>
  <c r="O76" i="11" s="1"/>
  <c r="O77" i="11" s="1"/>
  <c r="O78" i="11" s="1"/>
  <c r="N67" i="11"/>
  <c r="N68" i="11" s="1"/>
  <c r="N69" i="11" s="1"/>
  <c r="N70" i="11" s="1"/>
  <c r="N71" i="11" s="1"/>
  <c r="N72" i="11" s="1"/>
  <c r="N73" i="11" s="1"/>
  <c r="N74" i="11" s="1"/>
  <c r="N75" i="11" s="1"/>
  <c r="N76" i="11" s="1"/>
  <c r="N77" i="11" s="1"/>
  <c r="N78" i="11" s="1"/>
  <c r="M67" i="11"/>
  <c r="M68" i="11" s="1"/>
  <c r="M69" i="11" s="1"/>
  <c r="M70" i="11" s="1"/>
  <c r="M71" i="11" s="1"/>
  <c r="M72" i="11" s="1"/>
  <c r="M73" i="11" s="1"/>
  <c r="M74" i="11" s="1"/>
  <c r="M75" i="11" s="1"/>
  <c r="M76" i="11" s="1"/>
  <c r="M77" i="11" s="1"/>
  <c r="M78" i="11" s="1"/>
  <c r="L67" i="11"/>
  <c r="L68" i="11" s="1"/>
  <c r="L69" i="11" s="1"/>
  <c r="L70" i="11" s="1"/>
  <c r="L71" i="11" s="1"/>
  <c r="L72" i="11" s="1"/>
  <c r="L73" i="11" s="1"/>
  <c r="L74" i="11" s="1"/>
  <c r="L75" i="11" s="1"/>
  <c r="L76" i="11" s="1"/>
  <c r="L77" i="11" s="1"/>
  <c r="L78" i="11" s="1"/>
  <c r="K67" i="11"/>
  <c r="K68" i="11" s="1"/>
  <c r="K69" i="11" s="1"/>
  <c r="K70" i="11" s="1"/>
  <c r="K71" i="11" s="1"/>
  <c r="K72" i="11" s="1"/>
  <c r="K73" i="11" s="1"/>
  <c r="K74" i="11" s="1"/>
  <c r="K75" i="11" s="1"/>
  <c r="K76" i="11" s="1"/>
  <c r="K77" i="11" s="1"/>
  <c r="K78" i="11" s="1"/>
  <c r="I67" i="11"/>
  <c r="I68" i="11" s="1"/>
  <c r="I69" i="11" s="1"/>
  <c r="I70" i="11" s="1"/>
  <c r="I71" i="11" s="1"/>
  <c r="I72" i="11" s="1"/>
  <c r="I73" i="11" s="1"/>
  <c r="I74" i="11" s="1"/>
  <c r="I75" i="11" s="1"/>
  <c r="I76" i="11" s="1"/>
  <c r="I77" i="11" s="1"/>
  <c r="I78" i="11" s="1"/>
  <c r="H67" i="11"/>
  <c r="H68" i="11" s="1"/>
  <c r="H69" i="11" s="1"/>
  <c r="H70" i="11" s="1"/>
  <c r="H71" i="11" s="1"/>
  <c r="H72" i="11" s="1"/>
  <c r="H73" i="11" s="1"/>
  <c r="H74" i="11" s="1"/>
  <c r="H75" i="11" s="1"/>
  <c r="H76" i="11" s="1"/>
  <c r="H77" i="11" s="1"/>
  <c r="H78" i="11" s="1"/>
  <c r="G67" i="11"/>
  <c r="G68" i="11" s="1"/>
  <c r="G69" i="11" s="1"/>
  <c r="G70" i="11" s="1"/>
  <c r="G71" i="11" s="1"/>
  <c r="G72" i="11" s="1"/>
  <c r="G73" i="11" s="1"/>
  <c r="G74" i="11" s="1"/>
  <c r="G75" i="11" s="1"/>
  <c r="G76" i="11" s="1"/>
  <c r="G77" i="11" s="1"/>
  <c r="G78" i="11" s="1"/>
  <c r="F67" i="11"/>
  <c r="F68" i="11" s="1"/>
  <c r="F69" i="11" s="1"/>
  <c r="F70" i="11" s="1"/>
  <c r="F71" i="11" s="1"/>
  <c r="F72" i="11" s="1"/>
  <c r="F73" i="11" s="1"/>
  <c r="F74" i="11" s="1"/>
  <c r="F75" i="11" s="1"/>
  <c r="F76" i="11" s="1"/>
  <c r="F77" i="11" s="1"/>
  <c r="F78" i="11" s="1"/>
  <c r="E67" i="11"/>
  <c r="E68" i="11" s="1"/>
  <c r="E69" i="11" s="1"/>
  <c r="E70" i="11" s="1"/>
  <c r="E71" i="11" s="1"/>
  <c r="E72" i="11" s="1"/>
  <c r="E73" i="11" s="1"/>
  <c r="E74" i="11" s="1"/>
  <c r="E75" i="11" s="1"/>
  <c r="E76" i="11" s="1"/>
  <c r="E77" i="11" s="1"/>
  <c r="E78" i="11" s="1"/>
  <c r="D67" i="11"/>
  <c r="D68" i="11" s="1"/>
  <c r="D69" i="11" s="1"/>
  <c r="D70" i="11" s="1"/>
  <c r="D71" i="11" s="1"/>
  <c r="D72" i="11" s="1"/>
  <c r="D73" i="11" s="1"/>
  <c r="D74" i="11" s="1"/>
  <c r="D75" i="11" s="1"/>
  <c r="D76" i="11" s="1"/>
  <c r="D77" i="11" s="1"/>
  <c r="D78" i="11" s="1"/>
  <c r="C67" i="11"/>
  <c r="C68" i="11" s="1"/>
  <c r="C69" i="11" s="1"/>
  <c r="C70" i="11" s="1"/>
  <c r="C71" i="11" s="1"/>
  <c r="C72" i="11" s="1"/>
  <c r="C73" i="11" s="1"/>
  <c r="C74" i="11" s="1"/>
  <c r="C75" i="11" s="1"/>
  <c r="C76" i="11" s="1"/>
  <c r="C77" i="11" s="1"/>
  <c r="C78" i="11" s="1"/>
  <c r="P55" i="11"/>
  <c r="P56" i="11" s="1"/>
  <c r="P57" i="11" s="1"/>
  <c r="P58" i="11" s="1"/>
  <c r="P59" i="11" s="1"/>
  <c r="P60" i="11" s="1"/>
  <c r="P61" i="11" s="1"/>
  <c r="P62" i="11" s="1"/>
  <c r="P63" i="11" s="1"/>
  <c r="P64" i="11" s="1"/>
  <c r="P65" i="11" s="1"/>
  <c r="P66" i="11" s="1"/>
  <c r="O55" i="11"/>
  <c r="O56" i="11" s="1"/>
  <c r="O57" i="11" s="1"/>
  <c r="O58" i="11" s="1"/>
  <c r="O59" i="11" s="1"/>
  <c r="O60" i="11" s="1"/>
  <c r="O61" i="11" s="1"/>
  <c r="O62" i="11" s="1"/>
  <c r="O63" i="11" s="1"/>
  <c r="O64" i="11" s="1"/>
  <c r="O65" i="11" s="1"/>
  <c r="O66" i="11" s="1"/>
  <c r="N55" i="11"/>
  <c r="N56" i="11" s="1"/>
  <c r="N57" i="11" s="1"/>
  <c r="N58" i="11" s="1"/>
  <c r="N59" i="11" s="1"/>
  <c r="N60" i="11" s="1"/>
  <c r="N61" i="11" s="1"/>
  <c r="N62" i="11" s="1"/>
  <c r="N63" i="11" s="1"/>
  <c r="N64" i="11" s="1"/>
  <c r="N65" i="11" s="1"/>
  <c r="N66" i="11" s="1"/>
  <c r="M55" i="11"/>
  <c r="M56" i="11" s="1"/>
  <c r="M57" i="11" s="1"/>
  <c r="M58" i="11" s="1"/>
  <c r="M59" i="11" s="1"/>
  <c r="M60" i="11" s="1"/>
  <c r="M61" i="11" s="1"/>
  <c r="M62" i="11" s="1"/>
  <c r="M63" i="11" s="1"/>
  <c r="M64" i="11" s="1"/>
  <c r="M65" i="11" s="1"/>
  <c r="M66" i="11" s="1"/>
  <c r="L55" i="11"/>
  <c r="L56" i="11" s="1"/>
  <c r="L57" i="11" s="1"/>
  <c r="L58" i="11" s="1"/>
  <c r="L59" i="11" s="1"/>
  <c r="L60" i="11" s="1"/>
  <c r="L61" i="11" s="1"/>
  <c r="L62" i="11" s="1"/>
  <c r="L63" i="11" s="1"/>
  <c r="L64" i="11" s="1"/>
  <c r="L65" i="11" s="1"/>
  <c r="L66" i="11" s="1"/>
  <c r="K55" i="11"/>
  <c r="K56" i="11" s="1"/>
  <c r="K57" i="11" s="1"/>
  <c r="K58" i="11" s="1"/>
  <c r="K59" i="11" s="1"/>
  <c r="K60" i="11" s="1"/>
  <c r="K61" i="11" s="1"/>
  <c r="K62" i="11" s="1"/>
  <c r="K63" i="11" s="1"/>
  <c r="K64" i="11" s="1"/>
  <c r="K65" i="11" s="1"/>
  <c r="K66" i="11" s="1"/>
  <c r="I55" i="11"/>
  <c r="I56" i="11" s="1"/>
  <c r="I57" i="11" s="1"/>
  <c r="I58" i="11" s="1"/>
  <c r="I59" i="11" s="1"/>
  <c r="I60" i="11" s="1"/>
  <c r="I61" i="11" s="1"/>
  <c r="I62" i="11" s="1"/>
  <c r="I63" i="11" s="1"/>
  <c r="I64" i="11" s="1"/>
  <c r="I65" i="11" s="1"/>
  <c r="I66" i="11" s="1"/>
  <c r="H55" i="11"/>
  <c r="H56" i="11" s="1"/>
  <c r="H57" i="11" s="1"/>
  <c r="H58" i="11" s="1"/>
  <c r="H59" i="11" s="1"/>
  <c r="H60" i="11" s="1"/>
  <c r="H61" i="11" s="1"/>
  <c r="H62" i="11" s="1"/>
  <c r="H63" i="11" s="1"/>
  <c r="H64" i="11" s="1"/>
  <c r="H65" i="11" s="1"/>
  <c r="H66" i="11" s="1"/>
  <c r="G55" i="11"/>
  <c r="G56" i="11" s="1"/>
  <c r="G57" i="11" s="1"/>
  <c r="G58" i="11" s="1"/>
  <c r="G59" i="11" s="1"/>
  <c r="G60" i="11" s="1"/>
  <c r="G61" i="11" s="1"/>
  <c r="G62" i="11" s="1"/>
  <c r="G63" i="11" s="1"/>
  <c r="G64" i="11" s="1"/>
  <c r="G65" i="11" s="1"/>
  <c r="G66" i="11" s="1"/>
  <c r="F55" i="11"/>
  <c r="F56" i="11" s="1"/>
  <c r="F57" i="11" s="1"/>
  <c r="F58" i="11" s="1"/>
  <c r="F59" i="11" s="1"/>
  <c r="F60" i="11" s="1"/>
  <c r="F61" i="11" s="1"/>
  <c r="F62" i="11" s="1"/>
  <c r="F63" i="11" s="1"/>
  <c r="F64" i="11" s="1"/>
  <c r="F65" i="11" s="1"/>
  <c r="F66" i="11" s="1"/>
  <c r="E55" i="11"/>
  <c r="E56" i="11" s="1"/>
  <c r="E57" i="11" s="1"/>
  <c r="E58" i="11" s="1"/>
  <c r="E59" i="11" s="1"/>
  <c r="E60" i="11" s="1"/>
  <c r="E61" i="11" s="1"/>
  <c r="E62" i="11" s="1"/>
  <c r="E63" i="11" s="1"/>
  <c r="E64" i="11" s="1"/>
  <c r="E65" i="11" s="1"/>
  <c r="E66" i="11" s="1"/>
  <c r="D55" i="11"/>
  <c r="D56" i="11" s="1"/>
  <c r="D57" i="11" s="1"/>
  <c r="D58" i="11" s="1"/>
  <c r="D59" i="11" s="1"/>
  <c r="D60" i="11" s="1"/>
  <c r="D61" i="11" s="1"/>
  <c r="D62" i="11" s="1"/>
  <c r="D63" i="11" s="1"/>
  <c r="D64" i="11" s="1"/>
  <c r="D65" i="11" s="1"/>
  <c r="D66" i="11" s="1"/>
  <c r="C55" i="11"/>
  <c r="C56" i="11" s="1"/>
  <c r="C57" i="11" s="1"/>
  <c r="C58" i="11" s="1"/>
  <c r="C59" i="11" s="1"/>
  <c r="C60" i="11" s="1"/>
  <c r="C61" i="11" s="1"/>
  <c r="C62" i="11" s="1"/>
  <c r="C63" i="11" s="1"/>
  <c r="C64" i="11" s="1"/>
  <c r="C65" i="11" s="1"/>
  <c r="C66" i="11" s="1"/>
  <c r="P43" i="11"/>
  <c r="P44" i="11" s="1"/>
  <c r="P45" i="11" s="1"/>
  <c r="P46" i="11" s="1"/>
  <c r="P47" i="11" s="1"/>
  <c r="P48" i="11" s="1"/>
  <c r="P49" i="11" s="1"/>
  <c r="P50" i="11" s="1"/>
  <c r="P51" i="11" s="1"/>
  <c r="P52" i="11" s="1"/>
  <c r="P53" i="11" s="1"/>
  <c r="P54" i="11" s="1"/>
  <c r="O43" i="11"/>
  <c r="O44" i="11" s="1"/>
  <c r="O45" i="11" s="1"/>
  <c r="O46" i="11" s="1"/>
  <c r="O47" i="11" s="1"/>
  <c r="O48" i="11" s="1"/>
  <c r="O49" i="11" s="1"/>
  <c r="O50" i="11" s="1"/>
  <c r="O51" i="11" s="1"/>
  <c r="O52" i="11" s="1"/>
  <c r="O53" i="11" s="1"/>
  <c r="O54" i="11" s="1"/>
  <c r="N43" i="11"/>
  <c r="N44" i="11" s="1"/>
  <c r="N45" i="11" s="1"/>
  <c r="N46" i="11" s="1"/>
  <c r="N47" i="11" s="1"/>
  <c r="N48" i="11" s="1"/>
  <c r="N49" i="11" s="1"/>
  <c r="N50" i="11" s="1"/>
  <c r="N51" i="11" s="1"/>
  <c r="N52" i="11" s="1"/>
  <c r="N53" i="11" s="1"/>
  <c r="N54" i="11" s="1"/>
  <c r="M43" i="11"/>
  <c r="M44" i="11" s="1"/>
  <c r="M45" i="11" s="1"/>
  <c r="M46" i="11" s="1"/>
  <c r="M47" i="11" s="1"/>
  <c r="M48" i="11" s="1"/>
  <c r="M49" i="11" s="1"/>
  <c r="M50" i="11" s="1"/>
  <c r="M51" i="11" s="1"/>
  <c r="M52" i="11" s="1"/>
  <c r="M53" i="11" s="1"/>
  <c r="M54" i="11" s="1"/>
  <c r="L43" i="11"/>
  <c r="L44" i="11" s="1"/>
  <c r="L45" i="11" s="1"/>
  <c r="L46" i="11" s="1"/>
  <c r="L47" i="11" s="1"/>
  <c r="L48" i="11" s="1"/>
  <c r="L49" i="11" s="1"/>
  <c r="L50" i="11" s="1"/>
  <c r="L51" i="11" s="1"/>
  <c r="L52" i="11" s="1"/>
  <c r="L53" i="11" s="1"/>
  <c r="L54" i="11" s="1"/>
  <c r="K43" i="11"/>
  <c r="K44" i="11" s="1"/>
  <c r="K45" i="11" s="1"/>
  <c r="K46" i="11" s="1"/>
  <c r="K47" i="11" s="1"/>
  <c r="K48" i="11" s="1"/>
  <c r="K49" i="11" s="1"/>
  <c r="K50" i="11" s="1"/>
  <c r="K51" i="11" s="1"/>
  <c r="K52" i="11" s="1"/>
  <c r="K53" i="11" s="1"/>
  <c r="K54" i="11" s="1"/>
  <c r="I43" i="11"/>
  <c r="I44" i="11" s="1"/>
  <c r="I45" i="11" s="1"/>
  <c r="I46" i="11" s="1"/>
  <c r="I47" i="11" s="1"/>
  <c r="I48" i="11" s="1"/>
  <c r="I49" i="11" s="1"/>
  <c r="I50" i="11" s="1"/>
  <c r="I51" i="11" s="1"/>
  <c r="I52" i="11" s="1"/>
  <c r="I53" i="11" s="1"/>
  <c r="I54" i="11" s="1"/>
  <c r="H43" i="11"/>
  <c r="H44" i="11" s="1"/>
  <c r="H45" i="11" s="1"/>
  <c r="H46" i="11" s="1"/>
  <c r="H47" i="11" s="1"/>
  <c r="H48" i="11" s="1"/>
  <c r="H49" i="11" s="1"/>
  <c r="H50" i="11" s="1"/>
  <c r="H51" i="11" s="1"/>
  <c r="H52" i="11" s="1"/>
  <c r="H53" i="11" s="1"/>
  <c r="H54" i="11" s="1"/>
  <c r="G43" i="11"/>
  <c r="G44" i="11" s="1"/>
  <c r="G45" i="11" s="1"/>
  <c r="G46" i="11" s="1"/>
  <c r="G47" i="11" s="1"/>
  <c r="G48" i="11" s="1"/>
  <c r="G49" i="11" s="1"/>
  <c r="G50" i="11" s="1"/>
  <c r="G51" i="11" s="1"/>
  <c r="G52" i="11" s="1"/>
  <c r="G53" i="11" s="1"/>
  <c r="G54" i="11" s="1"/>
  <c r="F43" i="11"/>
  <c r="F44" i="11" s="1"/>
  <c r="F45" i="11" s="1"/>
  <c r="F46" i="11" s="1"/>
  <c r="F47" i="11" s="1"/>
  <c r="F48" i="11" s="1"/>
  <c r="F49" i="11" s="1"/>
  <c r="F50" i="11" s="1"/>
  <c r="F51" i="11" s="1"/>
  <c r="F52" i="11" s="1"/>
  <c r="F53" i="11" s="1"/>
  <c r="F54" i="11" s="1"/>
  <c r="E43" i="11"/>
  <c r="E44" i="11" s="1"/>
  <c r="E45" i="11" s="1"/>
  <c r="E46" i="11" s="1"/>
  <c r="E47" i="11" s="1"/>
  <c r="E48" i="11" s="1"/>
  <c r="E49" i="11" s="1"/>
  <c r="E50" i="11" s="1"/>
  <c r="E51" i="11" s="1"/>
  <c r="E52" i="11" s="1"/>
  <c r="E53" i="11" s="1"/>
  <c r="E54" i="11" s="1"/>
  <c r="D43" i="11"/>
  <c r="D44" i="11" s="1"/>
  <c r="D45" i="11" s="1"/>
  <c r="D46" i="11" s="1"/>
  <c r="D47" i="11" s="1"/>
  <c r="D48" i="11" s="1"/>
  <c r="D49" i="11" s="1"/>
  <c r="D50" i="11" s="1"/>
  <c r="D51" i="11" s="1"/>
  <c r="D52" i="11" s="1"/>
  <c r="D53" i="11" s="1"/>
  <c r="D54" i="11" s="1"/>
  <c r="C43" i="11"/>
  <c r="C44" i="11" s="1"/>
  <c r="C45" i="11" s="1"/>
  <c r="C46" i="11" s="1"/>
  <c r="C47" i="11" s="1"/>
  <c r="C48" i="11" s="1"/>
  <c r="C49" i="11" s="1"/>
  <c r="C50" i="11" s="1"/>
  <c r="C51" i="11" s="1"/>
  <c r="C52" i="11" s="1"/>
  <c r="C53" i="11" s="1"/>
  <c r="C54" i="11" s="1"/>
  <c r="P31" i="11"/>
  <c r="P32" i="11" s="1"/>
  <c r="P33" i="11" s="1"/>
  <c r="P34" i="11" s="1"/>
  <c r="P35" i="11" s="1"/>
  <c r="P36" i="11" s="1"/>
  <c r="P37" i="11" s="1"/>
  <c r="P38" i="11" s="1"/>
  <c r="P39" i="11" s="1"/>
  <c r="P40" i="11" s="1"/>
  <c r="P41" i="11" s="1"/>
  <c r="P42" i="11" s="1"/>
  <c r="O31" i="11"/>
  <c r="O32" i="11" s="1"/>
  <c r="O33" i="11" s="1"/>
  <c r="O34" i="11" s="1"/>
  <c r="O35" i="11" s="1"/>
  <c r="O36" i="11" s="1"/>
  <c r="O37" i="11" s="1"/>
  <c r="O38" i="11" s="1"/>
  <c r="O39" i="11" s="1"/>
  <c r="O40" i="11" s="1"/>
  <c r="O41" i="11" s="1"/>
  <c r="O42" i="11" s="1"/>
  <c r="N31" i="11"/>
  <c r="N32" i="11" s="1"/>
  <c r="N33" i="11" s="1"/>
  <c r="N34" i="11" s="1"/>
  <c r="N35" i="11" s="1"/>
  <c r="N36" i="11" s="1"/>
  <c r="N37" i="11" s="1"/>
  <c r="N38" i="11" s="1"/>
  <c r="N39" i="11" s="1"/>
  <c r="N40" i="11" s="1"/>
  <c r="N41" i="11" s="1"/>
  <c r="N42" i="11" s="1"/>
  <c r="M31" i="11"/>
  <c r="M32" i="11" s="1"/>
  <c r="M33" i="11" s="1"/>
  <c r="M34" i="11" s="1"/>
  <c r="M35" i="11" s="1"/>
  <c r="M36" i="11" s="1"/>
  <c r="M37" i="11" s="1"/>
  <c r="M38" i="11" s="1"/>
  <c r="M39" i="11" s="1"/>
  <c r="M40" i="11" s="1"/>
  <c r="M41" i="11" s="1"/>
  <c r="M42" i="11" s="1"/>
  <c r="L31" i="11"/>
  <c r="L32" i="11" s="1"/>
  <c r="L33" i="11" s="1"/>
  <c r="L34" i="11" s="1"/>
  <c r="L35" i="11" s="1"/>
  <c r="L36" i="11" s="1"/>
  <c r="L37" i="11" s="1"/>
  <c r="L38" i="11" s="1"/>
  <c r="L39" i="11" s="1"/>
  <c r="L40" i="11" s="1"/>
  <c r="L41" i="11" s="1"/>
  <c r="L42" i="11" s="1"/>
  <c r="K31" i="11"/>
  <c r="K32" i="11" s="1"/>
  <c r="K33" i="11" s="1"/>
  <c r="K34" i="11" s="1"/>
  <c r="K35" i="11" s="1"/>
  <c r="K36" i="11" s="1"/>
  <c r="K37" i="11" s="1"/>
  <c r="K38" i="11" s="1"/>
  <c r="K39" i="11" s="1"/>
  <c r="K40" i="11" s="1"/>
  <c r="K41" i="11" s="1"/>
  <c r="K42" i="11" s="1"/>
  <c r="I31" i="11"/>
  <c r="I32" i="11" s="1"/>
  <c r="I33" i="11" s="1"/>
  <c r="I34" i="11" s="1"/>
  <c r="I35" i="11" s="1"/>
  <c r="I36" i="11" s="1"/>
  <c r="I37" i="11" s="1"/>
  <c r="I38" i="11" s="1"/>
  <c r="I39" i="11" s="1"/>
  <c r="I40" i="11" s="1"/>
  <c r="I41" i="11" s="1"/>
  <c r="I42" i="11" s="1"/>
  <c r="H31" i="11"/>
  <c r="H32" i="11" s="1"/>
  <c r="H33" i="11" s="1"/>
  <c r="H34" i="11" s="1"/>
  <c r="H35" i="11" s="1"/>
  <c r="H36" i="11" s="1"/>
  <c r="H37" i="11" s="1"/>
  <c r="H38" i="11" s="1"/>
  <c r="H39" i="11" s="1"/>
  <c r="H40" i="11" s="1"/>
  <c r="H41" i="11" s="1"/>
  <c r="H42" i="11" s="1"/>
  <c r="G31" i="11"/>
  <c r="G32" i="11" s="1"/>
  <c r="G33" i="11" s="1"/>
  <c r="G34" i="11" s="1"/>
  <c r="G35" i="11" s="1"/>
  <c r="G36" i="11" s="1"/>
  <c r="G37" i="11" s="1"/>
  <c r="G38" i="11" s="1"/>
  <c r="G39" i="11" s="1"/>
  <c r="G40" i="11" s="1"/>
  <c r="G41" i="11" s="1"/>
  <c r="G42" i="11" s="1"/>
  <c r="F31" i="11"/>
  <c r="F32" i="11" s="1"/>
  <c r="F33" i="11" s="1"/>
  <c r="F34" i="11" s="1"/>
  <c r="F35" i="11" s="1"/>
  <c r="F36" i="11" s="1"/>
  <c r="F37" i="11" s="1"/>
  <c r="F38" i="11" s="1"/>
  <c r="F39" i="11" s="1"/>
  <c r="F40" i="11" s="1"/>
  <c r="F41" i="11" s="1"/>
  <c r="F42" i="11" s="1"/>
  <c r="E31" i="11"/>
  <c r="E32" i="11" s="1"/>
  <c r="E33" i="11" s="1"/>
  <c r="E34" i="11" s="1"/>
  <c r="E35" i="11" s="1"/>
  <c r="E36" i="11" s="1"/>
  <c r="E37" i="11" s="1"/>
  <c r="E38" i="11" s="1"/>
  <c r="E39" i="11" s="1"/>
  <c r="E40" i="11" s="1"/>
  <c r="E41" i="11" s="1"/>
  <c r="E42" i="11" s="1"/>
  <c r="D31" i="11"/>
  <c r="D32" i="11" s="1"/>
  <c r="D33" i="11" s="1"/>
  <c r="D34" i="11" s="1"/>
  <c r="D35" i="11" s="1"/>
  <c r="D36" i="11" s="1"/>
  <c r="D37" i="11" s="1"/>
  <c r="D38" i="11" s="1"/>
  <c r="D39" i="11" s="1"/>
  <c r="D40" i="11" s="1"/>
  <c r="D41" i="11" s="1"/>
  <c r="D42" i="11" s="1"/>
  <c r="C31" i="11"/>
  <c r="C32" i="11" s="1"/>
  <c r="C33" i="11" s="1"/>
  <c r="C34" i="11" s="1"/>
  <c r="C35" i="11" s="1"/>
  <c r="C36" i="11" s="1"/>
  <c r="C37" i="11" s="1"/>
  <c r="C38" i="11" s="1"/>
  <c r="C39" i="11" s="1"/>
  <c r="C40" i="11" s="1"/>
  <c r="C41" i="11" s="1"/>
  <c r="C42" i="11" s="1"/>
  <c r="P19" i="11"/>
  <c r="P20" i="11" s="1"/>
  <c r="P21" i="11" s="1"/>
  <c r="P22" i="11" s="1"/>
  <c r="P23" i="11" s="1"/>
  <c r="P24" i="11" s="1"/>
  <c r="P25" i="11" s="1"/>
  <c r="P26" i="11" s="1"/>
  <c r="P27" i="11" s="1"/>
  <c r="P28" i="11" s="1"/>
  <c r="P29" i="11" s="1"/>
  <c r="P30" i="11" s="1"/>
  <c r="O19" i="11"/>
  <c r="O20" i="11" s="1"/>
  <c r="O21" i="11" s="1"/>
  <c r="O22" i="11" s="1"/>
  <c r="O23" i="11" s="1"/>
  <c r="O24" i="11" s="1"/>
  <c r="O25" i="11" s="1"/>
  <c r="O26" i="11" s="1"/>
  <c r="O27" i="11" s="1"/>
  <c r="O28" i="11" s="1"/>
  <c r="O29" i="11" s="1"/>
  <c r="O30" i="11" s="1"/>
  <c r="N19" i="11"/>
  <c r="N20" i="11" s="1"/>
  <c r="N21" i="11" s="1"/>
  <c r="N22" i="11" s="1"/>
  <c r="N23" i="11" s="1"/>
  <c r="N24" i="11" s="1"/>
  <c r="N25" i="11" s="1"/>
  <c r="N26" i="11" s="1"/>
  <c r="N27" i="11" s="1"/>
  <c r="N28" i="11" s="1"/>
  <c r="N29" i="11" s="1"/>
  <c r="N30" i="11" s="1"/>
  <c r="M19" i="11"/>
  <c r="M20" i="11" s="1"/>
  <c r="M21" i="11" s="1"/>
  <c r="M22" i="11" s="1"/>
  <c r="M23" i="11" s="1"/>
  <c r="M24" i="11" s="1"/>
  <c r="M25" i="11" s="1"/>
  <c r="M26" i="11" s="1"/>
  <c r="M27" i="11" s="1"/>
  <c r="M28" i="11" s="1"/>
  <c r="M29" i="11" s="1"/>
  <c r="M30" i="11" s="1"/>
  <c r="L19" i="11"/>
  <c r="L20" i="11" s="1"/>
  <c r="L21" i="11" s="1"/>
  <c r="L22" i="11" s="1"/>
  <c r="L23" i="11" s="1"/>
  <c r="L24" i="11" s="1"/>
  <c r="L25" i="11" s="1"/>
  <c r="L26" i="11" s="1"/>
  <c r="L27" i="11" s="1"/>
  <c r="L28" i="11" s="1"/>
  <c r="L29" i="11" s="1"/>
  <c r="L30" i="11" s="1"/>
  <c r="K19" i="11"/>
  <c r="K20" i="11" s="1"/>
  <c r="K21" i="11" s="1"/>
  <c r="K22" i="11" s="1"/>
  <c r="K23" i="11" s="1"/>
  <c r="K24" i="11" s="1"/>
  <c r="K25" i="11" s="1"/>
  <c r="K26" i="11" s="1"/>
  <c r="K27" i="11" s="1"/>
  <c r="K28" i="11" s="1"/>
  <c r="K29" i="11" s="1"/>
  <c r="K30" i="11" s="1"/>
  <c r="I19" i="11"/>
  <c r="I20" i="11" s="1"/>
  <c r="I21" i="11" s="1"/>
  <c r="I22" i="11" s="1"/>
  <c r="I23" i="11" s="1"/>
  <c r="I24" i="11" s="1"/>
  <c r="I25" i="11" s="1"/>
  <c r="I26" i="11" s="1"/>
  <c r="I27" i="11" s="1"/>
  <c r="I28" i="11" s="1"/>
  <c r="I29" i="11" s="1"/>
  <c r="I30" i="11" s="1"/>
  <c r="H19" i="11"/>
  <c r="H20" i="11" s="1"/>
  <c r="H21" i="11" s="1"/>
  <c r="H22" i="11" s="1"/>
  <c r="H23" i="11" s="1"/>
  <c r="H24" i="11" s="1"/>
  <c r="H25" i="11" s="1"/>
  <c r="H26" i="11" s="1"/>
  <c r="H27" i="11" s="1"/>
  <c r="H28" i="11" s="1"/>
  <c r="H29" i="11" s="1"/>
  <c r="H30" i="11" s="1"/>
  <c r="G19" i="11"/>
  <c r="G20" i="11" s="1"/>
  <c r="G21" i="11" s="1"/>
  <c r="G22" i="11" s="1"/>
  <c r="G23" i="11" s="1"/>
  <c r="G24" i="11" s="1"/>
  <c r="G25" i="11" s="1"/>
  <c r="G26" i="11" s="1"/>
  <c r="G27" i="11" s="1"/>
  <c r="G28" i="11" s="1"/>
  <c r="G29" i="11" s="1"/>
  <c r="G30" i="11" s="1"/>
  <c r="F19" i="11"/>
  <c r="F20" i="11" s="1"/>
  <c r="F21" i="11" s="1"/>
  <c r="F22" i="11" s="1"/>
  <c r="F23" i="11" s="1"/>
  <c r="F24" i="11" s="1"/>
  <c r="F25" i="11" s="1"/>
  <c r="F26" i="11" s="1"/>
  <c r="F27" i="11" s="1"/>
  <c r="F28" i="11" s="1"/>
  <c r="F29" i="11" s="1"/>
  <c r="F30" i="11" s="1"/>
  <c r="E19" i="11"/>
  <c r="E20" i="11" s="1"/>
  <c r="E21" i="11" s="1"/>
  <c r="E22" i="11" s="1"/>
  <c r="E23" i="11" s="1"/>
  <c r="E24" i="11" s="1"/>
  <c r="E25" i="11" s="1"/>
  <c r="E26" i="11" s="1"/>
  <c r="E27" i="11" s="1"/>
  <c r="E28" i="11" s="1"/>
  <c r="E29" i="11" s="1"/>
  <c r="E30" i="11" s="1"/>
  <c r="D19" i="11"/>
  <c r="D20" i="11" s="1"/>
  <c r="D21" i="11" s="1"/>
  <c r="D22" i="11" s="1"/>
  <c r="D23" i="11" s="1"/>
  <c r="D24" i="11" s="1"/>
  <c r="D25" i="11" s="1"/>
  <c r="D26" i="11" s="1"/>
  <c r="D27" i="11" s="1"/>
  <c r="D28" i="11" s="1"/>
  <c r="D29" i="11" s="1"/>
  <c r="D30" i="11" s="1"/>
  <c r="C19" i="11"/>
  <c r="C20" i="11" s="1"/>
  <c r="C21" i="11" s="1"/>
  <c r="C22" i="11" s="1"/>
  <c r="C23" i="11" s="1"/>
  <c r="C24" i="11" s="1"/>
  <c r="C25" i="11" s="1"/>
  <c r="C26" i="11" s="1"/>
  <c r="C27" i="11" s="1"/>
  <c r="C28" i="11" s="1"/>
  <c r="C29" i="11" s="1"/>
  <c r="C30" i="11" s="1"/>
  <c r="A19" i="11"/>
  <c r="A20" i="11" s="1"/>
  <c r="A21" i="11" s="1"/>
  <c r="A22" i="11" s="1"/>
  <c r="A23" i="11" s="1"/>
  <c r="A24" i="11" s="1"/>
  <c r="A25" i="11" s="1"/>
  <c r="A26" i="11" s="1"/>
  <c r="A27" i="11" s="1"/>
  <c r="A28" i="11" s="1"/>
  <c r="A29" i="11" s="1"/>
  <c r="A30" i="11" s="1"/>
  <c r="R14" i="11"/>
  <c r="V14" i="11" s="1"/>
  <c r="A8" i="11"/>
  <c r="A9" i="11" s="1"/>
  <c r="A10" i="11" s="1"/>
  <c r="A11" i="11" s="1"/>
  <c r="A12" i="11" s="1"/>
  <c r="A13" i="11" s="1"/>
  <c r="A14" i="11" s="1"/>
  <c r="A15" i="11" s="1"/>
  <c r="A16" i="11" s="1"/>
  <c r="A17" i="11" s="1"/>
  <c r="A18" i="11" s="1"/>
  <c r="P7" i="11"/>
  <c r="P8" i="11" s="1"/>
  <c r="P9" i="11" s="1"/>
  <c r="P10" i="11" s="1"/>
  <c r="P11" i="11" s="1"/>
  <c r="P12" i="11" s="1"/>
  <c r="P13" i="11" s="1"/>
  <c r="P14" i="11" s="1"/>
  <c r="P15" i="11" s="1"/>
  <c r="P16" i="11" s="1"/>
  <c r="P17" i="11" s="1"/>
  <c r="P18" i="11" s="1"/>
  <c r="O7" i="11"/>
  <c r="O8" i="11" s="1"/>
  <c r="O9" i="11" s="1"/>
  <c r="O10" i="11" s="1"/>
  <c r="O11" i="11" s="1"/>
  <c r="O12" i="11" s="1"/>
  <c r="O13" i="11" s="1"/>
  <c r="O14" i="11" s="1"/>
  <c r="O15" i="11" s="1"/>
  <c r="O16" i="11" s="1"/>
  <c r="O17" i="11" s="1"/>
  <c r="O18" i="11" s="1"/>
  <c r="N7" i="11"/>
  <c r="N8" i="11" s="1"/>
  <c r="N9" i="11" s="1"/>
  <c r="N10" i="11" s="1"/>
  <c r="N11" i="11" s="1"/>
  <c r="N12" i="11" s="1"/>
  <c r="N13" i="11" s="1"/>
  <c r="N14" i="11" s="1"/>
  <c r="N15" i="11" s="1"/>
  <c r="N16" i="11" s="1"/>
  <c r="N17" i="11" s="1"/>
  <c r="N18" i="11" s="1"/>
  <c r="M7" i="11"/>
  <c r="M8" i="11" s="1"/>
  <c r="M9" i="11" s="1"/>
  <c r="M10" i="11" s="1"/>
  <c r="M11" i="11" s="1"/>
  <c r="M12" i="11" s="1"/>
  <c r="M13" i="11" s="1"/>
  <c r="M14" i="11" s="1"/>
  <c r="M15" i="11" s="1"/>
  <c r="M16" i="11" s="1"/>
  <c r="M17" i="11" s="1"/>
  <c r="M18" i="11" s="1"/>
  <c r="L7" i="11"/>
  <c r="L8" i="11" s="1"/>
  <c r="L9" i="11" s="1"/>
  <c r="L10" i="11" s="1"/>
  <c r="L11" i="11" s="1"/>
  <c r="L12" i="11" s="1"/>
  <c r="L13" i="11" s="1"/>
  <c r="L14" i="11" s="1"/>
  <c r="L15" i="11" s="1"/>
  <c r="L16" i="11" s="1"/>
  <c r="L17" i="11" s="1"/>
  <c r="L18" i="11" s="1"/>
  <c r="K7" i="11"/>
  <c r="K8" i="11" s="1"/>
  <c r="K9" i="11" s="1"/>
  <c r="K10" i="11" s="1"/>
  <c r="K11" i="11" s="1"/>
  <c r="K12" i="11" s="1"/>
  <c r="K13" i="11" s="1"/>
  <c r="K14" i="11" s="1"/>
  <c r="K15" i="11" s="1"/>
  <c r="K16" i="11" s="1"/>
  <c r="K17" i="11" s="1"/>
  <c r="K18" i="11" s="1"/>
  <c r="I7" i="11"/>
  <c r="I8" i="11" s="1"/>
  <c r="I9" i="11" s="1"/>
  <c r="I10" i="11" s="1"/>
  <c r="I11" i="11" s="1"/>
  <c r="I12" i="11" s="1"/>
  <c r="I13" i="11" s="1"/>
  <c r="I14" i="11" s="1"/>
  <c r="I15" i="11" s="1"/>
  <c r="I16" i="11" s="1"/>
  <c r="I17" i="11" s="1"/>
  <c r="I18" i="11" s="1"/>
  <c r="H7" i="11"/>
  <c r="H8" i="11" s="1"/>
  <c r="H9" i="11" s="1"/>
  <c r="H10" i="11" s="1"/>
  <c r="H11" i="11" s="1"/>
  <c r="H12" i="11" s="1"/>
  <c r="H13" i="11" s="1"/>
  <c r="H14" i="11" s="1"/>
  <c r="H15" i="11" s="1"/>
  <c r="H16" i="11" s="1"/>
  <c r="H17" i="11" s="1"/>
  <c r="H18" i="11" s="1"/>
  <c r="G7" i="11"/>
  <c r="G8" i="11" s="1"/>
  <c r="G9" i="11" s="1"/>
  <c r="G10" i="11" s="1"/>
  <c r="G11" i="11" s="1"/>
  <c r="G12" i="11" s="1"/>
  <c r="G13" i="11" s="1"/>
  <c r="G14" i="11" s="1"/>
  <c r="G15" i="11" s="1"/>
  <c r="G16" i="11" s="1"/>
  <c r="G17" i="11" s="1"/>
  <c r="G18" i="11" s="1"/>
  <c r="F7" i="11"/>
  <c r="F8" i="11" s="1"/>
  <c r="F9" i="11" s="1"/>
  <c r="F10" i="11" s="1"/>
  <c r="F11" i="11" s="1"/>
  <c r="F12" i="11" s="1"/>
  <c r="F13" i="11" s="1"/>
  <c r="F14" i="11" s="1"/>
  <c r="F15" i="11" s="1"/>
  <c r="F16" i="11" s="1"/>
  <c r="F17" i="11" s="1"/>
  <c r="F18" i="11" s="1"/>
  <c r="E7" i="11"/>
  <c r="E8" i="11" s="1"/>
  <c r="E9" i="11" s="1"/>
  <c r="E10" i="11" s="1"/>
  <c r="E11" i="11" s="1"/>
  <c r="E12" i="11" s="1"/>
  <c r="E13" i="11" s="1"/>
  <c r="E14" i="11" s="1"/>
  <c r="E15" i="11" s="1"/>
  <c r="E16" i="11" s="1"/>
  <c r="E17" i="11" s="1"/>
  <c r="E18" i="11" s="1"/>
  <c r="D7" i="11"/>
  <c r="D8" i="11" s="1"/>
  <c r="D9" i="11" s="1"/>
  <c r="D10" i="11" s="1"/>
  <c r="D11" i="11" s="1"/>
  <c r="D12" i="11" s="1"/>
  <c r="D13" i="11" s="1"/>
  <c r="D14" i="11" s="1"/>
  <c r="D15" i="11" s="1"/>
  <c r="D16" i="11" s="1"/>
  <c r="D17" i="11" s="1"/>
  <c r="D18" i="11" s="1"/>
  <c r="C7" i="11"/>
  <c r="C8" i="11" s="1"/>
  <c r="C9" i="11" s="1"/>
  <c r="C10" i="11" s="1"/>
  <c r="C11" i="11" s="1"/>
  <c r="C12" i="11" s="1"/>
  <c r="C13" i="11" s="1"/>
  <c r="C14" i="11" s="1"/>
  <c r="C15" i="11" s="1"/>
  <c r="C16" i="11" s="1"/>
  <c r="C17" i="11" s="1"/>
  <c r="C18" i="11" s="1"/>
  <c r="O92" i="9"/>
  <c r="N92" i="9"/>
  <c r="M92" i="9"/>
  <c r="L92" i="9"/>
  <c r="K92" i="9"/>
  <c r="J92" i="9"/>
  <c r="H92" i="9"/>
  <c r="G92" i="9"/>
  <c r="F92" i="9"/>
  <c r="E92" i="9"/>
  <c r="D92" i="9"/>
  <c r="C92" i="9"/>
  <c r="B92" i="9"/>
  <c r="O91" i="9"/>
  <c r="N91" i="9"/>
  <c r="M91" i="9"/>
  <c r="L91" i="9"/>
  <c r="K91" i="9"/>
  <c r="J91" i="9"/>
  <c r="H91" i="9"/>
  <c r="G91" i="9"/>
  <c r="F91" i="9"/>
  <c r="E91" i="9"/>
  <c r="D91" i="9"/>
  <c r="C91" i="9"/>
  <c r="B91" i="9"/>
  <c r="O90" i="9"/>
  <c r="N90" i="9"/>
  <c r="M90" i="9"/>
  <c r="L90" i="9"/>
  <c r="K90" i="9"/>
  <c r="J90" i="9"/>
  <c r="H90" i="9"/>
  <c r="G90" i="9"/>
  <c r="F90" i="9"/>
  <c r="E90" i="9"/>
  <c r="D90" i="9"/>
  <c r="C90" i="9"/>
  <c r="B90" i="9"/>
  <c r="O89" i="9"/>
  <c r="N89" i="9"/>
  <c r="M89" i="9"/>
  <c r="L89" i="9"/>
  <c r="K89" i="9"/>
  <c r="J89" i="9"/>
  <c r="H89" i="9"/>
  <c r="G89" i="9"/>
  <c r="F89" i="9"/>
  <c r="E89" i="9"/>
  <c r="D89" i="9"/>
  <c r="C89" i="9"/>
  <c r="B89" i="9"/>
  <c r="O88" i="9"/>
  <c r="N88" i="9"/>
  <c r="M88" i="9"/>
  <c r="L88" i="9"/>
  <c r="K88" i="9"/>
  <c r="J88" i="9"/>
  <c r="H88" i="9"/>
  <c r="G88" i="9"/>
  <c r="F88" i="9"/>
  <c r="E88" i="9"/>
  <c r="D88" i="9"/>
  <c r="C88" i="9"/>
  <c r="B88" i="9"/>
  <c r="O87" i="9"/>
  <c r="N87" i="9"/>
  <c r="M87" i="9"/>
  <c r="L87" i="9"/>
  <c r="K87" i="9"/>
  <c r="J87" i="9"/>
  <c r="H87" i="9"/>
  <c r="G87" i="9"/>
  <c r="F87" i="9"/>
  <c r="E87" i="9"/>
  <c r="D87" i="9"/>
  <c r="C87" i="9"/>
  <c r="B87" i="9"/>
  <c r="O86" i="9"/>
  <c r="N86" i="9"/>
  <c r="M86" i="9"/>
  <c r="L86" i="9"/>
  <c r="K86" i="9"/>
  <c r="J86" i="9"/>
  <c r="H86" i="9"/>
  <c r="G86" i="9"/>
  <c r="F86" i="9"/>
  <c r="E86" i="9"/>
  <c r="D86" i="9"/>
  <c r="C86" i="9"/>
  <c r="B86" i="9"/>
  <c r="O85" i="9"/>
  <c r="N85" i="9"/>
  <c r="M85" i="9"/>
  <c r="L85" i="9"/>
  <c r="K85" i="9"/>
  <c r="J85" i="9"/>
  <c r="H85" i="9"/>
  <c r="G85" i="9"/>
  <c r="F85" i="9"/>
  <c r="E85" i="9"/>
  <c r="D85" i="9"/>
  <c r="C85" i="9"/>
  <c r="B85" i="9"/>
  <c r="O84" i="9"/>
  <c r="N84" i="9"/>
  <c r="M84" i="9"/>
  <c r="L84" i="9"/>
  <c r="K84" i="9"/>
  <c r="J84" i="9"/>
  <c r="H84" i="9"/>
  <c r="G84" i="9"/>
  <c r="F84" i="9"/>
  <c r="E84" i="9"/>
  <c r="D84" i="9"/>
  <c r="C84" i="9"/>
  <c r="B84" i="9"/>
  <c r="O83" i="9"/>
  <c r="N83" i="9"/>
  <c r="M83" i="9"/>
  <c r="L83" i="9"/>
  <c r="K83" i="9"/>
  <c r="J83" i="9"/>
  <c r="H83" i="9"/>
  <c r="G83" i="9"/>
  <c r="F83" i="9"/>
  <c r="E83" i="9"/>
  <c r="D83" i="9"/>
  <c r="C83" i="9"/>
  <c r="B83" i="9"/>
  <c r="O82" i="9"/>
  <c r="N82" i="9"/>
  <c r="M82" i="9"/>
  <c r="L82" i="9"/>
  <c r="K82" i="9"/>
  <c r="J82" i="9"/>
  <c r="H82" i="9"/>
  <c r="G82" i="9"/>
  <c r="F82" i="9"/>
  <c r="E82" i="9"/>
  <c r="D82" i="9"/>
  <c r="C82" i="9"/>
  <c r="B82" i="9"/>
  <c r="O81" i="9"/>
  <c r="N81" i="9"/>
  <c r="M81" i="9"/>
  <c r="L81" i="9"/>
  <c r="K81" i="9"/>
  <c r="J81" i="9"/>
  <c r="H81" i="9"/>
  <c r="G81" i="9"/>
  <c r="F81" i="9"/>
  <c r="E81" i="9"/>
  <c r="D81" i="9"/>
  <c r="C81" i="9"/>
  <c r="B81" i="9"/>
  <c r="O80" i="9"/>
  <c r="N80" i="9"/>
  <c r="M80" i="9"/>
  <c r="L80" i="9"/>
  <c r="K80" i="9"/>
  <c r="J80" i="9"/>
  <c r="H80" i="9"/>
  <c r="G80" i="9"/>
  <c r="F80" i="9"/>
  <c r="E80" i="9"/>
  <c r="D80" i="9"/>
  <c r="C80" i="9"/>
  <c r="B80" i="9"/>
  <c r="O79" i="9"/>
  <c r="N79" i="9"/>
  <c r="M79" i="9"/>
  <c r="L79" i="9"/>
  <c r="K79" i="9"/>
  <c r="J79" i="9"/>
  <c r="H79" i="9"/>
  <c r="G79" i="9"/>
  <c r="F79" i="9"/>
  <c r="E79" i="9"/>
  <c r="D79" i="9"/>
  <c r="C79" i="9"/>
  <c r="B79" i="9"/>
  <c r="O78" i="9"/>
  <c r="N78" i="9"/>
  <c r="M78" i="9"/>
  <c r="L78" i="9"/>
  <c r="K78" i="9"/>
  <c r="J78" i="9"/>
  <c r="H78" i="9"/>
  <c r="G78" i="9"/>
  <c r="F78" i="9"/>
  <c r="E78" i="9"/>
  <c r="D78" i="9"/>
  <c r="C78" i="9"/>
  <c r="B78" i="9"/>
  <c r="O77" i="9"/>
  <c r="N77" i="9"/>
  <c r="M77" i="9"/>
  <c r="L77" i="9"/>
  <c r="K77" i="9"/>
  <c r="J77" i="9"/>
  <c r="H77" i="9"/>
  <c r="G77" i="9"/>
  <c r="F77" i="9"/>
  <c r="E77" i="9"/>
  <c r="D77" i="9"/>
  <c r="C77" i="9"/>
  <c r="B77" i="9"/>
  <c r="O76" i="9"/>
  <c r="N76" i="9"/>
  <c r="M76" i="9"/>
  <c r="L76" i="9"/>
  <c r="K76" i="9"/>
  <c r="J76" i="9"/>
  <c r="H76" i="9"/>
  <c r="G76" i="9"/>
  <c r="F76" i="9"/>
  <c r="E76" i="9"/>
  <c r="D76" i="9"/>
  <c r="C76" i="9"/>
  <c r="B76" i="9"/>
  <c r="O75" i="9"/>
  <c r="N75" i="9"/>
  <c r="M75" i="9"/>
  <c r="L75" i="9"/>
  <c r="K75" i="9"/>
  <c r="J75" i="9"/>
  <c r="H75" i="9"/>
  <c r="G75" i="9"/>
  <c r="F75" i="9"/>
  <c r="E75" i="9"/>
  <c r="D75" i="9"/>
  <c r="C75" i="9"/>
  <c r="B75" i="9"/>
  <c r="O74" i="9"/>
  <c r="N74" i="9"/>
  <c r="M74" i="9"/>
  <c r="L74" i="9"/>
  <c r="K74" i="9"/>
  <c r="J74" i="9"/>
  <c r="H74" i="9"/>
  <c r="G74" i="9"/>
  <c r="F74" i="9"/>
  <c r="E74" i="9"/>
  <c r="D74" i="9"/>
  <c r="C74" i="9"/>
  <c r="B74" i="9"/>
  <c r="O73" i="9"/>
  <c r="N73" i="9"/>
  <c r="M73" i="9"/>
  <c r="L73" i="9"/>
  <c r="K73" i="9"/>
  <c r="J73" i="9"/>
  <c r="H73" i="9"/>
  <c r="G73" i="9"/>
  <c r="F73" i="9"/>
  <c r="E73" i="9"/>
  <c r="D73" i="9"/>
  <c r="C73" i="9"/>
  <c r="B73" i="9"/>
  <c r="O72" i="9"/>
  <c r="N72" i="9"/>
  <c r="M72" i="9"/>
  <c r="L72" i="9"/>
  <c r="K72" i="9"/>
  <c r="J72" i="9"/>
  <c r="H72" i="9"/>
  <c r="G72" i="9"/>
  <c r="F72" i="9"/>
  <c r="E72" i="9"/>
  <c r="D72" i="9"/>
  <c r="C72" i="9"/>
  <c r="B72" i="9"/>
  <c r="O71" i="9"/>
  <c r="N71" i="9"/>
  <c r="M71" i="9"/>
  <c r="L71" i="9"/>
  <c r="K71" i="9"/>
  <c r="J71" i="9"/>
  <c r="H71" i="9"/>
  <c r="G71" i="9"/>
  <c r="F71" i="9"/>
  <c r="E71" i="9"/>
  <c r="D71" i="9"/>
  <c r="C71" i="9"/>
  <c r="B71" i="9"/>
  <c r="O70" i="9"/>
  <c r="N70" i="9"/>
  <c r="M70" i="9"/>
  <c r="L70" i="9"/>
  <c r="K70" i="9"/>
  <c r="J70" i="9"/>
  <c r="H70" i="9"/>
  <c r="G70" i="9"/>
  <c r="F70" i="9"/>
  <c r="E70" i="9"/>
  <c r="D70" i="9"/>
  <c r="C70" i="9"/>
  <c r="B70" i="9"/>
  <c r="O69" i="9"/>
  <c r="N69" i="9"/>
  <c r="M69" i="9"/>
  <c r="L69" i="9"/>
  <c r="K69" i="9"/>
  <c r="J69" i="9"/>
  <c r="H69" i="9"/>
  <c r="G69" i="9"/>
  <c r="F69" i="9"/>
  <c r="E69" i="9"/>
  <c r="D69" i="9"/>
  <c r="C69" i="9"/>
  <c r="B69" i="9"/>
  <c r="O68" i="9"/>
  <c r="N68" i="9"/>
  <c r="M68" i="9"/>
  <c r="L68" i="9"/>
  <c r="K68" i="9"/>
  <c r="J68" i="9"/>
  <c r="H68" i="9"/>
  <c r="G68" i="9"/>
  <c r="F68" i="9"/>
  <c r="E68" i="9"/>
  <c r="D68" i="9"/>
  <c r="C68" i="9"/>
  <c r="B68" i="9"/>
  <c r="O67" i="9"/>
  <c r="N67" i="9"/>
  <c r="M67" i="9"/>
  <c r="L67" i="9"/>
  <c r="K67" i="9"/>
  <c r="J67" i="9"/>
  <c r="H67" i="9"/>
  <c r="G67" i="9"/>
  <c r="F67" i="9"/>
  <c r="E67" i="9"/>
  <c r="D67" i="9"/>
  <c r="C67" i="9"/>
  <c r="B67" i="9"/>
  <c r="O66" i="9"/>
  <c r="N66" i="9"/>
  <c r="M66" i="9"/>
  <c r="L66" i="9"/>
  <c r="K66" i="9"/>
  <c r="J66" i="9"/>
  <c r="H66" i="9"/>
  <c r="G66" i="9"/>
  <c r="F66" i="9"/>
  <c r="E66" i="9"/>
  <c r="D66" i="9"/>
  <c r="C66" i="9"/>
  <c r="B66" i="9"/>
  <c r="O65" i="9"/>
  <c r="N65" i="9"/>
  <c r="M65" i="9"/>
  <c r="L65" i="9"/>
  <c r="K65" i="9"/>
  <c r="J65" i="9"/>
  <c r="H65" i="9"/>
  <c r="G65" i="9"/>
  <c r="F65" i="9"/>
  <c r="E65" i="9"/>
  <c r="D65" i="9"/>
  <c r="C65" i="9"/>
  <c r="B65" i="9"/>
  <c r="O64" i="9"/>
  <c r="N64" i="9"/>
  <c r="M64" i="9"/>
  <c r="L64" i="9"/>
  <c r="K64" i="9"/>
  <c r="J64" i="9"/>
  <c r="H64" i="9"/>
  <c r="G64" i="9"/>
  <c r="F64" i="9"/>
  <c r="E64" i="9"/>
  <c r="D64" i="9"/>
  <c r="C64" i="9"/>
  <c r="B64" i="9"/>
  <c r="O63" i="9"/>
  <c r="N63" i="9"/>
  <c r="M63" i="9"/>
  <c r="L63" i="9"/>
  <c r="K63" i="9"/>
  <c r="J63" i="9"/>
  <c r="H63" i="9"/>
  <c r="G63" i="9"/>
  <c r="F63" i="9"/>
  <c r="E63" i="9"/>
  <c r="D63" i="9"/>
  <c r="C63" i="9"/>
  <c r="B63" i="9"/>
  <c r="O62" i="9"/>
  <c r="N62" i="9"/>
  <c r="M62" i="9"/>
  <c r="L62" i="9"/>
  <c r="K62" i="9"/>
  <c r="J62" i="9"/>
  <c r="H62" i="9"/>
  <c r="G62" i="9"/>
  <c r="F62" i="9"/>
  <c r="E62" i="9"/>
  <c r="D62" i="9"/>
  <c r="C62" i="9"/>
  <c r="B62" i="9"/>
  <c r="O61" i="9"/>
  <c r="N61" i="9"/>
  <c r="M61" i="9"/>
  <c r="L61" i="9"/>
  <c r="K61" i="9"/>
  <c r="J61" i="9"/>
  <c r="H61" i="9"/>
  <c r="G61" i="9"/>
  <c r="F61" i="9"/>
  <c r="E61" i="9"/>
  <c r="D61" i="9"/>
  <c r="C61" i="9"/>
  <c r="B61" i="9"/>
  <c r="O60" i="9"/>
  <c r="N60" i="9"/>
  <c r="M60" i="9"/>
  <c r="L60" i="9"/>
  <c r="K60" i="9"/>
  <c r="J60" i="9"/>
  <c r="H60" i="9"/>
  <c r="G60" i="9"/>
  <c r="F60" i="9"/>
  <c r="E60" i="9"/>
  <c r="D60" i="9"/>
  <c r="C60" i="9"/>
  <c r="B60" i="9"/>
  <c r="O59" i="9"/>
  <c r="N59" i="9"/>
  <c r="M59" i="9"/>
  <c r="L59" i="9"/>
  <c r="K59" i="9"/>
  <c r="J59" i="9"/>
  <c r="H59" i="9"/>
  <c r="G59" i="9"/>
  <c r="F59" i="9"/>
  <c r="E59" i="9"/>
  <c r="D59" i="9"/>
  <c r="C59" i="9"/>
  <c r="B59" i="9"/>
  <c r="O58" i="9"/>
  <c r="N58" i="9"/>
  <c r="M58" i="9"/>
  <c r="L58" i="9"/>
  <c r="K58" i="9"/>
  <c r="J58" i="9"/>
  <c r="H58" i="9"/>
  <c r="G58" i="9"/>
  <c r="F58" i="9"/>
  <c r="E58" i="9"/>
  <c r="D58" i="9"/>
  <c r="C58" i="9"/>
  <c r="B58" i="9"/>
  <c r="O57" i="9"/>
  <c r="N57" i="9"/>
  <c r="M57" i="9"/>
  <c r="L57" i="9"/>
  <c r="K57" i="9"/>
  <c r="J57" i="9"/>
  <c r="H57" i="9"/>
  <c r="G57" i="9"/>
  <c r="F57" i="9"/>
  <c r="E57" i="9"/>
  <c r="D57" i="9"/>
  <c r="C57" i="9"/>
  <c r="B57" i="9"/>
  <c r="O56" i="9"/>
  <c r="N56" i="9"/>
  <c r="M56" i="9"/>
  <c r="L56" i="9"/>
  <c r="K56" i="9"/>
  <c r="J56" i="9"/>
  <c r="H56" i="9"/>
  <c r="G56" i="9"/>
  <c r="F56" i="9"/>
  <c r="E56" i="9"/>
  <c r="D56" i="9"/>
  <c r="C56" i="9"/>
  <c r="B56" i="9"/>
  <c r="O55" i="9"/>
  <c r="N55" i="9"/>
  <c r="M55" i="9"/>
  <c r="L55" i="9"/>
  <c r="K55" i="9"/>
  <c r="J55" i="9"/>
  <c r="H55" i="9"/>
  <c r="G55" i="9"/>
  <c r="F55" i="9"/>
  <c r="E55" i="9"/>
  <c r="D55" i="9"/>
  <c r="C55" i="9"/>
  <c r="B55" i="9"/>
  <c r="O54" i="9"/>
  <c r="N54" i="9"/>
  <c r="M54" i="9"/>
  <c r="L54" i="9"/>
  <c r="K54" i="9"/>
  <c r="J54" i="9"/>
  <c r="H54" i="9"/>
  <c r="G54" i="9"/>
  <c r="F54" i="9"/>
  <c r="E54" i="9"/>
  <c r="D54" i="9"/>
  <c r="C54" i="9"/>
  <c r="B54" i="9"/>
  <c r="O53" i="9"/>
  <c r="N53" i="9"/>
  <c r="M53" i="9"/>
  <c r="L53" i="9"/>
  <c r="K53" i="9"/>
  <c r="J53" i="9"/>
  <c r="H53" i="9"/>
  <c r="G53" i="9"/>
  <c r="F53" i="9"/>
  <c r="E53" i="9"/>
  <c r="D53" i="9"/>
  <c r="C53" i="9"/>
  <c r="B53" i="9"/>
  <c r="O52" i="9"/>
  <c r="N52" i="9"/>
  <c r="M52" i="9"/>
  <c r="L52" i="9"/>
  <c r="K52" i="9"/>
  <c r="J52" i="9"/>
  <c r="H52" i="9"/>
  <c r="G52" i="9"/>
  <c r="F52" i="9"/>
  <c r="E52" i="9"/>
  <c r="D52" i="9"/>
  <c r="C52" i="9"/>
  <c r="B52" i="9"/>
  <c r="O51" i="9"/>
  <c r="N51" i="9"/>
  <c r="M51" i="9"/>
  <c r="L51" i="9"/>
  <c r="K51" i="9"/>
  <c r="J51" i="9"/>
  <c r="H51" i="9"/>
  <c r="G51" i="9"/>
  <c r="F51" i="9"/>
  <c r="E51" i="9"/>
  <c r="D51" i="9"/>
  <c r="C51" i="9"/>
  <c r="B51" i="9"/>
  <c r="O50" i="9"/>
  <c r="N50" i="9"/>
  <c r="M50" i="9"/>
  <c r="L50" i="9"/>
  <c r="K50" i="9"/>
  <c r="J50" i="9"/>
  <c r="H50" i="9"/>
  <c r="G50" i="9"/>
  <c r="F50" i="9"/>
  <c r="E50" i="9"/>
  <c r="D50" i="9"/>
  <c r="C50" i="9"/>
  <c r="B50" i="9"/>
  <c r="O49" i="9"/>
  <c r="N49" i="9"/>
  <c r="M49" i="9"/>
  <c r="L49" i="9"/>
  <c r="K49" i="9"/>
  <c r="J49" i="9"/>
  <c r="H49" i="9"/>
  <c r="G49" i="9"/>
  <c r="F49" i="9"/>
  <c r="E49" i="9"/>
  <c r="D49" i="9"/>
  <c r="C49" i="9"/>
  <c r="B49" i="9"/>
  <c r="O48" i="9"/>
  <c r="N48" i="9"/>
  <c r="M48" i="9"/>
  <c r="L48" i="9"/>
  <c r="K48" i="9"/>
  <c r="J48" i="9"/>
  <c r="H48" i="9"/>
  <c r="G48" i="9"/>
  <c r="F48" i="9"/>
  <c r="E48" i="9"/>
  <c r="D48" i="9"/>
  <c r="C48" i="9"/>
  <c r="B48" i="9"/>
  <c r="O47" i="9"/>
  <c r="N47" i="9"/>
  <c r="M47" i="9"/>
  <c r="L47" i="9"/>
  <c r="K47" i="9"/>
  <c r="J47" i="9"/>
  <c r="H47" i="9"/>
  <c r="G47" i="9"/>
  <c r="F47" i="9"/>
  <c r="E47" i="9"/>
  <c r="D47" i="9"/>
  <c r="C47" i="9"/>
  <c r="B47" i="9"/>
  <c r="O46" i="9"/>
  <c r="N46" i="9"/>
  <c r="M46" i="9"/>
  <c r="L46" i="9"/>
  <c r="K46" i="9"/>
  <c r="J46" i="9"/>
  <c r="H46" i="9"/>
  <c r="G46" i="9"/>
  <c r="F46" i="9"/>
  <c r="E46" i="9"/>
  <c r="D46" i="9"/>
  <c r="C46" i="9"/>
  <c r="B46" i="9"/>
  <c r="O45" i="9"/>
  <c r="N45" i="9"/>
  <c r="M45" i="9"/>
  <c r="L45" i="9"/>
  <c r="K45" i="9"/>
  <c r="J45" i="9"/>
  <c r="H45" i="9"/>
  <c r="G45" i="9"/>
  <c r="F45" i="9"/>
  <c r="E45" i="9"/>
  <c r="D45" i="9"/>
  <c r="C45" i="9"/>
  <c r="B45" i="9"/>
  <c r="O44" i="9"/>
  <c r="N44" i="9"/>
  <c r="M44" i="9"/>
  <c r="L44" i="9"/>
  <c r="K44" i="9"/>
  <c r="J44" i="9"/>
  <c r="H44" i="9"/>
  <c r="G44" i="9"/>
  <c r="F44" i="9"/>
  <c r="E44" i="9"/>
  <c r="D44" i="9"/>
  <c r="C44" i="9"/>
  <c r="B44" i="9"/>
  <c r="O43" i="9"/>
  <c r="N43" i="9"/>
  <c r="M43" i="9"/>
  <c r="L43" i="9"/>
  <c r="K43" i="9"/>
  <c r="J43" i="9"/>
  <c r="H43" i="9"/>
  <c r="G43" i="9"/>
  <c r="F43" i="9"/>
  <c r="E43" i="9"/>
  <c r="D43" i="9"/>
  <c r="C43" i="9"/>
  <c r="B43" i="9"/>
  <c r="O42" i="9"/>
  <c r="N42" i="9"/>
  <c r="M42" i="9"/>
  <c r="L42" i="9"/>
  <c r="K42" i="9"/>
  <c r="J42" i="9"/>
  <c r="H42" i="9"/>
  <c r="G42" i="9"/>
  <c r="F42" i="9"/>
  <c r="E42" i="9"/>
  <c r="D42" i="9"/>
  <c r="C42" i="9"/>
  <c r="B42" i="9"/>
  <c r="O41" i="9"/>
  <c r="N41" i="9"/>
  <c r="M41" i="9"/>
  <c r="L41" i="9"/>
  <c r="K41" i="9"/>
  <c r="J41" i="9"/>
  <c r="H41" i="9"/>
  <c r="G41" i="9"/>
  <c r="F41" i="9"/>
  <c r="E41" i="9"/>
  <c r="D41" i="9"/>
  <c r="C41" i="9"/>
  <c r="B41" i="9"/>
  <c r="O40" i="9"/>
  <c r="N40" i="9"/>
  <c r="M40" i="9"/>
  <c r="L40" i="9"/>
  <c r="K40" i="9"/>
  <c r="J40" i="9"/>
  <c r="H40" i="9"/>
  <c r="G40" i="9"/>
  <c r="F40" i="9"/>
  <c r="E40" i="9"/>
  <c r="D40" i="9"/>
  <c r="C40" i="9"/>
  <c r="B40" i="9"/>
  <c r="O39" i="9"/>
  <c r="N39" i="9"/>
  <c r="M39" i="9"/>
  <c r="L39" i="9"/>
  <c r="K39" i="9"/>
  <c r="J39" i="9"/>
  <c r="H39" i="9"/>
  <c r="G39" i="9"/>
  <c r="F39" i="9"/>
  <c r="E39" i="9"/>
  <c r="D39" i="9"/>
  <c r="C39" i="9"/>
  <c r="B39" i="9"/>
  <c r="O38" i="9"/>
  <c r="N38" i="9"/>
  <c r="M38" i="9"/>
  <c r="L38" i="9"/>
  <c r="K38" i="9"/>
  <c r="J38" i="9"/>
  <c r="H38" i="9"/>
  <c r="G38" i="9"/>
  <c r="F38" i="9"/>
  <c r="E38" i="9"/>
  <c r="D38" i="9"/>
  <c r="C38" i="9"/>
  <c r="B38" i="9"/>
  <c r="O37" i="9"/>
  <c r="N37" i="9"/>
  <c r="M37" i="9"/>
  <c r="L37" i="9"/>
  <c r="K37" i="9"/>
  <c r="J37" i="9"/>
  <c r="H37" i="9"/>
  <c r="G37" i="9"/>
  <c r="F37" i="9"/>
  <c r="E37" i="9"/>
  <c r="D37" i="9"/>
  <c r="C37" i="9"/>
  <c r="B37" i="9"/>
  <c r="O36" i="9"/>
  <c r="N36" i="9"/>
  <c r="M36" i="9"/>
  <c r="L36" i="9"/>
  <c r="K36" i="9"/>
  <c r="J36" i="9"/>
  <c r="H36" i="9"/>
  <c r="G36" i="9"/>
  <c r="F36" i="9"/>
  <c r="E36" i="9"/>
  <c r="D36" i="9"/>
  <c r="C36" i="9"/>
  <c r="B36" i="9"/>
  <c r="O35" i="9"/>
  <c r="N35" i="9"/>
  <c r="M35" i="9"/>
  <c r="L35" i="9"/>
  <c r="K35" i="9"/>
  <c r="J35" i="9"/>
  <c r="H35" i="9"/>
  <c r="G35" i="9"/>
  <c r="F35" i="9"/>
  <c r="E35" i="9"/>
  <c r="D35" i="9"/>
  <c r="C35" i="9"/>
  <c r="B35" i="9"/>
  <c r="O34" i="9"/>
  <c r="O34" i="14" s="1"/>
  <c r="N34" i="9"/>
  <c r="N34" i="14" s="1"/>
  <c r="M34" i="9"/>
  <c r="L34" i="9"/>
  <c r="K34" i="9"/>
  <c r="J34" i="9"/>
  <c r="H34" i="9"/>
  <c r="G34" i="9"/>
  <c r="F34" i="9"/>
  <c r="E34" i="9"/>
  <c r="D34" i="9"/>
  <c r="C34" i="9"/>
  <c r="B34" i="9"/>
  <c r="O33" i="9"/>
  <c r="N33" i="9"/>
  <c r="N33" i="14" s="1"/>
  <c r="M33" i="9"/>
  <c r="L33" i="9"/>
  <c r="K33" i="9"/>
  <c r="J33" i="9"/>
  <c r="H33" i="9"/>
  <c r="G33" i="9"/>
  <c r="F33" i="9"/>
  <c r="E33" i="9"/>
  <c r="D33" i="9"/>
  <c r="C33" i="9"/>
  <c r="B33" i="9"/>
  <c r="B33" i="14" s="1"/>
  <c r="O32" i="9"/>
  <c r="O32" i="14" s="1"/>
  <c r="N32" i="9"/>
  <c r="N32" i="14" s="1"/>
  <c r="M32" i="9"/>
  <c r="L32" i="9"/>
  <c r="K32" i="9"/>
  <c r="J32" i="9"/>
  <c r="H32" i="9"/>
  <c r="G32" i="9"/>
  <c r="F32" i="9"/>
  <c r="E32" i="9"/>
  <c r="D32" i="9"/>
  <c r="C32" i="9"/>
  <c r="C32" i="14" s="1"/>
  <c r="B32" i="9"/>
  <c r="B32" i="14" s="1"/>
  <c r="O31" i="9"/>
  <c r="O31" i="14" s="1"/>
  <c r="N31" i="9"/>
  <c r="M31" i="9"/>
  <c r="L31" i="9"/>
  <c r="K31" i="9"/>
  <c r="J31" i="9"/>
  <c r="H31" i="9"/>
  <c r="G31" i="9"/>
  <c r="F31" i="9"/>
  <c r="E31" i="9"/>
  <c r="D31" i="9"/>
  <c r="C31" i="9"/>
  <c r="C31" i="14" s="1"/>
  <c r="B31" i="9"/>
  <c r="B31" i="14" s="1"/>
  <c r="O30" i="9"/>
  <c r="O30" i="14" s="1"/>
  <c r="N30" i="9"/>
  <c r="N30" i="14" s="1"/>
  <c r="M30" i="9"/>
  <c r="L30" i="9"/>
  <c r="K30" i="9"/>
  <c r="J30" i="9"/>
  <c r="H30" i="9"/>
  <c r="G30" i="9"/>
  <c r="F30" i="9"/>
  <c r="E30" i="9"/>
  <c r="D30" i="9"/>
  <c r="C30" i="9"/>
  <c r="C30" i="14" s="1"/>
  <c r="B30" i="9"/>
  <c r="B30" i="14" s="1"/>
  <c r="O29" i="9"/>
  <c r="O29" i="14" s="1"/>
  <c r="N29" i="9"/>
  <c r="M29" i="9"/>
  <c r="L29" i="9"/>
  <c r="K29" i="9"/>
  <c r="J29" i="9"/>
  <c r="H29" i="9"/>
  <c r="G29" i="9"/>
  <c r="F29" i="9"/>
  <c r="E29" i="9"/>
  <c r="D29" i="9"/>
  <c r="C29" i="9"/>
  <c r="C29" i="14" s="1"/>
  <c r="B29" i="9"/>
  <c r="B29" i="14" s="1"/>
  <c r="O28" i="9"/>
  <c r="O28" i="14" s="1"/>
  <c r="N28" i="9"/>
  <c r="N28" i="14" s="1"/>
  <c r="M28" i="9"/>
  <c r="L28" i="9"/>
  <c r="K28" i="9"/>
  <c r="J28" i="9"/>
  <c r="H28" i="9"/>
  <c r="G28" i="9"/>
  <c r="F28" i="9"/>
  <c r="E28" i="9"/>
  <c r="E28" i="14" s="1"/>
  <c r="D28" i="9"/>
  <c r="C28" i="9"/>
  <c r="C28" i="14" s="1"/>
  <c r="B28" i="9"/>
  <c r="B28" i="14" s="1"/>
  <c r="O27" i="9"/>
  <c r="N27" i="9"/>
  <c r="N27" i="14" s="1"/>
  <c r="M27" i="9"/>
  <c r="L27" i="9"/>
  <c r="K27" i="9"/>
  <c r="J27" i="9"/>
  <c r="H27" i="9"/>
  <c r="G27" i="9"/>
  <c r="F27" i="9"/>
  <c r="E27" i="9"/>
  <c r="D27" i="9"/>
  <c r="C27" i="9"/>
  <c r="C27" i="14" s="1"/>
  <c r="B27" i="9"/>
  <c r="B27" i="14" s="1"/>
  <c r="O26" i="9"/>
  <c r="O26" i="14" s="1"/>
  <c r="N26" i="9"/>
  <c r="M26" i="9"/>
  <c r="L26" i="9"/>
  <c r="K26" i="9"/>
  <c r="J26" i="9"/>
  <c r="H26" i="9"/>
  <c r="G26" i="9"/>
  <c r="F26" i="9"/>
  <c r="E26" i="9"/>
  <c r="E26" i="14" s="1"/>
  <c r="D26" i="9"/>
  <c r="C26" i="9"/>
  <c r="C26" i="14" s="1"/>
  <c r="B26" i="9"/>
  <c r="B26" i="14" s="1"/>
  <c r="O25" i="9"/>
  <c r="O25" i="14" s="1"/>
  <c r="N25" i="9"/>
  <c r="N25" i="14" s="1"/>
  <c r="M25" i="9"/>
  <c r="L25" i="9"/>
  <c r="K25" i="9"/>
  <c r="J25" i="9"/>
  <c r="H25" i="9"/>
  <c r="G25" i="9"/>
  <c r="F25" i="9"/>
  <c r="E25" i="9"/>
  <c r="E25" i="14" s="1"/>
  <c r="D25" i="9"/>
  <c r="C25" i="9"/>
  <c r="C25" i="14" s="1"/>
  <c r="B25" i="9"/>
  <c r="O24" i="9"/>
  <c r="O24" i="14" s="1"/>
  <c r="N24" i="9"/>
  <c r="N24" i="14" s="1"/>
  <c r="M24" i="9"/>
  <c r="L24" i="9"/>
  <c r="K24" i="9"/>
  <c r="J24" i="9"/>
  <c r="H24" i="9"/>
  <c r="G24" i="9"/>
  <c r="F24" i="9"/>
  <c r="E24" i="9"/>
  <c r="D24" i="9"/>
  <c r="C24" i="9"/>
  <c r="C24" i="14" s="1"/>
  <c r="B24" i="9"/>
  <c r="B24" i="14" s="1"/>
  <c r="O23" i="9"/>
  <c r="O23" i="14" s="1"/>
  <c r="N23" i="9"/>
  <c r="N23" i="14" s="1"/>
  <c r="M23" i="9"/>
  <c r="L23" i="9"/>
  <c r="K23" i="9"/>
  <c r="J23" i="9"/>
  <c r="H23" i="9"/>
  <c r="G23" i="9"/>
  <c r="F23" i="9"/>
  <c r="E23" i="9"/>
  <c r="E23" i="14" s="1"/>
  <c r="D23" i="9"/>
  <c r="C23" i="9"/>
  <c r="C23" i="14" s="1"/>
  <c r="B23" i="9"/>
  <c r="B23" i="14" s="1"/>
  <c r="O22" i="9"/>
  <c r="O22" i="14" s="1"/>
  <c r="N22" i="9"/>
  <c r="N22" i="14" s="1"/>
  <c r="M22" i="9"/>
  <c r="L22" i="9"/>
  <c r="K22" i="9"/>
  <c r="J22" i="9"/>
  <c r="H22" i="9"/>
  <c r="G22" i="9"/>
  <c r="F22" i="9"/>
  <c r="E22" i="9"/>
  <c r="E22" i="14" s="1"/>
  <c r="D22" i="9"/>
  <c r="C22" i="9"/>
  <c r="C22" i="14" s="1"/>
  <c r="B22" i="9"/>
  <c r="B22" i="14" s="1"/>
  <c r="O21" i="9"/>
  <c r="O21" i="14" s="1"/>
  <c r="N21" i="9"/>
  <c r="N21" i="14" s="1"/>
  <c r="M21" i="9"/>
  <c r="L21" i="9"/>
  <c r="K21" i="9"/>
  <c r="J21" i="9"/>
  <c r="H21" i="9"/>
  <c r="G21" i="9"/>
  <c r="F21" i="9"/>
  <c r="E21" i="9"/>
  <c r="E21" i="14" s="1"/>
  <c r="D21" i="9"/>
  <c r="C21" i="9"/>
  <c r="B21" i="9"/>
  <c r="B21" i="14" s="1"/>
  <c r="O20" i="9"/>
  <c r="O20" i="14" s="1"/>
  <c r="N20" i="9"/>
  <c r="N20" i="14" s="1"/>
  <c r="M20" i="9"/>
  <c r="L20" i="9"/>
  <c r="K20" i="9"/>
  <c r="J20" i="9"/>
  <c r="H20" i="9"/>
  <c r="G20" i="9"/>
  <c r="F20" i="9"/>
  <c r="E20" i="9"/>
  <c r="E20" i="14" s="1"/>
  <c r="D20" i="9"/>
  <c r="C20" i="9"/>
  <c r="C20" i="14" s="1"/>
  <c r="B20" i="9"/>
  <c r="B20" i="14" s="1"/>
  <c r="O19" i="9"/>
  <c r="O19" i="14" s="1"/>
  <c r="N19" i="9"/>
  <c r="M19" i="9"/>
  <c r="L19" i="9"/>
  <c r="K19" i="9"/>
  <c r="J19" i="9"/>
  <c r="H19" i="9"/>
  <c r="G19" i="9"/>
  <c r="F19" i="9"/>
  <c r="E19" i="9"/>
  <c r="E19" i="14" s="1"/>
  <c r="D19" i="9"/>
  <c r="C19" i="9"/>
  <c r="C19" i="14" s="1"/>
  <c r="B19" i="9"/>
  <c r="O18" i="9"/>
  <c r="O18" i="14" s="1"/>
  <c r="N18" i="9"/>
  <c r="N18" i="14" s="1"/>
  <c r="M18" i="9"/>
  <c r="L18" i="9"/>
  <c r="K18" i="9"/>
  <c r="J18" i="9"/>
  <c r="H18" i="9"/>
  <c r="G18" i="9"/>
  <c r="F18" i="9"/>
  <c r="E18" i="9"/>
  <c r="D18" i="9"/>
  <c r="C18" i="9"/>
  <c r="B18" i="9"/>
  <c r="O17" i="9"/>
  <c r="N17" i="9"/>
  <c r="N17" i="14" s="1"/>
  <c r="M17" i="9"/>
  <c r="L17" i="9"/>
  <c r="K17" i="9"/>
  <c r="J17" i="9"/>
  <c r="H17" i="9"/>
  <c r="G17" i="9"/>
  <c r="F17" i="9"/>
  <c r="E17" i="9"/>
  <c r="E17" i="14" s="1"/>
  <c r="D17" i="9"/>
  <c r="C17" i="9"/>
  <c r="C17" i="14" s="1"/>
  <c r="B17" i="9"/>
  <c r="O16" i="9"/>
  <c r="O16" i="14" s="1"/>
  <c r="N16" i="9"/>
  <c r="N16" i="14" s="1"/>
  <c r="M16" i="9"/>
  <c r="L16" i="9"/>
  <c r="K16" i="9"/>
  <c r="J16" i="9"/>
  <c r="H16" i="9"/>
  <c r="G16" i="9"/>
  <c r="F16" i="9"/>
  <c r="E16" i="9"/>
  <c r="E16" i="14" s="1"/>
  <c r="D16" i="9"/>
  <c r="C16" i="9"/>
  <c r="C16" i="14" s="1"/>
  <c r="B16" i="9"/>
  <c r="O15" i="9"/>
  <c r="O15" i="14" s="1"/>
  <c r="N15" i="9"/>
  <c r="M15" i="9"/>
  <c r="L15" i="9"/>
  <c r="K15" i="9"/>
  <c r="J15" i="9"/>
  <c r="H15" i="9"/>
  <c r="G15" i="9"/>
  <c r="F15" i="9"/>
  <c r="E15" i="9"/>
  <c r="E15" i="14" s="1"/>
  <c r="D15" i="9"/>
  <c r="C15" i="9"/>
  <c r="C15" i="14" s="1"/>
  <c r="B15" i="9"/>
  <c r="O14" i="9"/>
  <c r="O14" i="14" s="1"/>
  <c r="N14" i="9"/>
  <c r="N14" i="14" s="1"/>
  <c r="M14" i="9"/>
  <c r="L14" i="9"/>
  <c r="K14" i="9"/>
  <c r="J14" i="9"/>
  <c r="H14" i="9"/>
  <c r="G14" i="9"/>
  <c r="F14" i="9"/>
  <c r="E14" i="9"/>
  <c r="E14" i="14" s="1"/>
  <c r="D14" i="9"/>
  <c r="C14" i="9"/>
  <c r="B14" i="9"/>
  <c r="B14" i="14" s="1"/>
  <c r="O13" i="9"/>
  <c r="N13" i="9"/>
  <c r="N13" i="14" s="1"/>
  <c r="M13" i="9"/>
  <c r="L13" i="9"/>
  <c r="K13" i="9"/>
  <c r="J13" i="9"/>
  <c r="H13" i="9"/>
  <c r="G13" i="9"/>
  <c r="F13" i="9"/>
  <c r="E13" i="9"/>
  <c r="E13" i="14" s="1"/>
  <c r="D13" i="9"/>
  <c r="C13" i="9"/>
  <c r="C13" i="14" s="1"/>
  <c r="B13" i="9"/>
  <c r="B13" i="14" s="1"/>
  <c r="O12" i="9"/>
  <c r="O12" i="14" s="1"/>
  <c r="N12" i="9"/>
  <c r="N12" i="14" s="1"/>
  <c r="M12" i="9"/>
  <c r="L12" i="9"/>
  <c r="K12" i="9"/>
  <c r="J12" i="9"/>
  <c r="H12" i="9"/>
  <c r="G12" i="9"/>
  <c r="F12" i="9"/>
  <c r="E12" i="9"/>
  <c r="E12" i="14" s="1"/>
  <c r="D12" i="9"/>
  <c r="C12" i="9"/>
  <c r="C12" i="14" s="1"/>
  <c r="B12" i="9"/>
  <c r="O11" i="9"/>
  <c r="O11" i="14" s="1"/>
  <c r="N11" i="9"/>
  <c r="M11" i="9"/>
  <c r="L11" i="9"/>
  <c r="K11" i="9"/>
  <c r="J11" i="9"/>
  <c r="H11" i="9"/>
  <c r="G11" i="9"/>
  <c r="F11" i="9"/>
  <c r="E11" i="9"/>
  <c r="E11" i="14" s="1"/>
  <c r="D11" i="9"/>
  <c r="C11" i="9"/>
  <c r="C11" i="14" s="1"/>
  <c r="B11" i="9"/>
  <c r="B11" i="14" s="1"/>
  <c r="O10" i="9"/>
  <c r="N10" i="9"/>
  <c r="N10" i="14" s="1"/>
  <c r="M10" i="9"/>
  <c r="L10" i="9"/>
  <c r="K10" i="9"/>
  <c r="J10" i="9"/>
  <c r="H10" i="9"/>
  <c r="G10" i="9"/>
  <c r="F10" i="9"/>
  <c r="E10" i="9"/>
  <c r="E10" i="14" s="1"/>
  <c r="D10" i="9"/>
  <c r="C10" i="9"/>
  <c r="C10" i="14" s="1"/>
  <c r="B10" i="9"/>
  <c r="B10" i="14" s="1"/>
  <c r="O9" i="9"/>
  <c r="O9" i="14" s="1"/>
  <c r="N9" i="9"/>
  <c r="N9" i="14" s="1"/>
  <c r="M9" i="9"/>
  <c r="L9" i="9"/>
  <c r="K9" i="9"/>
  <c r="J9" i="9"/>
  <c r="H9" i="9"/>
  <c r="G9" i="9"/>
  <c r="F9" i="9"/>
  <c r="E9" i="9"/>
  <c r="E9" i="14" s="1"/>
  <c r="D9" i="9"/>
  <c r="C9" i="9"/>
  <c r="B9" i="9"/>
  <c r="B9" i="14" s="1"/>
  <c r="O8" i="9"/>
  <c r="O8" i="14" s="1"/>
  <c r="N8" i="9"/>
  <c r="N8" i="14" s="1"/>
  <c r="M8" i="9"/>
  <c r="L8" i="9"/>
  <c r="K8" i="9"/>
  <c r="J8" i="9"/>
  <c r="H8" i="9"/>
  <c r="G8" i="9"/>
  <c r="F8" i="9"/>
  <c r="E8" i="9"/>
  <c r="E8" i="14" s="1"/>
  <c r="D8" i="9"/>
  <c r="C8" i="9"/>
  <c r="C8" i="14" s="1"/>
  <c r="B8" i="9"/>
  <c r="B8" i="14" s="1"/>
  <c r="O7" i="9"/>
  <c r="O7" i="14" s="1"/>
  <c r="N7" i="9"/>
  <c r="M7" i="9"/>
  <c r="L7" i="9"/>
  <c r="K7" i="9"/>
  <c r="J7" i="9"/>
  <c r="H7" i="9"/>
  <c r="G7" i="9"/>
  <c r="F7" i="9"/>
  <c r="E7" i="9"/>
  <c r="D7" i="9"/>
  <c r="C7" i="9"/>
  <c r="C7" i="14" s="1"/>
  <c r="B7" i="9"/>
  <c r="O21" i="12"/>
  <c r="D13" i="7"/>
  <c r="K7" i="13" l="1"/>
  <c r="F10" i="13"/>
  <c r="L7" i="13"/>
  <c r="H10" i="13"/>
  <c r="F9" i="13"/>
  <c r="L6" i="13"/>
  <c r="M6" i="13"/>
  <c r="J9" i="13"/>
  <c r="R20" i="11"/>
  <c r="V20" i="11" s="1"/>
  <c r="AG24" i="11"/>
  <c r="AF14" i="16"/>
  <c r="AG14" i="16"/>
  <c r="X5" i="11"/>
  <c r="AG5" i="11"/>
  <c r="Z6" i="16"/>
  <c r="AG6" i="16"/>
  <c r="AD5" i="16"/>
  <c r="AG5" i="16"/>
  <c r="H7" i="13"/>
  <c r="D10" i="13"/>
  <c r="D9" i="13"/>
  <c r="L10" i="13"/>
  <c r="M7" i="13"/>
  <c r="J7" i="13"/>
  <c r="L9" i="13"/>
  <c r="M9" i="13"/>
  <c r="K10" i="13"/>
  <c r="G7" i="13"/>
  <c r="F7" i="13"/>
  <c r="C27" i="8"/>
  <c r="L27" i="8"/>
  <c r="H27" i="13"/>
  <c r="D27" i="8"/>
  <c r="M27" i="8"/>
  <c r="N21" i="13"/>
  <c r="U14" i="16"/>
  <c r="AA14" i="16"/>
  <c r="E27" i="13"/>
  <c r="J27" i="8"/>
  <c r="F27" i="13"/>
  <c r="O27" i="13"/>
  <c r="B27" i="8"/>
  <c r="K27" i="8"/>
  <c r="E21" i="13"/>
  <c r="G27" i="13"/>
  <c r="M10" i="13"/>
  <c r="E27" i="8"/>
  <c r="N27" i="8"/>
  <c r="D27" i="13"/>
  <c r="M27" i="13"/>
  <c r="J11" i="13"/>
  <c r="J27" i="13"/>
  <c r="B27" i="13"/>
  <c r="K27" i="13"/>
  <c r="F27" i="8"/>
  <c r="O27" i="8"/>
  <c r="C27" i="13"/>
  <c r="L27" i="13"/>
  <c r="G27" i="8"/>
  <c r="H27" i="8"/>
  <c r="N27" i="13"/>
  <c r="O38" i="14"/>
  <c r="AA14" i="11"/>
  <c r="AD14" i="11"/>
  <c r="O36" i="14"/>
  <c r="O40" i="14"/>
  <c r="U6" i="16"/>
  <c r="C13" i="13"/>
  <c r="Y6" i="16"/>
  <c r="S6" i="16"/>
  <c r="AD6" i="16"/>
  <c r="R7" i="16"/>
  <c r="S7" i="16" s="1"/>
  <c r="X6" i="16"/>
  <c r="AA6" i="16"/>
  <c r="T6" i="16"/>
  <c r="AB6" i="16"/>
  <c r="V6" i="16"/>
  <c r="W6" i="16"/>
  <c r="AB14" i="11"/>
  <c r="Z14" i="11"/>
  <c r="AF14" i="11"/>
  <c r="U14" i="11"/>
  <c r="AE14" i="11"/>
  <c r="R13" i="11"/>
  <c r="S13" i="11" s="1"/>
  <c r="AC14" i="11"/>
  <c r="E17" i="13"/>
  <c r="F18" i="13"/>
  <c r="W14" i="11"/>
  <c r="Y14" i="11"/>
  <c r="X14" i="11"/>
  <c r="E13" i="13"/>
  <c r="J13" i="13"/>
  <c r="AG14" i="11"/>
  <c r="T14" i="11"/>
  <c r="S14" i="11"/>
  <c r="G11" i="13"/>
  <c r="D12" i="13"/>
  <c r="M12" i="13"/>
  <c r="O35" i="14"/>
  <c r="O37" i="14"/>
  <c r="W14" i="16"/>
  <c r="AC14" i="16"/>
  <c r="Z14" i="16"/>
  <c r="T14" i="16"/>
  <c r="V14" i="16"/>
  <c r="Y14" i="16"/>
  <c r="B13" i="13"/>
  <c r="K13" i="13"/>
  <c r="H19" i="13"/>
  <c r="H23" i="13"/>
  <c r="D24" i="13"/>
  <c r="AE14" i="16"/>
  <c r="AD14" i="16"/>
  <c r="S14" i="16"/>
  <c r="F14" i="13"/>
  <c r="B15" i="13"/>
  <c r="F16" i="13"/>
  <c r="O16" i="13"/>
  <c r="B17" i="13"/>
  <c r="K17" i="13"/>
  <c r="O18" i="13"/>
  <c r="B19" i="13"/>
  <c r="K19" i="13"/>
  <c r="F20" i="13"/>
  <c r="O20" i="13"/>
  <c r="B21" i="13"/>
  <c r="K21" i="13"/>
  <c r="F22" i="13"/>
  <c r="O22" i="13"/>
  <c r="B23" i="13"/>
  <c r="K23" i="13"/>
  <c r="F24" i="13"/>
  <c r="O24" i="13"/>
  <c r="B25" i="13"/>
  <c r="K25" i="13"/>
  <c r="F26" i="13"/>
  <c r="A20" i="16"/>
  <c r="A21" i="16" s="1"/>
  <c r="A22" i="16" s="1"/>
  <c r="A23" i="16" s="1"/>
  <c r="A24" i="16" s="1"/>
  <c r="A25" i="16" s="1"/>
  <c r="A26" i="16" s="1"/>
  <c r="A27" i="16" s="1"/>
  <c r="A28" i="16" s="1"/>
  <c r="A29" i="16" s="1"/>
  <c r="A30" i="16" s="1"/>
  <c r="R13" i="16"/>
  <c r="X14" i="16"/>
  <c r="AB14" i="16"/>
  <c r="H13" i="13"/>
  <c r="D13" i="13"/>
  <c r="M13" i="13"/>
  <c r="D14" i="13"/>
  <c r="M14" i="13"/>
  <c r="J14" i="13"/>
  <c r="L14" i="13"/>
  <c r="G15" i="13"/>
  <c r="L18" i="13"/>
  <c r="L22" i="13"/>
  <c r="C26" i="13"/>
  <c r="F8" i="13"/>
  <c r="M11" i="13"/>
  <c r="L11" i="13"/>
  <c r="K11" i="13"/>
  <c r="J12" i="13"/>
  <c r="G12" i="13"/>
  <c r="M26" i="13"/>
  <c r="E26" i="8"/>
  <c r="D11" i="13"/>
  <c r="K15" i="13"/>
  <c r="C16" i="13"/>
  <c r="L16" i="13"/>
  <c r="G17" i="13"/>
  <c r="C18" i="13"/>
  <c r="G19" i="13"/>
  <c r="C20" i="13"/>
  <c r="L20" i="13"/>
  <c r="G21" i="13"/>
  <c r="C22" i="13"/>
  <c r="G23" i="13"/>
  <c r="C24" i="13"/>
  <c r="L24" i="13"/>
  <c r="G25" i="13"/>
  <c r="L26" i="13"/>
  <c r="O26" i="13"/>
  <c r="F11" i="13"/>
  <c r="A43" i="16"/>
  <c r="A32" i="16"/>
  <c r="A33" i="16" s="1"/>
  <c r="A34" i="16" s="1"/>
  <c r="A35" i="16" s="1"/>
  <c r="A36" i="16" s="1"/>
  <c r="A37" i="16" s="1"/>
  <c r="A38" i="16" s="1"/>
  <c r="A39" i="16" s="1"/>
  <c r="A40" i="16" s="1"/>
  <c r="A41" i="16" s="1"/>
  <c r="A42" i="16" s="1"/>
  <c r="F13" i="13"/>
  <c r="W24" i="11"/>
  <c r="T24" i="11"/>
  <c r="L12" i="13"/>
  <c r="K12" i="13"/>
  <c r="H14" i="13"/>
  <c r="D15" i="13"/>
  <c r="M15" i="13"/>
  <c r="H16" i="13"/>
  <c r="D17" i="13"/>
  <c r="M17" i="13"/>
  <c r="H18" i="13"/>
  <c r="D19" i="13"/>
  <c r="M19" i="13"/>
  <c r="H20" i="13"/>
  <c r="D21" i="13"/>
  <c r="M21" i="13"/>
  <c r="H22" i="13"/>
  <c r="A31" i="11"/>
  <c r="H11" i="13"/>
  <c r="F12" i="13"/>
  <c r="G13" i="13"/>
  <c r="L13" i="13"/>
  <c r="G14" i="13"/>
  <c r="C14" i="13"/>
  <c r="E15" i="13"/>
  <c r="N15" i="13"/>
  <c r="J16" i="13"/>
  <c r="N17" i="13"/>
  <c r="J18" i="13"/>
  <c r="E19" i="13"/>
  <c r="N19" i="13"/>
  <c r="J20" i="13"/>
  <c r="X24" i="11"/>
  <c r="Y24" i="11"/>
  <c r="V24" i="11"/>
  <c r="B15" i="8"/>
  <c r="E16" i="8"/>
  <c r="N26" i="8"/>
  <c r="K10" i="8"/>
  <c r="B8" i="8"/>
  <c r="L25" i="8"/>
  <c r="G8" i="13"/>
  <c r="G9" i="13"/>
  <c r="H12" i="13"/>
  <c r="E14" i="13"/>
  <c r="N14" i="13"/>
  <c r="C15" i="13"/>
  <c r="L15" i="13"/>
  <c r="F15" i="13"/>
  <c r="O15" i="13"/>
  <c r="J15" i="13"/>
  <c r="G16" i="13"/>
  <c r="B16" i="13"/>
  <c r="K16" i="13"/>
  <c r="E16" i="13"/>
  <c r="N16" i="13"/>
  <c r="L17" i="13"/>
  <c r="F17" i="13"/>
  <c r="O17" i="13"/>
  <c r="J17" i="13"/>
  <c r="G18" i="13"/>
  <c r="E18" i="13"/>
  <c r="N18" i="13"/>
  <c r="C19" i="13"/>
  <c r="L19" i="13"/>
  <c r="F19" i="13"/>
  <c r="J19" i="13"/>
  <c r="G20" i="13"/>
  <c r="B20" i="13"/>
  <c r="K20" i="13"/>
  <c r="E20" i="13"/>
  <c r="N20" i="13"/>
  <c r="C21" i="13"/>
  <c r="L21" i="13"/>
  <c r="J21" i="13"/>
  <c r="G22" i="13"/>
  <c r="B22" i="13"/>
  <c r="K22" i="13"/>
  <c r="E22" i="13"/>
  <c r="N22" i="13"/>
  <c r="C23" i="13"/>
  <c r="L23" i="13"/>
  <c r="F23" i="13"/>
  <c r="O23" i="13"/>
  <c r="J23" i="13"/>
  <c r="D23" i="13"/>
  <c r="M23" i="13"/>
  <c r="B24" i="13"/>
  <c r="K24" i="13"/>
  <c r="E24" i="13"/>
  <c r="N24" i="13"/>
  <c r="H24" i="13"/>
  <c r="C25" i="13"/>
  <c r="O25" i="13"/>
  <c r="J25" i="13"/>
  <c r="D25" i="13"/>
  <c r="M25" i="13"/>
  <c r="G26" i="13"/>
  <c r="B26" i="13"/>
  <c r="K26" i="13"/>
  <c r="E26" i="13"/>
  <c r="N26" i="13"/>
  <c r="H26" i="13"/>
  <c r="B8" i="13"/>
  <c r="E12" i="13"/>
  <c r="B14" i="13"/>
  <c r="K14" i="13"/>
  <c r="H15" i="13"/>
  <c r="D16" i="13"/>
  <c r="M16" i="13"/>
  <c r="H17" i="13"/>
  <c r="D18" i="13"/>
  <c r="M18" i="13"/>
  <c r="D20" i="13"/>
  <c r="M20" i="13"/>
  <c r="H21" i="13"/>
  <c r="J22" i="13"/>
  <c r="D22" i="13"/>
  <c r="M22" i="13"/>
  <c r="E23" i="13"/>
  <c r="N23" i="13"/>
  <c r="J24" i="13"/>
  <c r="M24" i="13"/>
  <c r="E25" i="13"/>
  <c r="N25" i="13"/>
  <c r="H25" i="13"/>
  <c r="J26" i="13"/>
  <c r="D26" i="13"/>
  <c r="D8" i="13"/>
  <c r="D6" i="13"/>
  <c r="J8" i="13"/>
  <c r="H8" i="13"/>
  <c r="F6" i="13"/>
  <c r="M8" i="13"/>
  <c r="O39" i="14"/>
  <c r="E9" i="8"/>
  <c r="E9" i="13" s="1"/>
  <c r="AC5" i="11"/>
  <c r="N13" i="13"/>
  <c r="M8" i="8"/>
  <c r="H18" i="8"/>
  <c r="M19" i="8"/>
  <c r="D23" i="8"/>
  <c r="M23" i="8"/>
  <c r="H26" i="8"/>
  <c r="V5" i="11"/>
  <c r="G10" i="8"/>
  <c r="E12" i="8"/>
  <c r="N12" i="8"/>
  <c r="D20" i="8"/>
  <c r="L8" i="13"/>
  <c r="K8" i="13"/>
  <c r="C17" i="13"/>
  <c r="B18" i="13"/>
  <c r="K18" i="13"/>
  <c r="O19" i="13"/>
  <c r="F21" i="13"/>
  <c r="O21" i="13"/>
  <c r="G24" i="13"/>
  <c r="L25" i="13"/>
  <c r="F25" i="13"/>
  <c r="H6" i="13"/>
  <c r="J8" i="8"/>
  <c r="J10" i="8"/>
  <c r="U5" i="16"/>
  <c r="D9" i="8"/>
  <c r="J6" i="13"/>
  <c r="Y5" i="11"/>
  <c r="L9" i="8"/>
  <c r="N31" i="14"/>
  <c r="N12" i="13" s="1"/>
  <c r="D11" i="8"/>
  <c r="K17" i="8"/>
  <c r="O22" i="8"/>
  <c r="K23" i="8"/>
  <c r="C24" i="8"/>
  <c r="K25" i="8"/>
  <c r="B13" i="8"/>
  <c r="B19" i="8"/>
  <c r="O20" i="8"/>
  <c r="F22" i="8"/>
  <c r="O24" i="8"/>
  <c r="F26" i="8"/>
  <c r="D12" i="8"/>
  <c r="B21" i="8"/>
  <c r="B23" i="8"/>
  <c r="F24" i="8"/>
  <c r="B25" i="8"/>
  <c r="F8" i="8"/>
  <c r="AC6" i="16"/>
  <c r="AE6" i="16"/>
  <c r="O9" i="8"/>
  <c r="O9" i="13" s="1"/>
  <c r="F7" i="8"/>
  <c r="H6" i="8"/>
  <c r="K7" i="8"/>
  <c r="C22" i="8"/>
  <c r="G23" i="8"/>
  <c r="G25" i="8"/>
  <c r="N25" i="8"/>
  <c r="L10" i="8"/>
  <c r="AF6" i="16"/>
  <c r="B12" i="8"/>
  <c r="B12" i="13" s="1"/>
  <c r="C13" i="8"/>
  <c r="L13" i="8"/>
  <c r="G14" i="8"/>
  <c r="E15" i="8"/>
  <c r="N15" i="8"/>
  <c r="H15" i="8"/>
  <c r="C15" i="8"/>
  <c r="L15" i="8"/>
  <c r="J16" i="8"/>
  <c r="D16" i="8"/>
  <c r="M16" i="8"/>
  <c r="G16" i="8"/>
  <c r="E17" i="8"/>
  <c r="N17" i="8"/>
  <c r="H17" i="8"/>
  <c r="C17" i="8"/>
  <c r="L17" i="8"/>
  <c r="J18" i="8"/>
  <c r="D18" i="8"/>
  <c r="M18" i="8"/>
  <c r="G18" i="8"/>
  <c r="E19" i="8"/>
  <c r="N19" i="8"/>
  <c r="H19" i="8"/>
  <c r="C19" i="8"/>
  <c r="L19" i="8"/>
  <c r="J20" i="8"/>
  <c r="M20" i="8"/>
  <c r="G20" i="8"/>
  <c r="E21" i="8"/>
  <c r="N21" i="8"/>
  <c r="H21" i="8"/>
  <c r="C21" i="8"/>
  <c r="L21" i="8"/>
  <c r="J22" i="8"/>
  <c r="D22" i="8"/>
  <c r="M22" i="8"/>
  <c r="G22" i="8"/>
  <c r="E23" i="8"/>
  <c r="N23" i="8"/>
  <c r="H23" i="8"/>
  <c r="C23" i="8"/>
  <c r="L23" i="8"/>
  <c r="J24" i="8"/>
  <c r="D24" i="8"/>
  <c r="K9" i="13"/>
  <c r="AB24" i="11"/>
  <c r="AD5" i="11"/>
  <c r="F12" i="8"/>
  <c r="H12" i="8"/>
  <c r="J13" i="8"/>
  <c r="D13" i="8"/>
  <c r="M13" i="8"/>
  <c r="E14" i="8"/>
  <c r="N14" i="8"/>
  <c r="H14" i="8"/>
  <c r="J15" i="8"/>
  <c r="D15" i="8"/>
  <c r="M15" i="8"/>
  <c r="N16" i="8"/>
  <c r="H16" i="8"/>
  <c r="C16" i="8"/>
  <c r="O17" i="8"/>
  <c r="J17" i="8"/>
  <c r="D17" i="8"/>
  <c r="M17" i="8"/>
  <c r="E18" i="8"/>
  <c r="N18" i="8"/>
  <c r="C18" i="8"/>
  <c r="J19" i="8"/>
  <c r="D19" i="8"/>
  <c r="E20" i="8"/>
  <c r="N20" i="8"/>
  <c r="H20" i="8"/>
  <c r="O21" i="8"/>
  <c r="J21" i="8"/>
  <c r="D21" i="8"/>
  <c r="M21" i="8"/>
  <c r="E22" i="8"/>
  <c r="N22" i="8"/>
  <c r="H22" i="8"/>
  <c r="O23" i="8"/>
  <c r="J23" i="8"/>
  <c r="E24" i="8"/>
  <c r="N24" i="8"/>
  <c r="H24" i="8"/>
  <c r="O25" i="8"/>
  <c r="J25" i="8"/>
  <c r="D25" i="8"/>
  <c r="M25" i="8"/>
  <c r="AE24" i="11"/>
  <c r="AA5" i="16"/>
  <c r="T5" i="16"/>
  <c r="K6" i="13"/>
  <c r="AF24" i="11"/>
  <c r="AB5" i="16"/>
  <c r="G7" i="8"/>
  <c r="B7" i="8"/>
  <c r="F10" i="8"/>
  <c r="H9" i="13"/>
  <c r="G10" i="13"/>
  <c r="L14" i="8"/>
  <c r="M6" i="8"/>
  <c r="N26" i="14"/>
  <c r="N10" i="13" s="1"/>
  <c r="N10" i="8"/>
  <c r="J11" i="8"/>
  <c r="L11" i="8"/>
  <c r="G11" i="8"/>
  <c r="G15" i="8"/>
  <c r="F6" i="8"/>
  <c r="G13" i="8"/>
  <c r="B34" i="14"/>
  <c r="C14" i="8"/>
  <c r="C10" i="8"/>
  <c r="C10" i="13" s="1"/>
  <c r="O10" i="8"/>
  <c r="O10" i="13" s="1"/>
  <c r="K9" i="8"/>
  <c r="B12" i="14"/>
  <c r="B7" i="13" s="1"/>
  <c r="H7" i="8"/>
  <c r="N15" i="14"/>
  <c r="N8" i="13" s="1"/>
  <c r="N8" i="8"/>
  <c r="E13" i="8"/>
  <c r="N13" i="8"/>
  <c r="H13" i="8"/>
  <c r="F13" i="8"/>
  <c r="O13" i="8"/>
  <c r="J14" i="8"/>
  <c r="D14" i="8"/>
  <c r="M14" i="8"/>
  <c r="B14" i="8"/>
  <c r="K14" i="8"/>
  <c r="F15" i="8"/>
  <c r="O15" i="8"/>
  <c r="B16" i="8"/>
  <c r="K16" i="8"/>
  <c r="F17" i="8"/>
  <c r="B18" i="8"/>
  <c r="K18" i="8"/>
  <c r="F19" i="8"/>
  <c r="O19" i="8"/>
  <c r="B20" i="8"/>
  <c r="K20" i="8"/>
  <c r="F21" i="8"/>
  <c r="B22" i="8"/>
  <c r="K22" i="8"/>
  <c r="F23" i="8"/>
  <c r="C20" i="8"/>
  <c r="L22" i="8"/>
  <c r="J7" i="8"/>
  <c r="G8" i="8"/>
  <c r="M10" i="8"/>
  <c r="K11" i="8"/>
  <c r="G12" i="8"/>
  <c r="G17" i="8"/>
  <c r="L26" i="8"/>
  <c r="J12" i="8"/>
  <c r="L12" i="8"/>
  <c r="L16" i="8"/>
  <c r="G19" i="8"/>
  <c r="L20" i="8"/>
  <c r="H10" i="8"/>
  <c r="M11" i="8"/>
  <c r="F11" i="8"/>
  <c r="C26" i="8"/>
  <c r="J6" i="8"/>
  <c r="L6" i="8"/>
  <c r="D7" i="8"/>
  <c r="M7" i="8"/>
  <c r="K8" i="8"/>
  <c r="H9" i="8"/>
  <c r="L18" i="8"/>
  <c r="G21" i="8"/>
  <c r="L24" i="8"/>
  <c r="K6" i="8"/>
  <c r="D6" i="8"/>
  <c r="G9" i="8"/>
  <c r="G6" i="13"/>
  <c r="K12" i="8"/>
  <c r="M24" i="8"/>
  <c r="G24" i="8"/>
  <c r="B24" i="8"/>
  <c r="K24" i="8"/>
  <c r="E25" i="8"/>
  <c r="H25" i="8"/>
  <c r="C25" i="8"/>
  <c r="F25" i="8"/>
  <c r="J26" i="8"/>
  <c r="D26" i="8"/>
  <c r="M26" i="8"/>
  <c r="G26" i="8"/>
  <c r="B26" i="8"/>
  <c r="K26" i="8"/>
  <c r="R23" i="11"/>
  <c r="AG23" i="11" s="1"/>
  <c r="S24" i="11"/>
  <c r="W5" i="16"/>
  <c r="X5" i="16"/>
  <c r="AF5" i="11"/>
  <c r="AC24" i="11"/>
  <c r="AA24" i="11"/>
  <c r="Y5" i="16"/>
  <c r="AF5" i="16"/>
  <c r="R6" i="11"/>
  <c r="AG6" i="11" s="1"/>
  <c r="J10" i="13"/>
  <c r="AD24" i="11"/>
  <c r="U24" i="11"/>
  <c r="S5" i="16"/>
  <c r="Z5" i="11"/>
  <c r="Z24" i="11"/>
  <c r="AE5" i="16"/>
  <c r="W5" i="11"/>
  <c r="E24" i="14"/>
  <c r="E10" i="8"/>
  <c r="E10" i="13" s="1"/>
  <c r="G6" i="8"/>
  <c r="E7" i="8"/>
  <c r="E7" i="13" s="1"/>
  <c r="B11" i="8"/>
  <c r="B11" i="13" s="1"/>
  <c r="E7" i="14"/>
  <c r="E6" i="8"/>
  <c r="E6" i="13" s="1"/>
  <c r="N6" i="8"/>
  <c r="N7" i="14"/>
  <c r="N6" i="13" s="1"/>
  <c r="O10" i="14"/>
  <c r="O6" i="8"/>
  <c r="O6" i="13" s="1"/>
  <c r="C21" i="14"/>
  <c r="C9" i="8"/>
  <c r="C9" i="13" s="1"/>
  <c r="H8" i="8"/>
  <c r="J9" i="8"/>
  <c r="L7" i="8"/>
  <c r="O8" i="8"/>
  <c r="O8" i="13" s="1"/>
  <c r="O17" i="14"/>
  <c r="B19" i="14"/>
  <c r="B9" i="8"/>
  <c r="B9" i="13" s="1"/>
  <c r="N29" i="14"/>
  <c r="N11" i="13" s="1"/>
  <c r="N11" i="8"/>
  <c r="C33" i="14"/>
  <c r="C12" i="13" s="1"/>
  <c r="C12" i="8"/>
  <c r="C11" i="8"/>
  <c r="C11" i="13" s="1"/>
  <c r="E27" i="14"/>
  <c r="E11" i="13" s="1"/>
  <c r="E11" i="8"/>
  <c r="B6" i="8"/>
  <c r="B7" i="14"/>
  <c r="B6" i="13" s="1"/>
  <c r="C9" i="14"/>
  <c r="C6" i="8"/>
  <c r="C6" i="13" s="1"/>
  <c r="N7" i="8"/>
  <c r="N11" i="14"/>
  <c r="N7" i="13" s="1"/>
  <c r="O7" i="8"/>
  <c r="O7" i="13" s="1"/>
  <c r="O13" i="14"/>
  <c r="L8" i="8"/>
  <c r="C18" i="14"/>
  <c r="C8" i="8"/>
  <c r="C8" i="13" s="1"/>
  <c r="M9" i="8"/>
  <c r="B25" i="14"/>
  <c r="B10" i="8"/>
  <c r="B10" i="13" s="1"/>
  <c r="K13" i="8"/>
  <c r="F14" i="8"/>
  <c r="O14" i="8"/>
  <c r="K15" i="8"/>
  <c r="F16" i="8"/>
  <c r="O16" i="8"/>
  <c r="B17" i="8"/>
  <c r="F18" i="8"/>
  <c r="O18" i="8"/>
  <c r="K19" i="8"/>
  <c r="F20" i="8"/>
  <c r="K21" i="8"/>
  <c r="O26" i="8"/>
  <c r="D8" i="8"/>
  <c r="N9" i="8"/>
  <c r="N19" i="14"/>
  <c r="N9" i="13" s="1"/>
  <c r="O27" i="14"/>
  <c r="O11" i="8"/>
  <c r="O11" i="13" s="1"/>
  <c r="M12" i="8"/>
  <c r="C14" i="14"/>
  <c r="C7" i="8"/>
  <c r="C7" i="13" s="1"/>
  <c r="E18" i="14"/>
  <c r="E8" i="8"/>
  <c r="E8" i="13" s="1"/>
  <c r="F9" i="8"/>
  <c r="D10" i="8"/>
  <c r="H11" i="8"/>
  <c r="O12" i="8"/>
  <c r="O12" i="13" s="1"/>
  <c r="O33" i="14"/>
  <c r="Y24" i="16"/>
  <c r="U24" i="16"/>
  <c r="AF24" i="16"/>
  <c r="AC24" i="16"/>
  <c r="X24" i="16"/>
  <c r="R23" i="16"/>
  <c r="AG23" i="16" s="1"/>
  <c r="R20" i="16"/>
  <c r="AG20" i="16" s="1"/>
  <c r="AE24" i="16"/>
  <c r="AB24" i="16"/>
  <c r="W24" i="16"/>
  <c r="AA24" i="16"/>
  <c r="AD24" i="16"/>
  <c r="T24" i="16"/>
  <c r="Z24" i="16"/>
  <c r="S24" i="16"/>
  <c r="V24" i="16"/>
  <c r="S5" i="11"/>
  <c r="AA5" i="11"/>
  <c r="AE5" i="11"/>
  <c r="Z5" i="16"/>
  <c r="AC5" i="16"/>
  <c r="T5" i="11"/>
  <c r="U5" i="11"/>
  <c r="V5" i="16"/>
  <c r="AB5" i="11"/>
  <c r="G13" i="7"/>
  <c r="A6" i="12"/>
  <c r="N7" i="12"/>
  <c r="K13" i="7"/>
  <c r="O17" i="12"/>
  <c r="O6" i="7"/>
  <c r="H13" i="12"/>
  <c r="C6" i="12"/>
  <c r="H7" i="12"/>
  <c r="O20" i="12"/>
  <c r="B13" i="7"/>
  <c r="G7" i="12"/>
  <c r="E6" i="7"/>
  <c r="K21" i="7"/>
  <c r="A6" i="7"/>
  <c r="A21" i="12"/>
  <c r="F13" i="7"/>
  <c r="F13" i="12"/>
  <c r="J7" i="12"/>
  <c r="H6" i="12"/>
  <c r="M7" i="12"/>
  <c r="J21" i="7"/>
  <c r="M6" i="7"/>
  <c r="J21" i="12"/>
  <c r="C21" i="12"/>
  <c r="E6" i="12"/>
  <c r="F21" i="12"/>
  <c r="B6" i="7"/>
  <c r="E13" i="12"/>
  <c r="C7" i="12"/>
  <c r="N6" i="12"/>
  <c r="N21" i="7"/>
  <c r="K6" i="7"/>
  <c r="E7" i="12"/>
  <c r="I21" i="12"/>
  <c r="F6" i="7"/>
  <c r="L21" i="12"/>
  <c r="K6" i="12"/>
  <c r="A12" i="7"/>
  <c r="E21" i="7"/>
  <c r="A8" i="12"/>
  <c r="B21" i="7"/>
  <c r="C13" i="7"/>
  <c r="O7" i="12"/>
  <c r="D21" i="7"/>
  <c r="H21" i="7"/>
  <c r="L6" i="12"/>
  <c r="K13" i="12"/>
  <c r="L21" i="7"/>
  <c r="D13" i="12"/>
  <c r="O13" i="12"/>
  <c r="H21" i="12"/>
  <c r="C6" i="7"/>
  <c r="O13" i="7"/>
  <c r="E13" i="7"/>
  <c r="D7" i="12"/>
  <c r="L7" i="12"/>
  <c r="L13" i="7"/>
  <c r="J13" i="12"/>
  <c r="A7" i="12"/>
  <c r="M13" i="12"/>
  <c r="N13" i="7"/>
  <c r="A21" i="7"/>
  <c r="D6" i="7"/>
  <c r="A13" i="7"/>
  <c r="B13" i="12"/>
  <c r="B7" i="12"/>
  <c r="B21" i="12"/>
  <c r="G6" i="7"/>
  <c r="I7" i="12"/>
  <c r="D17" i="7"/>
  <c r="J6" i="12"/>
  <c r="M13" i="7"/>
  <c r="N13" i="12"/>
  <c r="O7" i="7"/>
  <c r="J13" i="7"/>
  <c r="H13" i="7"/>
  <c r="G21" i="7"/>
  <c r="K7" i="12"/>
  <c r="C13" i="12"/>
  <c r="B6" i="12"/>
  <c r="N21" i="12"/>
  <c r="M6" i="12"/>
  <c r="N6" i="7"/>
  <c r="F7" i="12"/>
  <c r="O21" i="7"/>
  <c r="I6" i="12"/>
  <c r="F21" i="7"/>
  <c r="C21" i="7"/>
  <c r="F6" i="12"/>
  <c r="L13" i="12"/>
  <c r="I13" i="7"/>
  <c r="K21" i="12"/>
  <c r="O6" i="12"/>
  <c r="M21" i="7"/>
  <c r="I13" i="12"/>
  <c r="L6" i="7"/>
  <c r="G13" i="12"/>
  <c r="A13" i="12"/>
  <c r="I21" i="7"/>
  <c r="M21" i="12"/>
  <c r="D21" i="12"/>
  <c r="G21" i="12"/>
  <c r="J6" i="7"/>
  <c r="I6" i="7"/>
  <c r="H6" i="7"/>
  <c r="D6" i="12"/>
  <c r="E21" i="12"/>
  <c r="G6" i="12"/>
  <c r="O20" i="7"/>
  <c r="S20" i="11" l="1"/>
  <c r="AE20" i="11"/>
  <c r="AF20" i="11"/>
  <c r="AC20" i="11"/>
  <c r="AA20" i="11"/>
  <c r="Z20" i="11"/>
  <c r="W20" i="11"/>
  <c r="AB20" i="11"/>
  <c r="X20" i="11"/>
  <c r="Y20" i="11"/>
  <c r="U20" i="11"/>
  <c r="AD20" i="11"/>
  <c r="T20" i="11"/>
  <c r="AG20" i="11"/>
  <c r="U7" i="16"/>
  <c r="AG7" i="16"/>
  <c r="V13" i="16"/>
  <c r="AG13" i="16"/>
  <c r="O14" i="13"/>
  <c r="X7" i="16"/>
  <c r="Z7" i="16"/>
  <c r="T7" i="16"/>
  <c r="AD7" i="16"/>
  <c r="V7" i="16"/>
  <c r="Y7" i="16"/>
  <c r="AF7" i="16"/>
  <c r="AE7" i="16"/>
  <c r="AC7" i="16"/>
  <c r="R8" i="16"/>
  <c r="AB7" i="16"/>
  <c r="AA7" i="16"/>
  <c r="W7" i="16"/>
  <c r="AE13" i="11"/>
  <c r="AC13" i="11"/>
  <c r="O13" i="13"/>
  <c r="AD13" i="11"/>
  <c r="U13" i="11"/>
  <c r="V13" i="11"/>
  <c r="Z13" i="11"/>
  <c r="Y13" i="11"/>
  <c r="W13" i="11"/>
  <c r="T13" i="11"/>
  <c r="AA13" i="11"/>
  <c r="X13" i="11"/>
  <c r="AB13" i="11"/>
  <c r="AG13" i="11"/>
  <c r="AF13" i="11"/>
  <c r="AC13" i="16"/>
  <c r="W13" i="16"/>
  <c r="AB13" i="16"/>
  <c r="AF13" i="16"/>
  <c r="X13" i="16"/>
  <c r="Y13" i="16"/>
  <c r="T13" i="16"/>
  <c r="AE13" i="16"/>
  <c r="S13" i="16"/>
  <c r="AD13" i="16"/>
  <c r="Z13" i="16"/>
  <c r="U13" i="16"/>
  <c r="AA13" i="16"/>
  <c r="A32" i="11"/>
  <c r="A33" i="11" s="1"/>
  <c r="A34" i="11" s="1"/>
  <c r="A35" i="11" s="1"/>
  <c r="A36" i="11" s="1"/>
  <c r="A37" i="11" s="1"/>
  <c r="A38" i="11" s="1"/>
  <c r="A39" i="11" s="1"/>
  <c r="A40" i="11" s="1"/>
  <c r="A41" i="11" s="1"/>
  <c r="A42" i="11" s="1"/>
  <c r="A43" i="11"/>
  <c r="A55" i="16"/>
  <c r="A44" i="16"/>
  <c r="A45" i="16" s="1"/>
  <c r="A46" i="16" s="1"/>
  <c r="A47" i="16" s="1"/>
  <c r="A48" i="16" s="1"/>
  <c r="A49" i="16" s="1"/>
  <c r="A50" i="16" s="1"/>
  <c r="A51" i="16" s="1"/>
  <c r="A52" i="16" s="1"/>
  <c r="A53" i="16" s="1"/>
  <c r="A54" i="16" s="1"/>
  <c r="X6" i="11"/>
  <c r="T6" i="11"/>
  <c r="AE6" i="11"/>
  <c r="R7" i="11"/>
  <c r="AG7" i="11" s="1"/>
  <c r="W6" i="11"/>
  <c r="Z6" i="11"/>
  <c r="AD6" i="11"/>
  <c r="AC6" i="11"/>
  <c r="V6" i="11"/>
  <c r="S6" i="11"/>
  <c r="Y6" i="11"/>
  <c r="AF6" i="11"/>
  <c r="U6" i="11"/>
  <c r="AA6" i="11"/>
  <c r="AB6" i="11"/>
  <c r="Y23" i="11"/>
  <c r="AE23" i="11"/>
  <c r="AC23" i="11"/>
  <c r="AD23" i="11"/>
  <c r="R19" i="11"/>
  <c r="AG19" i="11" s="1"/>
  <c r="AB23" i="11"/>
  <c r="V23" i="11"/>
  <c r="R22" i="11"/>
  <c r="AG22" i="11" s="1"/>
  <c r="S23" i="11"/>
  <c r="U23" i="11"/>
  <c r="AF23" i="11"/>
  <c r="T23" i="11"/>
  <c r="X23" i="11"/>
  <c r="AA23" i="11"/>
  <c r="W23" i="11"/>
  <c r="Z23" i="11"/>
  <c r="Y20" i="16"/>
  <c r="V20" i="16"/>
  <c r="AC20" i="16"/>
  <c r="U20" i="16"/>
  <c r="AF20" i="16"/>
  <c r="AB20" i="16"/>
  <c r="X20" i="16"/>
  <c r="AA20" i="16"/>
  <c r="W20" i="16"/>
  <c r="AE20" i="16"/>
  <c r="AD20" i="16"/>
  <c r="S20" i="16"/>
  <c r="Z20" i="16"/>
  <c r="T20" i="16"/>
  <c r="AD23" i="16"/>
  <c r="AA23" i="16"/>
  <c r="V23" i="16"/>
  <c r="S23" i="16"/>
  <c r="AC23" i="16"/>
  <c r="Y23" i="16"/>
  <c r="U23" i="16"/>
  <c r="X23" i="16"/>
  <c r="T23" i="16"/>
  <c r="R22" i="16"/>
  <c r="AG22" i="16" s="1"/>
  <c r="R19" i="16"/>
  <c r="AG19" i="16" s="1"/>
  <c r="AF23" i="16"/>
  <c r="AE23" i="16"/>
  <c r="W23" i="16"/>
  <c r="Z23" i="16"/>
  <c r="AB23" i="16"/>
  <c r="L12" i="12"/>
  <c r="N17" i="7"/>
  <c r="G8" i="12"/>
  <c r="F17" i="7"/>
  <c r="C12" i="7"/>
  <c r="C12" i="12"/>
  <c r="G7" i="7"/>
  <c r="A17" i="7"/>
  <c r="I12" i="7"/>
  <c r="O16" i="7"/>
  <c r="D20" i="7"/>
  <c r="B20" i="7"/>
  <c r="B17" i="7"/>
  <c r="B8" i="12"/>
  <c r="C8" i="12"/>
  <c r="O8" i="12"/>
  <c r="E17" i="12"/>
  <c r="J12" i="7"/>
  <c r="I8" i="12"/>
  <c r="L12" i="7"/>
  <c r="G17" i="12"/>
  <c r="F17" i="12"/>
  <c r="A12" i="12"/>
  <c r="B20" i="12"/>
  <c r="L20" i="12"/>
  <c r="L17" i="12"/>
  <c r="K17" i="7"/>
  <c r="H17" i="7"/>
  <c r="O19" i="12"/>
  <c r="B12" i="7"/>
  <c r="J17" i="12"/>
  <c r="N12" i="12"/>
  <c r="N17" i="12"/>
  <c r="F12" i="12"/>
  <c r="J7" i="7"/>
  <c r="O19" i="7"/>
  <c r="F8" i="12"/>
  <c r="H8" i="12"/>
  <c r="J8" i="12"/>
  <c r="L8" i="12"/>
  <c r="D8" i="12"/>
  <c r="O16" i="12"/>
  <c r="C20" i="7"/>
  <c r="E8" i="12"/>
  <c r="G12" i="12"/>
  <c r="B12" i="12"/>
  <c r="H12" i="7"/>
  <c r="G12" i="7"/>
  <c r="O17" i="7"/>
  <c r="M12" i="7"/>
  <c r="G20" i="7"/>
  <c r="F12" i="7"/>
  <c r="I7" i="7"/>
  <c r="L17" i="7"/>
  <c r="H17" i="12"/>
  <c r="M7" i="7"/>
  <c r="E20" i="12"/>
  <c r="A7" i="7"/>
  <c r="J12" i="12"/>
  <c r="A17" i="12"/>
  <c r="D12" i="12"/>
  <c r="I17" i="12"/>
  <c r="K8" i="12"/>
  <c r="D12" i="7"/>
  <c r="K7" i="7"/>
  <c r="M8" i="12"/>
  <c r="N20" i="7"/>
  <c r="C17" i="7"/>
  <c r="N7" i="7"/>
  <c r="B7" i="7"/>
  <c r="M20" i="12"/>
  <c r="I12" i="12"/>
  <c r="O12" i="7"/>
  <c r="B17" i="12"/>
  <c r="J17" i="7"/>
  <c r="K20" i="7"/>
  <c r="E7" i="7"/>
  <c r="K12" i="12"/>
  <c r="C7" i="7"/>
  <c r="M17" i="12"/>
  <c r="A20" i="7"/>
  <c r="K12" i="7"/>
  <c r="K20" i="12"/>
  <c r="G20" i="12"/>
  <c r="K17" i="12"/>
  <c r="N8" i="12"/>
  <c r="E12" i="7"/>
  <c r="M12" i="12"/>
  <c r="L7" i="7"/>
  <c r="N12" i="7"/>
  <c r="J20" i="12"/>
  <c r="E17" i="7"/>
  <c r="C17" i="12"/>
  <c r="M20" i="7"/>
  <c r="J20" i="7"/>
  <c r="I20" i="12"/>
  <c r="O12" i="12"/>
  <c r="M17" i="7"/>
  <c r="F20" i="12"/>
  <c r="H20" i="7"/>
  <c r="H12" i="12"/>
  <c r="I17" i="7"/>
  <c r="O8" i="7"/>
  <c r="G17" i="7"/>
  <c r="F20" i="7"/>
  <c r="D20" i="12"/>
  <c r="C20" i="12"/>
  <c r="I20" i="7"/>
  <c r="L20" i="7"/>
  <c r="H20" i="12"/>
  <c r="E12" i="12"/>
  <c r="F7" i="7"/>
  <c r="D7" i="7"/>
  <c r="D17" i="12"/>
  <c r="A20" i="12"/>
  <c r="N20" i="12"/>
  <c r="H7" i="7"/>
  <c r="E20" i="7"/>
  <c r="I14" i="12" l="1"/>
  <c r="I14" i="7"/>
  <c r="J14" i="12"/>
  <c r="O14" i="12"/>
  <c r="L14" i="12"/>
  <c r="N14" i="12"/>
  <c r="K14" i="12"/>
  <c r="O22" i="12"/>
  <c r="O22" i="7"/>
  <c r="M14" i="12"/>
  <c r="D14" i="12"/>
  <c r="Y8" i="16"/>
  <c r="AG8" i="16"/>
  <c r="U8" i="16"/>
  <c r="AE8" i="16"/>
  <c r="W8" i="16"/>
  <c r="T8" i="16"/>
  <c r="X8" i="16"/>
  <c r="AB8" i="16"/>
  <c r="V8" i="16"/>
  <c r="AC8" i="16"/>
  <c r="AF8" i="16"/>
  <c r="R9" i="16"/>
  <c r="AD8" i="16"/>
  <c r="S8" i="16"/>
  <c r="Z8" i="16"/>
  <c r="AA8" i="16"/>
  <c r="L14" i="7"/>
  <c r="N14" i="7"/>
  <c r="M14" i="7"/>
  <c r="B14" i="7"/>
  <c r="E14" i="7"/>
  <c r="G14" i="7"/>
  <c r="O14" i="7"/>
  <c r="H14" i="7"/>
  <c r="F14" i="7"/>
  <c r="D14" i="7"/>
  <c r="K14" i="7"/>
  <c r="C14" i="7"/>
  <c r="B14" i="12"/>
  <c r="G14" i="12"/>
  <c r="F14" i="12"/>
  <c r="C14" i="12"/>
  <c r="H14" i="12"/>
  <c r="E14" i="12"/>
  <c r="A56" i="16"/>
  <c r="A57" i="16" s="1"/>
  <c r="A58" i="16" s="1"/>
  <c r="A59" i="16" s="1"/>
  <c r="A60" i="16" s="1"/>
  <c r="A61" i="16" s="1"/>
  <c r="A62" i="16" s="1"/>
  <c r="A63" i="16" s="1"/>
  <c r="A64" i="16" s="1"/>
  <c r="A65" i="16" s="1"/>
  <c r="A66" i="16" s="1"/>
  <c r="A67" i="16"/>
  <c r="A55" i="11"/>
  <c r="A44" i="11"/>
  <c r="A45" i="11" s="1"/>
  <c r="A46" i="11" s="1"/>
  <c r="A47" i="11" s="1"/>
  <c r="A48" i="11" s="1"/>
  <c r="A49" i="11" s="1"/>
  <c r="A50" i="11" s="1"/>
  <c r="A51" i="11" s="1"/>
  <c r="A52" i="11" s="1"/>
  <c r="A53" i="11" s="1"/>
  <c r="A54" i="11" s="1"/>
  <c r="U22" i="11"/>
  <c r="Z22" i="11"/>
  <c r="AA22" i="11"/>
  <c r="AB22" i="11"/>
  <c r="AE22" i="11"/>
  <c r="T22" i="11"/>
  <c r="W22" i="11"/>
  <c r="Y22" i="11"/>
  <c r="AC22" i="11"/>
  <c r="R18" i="11"/>
  <c r="AG18" i="11" s="1"/>
  <c r="AF22" i="11"/>
  <c r="X22" i="11"/>
  <c r="AD22" i="11"/>
  <c r="V22" i="11"/>
  <c r="S22" i="11"/>
  <c r="AB19" i="11"/>
  <c r="U19" i="11"/>
  <c r="T19" i="11"/>
  <c r="AD19" i="11"/>
  <c r="AA19" i="11"/>
  <c r="AF19" i="11"/>
  <c r="S19" i="11"/>
  <c r="Y19" i="11"/>
  <c r="X19" i="11"/>
  <c r="W19" i="11"/>
  <c r="V19" i="11"/>
  <c r="AE19" i="11"/>
  <c r="Z19" i="11"/>
  <c r="AC19" i="11"/>
  <c r="T7" i="11"/>
  <c r="Y7" i="11"/>
  <c r="AA7" i="11"/>
  <c r="AF7" i="11"/>
  <c r="S7" i="11"/>
  <c r="X7" i="11"/>
  <c r="V7" i="11"/>
  <c r="W7" i="11"/>
  <c r="AD7" i="11"/>
  <c r="U7" i="11"/>
  <c r="AB7" i="11"/>
  <c r="R8" i="11"/>
  <c r="AG8" i="11" s="1"/>
  <c r="AE7" i="11"/>
  <c r="AC7" i="11"/>
  <c r="Z7" i="11"/>
  <c r="U22" i="16"/>
  <c r="X22" i="16"/>
  <c r="S22" i="16"/>
  <c r="R18" i="16"/>
  <c r="AG18" i="16" s="1"/>
  <c r="Z22" i="16"/>
  <c r="Y22" i="16"/>
  <c r="AF22" i="16"/>
  <c r="T22" i="16"/>
  <c r="AD22" i="16"/>
  <c r="W22" i="16"/>
  <c r="V22" i="16"/>
  <c r="AB22" i="16"/>
  <c r="AC22" i="16"/>
  <c r="AE22" i="16"/>
  <c r="AA22" i="16"/>
  <c r="Y19" i="16"/>
  <c r="AB19" i="16"/>
  <c r="X19" i="16"/>
  <c r="AE19" i="16"/>
  <c r="AD19" i="16"/>
  <c r="AA19" i="16"/>
  <c r="V19" i="16"/>
  <c r="Z19" i="16"/>
  <c r="U19" i="16"/>
  <c r="S19" i="16"/>
  <c r="T19" i="16"/>
  <c r="W19" i="16"/>
  <c r="AF19" i="16"/>
  <c r="AC19" i="16"/>
  <c r="I19" i="12"/>
  <c r="N16" i="12"/>
  <c r="A9" i="12"/>
  <c r="F19" i="7"/>
  <c r="H9" i="12"/>
  <c r="L9" i="12"/>
  <c r="C9" i="12"/>
  <c r="F16" i="7"/>
  <c r="B16" i="7"/>
  <c r="K19" i="7"/>
  <c r="H16" i="7"/>
  <c r="N16" i="7"/>
  <c r="M16" i="12"/>
  <c r="O15" i="7"/>
  <c r="M16" i="7"/>
  <c r="G9" i="12"/>
  <c r="A8" i="7"/>
  <c r="D19" i="7"/>
  <c r="G19" i="12"/>
  <c r="C19" i="7"/>
  <c r="H19" i="12"/>
  <c r="F16" i="12"/>
  <c r="I19" i="7"/>
  <c r="I16" i="12"/>
  <c r="F9" i="12"/>
  <c r="A16" i="12"/>
  <c r="K16" i="12"/>
  <c r="J19" i="7"/>
  <c r="G8" i="7"/>
  <c r="A19" i="7"/>
  <c r="D16" i="12"/>
  <c r="L19" i="12"/>
  <c r="M8" i="7"/>
  <c r="K8" i="7"/>
  <c r="I9" i="12"/>
  <c r="B16" i="12"/>
  <c r="B8" i="7"/>
  <c r="C16" i="12"/>
  <c r="M9" i="12"/>
  <c r="H16" i="12"/>
  <c r="D16" i="7"/>
  <c r="F19" i="12"/>
  <c r="N8" i="7"/>
  <c r="M19" i="12"/>
  <c r="O9" i="7"/>
  <c r="C8" i="7"/>
  <c r="D19" i="12"/>
  <c r="N19" i="12"/>
  <c r="L16" i="7"/>
  <c r="B9" i="12"/>
  <c r="D8" i="7"/>
  <c r="L8" i="7"/>
  <c r="E19" i="12"/>
  <c r="H19" i="7"/>
  <c r="O9" i="12"/>
  <c r="J9" i="12"/>
  <c r="B19" i="7"/>
  <c r="A16" i="7"/>
  <c r="A19" i="12"/>
  <c r="D9" i="12"/>
  <c r="I16" i="7"/>
  <c r="N19" i="7"/>
  <c r="H8" i="7"/>
  <c r="F8" i="7"/>
  <c r="B19" i="12"/>
  <c r="G19" i="7"/>
  <c r="K9" i="12"/>
  <c r="G16" i="12"/>
  <c r="E8" i="7"/>
  <c r="J16" i="7"/>
  <c r="I8" i="7"/>
  <c r="J8" i="7"/>
  <c r="O15" i="12"/>
  <c r="J19" i="12"/>
  <c r="L16" i="12"/>
  <c r="E16" i="7"/>
  <c r="K19" i="12"/>
  <c r="N9" i="12"/>
  <c r="C19" i="12"/>
  <c r="E19" i="7"/>
  <c r="C16" i="7"/>
  <c r="M19" i="7"/>
  <c r="J16" i="12"/>
  <c r="E9" i="12"/>
  <c r="G16" i="7"/>
  <c r="K16" i="7"/>
  <c r="E16" i="12"/>
  <c r="L19" i="7"/>
  <c r="L22" i="12" l="1"/>
  <c r="J22" i="7"/>
  <c r="K22" i="12"/>
  <c r="M22" i="7"/>
  <c r="I22" i="12"/>
  <c r="N22" i="12"/>
  <c r="N22" i="7"/>
  <c r="I22" i="7"/>
  <c r="L22" i="7"/>
  <c r="M22" i="12"/>
  <c r="O18" i="7"/>
  <c r="K22" i="7"/>
  <c r="J22" i="12"/>
  <c r="O18" i="12"/>
  <c r="O23" i="12" s="1"/>
  <c r="AC9" i="16"/>
  <c r="AG9" i="16"/>
  <c r="T9" i="16"/>
  <c r="U9" i="16"/>
  <c r="AE9" i="16"/>
  <c r="AB9" i="16"/>
  <c r="AA9" i="16"/>
  <c r="S9" i="16"/>
  <c r="V9" i="16"/>
  <c r="Y9" i="16"/>
  <c r="AD9" i="16"/>
  <c r="W9" i="16"/>
  <c r="Z9" i="16"/>
  <c r="X9" i="16"/>
  <c r="AF9" i="16"/>
  <c r="A56" i="11"/>
  <c r="A57" i="11" s="1"/>
  <c r="A58" i="11" s="1"/>
  <c r="A59" i="11" s="1"/>
  <c r="A60" i="11" s="1"/>
  <c r="A61" i="11" s="1"/>
  <c r="A62" i="11" s="1"/>
  <c r="A63" i="11" s="1"/>
  <c r="A64" i="11" s="1"/>
  <c r="A65" i="11" s="1"/>
  <c r="A66" i="11" s="1"/>
  <c r="A67" i="11"/>
  <c r="A79" i="16"/>
  <c r="A68" i="16"/>
  <c r="A69" i="16" s="1"/>
  <c r="A70" i="16" s="1"/>
  <c r="A71" i="16" s="1"/>
  <c r="A72" i="16" s="1"/>
  <c r="A73" i="16" s="1"/>
  <c r="A74" i="16" s="1"/>
  <c r="A75" i="16" s="1"/>
  <c r="A76" i="16" s="1"/>
  <c r="A77" i="16" s="1"/>
  <c r="A78" i="16" s="1"/>
  <c r="D22" i="7"/>
  <c r="B22" i="7"/>
  <c r="F22" i="7"/>
  <c r="H22" i="7"/>
  <c r="C22" i="7"/>
  <c r="G22" i="7"/>
  <c r="E22" i="7"/>
  <c r="AC18" i="11"/>
  <c r="AD18" i="11"/>
  <c r="Z18" i="11"/>
  <c r="Y18" i="11"/>
  <c r="AA18" i="11"/>
  <c r="W18" i="11"/>
  <c r="AB18" i="11"/>
  <c r="X18" i="11"/>
  <c r="S18" i="11"/>
  <c r="T18" i="11"/>
  <c r="V18" i="11"/>
  <c r="U18" i="11"/>
  <c r="AF18" i="11"/>
  <c r="AE18" i="11"/>
  <c r="AA8" i="11"/>
  <c r="AC8" i="11"/>
  <c r="W8" i="11"/>
  <c r="AD8" i="11"/>
  <c r="Y8" i="11"/>
  <c r="R9" i="11"/>
  <c r="AG9" i="11" s="1"/>
  <c r="AB8" i="11"/>
  <c r="AF8" i="11"/>
  <c r="U8" i="11"/>
  <c r="S8" i="11"/>
  <c r="X8" i="11"/>
  <c r="AE8" i="11"/>
  <c r="T8" i="11"/>
  <c r="Z8" i="11"/>
  <c r="V8" i="11"/>
  <c r="B22" i="12"/>
  <c r="D22" i="12"/>
  <c r="E22" i="12"/>
  <c r="G22" i="12"/>
  <c r="H22" i="12"/>
  <c r="F22" i="12"/>
  <c r="C22" i="12"/>
  <c r="T18" i="16"/>
  <c r="AE18" i="16"/>
  <c r="Z18" i="16"/>
  <c r="AD18" i="16"/>
  <c r="AB18" i="16"/>
  <c r="AA18" i="16"/>
  <c r="S18" i="16"/>
  <c r="V18" i="16"/>
  <c r="U18" i="16"/>
  <c r="Y18" i="16"/>
  <c r="X18" i="16"/>
  <c r="W18" i="16"/>
  <c r="AF18" i="16"/>
  <c r="AC18" i="16"/>
  <c r="K10" i="12"/>
  <c r="O10" i="7"/>
  <c r="K15" i="7"/>
  <c r="F15" i="12"/>
  <c r="M15" i="12"/>
  <c r="H9" i="7"/>
  <c r="I9" i="7"/>
  <c r="B15" i="7"/>
  <c r="O10" i="12"/>
  <c r="B15" i="12"/>
  <c r="L9" i="7"/>
  <c r="F9" i="7"/>
  <c r="M15" i="7"/>
  <c r="G10" i="12"/>
  <c r="J10" i="12"/>
  <c r="G15" i="7"/>
  <c r="C10" i="12"/>
  <c r="H15" i="12"/>
  <c r="E15" i="7"/>
  <c r="A15" i="7"/>
  <c r="D15" i="12"/>
  <c r="F15" i="7"/>
  <c r="K9" i="7"/>
  <c r="D9" i="7"/>
  <c r="I15" i="7"/>
  <c r="B9" i="7"/>
  <c r="A9" i="7"/>
  <c r="N15" i="12"/>
  <c r="M10" i="12"/>
  <c r="I10" i="12"/>
  <c r="N9" i="7"/>
  <c r="H10" i="12"/>
  <c r="L10" i="12"/>
  <c r="G15" i="12"/>
  <c r="J15" i="7"/>
  <c r="N15" i="7"/>
  <c r="E9" i="7"/>
  <c r="C9" i="7"/>
  <c r="N10" i="12"/>
  <c r="J15" i="12"/>
  <c r="A10" i="12"/>
  <c r="L15" i="12"/>
  <c r="C15" i="12"/>
  <c r="D10" i="12"/>
  <c r="J9" i="7"/>
  <c r="B10" i="12"/>
  <c r="E15" i="12"/>
  <c r="E10" i="12"/>
  <c r="L15" i="7"/>
  <c r="I15" i="12"/>
  <c r="D15" i="7"/>
  <c r="M9" i="7"/>
  <c r="K15" i="12"/>
  <c r="G9" i="7"/>
  <c r="A15" i="12"/>
  <c r="H15" i="7"/>
  <c r="F10" i="12"/>
  <c r="C15" i="7"/>
  <c r="J18" i="12" l="1"/>
  <c r="J23" i="12" s="1"/>
  <c r="L11" i="12"/>
  <c r="L18" i="12"/>
  <c r="L23" i="12" s="1"/>
  <c r="O11" i="12"/>
  <c r="J18" i="7"/>
  <c r="J23" i="7" s="1"/>
  <c r="K11" i="12"/>
  <c r="M18" i="12"/>
  <c r="M23" i="12" s="1"/>
  <c r="M18" i="7"/>
  <c r="M23" i="7" s="1"/>
  <c r="K18" i="7"/>
  <c r="N18" i="7"/>
  <c r="N23" i="7" s="1"/>
  <c r="N11" i="12"/>
  <c r="I11" i="12"/>
  <c r="I18" i="7"/>
  <c r="I23" i="7" s="1"/>
  <c r="J11" i="12"/>
  <c r="N18" i="12"/>
  <c r="N23" i="12" s="1"/>
  <c r="M11" i="12"/>
  <c r="K18" i="12"/>
  <c r="K23" i="12" s="1"/>
  <c r="I18" i="12"/>
  <c r="I23" i="12" s="1"/>
  <c r="L18" i="7"/>
  <c r="L23" i="7" s="1"/>
  <c r="H11" i="12"/>
  <c r="G11" i="12"/>
  <c r="F11" i="12"/>
  <c r="E11" i="12"/>
  <c r="D11" i="12"/>
  <c r="C11" i="12"/>
  <c r="B11" i="12"/>
  <c r="A91" i="16"/>
  <c r="A80" i="16"/>
  <c r="A81" i="16" s="1"/>
  <c r="A82" i="16" s="1"/>
  <c r="A83" i="16" s="1"/>
  <c r="A84" i="16" s="1"/>
  <c r="A85" i="16" s="1"/>
  <c r="A86" i="16" s="1"/>
  <c r="A87" i="16" s="1"/>
  <c r="A88" i="16" s="1"/>
  <c r="A89" i="16" s="1"/>
  <c r="A90" i="16" s="1"/>
  <c r="A68" i="11"/>
  <c r="A69" i="11" s="1"/>
  <c r="A70" i="11" s="1"/>
  <c r="A71" i="11" s="1"/>
  <c r="A72" i="11" s="1"/>
  <c r="A73" i="11" s="1"/>
  <c r="A74" i="11" s="1"/>
  <c r="A75" i="11" s="1"/>
  <c r="A76" i="11" s="1"/>
  <c r="A77" i="11" s="1"/>
  <c r="A78" i="11" s="1"/>
  <c r="A79" i="11"/>
  <c r="F18" i="7"/>
  <c r="J14" i="7"/>
  <c r="E18" i="7"/>
  <c r="C18" i="7"/>
  <c r="C23" i="7" s="1"/>
  <c r="G18" i="7"/>
  <c r="G23" i="7" s="1"/>
  <c r="D18" i="7"/>
  <c r="D23" i="7" s="1"/>
  <c r="H18" i="7"/>
  <c r="H23" i="7" s="1"/>
  <c r="B18" i="7"/>
  <c r="AA9" i="11"/>
  <c r="AF9" i="11"/>
  <c r="Y9" i="11"/>
  <c r="AC9" i="11"/>
  <c r="AB9" i="11"/>
  <c r="W9" i="11"/>
  <c r="S9" i="11"/>
  <c r="AE9" i="11"/>
  <c r="AD9" i="11"/>
  <c r="Z9" i="11"/>
  <c r="U9" i="11"/>
  <c r="X9" i="11"/>
  <c r="V9" i="11"/>
  <c r="T9" i="11"/>
  <c r="D18" i="12"/>
  <c r="D23" i="12" s="1"/>
  <c r="E18" i="12"/>
  <c r="E23" i="12" s="1"/>
  <c r="F18" i="12"/>
  <c r="F23" i="12" s="1"/>
  <c r="H18" i="12"/>
  <c r="H23" i="12" s="1"/>
  <c r="G18" i="12"/>
  <c r="G23" i="12" s="1"/>
  <c r="C18" i="12"/>
  <c r="C23" i="12" s="1"/>
  <c r="B18" i="12"/>
  <c r="B23" i="12" s="1"/>
  <c r="C10" i="7"/>
  <c r="G10" i="7"/>
  <c r="J10" i="7"/>
  <c r="B10" i="7"/>
  <c r="I10" i="7"/>
  <c r="F10" i="7"/>
  <c r="A10" i="7"/>
  <c r="E10" i="7"/>
  <c r="D10" i="7"/>
  <c r="K10" i="7"/>
  <c r="M10" i="7"/>
  <c r="N10" i="7"/>
  <c r="L10" i="7"/>
  <c r="H10" i="7"/>
  <c r="I11" i="7" l="1"/>
  <c r="O23" i="7"/>
  <c r="N11" i="7"/>
  <c r="K23" i="7"/>
  <c r="E23" i="7"/>
  <c r="F23" i="7"/>
  <c r="B23" i="7"/>
  <c r="A80" i="11"/>
  <c r="A81" i="11" s="1"/>
  <c r="A82" i="11" s="1"/>
  <c r="A83" i="11" s="1"/>
  <c r="A84" i="11" s="1"/>
  <c r="A85" i="11" s="1"/>
  <c r="A86" i="11" s="1"/>
  <c r="A87" i="11" s="1"/>
  <c r="A88" i="11" s="1"/>
  <c r="A89" i="11" s="1"/>
  <c r="A90" i="11" s="1"/>
  <c r="A91" i="11"/>
  <c r="A103" i="16"/>
  <c r="A92" i="16"/>
  <c r="A93" i="16" s="1"/>
  <c r="A94" i="16" s="1"/>
  <c r="A95" i="16" s="1"/>
  <c r="A96" i="16" s="1"/>
  <c r="A97" i="16" s="1"/>
  <c r="A98" i="16" s="1"/>
  <c r="A99" i="16" s="1"/>
  <c r="A100" i="16" s="1"/>
  <c r="A101" i="16" s="1"/>
  <c r="A102" i="16" s="1"/>
  <c r="M11" i="7"/>
  <c r="J11" i="7"/>
  <c r="B11" i="7"/>
  <c r="E11" i="7"/>
  <c r="D11" i="7"/>
  <c r="K11" i="7"/>
  <c r="L11" i="7"/>
  <c r="F11" i="7"/>
  <c r="C11" i="7"/>
  <c r="G11" i="7"/>
  <c r="H11" i="7"/>
  <c r="O11" i="7"/>
  <c r="A115" i="16" l="1"/>
  <c r="A104" i="16"/>
  <c r="A105" i="16" s="1"/>
  <c r="A106" i="16" s="1"/>
  <c r="A107" i="16" s="1"/>
  <c r="A108" i="16" s="1"/>
  <c r="A109" i="16" s="1"/>
  <c r="A110" i="16" s="1"/>
  <c r="A111" i="16" s="1"/>
  <c r="A112" i="16" s="1"/>
  <c r="A113" i="16" s="1"/>
  <c r="A114" i="16" s="1"/>
  <c r="A103" i="11"/>
  <c r="A92" i="11"/>
  <c r="A93" i="11" s="1"/>
  <c r="A94" i="11" s="1"/>
  <c r="A95" i="11" s="1"/>
  <c r="A96" i="11" s="1"/>
  <c r="A97" i="11" s="1"/>
  <c r="A98" i="11" s="1"/>
  <c r="A99" i="11" s="1"/>
  <c r="A100" i="11" s="1"/>
  <c r="A101" i="11" s="1"/>
  <c r="A102" i="11" s="1"/>
  <c r="A104" i="11" l="1"/>
  <c r="A105" i="11" s="1"/>
  <c r="A106" i="11" s="1"/>
  <c r="A107" i="11" s="1"/>
  <c r="A108" i="11" s="1"/>
  <c r="A109" i="11" s="1"/>
  <c r="A110" i="11" s="1"/>
  <c r="A111" i="11" s="1"/>
  <c r="A112" i="11" s="1"/>
  <c r="A113" i="11" s="1"/>
  <c r="A114" i="11" s="1"/>
  <c r="A115" i="11"/>
  <c r="A116" i="16"/>
  <c r="A117" i="16" s="1"/>
  <c r="A118" i="16" s="1"/>
  <c r="A119" i="16" s="1"/>
  <c r="A120" i="16" s="1"/>
  <c r="A121" i="16" s="1"/>
  <c r="A122" i="16" s="1"/>
  <c r="A123" i="16" s="1"/>
  <c r="A124" i="16" s="1"/>
  <c r="A125" i="16" s="1"/>
  <c r="A126" i="16" s="1"/>
  <c r="A127" i="16"/>
  <c r="A139" i="16" l="1"/>
  <c r="A128" i="16"/>
  <c r="A129" i="16" s="1"/>
  <c r="A130" i="16" s="1"/>
  <c r="A131" i="16" s="1"/>
  <c r="A132" i="16" s="1"/>
  <c r="A133" i="16" s="1"/>
  <c r="A134" i="16" s="1"/>
  <c r="A135" i="16" s="1"/>
  <c r="A136" i="16" s="1"/>
  <c r="A137" i="16" s="1"/>
  <c r="A138" i="16" s="1"/>
  <c r="A127" i="11"/>
  <c r="A116" i="11"/>
  <c r="A117" i="11" s="1"/>
  <c r="A118" i="11" s="1"/>
  <c r="A119" i="11" s="1"/>
  <c r="A120" i="11" s="1"/>
  <c r="A121" i="11" s="1"/>
  <c r="A122" i="11" s="1"/>
  <c r="A123" i="11" s="1"/>
  <c r="A124" i="11" s="1"/>
  <c r="A125" i="11" s="1"/>
  <c r="A126" i="11" s="1"/>
  <c r="A139" i="11" l="1"/>
  <c r="A128" i="11"/>
  <c r="A129" i="11" s="1"/>
  <c r="A130" i="11" s="1"/>
  <c r="A131" i="11" s="1"/>
  <c r="A132" i="11" s="1"/>
  <c r="A133" i="11" s="1"/>
  <c r="A134" i="11" s="1"/>
  <c r="A135" i="11" s="1"/>
  <c r="A136" i="11" s="1"/>
  <c r="A137" i="11" s="1"/>
  <c r="A138" i="11" s="1"/>
  <c r="A140" i="16"/>
  <c r="A141" i="16" s="1"/>
  <c r="A142" i="16" s="1"/>
  <c r="A143" i="16" s="1"/>
  <c r="A144" i="16" s="1"/>
  <c r="A145" i="16" s="1"/>
  <c r="A146" i="16" s="1"/>
  <c r="A147" i="16" s="1"/>
  <c r="A148" i="16" s="1"/>
  <c r="A149" i="16" s="1"/>
  <c r="A150" i="16" s="1"/>
  <c r="A151" i="16"/>
  <c r="A151" i="11" l="1"/>
  <c r="A140" i="11"/>
  <c r="A141" i="11" s="1"/>
  <c r="A142" i="11" s="1"/>
  <c r="A143" i="11" s="1"/>
  <c r="A144" i="11" s="1"/>
  <c r="A145" i="11" s="1"/>
  <c r="A146" i="11" s="1"/>
  <c r="A147" i="11" s="1"/>
  <c r="A148" i="11" s="1"/>
  <c r="A149" i="11" s="1"/>
  <c r="A150" i="11" s="1"/>
  <c r="A152" i="16"/>
  <c r="A153" i="16" s="1"/>
  <c r="A154" i="16" s="1"/>
  <c r="A155" i="16" s="1"/>
  <c r="A156" i="16" s="1"/>
  <c r="A157" i="16" s="1"/>
  <c r="A158" i="16" s="1"/>
  <c r="A159" i="16" s="1"/>
  <c r="A160" i="16" s="1"/>
  <c r="A161" i="16" s="1"/>
  <c r="A162" i="16" s="1"/>
  <c r="A163" i="16"/>
  <c r="A152" i="11" l="1"/>
  <c r="A153" i="11" s="1"/>
  <c r="A154" i="11" s="1"/>
  <c r="A155" i="11" s="1"/>
  <c r="A156" i="11" s="1"/>
  <c r="A157" i="11" s="1"/>
  <c r="A158" i="11" s="1"/>
  <c r="A159" i="11" s="1"/>
  <c r="A160" i="11" s="1"/>
  <c r="A161" i="11" s="1"/>
  <c r="A162" i="11" s="1"/>
  <c r="A163" i="11"/>
  <c r="A175" i="16"/>
  <c r="A164" i="16"/>
  <c r="A165" i="16" s="1"/>
  <c r="A166" i="16" s="1"/>
  <c r="A167" i="16" s="1"/>
  <c r="A168" i="16" s="1"/>
  <c r="A169" i="16" s="1"/>
  <c r="A170" i="16" s="1"/>
  <c r="A171" i="16" s="1"/>
  <c r="A172" i="16" s="1"/>
  <c r="A173" i="16" s="1"/>
  <c r="A174" i="16" s="1"/>
  <c r="A175" i="11" l="1"/>
  <c r="A164" i="11"/>
  <c r="A165" i="11" s="1"/>
  <c r="A166" i="11" s="1"/>
  <c r="A167" i="11" s="1"/>
  <c r="A168" i="11" s="1"/>
  <c r="A169" i="11" s="1"/>
  <c r="A170" i="11" s="1"/>
  <c r="A171" i="11" s="1"/>
  <c r="A172" i="11" s="1"/>
  <c r="A173" i="11" s="1"/>
  <c r="A174" i="11" s="1"/>
  <c r="A187" i="16"/>
  <c r="A176" i="16"/>
  <c r="A177" i="16" s="1"/>
  <c r="A178" i="16" s="1"/>
  <c r="A179" i="16" s="1"/>
  <c r="A180" i="16" s="1"/>
  <c r="A181" i="16" s="1"/>
  <c r="A182" i="16" s="1"/>
  <c r="A183" i="16" s="1"/>
  <c r="A184" i="16" s="1"/>
  <c r="A185" i="16" s="1"/>
  <c r="A186" i="16" s="1"/>
  <c r="A188" i="16" l="1"/>
  <c r="A189" i="16" s="1"/>
  <c r="A190" i="16" s="1"/>
  <c r="A191" i="16" s="1"/>
  <c r="A192" i="16" s="1"/>
  <c r="A193" i="16" s="1"/>
  <c r="A194" i="16" s="1"/>
  <c r="A195" i="16" s="1"/>
  <c r="A196" i="16" s="1"/>
  <c r="A197" i="16" s="1"/>
  <c r="A198" i="16" s="1"/>
  <c r="A199" i="16"/>
  <c r="A187" i="11"/>
  <c r="A176" i="11"/>
  <c r="A177" i="11" s="1"/>
  <c r="A178" i="11" s="1"/>
  <c r="A179" i="11" s="1"/>
  <c r="A180" i="11" s="1"/>
  <c r="A181" i="11" s="1"/>
  <c r="A182" i="11" s="1"/>
  <c r="A183" i="11" s="1"/>
  <c r="A184" i="11" s="1"/>
  <c r="A185" i="11" s="1"/>
  <c r="A186" i="11" s="1"/>
  <c r="A199" i="11" l="1"/>
  <c r="A188" i="11"/>
  <c r="A189" i="11" s="1"/>
  <c r="A190" i="11" s="1"/>
  <c r="A191" i="11" s="1"/>
  <c r="A192" i="11" s="1"/>
  <c r="A193" i="11" s="1"/>
  <c r="A194" i="11" s="1"/>
  <c r="A195" i="11" s="1"/>
  <c r="A196" i="11" s="1"/>
  <c r="A197" i="11" s="1"/>
  <c r="A198" i="11" s="1"/>
  <c r="A200" i="16"/>
  <c r="A201" i="16" s="1"/>
  <c r="A202" i="16" s="1"/>
  <c r="A203" i="16" s="1"/>
  <c r="A204" i="16" s="1"/>
  <c r="A205" i="16" s="1"/>
  <c r="A206" i="16" s="1"/>
  <c r="A207" i="16" s="1"/>
  <c r="A208" i="16" s="1"/>
  <c r="A209" i="16" s="1"/>
  <c r="A210" i="16" s="1"/>
  <c r="A211" i="16"/>
  <c r="A212" i="16" l="1"/>
  <c r="A213" i="16" s="1"/>
  <c r="A214" i="16" s="1"/>
  <c r="A215" i="16" s="1"/>
  <c r="A216" i="16" s="1"/>
  <c r="A217" i="16" s="1"/>
  <c r="A218" i="16" s="1"/>
  <c r="A219" i="16" s="1"/>
  <c r="A220" i="16" s="1"/>
  <c r="A221" i="16" s="1"/>
  <c r="A222" i="16" s="1"/>
  <c r="A223" i="16"/>
  <c r="A224" i="16" s="1"/>
  <c r="A225" i="16" s="1"/>
  <c r="A226" i="16" s="1"/>
  <c r="A227" i="16" s="1"/>
  <c r="A228" i="16" s="1"/>
  <c r="A229" i="16" s="1"/>
  <c r="A230" i="16" s="1"/>
  <c r="A231" i="16" s="1"/>
  <c r="A232" i="16" s="1"/>
  <c r="A233" i="16" s="1"/>
  <c r="A234" i="16" s="1"/>
  <c r="A200" i="11"/>
  <c r="A201" i="11" s="1"/>
  <c r="A202" i="11" s="1"/>
  <c r="A203" i="11" s="1"/>
  <c r="A204" i="11" s="1"/>
  <c r="A205" i="11" s="1"/>
  <c r="A206" i="11" s="1"/>
  <c r="A207" i="11" s="1"/>
  <c r="A208" i="11" s="1"/>
  <c r="A209" i="11" s="1"/>
  <c r="A210" i="11" s="1"/>
  <c r="A211" i="11"/>
  <c r="A212" i="11" l="1"/>
  <c r="A213" i="11" s="1"/>
  <c r="A214" i="11" s="1"/>
  <c r="A215" i="11" s="1"/>
  <c r="A216" i="11" s="1"/>
  <c r="A217" i="11" s="1"/>
  <c r="A218" i="11" s="1"/>
  <c r="A219" i="11" s="1"/>
  <c r="A220" i="11" s="1"/>
  <c r="A221" i="11" s="1"/>
  <c r="A222" i="11" s="1"/>
  <c r="A223" i="11"/>
  <c r="A224" i="11" s="1"/>
  <c r="A225" i="11" s="1"/>
  <c r="A226" i="11" s="1"/>
  <c r="A227" i="11" s="1"/>
  <c r="A228" i="11" s="1"/>
  <c r="A229" i="11" s="1"/>
  <c r="A230" i="11" s="1"/>
  <c r="A231" i="11" s="1"/>
  <c r="A232" i="11" s="1"/>
  <c r="A233" i="11" s="1"/>
  <c r="A234" i="11" s="1"/>
</calcChain>
</file>

<file path=xl/sharedStrings.xml><?xml version="1.0" encoding="utf-8"?>
<sst xmlns="http://schemas.openxmlformats.org/spreadsheetml/2006/main" count="2392" uniqueCount="630">
  <si>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</si>
  <si>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</si>
  <si>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</si>
  <si>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</si>
  <si>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</si>
  <si>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</si>
  <si>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</si>
  <si>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</si>
  <si>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</si>
  <si>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</si>
  <si>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</si>
  <si>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</si>
  <si>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</si>
  <si>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</si>
  <si>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Quarter (m3)</t>
  </si>
  <si>
    <t>Annual (m3)</t>
  </si>
  <si>
    <t>Main table (m3)</t>
  </si>
  <si>
    <t>Quarter (GWh)</t>
  </si>
  <si>
    <t>Annual (GWh)</t>
  </si>
  <si>
    <t>Main table (GWh)</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</si>
  <si>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</si>
  <si>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</si>
  <si>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</si>
  <si>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</si>
  <si>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</si>
  <si>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</si>
  <si>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</si>
  <si>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</si>
  <si>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</si>
  <si>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</si>
  <si>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table contains supplementary information supporting natural gas supply and consumption data which are referred to in the data presented in this workbook </t>
  </si>
  <si>
    <t xml:space="preserve">This worksheet contains one table 
</t>
  </si>
  <si>
    <t>Notes</t>
  </si>
  <si>
    <t xml:space="preserve">Commentary </t>
  </si>
  <si>
    <t>GWh</t>
  </si>
  <si>
    <t>Imports from:</t>
  </si>
  <si>
    <t>Exports to:</t>
  </si>
  <si>
    <t>Total Imports</t>
  </si>
  <si>
    <t>Total exports</t>
  </si>
  <si>
    <t>Per cent change</t>
  </si>
  <si>
    <t>Total</t>
  </si>
  <si>
    <t>Physical flows via the BBL pipeline.</t>
  </si>
  <si>
    <t>Via the Langeled pipeline, Vesterled pipelines, the Tampen Link (from Statfjord to FLAGS), SAGE pipeline (from the Norwegian Alveheim and Edvard Greig gas fields that are linked to SAGE) and the CATS pipeline (from the Norwegian Rev and Gaupe gas fields that are linked to CATS</t>
  </si>
  <si>
    <t>From various sources to Milford Haven (South Hook and Dragon),  Isle of Grain and Gasport Teesside</t>
  </si>
  <si>
    <t>Gas reported by the Isle of Man at the exit point of the Moffat Interconnector from 2005 onwards.</t>
  </si>
  <si>
    <t>Percentage change between the most recent quarter and the same quarter a year earlier; (+) represents a positive percentage change greater than 100%.</t>
  </si>
  <si>
    <t>Belgium</t>
  </si>
  <si>
    <t>Norway</t>
  </si>
  <si>
    <t>Isle of Man</t>
  </si>
  <si>
    <t>January</t>
  </si>
  <si>
    <t>February</t>
  </si>
  <si>
    <t>March</t>
  </si>
  <si>
    <t>April</t>
  </si>
  <si>
    <t>May</t>
  </si>
  <si>
    <t>June</t>
  </si>
  <si>
    <t>July</t>
  </si>
  <si>
    <t>August</t>
  </si>
  <si>
    <t>September</t>
  </si>
  <si>
    <t>October</t>
  </si>
  <si>
    <t>November</t>
  </si>
  <si>
    <t>December</t>
  </si>
  <si>
    <t>Natural gas production and supply</t>
  </si>
  <si>
    <t>Year</t>
  </si>
  <si>
    <t>Imports</t>
  </si>
  <si>
    <t>Exports</t>
  </si>
  <si>
    <t>Month</t>
  </si>
  <si>
    <t>From</t>
  </si>
  <si>
    <t>From the</t>
  </si>
  <si>
    <t>Liquefied</t>
  </si>
  <si>
    <t>To</t>
  </si>
  <si>
    <t>To the</t>
  </si>
  <si>
    <t>Net</t>
  </si>
  <si>
    <t>Belgium1</t>
  </si>
  <si>
    <t>Netherlands2</t>
  </si>
  <si>
    <t>Norway3</t>
  </si>
  <si>
    <t>Natural Gas4</t>
  </si>
  <si>
    <t>Netherlands</t>
  </si>
  <si>
    <t>Republic of</t>
  </si>
  <si>
    <t>Natural Gas</t>
  </si>
  <si>
    <t>A</t>
  </si>
  <si>
    <t>B</t>
  </si>
  <si>
    <t>C</t>
  </si>
  <si>
    <t>D</t>
  </si>
  <si>
    <t>E</t>
  </si>
  <si>
    <t>F</t>
  </si>
  <si>
    <t>G</t>
  </si>
  <si>
    <t>H</t>
  </si>
  <si>
    <t>I</t>
  </si>
  <si>
    <t>J</t>
  </si>
  <si>
    <t>K</t>
  </si>
  <si>
    <t>L</t>
  </si>
  <si>
    <t>M</t>
  </si>
  <si>
    <t>N</t>
  </si>
  <si>
    <t>Ireland</t>
  </si>
  <si>
    <t>YEAR</t>
  </si>
  <si>
    <t>MONTH</t>
  </si>
  <si>
    <t>O</t>
  </si>
  <si>
    <t>Month (GWh)</t>
  </si>
  <si>
    <t xml:space="preserve">To the </t>
  </si>
  <si>
    <t>systems</t>
  </si>
  <si>
    <t>Own Use</t>
  </si>
  <si>
    <t>Worksheet description</t>
  </si>
  <si>
    <t>Link</t>
  </si>
  <si>
    <t>Cover sheet</t>
  </si>
  <si>
    <t>Month (m3)</t>
  </si>
  <si>
    <t>Natural gas imports and exports</t>
  </si>
  <si>
    <t>Natural gas imports and exports, GWh, main table</t>
  </si>
  <si>
    <t>Natural gas imports and exports, GWh, annual data</t>
  </si>
  <si>
    <t>Natural gas imports and exports, GWh, quarterly data</t>
  </si>
  <si>
    <t>Natural gas imports and exports, GWh, monthly data</t>
  </si>
  <si>
    <t>Note 3</t>
  </si>
  <si>
    <t>Note 5</t>
  </si>
  <si>
    <t>Note 6</t>
  </si>
  <si>
    <t>Note 7</t>
  </si>
  <si>
    <t>Note 8</t>
  </si>
  <si>
    <t>Note 9</t>
  </si>
  <si>
    <t>Note 10</t>
  </si>
  <si>
    <t>Note 11</t>
  </si>
  <si>
    <t>In the latest three months</t>
  </si>
  <si>
    <t>Gas to the Isle of Man is included in exports to the Republic of Ireland up until 2004 and then separately identified from 2005 onwards.</t>
  </si>
  <si>
    <t>Some cells refer to notes which can be found on the notes worksheet</t>
  </si>
  <si>
    <t>Imports from</t>
  </si>
  <si>
    <t>Exports to</t>
  </si>
  <si>
    <t>Belgium
[note 1]</t>
  </si>
  <si>
    <t>The Netherlands
[note 2]</t>
  </si>
  <si>
    <t>Norway
[note 3]</t>
  </si>
  <si>
    <t>Liquefied Natural Gas 
[note 4]</t>
  </si>
  <si>
    <t>The Netherlands
[note 5]</t>
  </si>
  <si>
    <t>Norway
[note 6]</t>
  </si>
  <si>
    <t>Republic of Ireland 
[note 7]</t>
  </si>
  <si>
    <t>Isle of Man 
[note 7]</t>
  </si>
  <si>
    <t>Liquefied Natural Gas 
[note 9]</t>
  </si>
  <si>
    <t>Net imports 
[note 10]</t>
  </si>
  <si>
    <t>Quarter</t>
  </si>
  <si>
    <t>Freeze panes are active on this sheet, to turn off freeze panes select 'view' then 'freeze panes' then 'unfreeze panes' or use [Alt W, F] </t>
  </si>
  <si>
    <t>Table 4.3 Natural gas imports and exports, main table (GWh)</t>
  </si>
  <si>
    <t>Table 4.3 Natural gas imports and exports, annual data (GWh)</t>
  </si>
  <si>
    <t>Table 4.3 Natural gas imports and exports, quarterly data (GWh)</t>
  </si>
  <si>
    <t>Table 4.3 Natural gas imports and exports, monthly data (GWh)</t>
  </si>
  <si>
    <t>Table 4.3 Natural gas imports and exports, main table (million cubic metres)</t>
  </si>
  <si>
    <t>Table 4.3 Natural gas imports and exports, annual data (million cubic metres)</t>
  </si>
  <si>
    <t>Table 4.3 Natural gas imports and exports, quarterly data (million cubic metres)</t>
  </si>
  <si>
    <t>Table 4.3 Natural gas imports and exports, monthly data (million cubic metres)</t>
  </si>
  <si>
    <t>Table 4.3 Natural gas imports and exports, calorific values (Mj/m3)</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</si>
  <si>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</si>
  <si>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</si>
  <si>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</si>
  <si>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</si>
  <si>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</si>
  <si>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</si>
  <si>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</si>
  <si>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</si>
  <si>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</si>
  <si>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</si>
  <si>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</si>
  <si>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</si>
  <si>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</si>
  <si>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</si>
  <si>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</si>
  <si>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</si>
  <si>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</si>
  <si>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</si>
  <si>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</si>
  <si>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</si>
  <si>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</si>
  <si>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</si>
  <si>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</si>
  <si>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</si>
  <si>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</si>
  <si>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</si>
  <si>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</si>
  <si>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</si>
  <si>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</si>
  <si>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</si>
  <si>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</si>
  <si>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</si>
  <si>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</si>
  <si>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</si>
  <si>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</si>
  <si>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</si>
  <si>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</si>
  <si>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</si>
  <si>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</si>
  <si>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</si>
  <si>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</si>
  <si>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</si>
  <si>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</si>
  <si>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</si>
  <si>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</si>
  <si>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</si>
  <si>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</si>
  <si>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</si>
  <si>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</si>
  <si>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</si>
  <si>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</si>
  <si>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</si>
  <si>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</si>
  <si>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</si>
  <si>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</si>
  <si>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</si>
  <si>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</si>
  <si>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</si>
  <si>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</si>
  <si>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</si>
  <si>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</si>
  <si>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</si>
  <si>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</si>
  <si>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</si>
  <si>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</si>
  <si>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</si>
  <si>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</si>
  <si>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</si>
  <si>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</si>
  <si>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</si>
  <si>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</si>
  <si>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</si>
  <si>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</si>
  <si>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</si>
  <si>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</si>
  <si>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</si>
  <si>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</si>
  <si>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</si>
  <si>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</si>
  <si>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</si>
  <si>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</si>
  <si>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</si>
  <si>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</si>
  <si>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</si>
  <si>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</si>
  <si>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</si>
  <si>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</si>
  <si>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</si>
  <si>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</si>
  <si>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</si>
  <si>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</si>
  <si>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</si>
  <si>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</si>
  <si>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</si>
  <si>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</si>
  <si>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</si>
  <si>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</si>
  <si>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</si>
  <si>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</si>
  <si>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</si>
  <si>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</si>
  <si>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</si>
  <si>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</si>
  <si>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</si>
  <si>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</si>
  <si>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</si>
  <si>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</si>
  <si>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</si>
  <si>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</si>
  <si>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</si>
  <si>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</si>
  <si>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</si>
  <si>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</si>
  <si>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</si>
  <si>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</si>
  <si>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</si>
  <si>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</si>
  <si>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</si>
  <si>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</si>
  <si>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</si>
  <si>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</si>
  <si>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</si>
  <si>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</si>
  <si>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</si>
  <si>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</si>
  <si>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</si>
  <si>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</si>
  <si>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</si>
  <si>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</si>
  <si>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</si>
  <si>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</si>
  <si>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</si>
  <si>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</si>
  <si>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</si>
  <si>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</si>
  <si>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</si>
  <si>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</si>
  <si>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</si>
  <si>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</si>
  <si>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</si>
  <si>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</si>
  <si>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</si>
  <si>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</si>
  <si>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</si>
  <si>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</si>
  <si>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</si>
  <si>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</si>
  <si>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</si>
  <si>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</si>
  <si>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</si>
  <si>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</si>
  <si>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</si>
  <si>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</si>
  <si>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</si>
  <si>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</si>
  <si>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</si>
  <si>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</si>
  <si>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</si>
  <si>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</si>
  <si>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</si>
  <si>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</si>
  <si>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</si>
  <si>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</si>
  <si>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</si>
  <si>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</si>
  <si>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</si>
  <si>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</si>
  <si>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</si>
  <si>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</si>
  <si>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</si>
  <si>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</si>
  <si>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</si>
  <si>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</si>
  <si>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</si>
  <si>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</si>
  <si>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</si>
  <si>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</si>
  <si>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</si>
  <si>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</si>
  <si>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</si>
  <si>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</si>
  <si>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</si>
  <si>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</si>
  <si>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</si>
  <si>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</si>
  <si>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</si>
  <si>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</si>
  <si>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</si>
  <si>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</si>
  <si>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</si>
  <si>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</si>
  <si>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</si>
  <si>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</si>
  <si>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</si>
  <si>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</si>
  <si>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</si>
  <si>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</si>
  <si>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</si>
  <si>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</si>
  <si>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</si>
  <si>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</si>
  <si>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</si>
  <si>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</si>
  <si>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</si>
  <si>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</si>
  <si>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</si>
  <si>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</si>
  <si>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</si>
  <si>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</si>
  <si>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</si>
  <si>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</si>
  <si>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</si>
  <si>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</si>
  <si>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</si>
  <si>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</si>
  <si>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</si>
  <si>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</si>
  <si>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</si>
  <si>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</si>
  <si>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</si>
  <si>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</si>
  <si>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</si>
  <si>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</si>
  <si>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</si>
  <si>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</si>
  <si>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</si>
  <si>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</si>
  <si>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</si>
  <si>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</si>
  <si>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</si>
  <si>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</si>
  <si>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</si>
  <si>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</si>
  <si>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</si>
  <si>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</si>
  <si>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</si>
  <si>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</si>
  <si>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</si>
  <si>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</si>
  <si>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</si>
  <si>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</si>
  <si>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</si>
  <si>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</si>
  <si>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</si>
  <si>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</si>
  <si>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</si>
  <si>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</si>
  <si>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</si>
  <si>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</si>
  <si>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</si>
  <si>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</si>
  <si>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</si>
  <si>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</si>
  <si>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</si>
  <si>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</si>
  <si>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</si>
  <si>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</si>
  <si>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</si>
  <si>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</si>
  <si>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Quarter 2 2021</t>
  </si>
  <si>
    <t>Quarter 1 2021</t>
  </si>
  <si>
    <t>Quarter 4 2020</t>
  </si>
  <si>
    <t>Quarter 3 2020</t>
  </si>
  <si>
    <t>Quarter 2 2020</t>
  </si>
  <si>
    <t>Quarter 1 2020</t>
  </si>
  <si>
    <t>Quarter 4 2019</t>
  </si>
  <si>
    <t>Quarter 3 2019</t>
  </si>
  <si>
    <t>Quarter 2 2019</t>
  </si>
  <si>
    <t>Quarter 1 2019</t>
  </si>
  <si>
    <t>Quarter 4 2018</t>
  </si>
  <si>
    <t>Quarter 3 2018</t>
  </si>
  <si>
    <t>Quarter 2 2018</t>
  </si>
  <si>
    <t>Quarter 1 2018</t>
  </si>
  <si>
    <t>Quarter 4 2017</t>
  </si>
  <si>
    <t>Quarter 3 2017</t>
  </si>
  <si>
    <t>Quarter 2 2017</t>
  </si>
  <si>
    <t>Quarter 1 2017</t>
  </si>
  <si>
    <t>Quarter 4 2016</t>
  </si>
  <si>
    <t>Quarter 3 2016</t>
  </si>
  <si>
    <t>Quarter 2 2016</t>
  </si>
  <si>
    <t>Quarter 1 2016</t>
  </si>
  <si>
    <t>Quarter 4 2015</t>
  </si>
  <si>
    <t>Quarter 3 2015</t>
  </si>
  <si>
    <t>Quarter 2 2015</t>
  </si>
  <si>
    <t>Quarter 1 2015</t>
  </si>
  <si>
    <t>Quarter 4 2014</t>
  </si>
  <si>
    <t>Quarter 3 2014</t>
  </si>
  <si>
    <t>Quarter 2 2014</t>
  </si>
  <si>
    <t>Quarter 1 2014</t>
  </si>
  <si>
    <t>Quarter 4 2013</t>
  </si>
  <si>
    <t>Quarter 3 2013</t>
  </si>
  <si>
    <t>Quarter 2 2013</t>
  </si>
  <si>
    <t>Quarter 1 2013</t>
  </si>
  <si>
    <t>Quarter 4 2012</t>
  </si>
  <si>
    <t>Quarter 3 2012</t>
  </si>
  <si>
    <t>Quarter 2 2012</t>
  </si>
  <si>
    <t>Quarter 1 2012</t>
  </si>
  <si>
    <t>Quarter 4 2011</t>
  </si>
  <si>
    <t>Quarter 3 2011</t>
  </si>
  <si>
    <t>Quarter 2 2011</t>
  </si>
  <si>
    <t>Quarter 1 2011</t>
  </si>
  <si>
    <t>Quarter 4 2010</t>
  </si>
  <si>
    <t>Quarter 3 2010</t>
  </si>
  <si>
    <t>Quarter 2 2010</t>
  </si>
  <si>
    <t>Quarter 1 2010</t>
  </si>
  <si>
    <t>Quarter 4 2009</t>
  </si>
  <si>
    <t>Quarter 3 2009</t>
  </si>
  <si>
    <t>Quarter 2 2009</t>
  </si>
  <si>
    <t>Quarter 1 2009</t>
  </si>
  <si>
    <t>Quarter 4 2008</t>
  </si>
  <si>
    <t>Quarter 3 2008</t>
  </si>
  <si>
    <t>Quarter 2 2008</t>
  </si>
  <si>
    <t>Quarter 1 2008</t>
  </si>
  <si>
    <t>Quarter 4 2007</t>
  </si>
  <si>
    <t>Quarter 3 2007</t>
  </si>
  <si>
    <t>Quarter 2 2007</t>
  </si>
  <si>
    <t>Quarter 1 2007</t>
  </si>
  <si>
    <t>Quarter 4 2006</t>
  </si>
  <si>
    <t>Quarter 3 2006</t>
  </si>
  <si>
    <t>Quarter 2 2006</t>
  </si>
  <si>
    <t>Quarter 1 2006</t>
  </si>
  <si>
    <t>Quarter 4 2005</t>
  </si>
  <si>
    <t>Quarter 3 2005</t>
  </si>
  <si>
    <t>Quarter 2 2005</t>
  </si>
  <si>
    <t>Quarter 1 2005</t>
  </si>
  <si>
    <t>Quarter 4 2004</t>
  </si>
  <si>
    <t>Quarter 3 2004</t>
  </si>
  <si>
    <t>Quarter 2 2004</t>
  </si>
  <si>
    <t>Quarter 1 2004</t>
  </si>
  <si>
    <t>Quarter 4 2003</t>
  </si>
  <si>
    <t>Quarter 3 2003</t>
  </si>
  <si>
    <t>Quarter 2 2003</t>
  </si>
  <si>
    <t>Quarter 1 2003</t>
  </si>
  <si>
    <t>Quarter 4 2002</t>
  </si>
  <si>
    <t>Quarter 3 2002</t>
  </si>
  <si>
    <t>Quarter 2 2002</t>
  </si>
  <si>
    <t>Quarter 1 2002</t>
  </si>
  <si>
    <t>Quarter 4 2001</t>
  </si>
  <si>
    <t>Quarter 3 2001</t>
  </si>
  <si>
    <t>Quarter 2 2001</t>
  </si>
  <si>
    <t>Quarter 1 2001</t>
  </si>
  <si>
    <t>Quarter 4 2000</t>
  </si>
  <si>
    <t>Quarter 3 2000</t>
  </si>
  <si>
    <t>Quarter 2 2000</t>
  </si>
  <si>
    <t>Quarter 1 2000</t>
  </si>
  <si>
    <t>'Annual (GWh)'!</t>
  </si>
  <si>
    <t>'Month (GWh)'!</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</si>
  <si>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</si>
  <si>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</si>
  <si>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</si>
  <si>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</si>
  <si>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</si>
  <si>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</si>
  <si>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</si>
  <si>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</si>
  <si>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</si>
  <si>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</si>
  <si>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</si>
  <si>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Time period</t>
  </si>
  <si>
    <t>'Annual (Million m3)'!</t>
  </si>
  <si>
    <t>'Month (Million m3)'!</t>
  </si>
  <si>
    <t>Natural gas imports and exports, million cubic metres, main table</t>
  </si>
  <si>
    <t>Natural gas imports and exports, million cubic metres, annual data</t>
  </si>
  <si>
    <t>Natural gas imports and exports, million cubic metres, quarterly data</t>
  </si>
  <si>
    <t>Natural gas imports and exports, million cubic metres, monthly data</t>
  </si>
  <si>
    <t>Exports of Liquefied Natural Gas in 2018 were all to Pakistan.</t>
  </si>
  <si>
    <t>'calculation_MM3_hide'!</t>
  </si>
  <si>
    <t>'calculation_GWh_hide'!</t>
  </si>
  <si>
    <t>August 2021</t>
  </si>
  <si>
    <t>A negative figure means the UK was a net exporter of gas.</t>
  </si>
  <si>
    <t>Note 12</t>
  </si>
  <si>
    <t>Per cent change [note 12]</t>
  </si>
  <si>
    <t>Percentage change between the most recent year and the previous year; (+) represents a positive percentage change greater than 100%.</t>
  </si>
  <si>
    <t>Per cent change [note 11]</t>
  </si>
  <si>
    <t>September 2021</t>
  </si>
  <si>
    <t>Quarter 3 2021</t>
  </si>
  <si>
    <t>October 2021</t>
  </si>
  <si>
    <t>November 2021</t>
  </si>
  <si>
    <t>Natural gas statistics methodology note (opens in a new window)</t>
  </si>
  <si>
    <t>December 2021</t>
  </si>
  <si>
    <t>January 2022</t>
  </si>
  <si>
    <t>February 2022</t>
  </si>
  <si>
    <t>Quarter 4 2021</t>
  </si>
  <si>
    <t>March 2022</t>
  </si>
  <si>
    <t>April 2022</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</si>
  <si>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</si>
  <si>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</si>
  <si>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</si>
  <si>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</si>
  <si>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</si>
  <si>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</si>
  <si>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</si>
  <si>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</si>
  <si>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</si>
  <si>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</si>
  <si>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</si>
  <si>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</si>
  <si>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</si>
  <si>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</si>
  <si>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June 2022</t>
  </si>
  <si>
    <t>July 2022</t>
  </si>
  <si>
    <t>August 2022</t>
  </si>
  <si>
    <t>Quarter 2 2022</t>
  </si>
  <si>
    <t>September 2022</t>
  </si>
  <si>
    <t>October 2022</t>
  </si>
  <si>
    <t>November 2022</t>
  </si>
  <si>
    <t>Quarter 3 2022</t>
  </si>
  <si>
    <t xml:space="preserve">This spreadsheet forms part of the National Statistics publication Energy Trends produced by the Department for Energy Security &amp; Net Zero (DESNZ).
The data presented is on UK natural gas imports and exports; monthly data are published two month in arrears in both Gigawatt hours (GWh) and million cubic metres.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</si>
  <si>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</si>
  <si>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</si>
  <si>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</si>
  <si>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</si>
  <si>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</si>
  <si>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</si>
  <si>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</si>
  <si>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</si>
  <si>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</si>
  <si>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</si>
  <si>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</si>
  <si>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</si>
  <si>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</si>
  <si>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</si>
  <si>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</si>
  <si>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March 2023</t>
  </si>
  <si>
    <t>newsdesk@energysecurity.gov.uk</t>
  </si>
  <si>
    <t>-</t>
  </si>
  <si>
    <t>energy.stats@energysecurity.gov.uk</t>
  </si>
  <si>
    <t>April 2023</t>
  </si>
  <si>
    <t>May 2023</t>
  </si>
  <si>
    <t>Quarter 1 2023</t>
  </si>
  <si>
    <t>Physical flows of gas through the Bacton-Zeebrugge Interconnector. Please note that prior to 2016 the imports and exports in table 4.3 differ from those in table 4.2 because this table considered physical flows, as opposed to the commercial flows in table 4.2. The overall net trade is the same in both tables.</t>
  </si>
  <si>
    <t>June 2023</t>
  </si>
  <si>
    <t>July 2023</t>
  </si>
  <si>
    <t>August 2023</t>
  </si>
  <si>
    <t>Quarter 2 2023</t>
  </si>
  <si>
    <t>Of which direct exports</t>
  </si>
  <si>
    <t>Direct export via Norwegian Ula field</t>
  </si>
  <si>
    <t>Total exports to the Netherlands via the BBL interconnector and direct exports via the Chiswick, Grove, Kew, Markham, Minke, Orca, Stamford, Windermere and Wingate fields</t>
  </si>
  <si>
    <t xml:space="preserve">of which </t>
  </si>
  <si>
    <t>direct exports</t>
  </si>
  <si>
    <t>of which direct exports</t>
  </si>
  <si>
    <t>P</t>
  </si>
  <si>
    <t>of which</t>
  </si>
  <si>
    <t>September 2023</t>
  </si>
  <si>
    <t>Imports and exports down compared to record highs in 2022</t>
  </si>
  <si>
    <t>October 2023</t>
  </si>
  <si>
    <t>Anwar Annut</t>
  </si>
  <si>
    <t>gas.stats@energysecurity.gov.uk</t>
  </si>
  <si>
    <t>0300 068 5060</t>
  </si>
  <si>
    <t>Column1</t>
  </si>
  <si>
    <t>In the latest year</t>
  </si>
  <si>
    <t>November 2023</t>
  </si>
  <si>
    <t>Quarter 3 2023</t>
  </si>
  <si>
    <t>Quarter 4 2023 [provisional]</t>
  </si>
  <si>
    <t>Imports remain down compared to record highs in 2022</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</si>
  <si>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</si>
  <si>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</si>
  <si>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</si>
  <si>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</si>
  <si>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</si>
  <si>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</si>
  <si>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</si>
  <si>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</si>
  <si>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</si>
  <si>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</si>
  <si>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</si>
  <si>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</si>
  <si>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</si>
  <si>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r>
      <t xml:space="preserve">These data were published on </t>
    </r>
    <r>
      <rPr>
        <b/>
        <sz val="12"/>
        <rFont val="Calibri"/>
        <family val="2"/>
        <scheme val="minor"/>
      </rPr>
      <t>Thursday 28th March 2024</t>
    </r>
    <r>
      <rPr>
        <sz val="12"/>
        <rFont val="Calibri"/>
        <family val="2"/>
        <scheme val="minor"/>
      </rPr>
      <t xml:space="preserve">
The next publication date is </t>
    </r>
    <r>
      <rPr>
        <b/>
        <sz val="12"/>
        <rFont val="Calibri"/>
        <family val="2"/>
        <scheme val="minor"/>
      </rPr>
      <t>Thursday 25th April 2024</t>
    </r>
  </si>
  <si>
    <r>
      <t xml:space="preserve">This spreadsheet contains monthly, quarterly and annual data including </t>
    </r>
    <r>
      <rPr>
        <b/>
        <sz val="12"/>
        <rFont val="Calibri"/>
        <family val="2"/>
        <scheme val="minor"/>
      </rPr>
      <t>new data for January 2024</t>
    </r>
  </si>
  <si>
    <t>The revisions period is January 2022 to December 2023</t>
  </si>
  <si>
    <t>December 2023</t>
  </si>
  <si>
    <t>In 2023 imports and exports decreased by 20 and 32 per cent respectively compared to the record highs seen in 2022 as a result of the Russia-Ukraine conflict. Imports returned to similar pre-Russia-Ukraine levels but exports, whilst significantly down compared to the exceptional record in 2022 remained substantial, similar to pre-2022 record highs. In 2023, exports were met with declining UK demand, rather than increased imports observed in 2022. 
Imports in both pipeline and liquified natural gas (LNG) fell by 17 and 25 per cent respectively. Imports from Belgium and the Netherlands fell to record lows as interconnectors continued to be used to export rather than import for the majority of the year. Pipeline imports from Norway remain the largest import source accounting for 57 per cent of total imports and 32 per cent of gross supply (production + imports).</t>
  </si>
  <si>
    <t xml:space="preserve">In the three months to January 2024, imports were down 13 per cent compared to the same period in the previous year. Imports were below average for the time of year due to low demand and reduced exports which were down 51 per cent in the same period. Exports were at record highs a year earlier as the UK supported European efforts to move away from Russian gas. Whilst exports have reduced, they remain substantial due to continued exports to mainland Europe via interconnectors which would typically be used to import at this time of year (see table 4.3 for more information). The reduction in imports was driven by a drop in imports of LNG which were down 36 per cent in the same period, conversely pipeline imports were up as imports from Norway increased by 10 per cent.  </t>
  </si>
  <si>
    <t>November 2006</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</si>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</sst>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 \p;;;@&quot; p&quot;"/>
    <numFmt numFmtId="165" formatCode="@\ "/>
    <numFmt numFmtId="166" formatCode="[$-809]dd\ mmmm\ yyyy;@"/>
    <numFmt numFmtId="167" formatCode="#,##0.0;\-#,##0.0"/>
    <numFmt numFmtId="168" formatCode="0.0%"/>
    <numFmt numFmtId="169" formatCode="0;;;@"/>
    <numFmt numFmtId="170" formatCode="_-* #,##0_-;\-* #,##0_-;_-* &quot;-&quot;??_-;_-@_-"/>
  </numFmts>
  <fonts count="31"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10"/>
      <name val="MS Sans Serif"/>
      <family val="2"/>
    </font>
    <font>
      <b/>
      <sz val="10"/>
      <name val="MS Sans Serif"/>
      <family val="2"/>
    </font>
    <font>
      <sz val="9"/>
      <name val="MS Sans Serif"/>
      <family val="2"/>
    </font>
    <font>
      <u/>
      <sz val="10"/>
      <color indexed="12"/>
      <name val="Arial"/>
      <family val="2"/>
    </font>
    <font>
      <b/>
      <sz val="18"/>
      <name val="MS Sans Serif"/>
      <family val="2"/>
    </font>
    <font>
      <i/>
      <sz val="9"/>
      <name val="MS Sans Serif"/>
      <family val="2"/>
    </font>
    <font>
      <sz val="9"/>
      <color indexed="39"/>
      <name val="MS Sans Serif"/>
      <family val="2"/>
    </font>
    <font>
      <i/>
      <sz val="10"/>
      <name val="MS Sans Serif"/>
      <family val="2"/>
    </font>
    <font>
      <sz val="8"/>
      <name val="MS Sans Serif"/>
      <family val="2"/>
    </font>
    <font>
      <sz val="10"/>
      <color indexed="39"/>
      <name val="MS Sans Serif"/>
      <family val="2"/>
    </font>
    <font>
      <sz val="8"/>
      <name val="Calibri"/>
      <family val="2"/>
      <scheme val="minor"/>
    </font>
    <font>
      <sz val="12"/>
      <name val="Calibri"/>
      <family val="2"/>
      <scheme val="minor"/>
    </font>
    <font>
      <u/>
      <sz val="12"/>
      <color rgb="FF0000FF"/>
      <name val="Calibri"/>
      <family val="2"/>
    </font>
    <font>
      <sz val="12"/>
      <color rgb="FF000000"/>
      <name val="Calibri"/>
      <family val="2"/>
    </font>
    <font>
      <sz val="12"/>
      <color rgb="FF0000FF"/>
      <name val="Calibri"/>
      <family val="2"/>
    </font>
    <font>
      <b/>
      <sz val="12"/>
      <name val="Calibri"/>
      <family val="2"/>
      <scheme val="minor"/>
    </font>
    <font>
      <i/>
      <sz val="12"/>
      <color theme="1"/>
      <name val="Calibri"/>
      <family val="2"/>
      <scheme val="minor"/>
    </font>
    <font>
      <i/>
      <sz val="9"/>
      <name val="MS Sans Serif"/>
    </font>
    <font>
      <sz val="12"/>
      <color theme="0"/>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rgb="FFFFFFFF"/>
        <bgColor rgb="FFFFFFFF"/>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10" fillId="0" borderId="0"/>
    <xf numFmtId="9" fontId="11" fillId="0" borderId="0" applyFont="0" applyFill="0" applyBorder="0" applyAlignment="0" applyProtection="0"/>
    <xf numFmtId="40" fontId="1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166" fontId="11" fillId="0" borderId="0"/>
    <xf numFmtId="9" fontId="9" fillId="0" borderId="0" applyFont="0" applyFill="0" applyBorder="0" applyAlignment="0" applyProtection="0"/>
    <xf numFmtId="0" fontId="24" fillId="0" borderId="0" applyNumberFormat="0" applyBorder="0" applyProtection="0">
      <alignment vertical="center" wrapText="1"/>
    </xf>
    <xf numFmtId="0" fontId="24" fillId="0" borderId="0" applyNumberFormat="0" applyBorder="0" applyProtection="0">
      <alignment vertical="center" wrapText="1"/>
    </xf>
    <xf numFmtId="0" fontId="23" fillId="0" borderId="0" applyNumberFormat="0" applyFill="0" applyBorder="0" applyAlignment="0" applyProtection="0"/>
  </cellStyleXfs>
  <cellXfs count="161">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166" fontId="11" fillId="0" borderId="0" xfId="13"/>
    <xf numFmtId="166" fontId="15" fillId="0" borderId="0" xfId="13" applyFont="1"/>
    <xf numFmtId="166" fontId="11" fillId="0" borderId="6" xfId="13" applyBorder="1"/>
    <xf numFmtId="0" fontId="12" fillId="3" borderId="12" xfId="13" applyNumberFormat="1" applyFont="1" applyFill="1" applyBorder="1"/>
    <xf numFmtId="1" fontId="12" fillId="3" borderId="13" xfId="13" applyNumberFormat="1" applyFont="1" applyFill="1" applyBorder="1"/>
    <xf numFmtId="165" fontId="13" fillId="0" borderId="0" xfId="13" applyNumberFormat="1" applyFont="1" applyAlignment="1">
      <alignment horizontal="right"/>
    </xf>
    <xf numFmtId="165" fontId="16" fillId="0" borderId="0" xfId="13" applyNumberFormat="1" applyFont="1" applyAlignment="1">
      <alignment horizontal="right"/>
    </xf>
    <xf numFmtId="166" fontId="13" fillId="0" borderId="0" xfId="13" applyFont="1" applyAlignment="1">
      <alignment horizontal="right"/>
    </xf>
    <xf numFmtId="166" fontId="17" fillId="0" borderId="0" xfId="13" applyFont="1" applyAlignment="1">
      <alignment horizontal="right"/>
    </xf>
    <xf numFmtId="166" fontId="16" fillId="0" borderId="0" xfId="13" applyFont="1" applyAlignment="1">
      <alignment horizontal="right"/>
    </xf>
    <xf numFmtId="49" fontId="13" fillId="0" borderId="6" xfId="13" applyNumberFormat="1" applyFont="1" applyBorder="1" applyAlignment="1">
      <alignment horizontal="right"/>
    </xf>
    <xf numFmtId="49" fontId="13" fillId="0" borderId="0" xfId="13" applyNumberFormat="1" applyFont="1" applyAlignment="1">
      <alignment horizontal="right"/>
    </xf>
    <xf numFmtId="166" fontId="16" fillId="0" borderId="5" xfId="13" applyFont="1" applyBorder="1" applyAlignment="1">
      <alignment horizontal="right"/>
    </xf>
    <xf numFmtId="166" fontId="17" fillId="0" borderId="5" xfId="13" applyFont="1" applyBorder="1" applyAlignment="1">
      <alignment horizontal="right"/>
    </xf>
    <xf numFmtId="0" fontId="12" fillId="3" borderId="14" xfId="13" applyNumberFormat="1" applyFont="1" applyFill="1" applyBorder="1"/>
    <xf numFmtId="1" fontId="12" fillId="3" borderId="15" xfId="13" applyNumberFormat="1" applyFont="1" applyFill="1" applyBorder="1"/>
    <xf numFmtId="49" fontId="13" fillId="0" borderId="2" xfId="13" applyNumberFormat="1" applyFont="1" applyBorder="1" applyAlignment="1">
      <alignment horizontal="right"/>
    </xf>
    <xf numFmtId="165" fontId="13" fillId="0" borderId="2" xfId="13" applyNumberFormat="1" applyFont="1" applyBorder="1" applyAlignment="1">
      <alignment horizontal="right"/>
    </xf>
    <xf numFmtId="0" fontId="11" fillId="0" borderId="0" xfId="13" applyNumberFormat="1"/>
    <xf numFmtId="166" fontId="13" fillId="0" borderId="0" xfId="13" applyFont="1"/>
    <xf numFmtId="166" fontId="0" fillId="0" borderId="0" xfId="13" applyFont="1"/>
    <xf numFmtId="166" fontId="13" fillId="0" borderId="5" xfId="13" applyFont="1" applyBorder="1"/>
    <xf numFmtId="166" fontId="11" fillId="0" borderId="5" xfId="13" applyBorder="1"/>
    <xf numFmtId="49" fontId="13" fillId="0" borderId="5" xfId="13" applyNumberFormat="1" applyFont="1" applyBorder="1" applyAlignment="1">
      <alignment horizontal="right"/>
    </xf>
    <xf numFmtId="165" fontId="13" fillId="0" borderId="5" xfId="13" applyNumberFormat="1" applyFont="1" applyBorder="1" applyAlignment="1">
      <alignment horizontal="right"/>
    </xf>
    <xf numFmtId="1" fontId="11" fillId="0" borderId="0" xfId="13" applyNumberFormat="1"/>
    <xf numFmtId="166" fontId="11" fillId="0" borderId="8" xfId="13" applyBorder="1"/>
    <xf numFmtId="166" fontId="18" fillId="0" borderId="5" xfId="13" applyFont="1" applyBorder="1"/>
    <xf numFmtId="166" fontId="19" fillId="0" borderId="5" xfId="13" applyFont="1" applyBorder="1" applyAlignment="1">
      <alignment vertical="top" wrapText="1"/>
    </xf>
    <xf numFmtId="166" fontId="19" fillId="0" borderId="5" xfId="13" applyFont="1" applyBorder="1" applyAlignment="1">
      <alignment horizontal="centerContinuous" wrapText="1"/>
    </xf>
    <xf numFmtId="166" fontId="19" fillId="0" borderId="7" xfId="13" applyFont="1" applyBorder="1" applyAlignment="1">
      <alignment horizontal="centerContinuous" wrapText="1"/>
    </xf>
    <xf numFmtId="166" fontId="20" fillId="0" borderId="3" xfId="13" applyFont="1" applyBorder="1"/>
    <xf numFmtId="1" fontId="11" fillId="0" borderId="6" xfId="13" applyNumberFormat="1" applyBorder="1"/>
    <xf numFmtId="38" fontId="0" fillId="0" borderId="0" xfId="10" applyNumberFormat="1" applyFont="1"/>
    <xf numFmtId="0" fontId="11" fillId="0" borderId="5" xfId="13" applyNumberFormat="1" applyBorder="1"/>
    <xf numFmtId="1" fontId="11" fillId="0" borderId="5" xfId="13" applyNumberFormat="1" applyBorder="1"/>
    <xf numFmtId="1" fontId="11" fillId="0" borderId="4" xfId="13" applyNumberFormat="1" applyBorder="1"/>
    <xf numFmtId="3" fontId="11" fillId="0" borderId="0" xfId="13" applyNumberFormat="1"/>
    <xf numFmtId="3" fontId="11" fillId="0" borderId="0" xfId="13" applyNumberFormat="1" applyAlignment="1">
      <alignment horizontal="right"/>
    </xf>
    <xf numFmtId="164" fontId="11" fillId="0" borderId="0" xfId="13" applyNumberFormat="1"/>
    <xf numFmtId="166" fontId="11" fillId="0" borderId="2" xfId="13" applyBorder="1"/>
    <xf numFmtId="0" fontId="11" fillId="0" borderId="2" xfId="13" applyNumberFormat="1" applyBorder="1"/>
    <xf numFmtId="1" fontId="11" fillId="0" borderId="2" xfId="13" applyNumberFormat="1" applyBorder="1"/>
    <xf numFmtId="1" fontId="11" fillId="0" borderId="1" xfId="13" applyNumberFormat="1" applyBorder="1"/>
    <xf numFmtId="0" fontId="11" fillId="0" borderId="6" xfId="13" applyNumberFormat="1" applyBorder="1"/>
    <xf numFmtId="166" fontId="13" fillId="0" borderId="5" xfId="13" applyFont="1" applyBorder="1" applyAlignment="1">
      <alignment horizontal="right"/>
    </xf>
    <xf numFmtId="166" fontId="19" fillId="0" borderId="5" xfId="13" applyFont="1" applyBorder="1" applyAlignment="1">
      <alignment horizontal="right" vertical="top" wrapText="1"/>
    </xf>
    <xf numFmtId="166" fontId="19" fillId="0" borderId="5" xfId="13" applyFont="1" applyBorder="1" applyAlignment="1">
      <alignment horizontal="center" vertical="top" wrapText="1"/>
    </xf>
    <xf numFmtId="0" fontId="2" fillId="2" borderId="5" xfId="5" applyFill="1" applyBorder="1" applyAlignment="1">
      <alignment vertical="center"/>
    </xf>
    <xf numFmtId="0" fontId="2" fillId="0" borderId="0" xfId="5" applyAlignment="1">
      <alignment horizontal="center" vertical="center" wrapText="1"/>
    </xf>
    <xf numFmtId="0" fontId="2" fillId="0" borderId="2" xfId="5" applyBorder="1" applyAlignment="1">
      <alignment vertical="center"/>
    </xf>
    <xf numFmtId="0" fontId="2" fillId="0" borderId="9" xfId="5" applyBorder="1" applyAlignment="1">
      <alignment vertical="center"/>
    </xf>
    <xf numFmtId="0" fontId="2" fillId="0" borderId="4" xfId="5" applyBorder="1" applyAlignment="1">
      <alignment horizontal="center" vertical="center" wrapText="1"/>
    </xf>
    <xf numFmtId="0" fontId="2" fillId="0" borderId="5" xfId="5" applyBorder="1" applyAlignment="1">
      <alignment horizontal="center" vertical="center" wrapText="1"/>
    </xf>
    <xf numFmtId="0" fontId="2" fillId="0" borderId="10" xfId="5" applyBorder="1" applyAlignment="1">
      <alignment horizontal="center" vertical="center" wrapText="1"/>
    </xf>
    <xf numFmtId="0" fontId="5" fillId="0" borderId="1" xfId="5" applyFont="1" applyBorder="1" applyAlignment="1">
      <alignment vertical="center"/>
    </xf>
    <xf numFmtId="0" fontId="5" fillId="0" borderId="2" xfId="5" applyFont="1" applyBorder="1" applyAlignment="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37" fontId="2" fillId="0" borderId="0" xfId="7" applyNumberFormat="1" applyFont="1" applyAlignment="1">
      <alignment vertical="center" wrapText="1"/>
    </xf>
    <xf numFmtId="37" fontId="2" fillId="0" borderId="9" xfId="7" applyNumberFormat="1" applyFont="1" applyBorder="1" applyAlignment="1">
      <alignment vertical="center" wrapText="1"/>
    </xf>
    <xf numFmtId="37" fontId="2" fillId="0" borderId="11" xfId="7" applyNumberFormat="1" applyFont="1" applyBorder="1" applyAlignment="1">
      <alignment vertical="center" wrapText="1"/>
    </xf>
    <xf numFmtId="0" fontId="5" fillId="0" borderId="10" xfId="5" applyFont="1" applyBorder="1" applyAlignment="1">
      <alignment horizontal="center" vertical="center" wrapText="1"/>
    </xf>
    <xf numFmtId="0" fontId="2" fillId="2" borderId="5" xfId="5" applyFill="1" applyBorder="1" applyAlignment="1">
      <alignment horizontal="left" vertical="center"/>
    </xf>
    <xf numFmtId="0" fontId="2" fillId="0" borderId="1" xfId="5" applyBorder="1" applyAlignment="1">
      <alignment horizontal="left" vertical="center"/>
    </xf>
    <xf numFmtId="0" fontId="5" fillId="0" borderId="0" xfId="5" applyFont="1" applyAlignment="1">
      <alignment horizontal="left" vertical="center" wrapText="1"/>
    </xf>
    <xf numFmtId="0" fontId="5" fillId="0" borderId="0" xfId="5" applyFont="1">
      <alignment vertical="center" wrapText="1"/>
    </xf>
    <xf numFmtId="0" fontId="5" fillId="0" borderId="5" xfId="5" applyFont="1" applyBorder="1" applyAlignment="1">
      <alignment horizontal="center" vertical="center" wrapText="1"/>
    </xf>
    <xf numFmtId="0" fontId="2" fillId="2" borderId="6" xfId="5" applyFill="1" applyBorder="1" applyAlignment="1">
      <alignment vertical="center"/>
    </xf>
    <xf numFmtId="0" fontId="8" fillId="0" borderId="0" xfId="0" applyFont="1" applyAlignment="1">
      <alignment horizontal="center"/>
    </xf>
    <xf numFmtId="0" fontId="8" fillId="0" borderId="0" xfId="0" applyFont="1" applyAlignment="1">
      <alignment horizontal="center" vertical="center"/>
    </xf>
    <xf numFmtId="37" fontId="2" fillId="0" borderId="1" xfId="7" applyNumberFormat="1" applyFont="1" applyBorder="1" applyAlignment="1">
      <alignment horizontal="right" vertical="center" wrapText="1" indent="1"/>
    </xf>
    <xf numFmtId="37" fontId="2" fillId="0" borderId="6" xfId="7" applyNumberFormat="1" applyFont="1" applyBorder="1" applyAlignment="1">
      <alignment horizontal="right" vertical="center" wrapText="1" indent="1"/>
    </xf>
    <xf numFmtId="37" fontId="2" fillId="0" borderId="1" xfId="7" applyNumberFormat="1" applyFont="1" applyFill="1" applyBorder="1" applyAlignment="1">
      <alignment horizontal="right" vertical="center" wrapText="1"/>
    </xf>
    <xf numFmtId="37" fontId="2" fillId="0" borderId="2" xfId="7" applyNumberFormat="1" applyFont="1" applyFill="1" applyBorder="1" applyAlignment="1">
      <alignment horizontal="right" vertical="center" wrapText="1"/>
    </xf>
    <xf numFmtId="37" fontId="2" fillId="0" borderId="9" xfId="7" applyNumberFormat="1" applyFont="1" applyFill="1" applyBorder="1" applyAlignment="1">
      <alignment horizontal="right" vertical="center" wrapText="1"/>
    </xf>
    <xf numFmtId="37" fontId="2" fillId="0" borderId="6" xfId="7" applyNumberFormat="1" applyFont="1" applyFill="1" applyBorder="1" applyAlignment="1">
      <alignment horizontal="right" vertical="center" wrapText="1"/>
    </xf>
    <xf numFmtId="37" fontId="2" fillId="0" borderId="0" xfId="7" applyNumberFormat="1" applyFont="1" applyFill="1" applyBorder="1" applyAlignment="1">
      <alignment horizontal="right" vertical="center" wrapText="1"/>
    </xf>
    <xf numFmtId="37" fontId="5" fillId="0" borderId="11" xfId="7" applyNumberFormat="1" applyFont="1" applyFill="1" applyBorder="1" applyAlignment="1">
      <alignment horizontal="right" vertical="center" wrapText="1"/>
    </xf>
    <xf numFmtId="37" fontId="2" fillId="0" borderId="6" xfId="7" applyNumberFormat="1" applyFont="1" applyBorder="1" applyAlignment="1">
      <alignment horizontal="right" vertical="center" wrapText="1"/>
    </xf>
    <xf numFmtId="37" fontId="2" fillId="0" borderId="0" xfId="7" applyNumberFormat="1" applyFont="1" applyBorder="1" applyAlignment="1">
      <alignment horizontal="right" vertical="center" wrapText="1"/>
    </xf>
    <xf numFmtId="37" fontId="2" fillId="0" borderId="11" xfId="7" applyNumberFormat="1" applyFont="1" applyBorder="1" applyAlignment="1">
      <alignment horizontal="right" vertical="center" wrapText="1"/>
    </xf>
    <xf numFmtId="37" fontId="5" fillId="0" borderId="6" xfId="7" applyNumberFormat="1" applyFont="1" applyFill="1" applyBorder="1" applyAlignment="1">
      <alignment horizontal="right" vertical="center" wrapText="1"/>
    </xf>
    <xf numFmtId="37" fontId="5" fillId="0" borderId="0" xfId="7" applyNumberFormat="1" applyFont="1" applyFill="1" applyBorder="1" applyAlignment="1">
      <alignment horizontal="right" vertical="center" wrapText="1"/>
    </xf>
    <xf numFmtId="167" fontId="2" fillId="2" borderId="4" xfId="7" applyNumberFormat="1" applyFont="1" applyFill="1" applyBorder="1" applyAlignment="1">
      <alignment horizontal="right" vertical="center" wrapText="1"/>
    </xf>
    <xf numFmtId="167" fontId="2" fillId="2" borderId="5" xfId="7" applyNumberFormat="1" applyFont="1" applyFill="1" applyBorder="1" applyAlignment="1">
      <alignment horizontal="right" vertical="center" wrapText="1"/>
    </xf>
    <xf numFmtId="167" fontId="2" fillId="2" borderId="10" xfId="7" applyNumberFormat="1" applyFont="1" applyFill="1" applyBorder="1" applyAlignment="1">
      <alignment horizontal="right" vertical="center" wrapText="1"/>
    </xf>
    <xf numFmtId="167" fontId="2" fillId="2" borderId="6" xfId="7" applyNumberFormat="1" applyFont="1" applyFill="1" applyBorder="1" applyAlignment="1">
      <alignment horizontal="right" vertical="center" wrapText="1"/>
    </xf>
    <xf numFmtId="167" fontId="2" fillId="2" borderId="0" xfId="7" applyNumberFormat="1" applyFont="1" applyFill="1" applyBorder="1" applyAlignment="1">
      <alignment horizontal="right" vertical="center" wrapText="1"/>
    </xf>
    <xf numFmtId="167" fontId="2" fillId="2" borderId="11" xfId="7" applyNumberFormat="1" applyFont="1" applyFill="1" applyBorder="1" applyAlignment="1">
      <alignment horizontal="right" vertical="center" wrapText="1"/>
    </xf>
    <xf numFmtId="37" fontId="2" fillId="0" borderId="2" xfId="7" applyNumberFormat="1" applyFont="1" applyBorder="1" applyAlignment="1">
      <alignment vertical="center" wrapText="1"/>
    </xf>
    <xf numFmtId="37" fontId="2" fillId="0" borderId="0" xfId="7" applyNumberFormat="1" applyFont="1" applyBorder="1" applyAlignment="1">
      <alignment vertical="center" wrapText="1"/>
    </xf>
    <xf numFmtId="37" fontId="2" fillId="0" borderId="0" xfId="5" applyNumberFormat="1">
      <alignment vertical="center" wrapText="1"/>
    </xf>
    <xf numFmtId="37" fontId="2" fillId="0" borderId="9" xfId="5" applyNumberFormat="1" applyBorder="1">
      <alignment vertical="center" wrapText="1"/>
    </xf>
    <xf numFmtId="37" fontId="2" fillId="0" borderId="1" xfId="5" applyNumberFormat="1" applyBorder="1">
      <alignment vertical="center" wrapText="1"/>
    </xf>
    <xf numFmtId="37" fontId="2" fillId="0" borderId="11" xfId="5" applyNumberFormat="1" applyBorder="1">
      <alignment vertical="center" wrapText="1"/>
    </xf>
    <xf numFmtId="37" fontId="2" fillId="0" borderId="6" xfId="5" applyNumberFormat="1" applyBorder="1">
      <alignment vertical="center" wrapText="1"/>
    </xf>
    <xf numFmtId="37" fontId="2" fillId="0" borderId="1" xfId="7" applyNumberFormat="1" applyFont="1" applyBorder="1" applyAlignment="1">
      <alignment horizontal="right" vertical="center" wrapText="1"/>
    </xf>
    <xf numFmtId="37" fontId="2" fillId="0" borderId="2" xfId="7" applyNumberFormat="1" applyFont="1" applyBorder="1" applyAlignment="1">
      <alignment horizontal="right" vertical="center" wrapText="1"/>
    </xf>
    <xf numFmtId="37" fontId="2" fillId="0" borderId="9" xfId="7" applyNumberFormat="1" applyFont="1" applyBorder="1" applyAlignment="1">
      <alignment horizontal="right" vertical="center" wrapText="1"/>
    </xf>
    <xf numFmtId="0" fontId="2" fillId="0" borderId="16" xfId="5" applyBorder="1" applyAlignment="1">
      <alignment vertical="center"/>
    </xf>
    <xf numFmtId="166" fontId="11" fillId="0" borderId="0" xfId="13" quotePrefix="1"/>
    <xf numFmtId="0" fontId="22" fillId="0" borderId="0" xfId="5" applyFont="1">
      <alignment vertical="center" wrapText="1"/>
    </xf>
    <xf numFmtId="168" fontId="2" fillId="0" borderId="0" xfId="14" applyNumberFormat="1" applyFont="1" applyAlignment="1">
      <alignment vertical="center" wrapText="1"/>
    </xf>
    <xf numFmtId="0" fontId="23" fillId="0" borderId="0" xfId="4" applyFont="1" applyAlignment="1" applyProtection="1">
      <alignment vertical="center" wrapText="1"/>
    </xf>
    <xf numFmtId="0" fontId="25" fillId="0" borderId="0" xfId="15" applyFont="1">
      <alignment vertical="center" wrapText="1"/>
    </xf>
    <xf numFmtId="0" fontId="25" fillId="0" borderId="0" xfId="15" applyFont="1" applyAlignment="1">
      <alignment vertical="center"/>
    </xf>
    <xf numFmtId="9" fontId="2" fillId="0" borderId="0" xfId="14" applyFont="1" applyAlignment="1">
      <alignment vertical="center" wrapText="1"/>
    </xf>
    <xf numFmtId="166" fontId="11" fillId="0" borderId="2" xfId="13" quotePrefix="1" applyBorder="1"/>
    <xf numFmtId="37" fontId="2" fillId="0" borderId="0" xfId="0" applyNumberFormat="1" applyFont="1" applyAlignment="1">
      <alignment vertical="center" wrapText="1"/>
    </xf>
    <xf numFmtId="37" fontId="2" fillId="0" borderId="11" xfId="0" applyNumberFormat="1" applyFont="1" applyBorder="1" applyAlignment="1">
      <alignment vertical="center" wrapText="1"/>
    </xf>
    <xf numFmtId="37" fontId="2" fillId="0" borderId="6" xfId="0" applyNumberFormat="1" applyFont="1" applyBorder="1" applyAlignment="1">
      <alignment horizontal="right" vertical="center" wrapText="1" indent="1"/>
    </xf>
    <xf numFmtId="37" fontId="2" fillId="0" borderId="17" xfId="0" applyNumberFormat="1" applyFont="1" applyBorder="1" applyAlignment="1">
      <alignment horizontal="right" vertical="center" wrapText="1" indent="1"/>
    </xf>
    <xf numFmtId="169" fontId="11" fillId="0" borderId="0" xfId="8" quotePrefix="1" applyNumberFormat="1" applyFont="1"/>
    <xf numFmtId="169" fontId="11" fillId="0" borderId="0" xfId="8" applyNumberFormat="1" applyFont="1"/>
    <xf numFmtId="170" fontId="2" fillId="0" borderId="0" xfId="7" applyNumberFormat="1" applyFont="1" applyAlignment="1">
      <alignment vertical="center" wrapText="1"/>
    </xf>
    <xf numFmtId="0" fontId="23" fillId="4" borderId="0" xfId="17" applyFill="1" applyAlignment="1">
      <alignment vertical="center" wrapText="1"/>
    </xf>
    <xf numFmtId="167" fontId="2" fillId="0" borderId="0" xfId="5" applyNumberFormat="1" applyAlignment="1">
      <alignment horizontal="right" vertical="center" wrapText="1"/>
    </xf>
    <xf numFmtId="167" fontId="2" fillId="0" borderId="9" xfId="5" applyNumberFormat="1" applyBorder="1" applyAlignment="1">
      <alignment horizontal="right" vertical="center" wrapText="1"/>
    </xf>
    <xf numFmtId="167" fontId="2" fillId="0" borderId="1" xfId="5" applyNumberFormat="1" applyBorder="1" applyAlignment="1">
      <alignment horizontal="right" vertical="center" wrapText="1"/>
    </xf>
    <xf numFmtId="167" fontId="2" fillId="0" borderId="11" xfId="5" applyNumberFormat="1" applyBorder="1" applyAlignment="1">
      <alignment horizontal="right" vertical="center" wrapText="1"/>
    </xf>
    <xf numFmtId="167" fontId="2" fillId="0" borderId="6" xfId="5" applyNumberFormat="1" applyBorder="1" applyAlignment="1">
      <alignment horizontal="right" vertical="center" wrapText="1"/>
    </xf>
    <xf numFmtId="0" fontId="2" fillId="0" borderId="0" xfId="5" quotePrefix="1">
      <alignment vertical="center" wrapText="1"/>
    </xf>
    <xf numFmtId="0" fontId="23" fillId="4" borderId="0" xfId="4" applyFont="1" applyFill="1" applyAlignment="1" applyProtection="1">
      <alignment vertical="center" wrapText="1"/>
    </xf>
    <xf numFmtId="37" fontId="22" fillId="0" borderId="0" xfId="5" applyNumberFormat="1" applyFont="1">
      <alignment vertical="center" wrapText="1"/>
    </xf>
    <xf numFmtId="37" fontId="22" fillId="0" borderId="11" xfId="5" applyNumberFormat="1" applyFont="1" applyBorder="1">
      <alignment vertical="center" wrapText="1"/>
    </xf>
    <xf numFmtId="37" fontId="22" fillId="0" borderId="6" xfId="5" applyNumberFormat="1" applyFont="1" applyBorder="1">
      <alignment vertical="center" wrapText="1"/>
    </xf>
    <xf numFmtId="0" fontId="27" fillId="0" borderId="5" xfId="5" applyFont="1" applyBorder="1" applyAlignment="1">
      <alignment horizontal="center" vertical="center" wrapText="1"/>
    </xf>
    <xf numFmtId="49" fontId="28" fillId="0" borderId="0" xfId="13" applyNumberFormat="1" applyFont="1" applyAlignment="1">
      <alignment horizontal="right"/>
    </xf>
    <xf numFmtId="166" fontId="28" fillId="0" borderId="0" xfId="13" applyFont="1" applyAlignment="1">
      <alignment horizontal="right"/>
    </xf>
    <xf numFmtId="10" fontId="2" fillId="0" borderId="0" xfId="14" applyNumberFormat="1" applyFont="1" applyAlignment="1">
      <alignment vertical="center" wrapText="1"/>
    </xf>
    <xf numFmtId="0" fontId="29" fillId="0" borderId="4" xfId="5" applyFont="1" applyBorder="1" applyAlignment="1">
      <alignment horizontal="left" vertical="center" wrapText="1"/>
    </xf>
    <xf numFmtId="0" fontId="2" fillId="0" borderId="9" xfId="5" applyBorder="1" applyAlignment="1">
      <alignment horizontal="right" vertical="center" wrapText="1"/>
    </xf>
    <xf numFmtId="0" fontId="2" fillId="0" borderId="11" xfId="5" applyBorder="1" applyAlignment="1">
      <alignment horizontal="right" vertical="center" wrapText="1"/>
    </xf>
    <xf numFmtId="0" fontId="2" fillId="0" borderId="18" xfId="5" applyBorder="1" applyAlignment="1">
      <alignment horizontal="center" vertical="center" wrapText="1"/>
    </xf>
    <xf numFmtId="0" fontId="2" fillId="0" borderId="17" xfId="5" applyBorder="1" applyAlignment="1">
      <alignment horizontal="right" vertical="center" wrapText="1"/>
    </xf>
    <xf numFmtId="0" fontId="2" fillId="0" borderId="17" xfId="0" applyFont="1" applyBorder="1" applyAlignment="1">
      <alignment horizontal="right" vertical="center" wrapText="1"/>
    </xf>
    <xf numFmtId="0" fontId="2" fillId="0" borderId="11" xfId="5" quotePrefix="1" applyBorder="1" applyAlignment="1">
      <alignment horizontal="right" vertical="center" wrapText="1"/>
    </xf>
    <xf numFmtId="0" fontId="2" fillId="0" borderId="11" xfId="0" applyFont="1" applyBorder="1" applyAlignment="1">
      <alignment horizontal="right" vertical="center" wrapText="1"/>
    </xf>
    <xf numFmtId="37" fontId="2" fillId="0" borderId="16" xfId="7" applyNumberFormat="1" applyFont="1" applyBorder="1" applyAlignment="1">
      <alignment horizontal="right" vertical="center" wrapText="1" indent="1"/>
    </xf>
    <xf numFmtId="37" fontId="2" fillId="0" borderId="17" xfId="7" applyNumberFormat="1" applyFont="1" applyBorder="1" applyAlignment="1">
      <alignment horizontal="right" vertical="center" wrapText="1" indent="1"/>
    </xf>
    <xf numFmtId="0" fontId="30" fillId="0" borderId="0" xfId="5" applyFont="1">
      <alignment vertical="center" wrapText="1"/>
    </xf>
    <xf numFmtId="0" fontId="3" fillId="0" borderId="0" xfId="0" applyFont="1"/>
    <xf numFmtId="0" fontId="7" fillId="0" borderId="0" xfId="0" applyFont="1" applyAlignment="1">
      <alignment wrapText="1"/>
    </xf>
    <xf numFmtId="0" fontId="22" fillId="0" borderId="0" xfId="0" applyFont="1" applyAlignment="1">
      <alignment vertical="center" wrapText="1"/>
    </xf>
    <xf numFmtId="0" fontId="7" fillId="0" borderId="0" xfId="3" applyFill="1" applyAlignment="1">
      <alignment wrapText="1"/>
    </xf>
  </cellXfs>
  <cellStyles count="18">
    <cellStyle name="Comma" xfId="7" builtinId="3"/>
    <cellStyle name="Comma 2" xfId="10" xr:uid="{72AA0624-EEE0-4CBA-B35D-47FB13C05D20}"/>
    <cellStyle name="Heading 1" xfId="1" builtinId="16"/>
    <cellStyle name="Heading 2" xfId="2" builtinId="17"/>
    <cellStyle name="Heading 3" xfId="3" builtinId="18"/>
    <cellStyle name="Hyperlink" xfId="4" builtinId="8"/>
    <cellStyle name="Hyperlink 2" xfId="11" xr:uid="{70BED890-1712-49C2-ABEA-9EF0A9F8D0DE}"/>
    <cellStyle name="Hyperlink 2 3" xfId="17" xr:uid="{9863923B-51C6-4EC5-8CB2-31A0587012C3}"/>
    <cellStyle name="Normal" xfId="0" builtinId="0"/>
    <cellStyle name="Normal 2" xfId="6" xr:uid="{F8856932-983C-45EF-B519-29ACEC184DDB}"/>
    <cellStyle name="Normal 3" xfId="8" xr:uid="{50FDC425-4B91-4F37-BD21-88C6BD08A17C}"/>
    <cellStyle name="Normal 4" xfId="5" xr:uid="{C0251386-D038-42BD-8AD3-469FC6459F02}"/>
    <cellStyle name="Normal 4 11" xfId="15" xr:uid="{A3298665-F185-4BDC-A0B3-547D5E6A4403}"/>
    <cellStyle name="Normal 4 12" xfId="16" xr:uid="{60034199-85B7-4BDB-AF7D-551E4782F1BA}"/>
    <cellStyle name="Normal 4 2" xfId="13" xr:uid="{887860E8-418F-4959-BE05-39B797E57113}"/>
    <cellStyle name="Normal 6" xfId="12" xr:uid="{CCC98E56-FF3F-4B87-ADEE-1B9161B5319C}"/>
    <cellStyle name="Percent" xfId="14" builtinId="5"/>
    <cellStyle name="Percent 2" xfId="9" xr:uid="{A9B70403-7C4C-4906-B66F-E9832AA012E5}"/>
  </cellStyles>
  <dxfs count="203">
    <dxf>
      <numFmt numFmtId="167" formatCode="#,##0.0;\-#,##0.0"/>
      <alignment horizontal="right" vertical="center" textRotation="0" wrapText="1" indent="0" justifyLastLine="0" shrinkToFit="0" readingOrder="0"/>
      <border diagonalUp="0" diagonalDown="0" outline="0">
        <left style="thin">
          <color indexed="64"/>
        </left>
        <right/>
        <top/>
        <bottom/>
      </border>
    </dxf>
    <dxf>
      <numFmt numFmtId="167" formatCode="#,##0.0;\-#,##0.0"/>
      <alignment horizontal="right" vertical="center" textRotation="0" wrapText="1" indent="0" justifyLastLine="0" shrinkToFit="0" readingOrder="0"/>
      <border diagonalUp="0" diagonalDown="0" outline="0">
        <left/>
        <right style="thin">
          <color indexed="64"/>
        </right>
        <top/>
        <bottom/>
      </border>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border diagonalUp="0" diagonalDown="0" outline="0">
        <left/>
        <right style="thin">
          <color indexed="64"/>
        </right>
        <top/>
        <bottom/>
      </border>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border outline="0">
        <left style="thin">
          <color indexed="64"/>
        </left>
      </border>
    </dxf>
    <dxf>
      <numFmt numFmtId="0" formatCode="General"/>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font>
        <sz val="12"/>
        <color auto="1"/>
      </font>
      <numFmt numFmtId="5" formatCode="#,##0;\-#,##0"/>
      <border diagonalUp="0" diagonalDown="0">
        <left style="thin">
          <color indexed="64"/>
        </left>
        <right/>
        <top/>
        <bottom/>
        <vertical/>
        <horizontal/>
      </border>
    </dxf>
    <dxf>
      <font>
        <sz val="12"/>
        <color auto="1"/>
      </font>
      <numFmt numFmtId="5" formatCode="#,##0;\-#,##0"/>
      <border diagonalUp="0" diagonalDown="0">
        <left/>
        <right style="thin">
          <color indexed="64"/>
        </right>
        <top/>
        <bottom/>
        <vertical/>
        <horizontal/>
      </border>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font>
        <sz val="12"/>
        <color auto="1"/>
      </font>
      <numFmt numFmtId="5" formatCode="#,##0;\-#,##0"/>
      <border diagonalUp="0" diagonalDown="0">
        <left/>
        <right style="thin">
          <color indexed="64"/>
        </right>
        <top/>
        <bottom/>
        <vertical/>
        <horizontal/>
      </border>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numFmt numFmtId="0" formatCode="General"/>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sz val="12"/>
        <color auto="1"/>
      </font>
    </dxf>
    <dxf>
      <border outline="0">
        <bottom style="thin">
          <color indexed="64"/>
        </bottom>
      </border>
    </dxf>
    <dxf>
      <alignment horizontal="center" vertical="center" textRotation="0" wrapText="1" indent="0" justifyLastLine="0" shrinkToFit="0" readingOrder="0"/>
    </dxf>
    <dxf>
      <font>
        <sz val="12"/>
      </font>
      <numFmt numFmtId="5" formatCode="#,##0;\-#,##0"/>
      <alignment horizontal="right" vertical="center" textRotation="0" wrapText="1" indent="1" justifyLastLine="0" shrinkToFit="0" readingOrder="0"/>
      <border diagonalUp="0" diagonalDown="0">
        <left style="thin">
          <color indexed="64"/>
        </left>
        <right style="thin">
          <color indexed="64"/>
        </right>
        <top/>
        <bottom/>
        <vertical/>
        <horizontal/>
      </border>
    </dxf>
    <dxf>
      <font>
        <sz val="12"/>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numFmt numFmtId="0" formatCode="General"/>
      <alignment horizontal="right" vertical="center" textRotation="0" wrapText="1" indent="0" justifyLastLine="0" shrinkToFit="0" readingOrder="0"/>
      <border diagonalUp="0" diagonalDown="0">
        <left/>
        <right style="thin">
          <color indexed="64"/>
        </right>
        <top/>
        <bottom/>
        <vertical/>
        <horizontal/>
      </border>
    </dxf>
    <dxf>
      <border outline="0">
        <left style="thin">
          <color indexed="64"/>
        </left>
      </border>
    </dxf>
    <dxf>
      <font>
        <sz val="12"/>
      </font>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sz val="12"/>
      </font>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alignment horizontal="left"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protection locked="1" hidden="0"/>
    </dxf>
    <dxf>
      <numFmt numFmtId="5" formatCode="#,##0;\-#,##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protection locked="1" hidden="0"/>
    </dxf>
    <dxf>
      <numFmt numFmtId="5"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protection locked="1" hidden="0"/>
    </dxf>
    <dxf>
      <numFmt numFmtId="5"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border outline="0">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protection locked="1" hidden="0"/>
    </dxf>
    <dxf>
      <numFmt numFmtId="0" formatCode="General"/>
      <alignment horizontal="right" vertical="center" textRotation="0" wrapText="1" indent="0" justifyLastLine="0" shrinkToFit="0" readingOrder="0"/>
      <border diagonalUp="0" diagonalDown="0" outline="0">
        <left/>
        <right style="thin">
          <color indexed="64"/>
        </right>
        <top/>
        <bottom/>
      </border>
    </dxf>
    <dxf>
      <numFmt numFmtId="5" formatCode="#,##0;\-#,##0"/>
      <fill>
        <patternFill patternType="none">
          <fgColor indexed="64"/>
          <bgColor indexed="65"/>
        </patternFill>
      </fill>
    </dxf>
    <dxf>
      <border outline="0">
        <right style="thin">
          <color indexed="64"/>
        </right>
      </border>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1"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numFmt numFmtId="0" formatCode="General"/>
      <alignment horizontal="right" vertical="center" textRotation="0" wrapText="1" indent="0" justifyLastLine="0" shrinkToFit="0" readingOrder="0"/>
      <border diagonalUp="0" diagonalDown="0" outline="0">
        <left style="thin">
          <color indexed="64"/>
        </left>
        <right style="thin">
          <color indexed="64"/>
        </right>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outline="0">
        <left style="thin">
          <color indexed="64"/>
        </left>
      </border>
    </dxf>
    <dxf>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Gas\ET%204.2.xlsx" TargetMode="External"/><Relationship Id="rId1" Type="http://schemas.openxmlformats.org/officeDocument/2006/relationships/externalLinkPath" Target="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Main Table (GWh)"/>
      <sheetName val="calculation_GWh_hide"/>
      <sheetName val="Annual (GWh)"/>
      <sheetName val="Quarter (GWh)"/>
      <sheetName val="Month (GWh)"/>
      <sheetName val="Main Table (Million m3)"/>
      <sheetName val="Annual (Million m3)"/>
      <sheetName val="Quarter (Million m3)"/>
      <sheetName val="Month (Million m3)"/>
      <sheetName val="calculation_MM3_hide"/>
      <sheetName val="Calorific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21E7E-3337-4AB1-86E7-F1F03F57B10A}" name="Contents5" displayName="Contents5" ref="A4:B16" totalsRowShown="0" dataDxfId="202" headerRowCellStyle="Heading 2" dataCellStyle="Hyperlink">
  <tableColumns count="2">
    <tableColumn id="1" xr3:uid="{4A53E09D-E6FC-4A32-844F-8EFBF8DAA941}" name="Worksheet description" dataDxfId="201" dataCellStyle="Normal 4"/>
    <tableColumn id="2" xr3:uid="{7855152A-695A-497B-959D-739D61050E31}" name="Link" dataDxfId="200"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344F2A0-0AE1-4F20-B7DB-DF42CD854611}" name="Table4.3_natural_gas_imports_and_exports_monthly_data_mcm" displayName="Table4.3_natural_gas_imports_and_exports_monthly_data_mcm" ref="A6:O295" totalsRowShown="0" headerRowDxfId="36" dataDxfId="34" headerRowBorderDxfId="35" tableBorderDxfId="33" headerRowCellStyle="Normal 4" dataCellStyle="Normal 4">
  <autoFilter ref="A6:O295" xr:uid="{5344F2A0-0AE1-4F20-B7DB-DF42CD8546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6" xr3:uid="{7FC2591D-B0BE-4593-8D18-FA0DA8D236B0}" name="Month" dataDxfId="32" dataCellStyle="Normal 4"/>
    <tableColumn id="3" xr3:uid="{C2AC79C3-A653-4EF0-892D-95B87B933006}" name="Belgium_x000a_[note 1]" dataDxfId="31" dataCellStyle="Normal 4"/>
    <tableColumn id="4" xr3:uid="{06675A4B-1A8C-4F3A-8048-953D5F1ED8E1}" name="The Netherlands_x000a_[note 2]" dataDxfId="30" dataCellStyle="Normal 4"/>
    <tableColumn id="5" xr3:uid="{AD53CC45-DCCB-47F8-9A6F-283BE6B8D21E}" name="Norway_x000a_[note 3]" dataDxfId="29" dataCellStyle="Normal 4"/>
    <tableColumn id="6" xr3:uid="{4387667D-250F-4CC4-AA1C-E2E60BC6AD81}" name="Liquefied Natural Gas _x000a_[note 4]" dataDxfId="28" dataCellStyle="Normal 4"/>
    <tableColumn id="7" xr3:uid="{9C58DADC-00AC-43C5-A23B-76E43BC7E7E0}" name="Total Imports" dataDxfId="27" dataCellStyle="Normal 4"/>
    <tableColumn id="8" xr3:uid="{D535F2C2-AC20-47A7-A99A-D1024110D8F8}" name="Belgium" dataDxfId="26" dataCellStyle="Normal 4"/>
    <tableColumn id="9" xr3:uid="{F9947104-0D0F-4430-8C7A-4AF2BA246ECE}" name="The Netherlands_x000a_[note 5]" dataDxfId="25" dataCellStyle="Normal 4"/>
    <tableColumn id="1" xr3:uid="{113E45EE-C6B4-4938-8EF4-226BDDF48F06}" name="Of which direct exports" dataDxfId="24" dataCellStyle="Normal 4"/>
    <tableColumn id="10" xr3:uid="{D3CCAD7B-40EA-4F8B-A95B-0974A4B0CAE3}" name="Norway_x000a_[note 6]" dataDxfId="23" dataCellStyle="Normal 4"/>
    <tableColumn id="11" xr3:uid="{476205C2-BF05-4633-8CCB-2C88398E8886}" name="Republic of Ireland _x000a_[note 7]" dataDxfId="22" dataCellStyle="Normal 4"/>
    <tableColumn id="12" xr3:uid="{8AB1E322-633C-4BBB-8A28-BA19D4A578BB}" name="Isle of Man _x000a_[note 7]" dataDxfId="21" dataCellStyle="Normal 4"/>
    <tableColumn id="13" xr3:uid="{2DE38383-5AA0-4A98-8A2D-EC3F6A80180C}" name="Liquefied Natural Gas _x000a_[note 9]" dataDxfId="20" dataCellStyle="Normal 4"/>
    <tableColumn id="14" xr3:uid="{7F099808-0E7A-428E-80D2-15D936222E18}" name="Total exports" dataDxfId="19" dataCellStyle="Normal 4"/>
    <tableColumn id="15" xr3:uid="{343D5899-6A3D-4E66-8923-2A33724B58CE}" name="Net imports _x000a_[note 10]" dataDxfId="18" dataCellStyle="Normal 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B0B950D-E0A7-4D71-A374-7BDAFB2251B1}" name="Table4.3_natural_gas_imports_and_exports_calorific_values" displayName="Table4.3_natural_gas_imports_and_exports_calorific_values" ref="A6:O295" totalsRowShown="0" headerRowDxfId="17" headerRowBorderDxfId="16" tableBorderDxfId="15" headerRowCellStyle="Normal 4" dataCellStyle="Normal 4">
  <autoFilter ref="A6:O295" xr:uid="{1B0B950D-E0A7-4D71-A374-7BDAFB2251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6" xr3:uid="{BB4093E3-CAC8-4300-AF53-E29DE31EDFE7}" name="Month" dataDxfId="14" dataCellStyle="Normal 4"/>
    <tableColumn id="3" xr3:uid="{FA427DB0-189D-427F-968E-A8715D9E114F}" name="Belgium_x000a_[note 1]" dataDxfId="13" dataCellStyle="Normal 4"/>
    <tableColumn id="4" xr3:uid="{9962A18F-9390-4C3E-B964-B50EA44D57BA}" name="The Netherlands_x000a_[note 2]" dataDxfId="12" dataCellStyle="Normal 4"/>
    <tableColumn id="5" xr3:uid="{067064D0-B1C0-4FF0-947B-FE26AE5F1B6A}" name="Norway_x000a_[note 3]" dataDxfId="11" dataCellStyle="Normal 4"/>
    <tableColumn id="6" xr3:uid="{9EA52C1D-E7D5-4A1E-BC7B-15F129C289A6}" name="Liquefied Natural Gas _x000a_[note 4]" dataDxfId="10" dataCellStyle="Normal 4"/>
    <tableColumn id="7" xr3:uid="{71CF3FC6-78C2-42D1-9F25-E7EB9EB60884}" name="Total Imports" dataDxfId="9" dataCellStyle="Normal 4"/>
    <tableColumn id="8" xr3:uid="{DD45C44A-7AF2-4847-8FDD-5A17069CDFA7}" name="Belgium" dataDxfId="8" dataCellStyle="Normal 4"/>
    <tableColumn id="9" xr3:uid="{3C6336DA-52EC-4968-AA4E-4BD4D5EB1F95}" name="The Netherlands_x000a_[note 5]" dataDxfId="7" dataCellStyle="Normal 4"/>
    <tableColumn id="1" xr3:uid="{D3816BAA-408B-46D6-BEA0-09492735B179}" name="Of which direct exports" dataDxfId="6" dataCellStyle="Normal 4"/>
    <tableColumn id="10" xr3:uid="{EBD346E3-8377-4688-9D1D-9E20276F3A4B}" name="Norway_x000a_[note 6]" dataDxfId="5" dataCellStyle="Normal 4"/>
    <tableColumn id="11" xr3:uid="{FF9D275B-B7CD-409D-9399-F687FA18AB99}" name="Republic of Ireland _x000a_[note 7]" dataDxfId="4" dataCellStyle="Normal 4"/>
    <tableColumn id="12" xr3:uid="{74475FF2-A312-4EBB-BFB5-F495DEE5465F}" name="Isle of Man _x000a_[note 7]" dataDxfId="3" dataCellStyle="Normal 4"/>
    <tableColumn id="13" xr3:uid="{60D0B4A2-1339-4BAA-B2B8-673E2CB4254A}" name="Liquefied Natural Gas _x000a_[note 9]" dataDxfId="2" dataCellStyle="Normal 4"/>
    <tableColumn id="14" xr3:uid="{066A4220-5E78-4A93-B196-79097F4686D8}" name="Total exports" dataDxfId="1" dataCellStyle="Normal 4"/>
    <tableColumn id="15" xr3:uid="{FC15633F-7598-430B-B580-0667F70F43FF}" name="Net imports _x000a_[note 10]" dataDxfId="0" dataCellStyle="Normal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6" totalsRowShown="0" headerRowCellStyle="Heading 2">
  <tableColumns count="2">
    <tableColumn id="1" xr3:uid="{78CED3D1-3326-4B98-A7D9-0AD5792C445E}" name="Note " dataCellStyle="Normal 4"/>
    <tableColumn id="2" xr3:uid="{D7D741AD-FAD9-458E-AC6E-92046E3B30EB}" name="Description" dataDxfId="19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374CEB-2C06-4BDC-9CB6-9A8CA854388A}" name="Table4.3_natural_gas_imports_and_exports_main_table_gwh" displayName="Table4.3_natural_gas_imports_and_exports_main_table_gwh" ref="A5:O23" totalsRowShown="0" headerRowDxfId="198" dataDxfId="196" headerRowBorderDxfId="197" tableBorderDxfId="195" headerRowCellStyle="Normal 4" dataCellStyle="Comma">
  <autoFilter ref="A5:O23" xr:uid="{E7374CEB-2C06-4BDC-9CB6-9A8CA85438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2D48BB97-A9C6-427D-BED6-58EEEC196325}" name="Column1"/>
    <tableColumn id="3" xr3:uid="{FFF602FA-BDAE-404A-8F42-CB1314204F31}" name="Belgium_x000a_[note 1]" dataDxfId="194" dataCellStyle="Comma"/>
    <tableColumn id="4" xr3:uid="{9C797B0C-29D4-48AA-8F00-2B32613BE9FD}" name="The Netherlands_x000a_[note 2]" dataDxfId="193" dataCellStyle="Comma"/>
    <tableColumn id="5" xr3:uid="{36137B85-F62A-41D3-A6EB-B1B9BA72926F}" name="Norway_x000a_[note 3]" dataDxfId="192" dataCellStyle="Comma"/>
    <tableColumn id="6" xr3:uid="{1BACC5D4-F243-4F71-A80F-A8549F4B0FDD}" name="Liquefied Natural Gas _x000a_[note 4]" dataDxfId="191" dataCellStyle="Comma"/>
    <tableColumn id="7" xr3:uid="{9C175501-C7A9-4101-9BDB-7F828C53332A}" name="Total Imports" dataDxfId="190" dataCellStyle="Comma"/>
    <tableColumn id="8" xr3:uid="{16D5B58B-7F11-4FC2-9101-339CDD826600}" name="Belgium" dataDxfId="189" dataCellStyle="Comma"/>
    <tableColumn id="9" xr3:uid="{91F25CD7-FF97-420A-85DC-64655B28DA02}" name="The Netherlands_x000a_[note 5]" dataDxfId="188" dataCellStyle="Comma"/>
    <tableColumn id="2" xr3:uid="{5711CF8A-0B45-4632-A7B6-C7270F7092ED}" name="of which direct exports" dataDxfId="187" dataCellStyle="Comma">
      <calculatedColumnFormula>INDIRECT(calculation_GWh_hide!AA5)</calculatedColumnFormula>
    </tableColumn>
    <tableColumn id="10" xr3:uid="{64FA01A5-F74E-43F2-B3D0-11F17E9B7B8A}" name="Norway_x000a_[note 6]" dataDxfId="186" dataCellStyle="Comma"/>
    <tableColumn id="11" xr3:uid="{6B532D44-5CD3-4660-9842-A4CA5DB24E31}" name="Republic of Ireland _x000a_[note 7]" dataDxfId="185" dataCellStyle="Comma"/>
    <tableColumn id="12" xr3:uid="{CAE13BC5-B8D1-4855-81EB-87D24EB30616}" name="Isle of Man _x000a_[note 7]" dataDxfId="184" dataCellStyle="Comma"/>
    <tableColumn id="13" xr3:uid="{D0A7A6B3-26E8-4346-A536-A32B2126CB0E}" name="Liquefied Natural Gas _x000a_[note 9]" dataDxfId="183" dataCellStyle="Comma"/>
    <tableColumn id="14" xr3:uid="{6C38B739-C84D-4440-A510-62A45061846C}" name="Total exports" dataDxfId="182" dataCellStyle="Comma"/>
    <tableColumn id="15" xr3:uid="{4C40E40E-C5DE-4520-B5CE-2F2F81BAC3A9}" name="Net imports _x000a_[note 10]" dataDxfId="181"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2A67AE-F5B3-4175-9416-434C35C29151}" name="Table4.3_natural_gas_imports_and_exports_annual_data_gwh" displayName="Table4.3_natural_gas_imports_and_exports_annual_data_gwh" ref="A5:O29" totalsRowShown="0" headerRowDxfId="180" dataDxfId="178" headerRowBorderDxfId="179" tableBorderDxfId="177" headerRowCellStyle="Normal 4" dataCellStyle="Comma">
  <autoFilter ref="A5:O29" xr:uid="{A72A67AE-F5B3-4175-9416-434C35C291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5E461FE-9BA1-4430-B70E-647478ACDF76}" name="Year" dataDxfId="176" dataCellStyle="Normal 4"/>
    <tableColumn id="2" xr3:uid="{E6712BFA-4BF4-4B45-B08E-2FF6C143AA6E}" name="Belgium_x000a_[note 1]" dataDxfId="175" dataCellStyle="Comma"/>
    <tableColumn id="3" xr3:uid="{AC9BF4C6-2B7C-461A-960F-8DC2ECD4018E}" name="The Netherlands_x000a_[note 2]" dataDxfId="174" dataCellStyle="Comma"/>
    <tableColumn id="4" xr3:uid="{4C561CAB-F53E-43CE-8F7D-E25FE5E42747}" name="Norway_x000a_[note 3]" dataDxfId="173" dataCellStyle="Comma"/>
    <tableColumn id="5" xr3:uid="{7BA77A15-87EB-4557-8449-E6C356CAE620}" name="Liquefied Natural Gas _x000a_[note 4]" dataDxfId="172" dataCellStyle="Comma"/>
    <tableColumn id="6" xr3:uid="{B75B2185-0250-48D8-944B-B975075298EB}" name="Total Imports" dataDxfId="171" dataCellStyle="Comma"/>
    <tableColumn id="7" xr3:uid="{B8E1EA1C-4F77-4727-AC89-9CDF08EA2B89}" name="Belgium" dataDxfId="170" dataCellStyle="Comma"/>
    <tableColumn id="8" xr3:uid="{D822032A-E768-44FD-9E53-60EE59886378}" name="The Netherlands_x000a_[note 5]" dataDxfId="169" dataCellStyle="Comma"/>
    <tableColumn id="15" xr3:uid="{964238B8-8E54-4BA9-A870-D4CD3E838D15}" name="Of which direct exports" dataDxfId="168" dataCellStyle="Comma"/>
    <tableColumn id="9" xr3:uid="{C9D7D850-E538-426B-9CC3-D3F299298616}" name="Norway_x000a_[note 6]" dataDxfId="167" dataCellStyle="Comma"/>
    <tableColumn id="10" xr3:uid="{74735784-5B08-4757-8E74-D8D4526D47B9}" name="Republic of Ireland _x000a_[note 7]" dataDxfId="166" dataCellStyle="Comma"/>
    <tableColumn id="11" xr3:uid="{E3290E41-7B1B-4D8F-B3AF-CDD3B69C4972}" name="Isle of Man _x000a_[note 7]" dataDxfId="165" dataCellStyle="Comma"/>
    <tableColumn id="12" xr3:uid="{574A58C4-0B50-4021-B2FF-077F9892B5EB}" name="Liquefied Natural Gas _x000a_[note 9]" dataDxfId="164" dataCellStyle="Comma"/>
    <tableColumn id="13" xr3:uid="{07F5E6F1-CBFD-498D-8D7F-1C548EB511B2}" name="Total exports" dataDxfId="163" dataCellStyle="Comma"/>
    <tableColumn id="14" xr3:uid="{D3563D48-F88E-4E56-B37A-B390B4FD2CB6}" name="Net imports _x000a_[note 10]" dataDxfId="162"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1A20D8-E385-4EBD-87A4-41AC8ECC8309}" name="Table4.3_natural_gas_imports_and_exports_quarterly_data_gwh" displayName="Table4.3_natural_gas_imports_and_exports_quarterly_data_gwh" ref="A6:O102" totalsRowShown="0" headerRowDxfId="161" dataDxfId="159" headerRowBorderDxfId="160" tableBorderDxfId="158" headerRowCellStyle="Normal 4" dataCellStyle="Comma" totalsRowCellStyle="Normal 4">
  <autoFilter ref="A6:O102" xr:uid="{2C1A20D8-E385-4EBD-87A4-41AC8ECC83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6" xr3:uid="{454A1B46-0D38-4512-9198-71FBE443DE77}" name="Quarter" dataDxfId="157" totalsRowDxfId="156" dataCellStyle="Normal 4"/>
    <tableColumn id="3" xr3:uid="{54809EB8-28E7-4F8C-8448-50DC4FB1D4C2}" name="Belgium_x000a_[note 1]" dataDxfId="155" totalsRowDxfId="154" dataCellStyle="Comma"/>
    <tableColumn id="4" xr3:uid="{99EA02F0-BF02-43EB-AC32-E3248D9CA540}" name="The Netherlands_x000a_[note 2]" dataDxfId="153" totalsRowDxfId="152" dataCellStyle="Comma"/>
    <tableColumn id="5" xr3:uid="{1E234803-33EE-48EF-AD98-211A7AE5BC10}" name="Norway_x000a_[note 3]" dataDxfId="151" totalsRowDxfId="150" dataCellStyle="Comma"/>
    <tableColumn id="6" xr3:uid="{291D0918-C587-4C78-92E6-DBBA47D54528}" name="Liquefied Natural Gas _x000a_[note 4]" dataDxfId="149" totalsRowDxfId="148" dataCellStyle="Comma"/>
    <tableColumn id="7" xr3:uid="{2874099E-4752-4B25-9238-9DC3DD594018}" name="Total Imports" dataDxfId="147" totalsRowDxfId="146" dataCellStyle="Comma"/>
    <tableColumn id="8" xr3:uid="{0EF735D7-070F-4F3E-9AC1-60C77CD4AA08}" name="Belgium" dataDxfId="145" totalsRowDxfId="144" dataCellStyle="Comma"/>
    <tableColumn id="9" xr3:uid="{6E17F35D-6653-4CE0-849B-06B3C5A3745E}" name="The Netherlands_x000a_[note 5]" dataDxfId="143" totalsRowDxfId="142" dataCellStyle="Comma"/>
    <tableColumn id="1" xr3:uid="{F22DB07E-BAC9-4954-9072-2228A5C775F2}" name="Of which direct exports" dataDxfId="141" totalsRowDxfId="140" dataCellStyle="Comma"/>
    <tableColumn id="10" xr3:uid="{057C4252-B596-4E8E-8102-B6C22360102E}" name="Norway_x000a_[note 6]" dataDxfId="139" totalsRowDxfId="138" dataCellStyle="Comma"/>
    <tableColumn id="11" xr3:uid="{3CF6FBA5-70FB-4E93-A0DA-AEB7D4BC5753}" name="Republic of Ireland _x000a_[note 7]" dataDxfId="137" totalsRowDxfId="136" dataCellStyle="Comma"/>
    <tableColumn id="12" xr3:uid="{6A6029B7-F7FB-4E7D-A846-00980C9E3DD2}" name="Isle of Man _x000a_[note 7]" dataDxfId="135" totalsRowDxfId="134" dataCellStyle="Comma"/>
    <tableColumn id="13" xr3:uid="{0D1679A8-259A-4A6A-ABCE-AAC9383B63B3}" name="Liquefied Natural Gas _x000a_[note 9]" dataDxfId="133" totalsRowDxfId="132" dataCellStyle="Comma"/>
    <tableColumn id="14" xr3:uid="{ECA2BBBA-C013-485D-AE91-001C2023005E}" name="Total exports" dataDxfId="131" totalsRowDxfId="130" dataCellStyle="Comma"/>
    <tableColumn id="15" xr3:uid="{2A4D3C27-212E-405A-958B-1CFAD3E218B9}" name="Net imports _x000a_[note 10]" dataDxfId="129" totalsRowDxfId="128"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4672871-B665-45AE-9AB4-2264EDF7B7E9}" name="Table4.3_natural_gas_imports_and_exports_monthly_data_gwh" displayName="Table4.3_natural_gas_imports_and_exports_monthly_data_gwh" ref="A6:O295" totalsRowShown="0" headerRowDxfId="127" totalsRowDxfId="124" headerRowBorderDxfId="126" tableBorderDxfId="125" headerRowCellStyle="Normal 4" dataCellStyle="Normal 4" totalsRowCellStyle="Normal 4">
  <tableColumns count="15">
    <tableColumn id="16" xr3:uid="{2DDA9179-FB74-423E-9B97-9D38B185A7B8}" name="Month" dataDxfId="123" totalsRowDxfId="122" dataCellStyle="Normal 4"/>
    <tableColumn id="3" xr3:uid="{59D5D732-F66A-44AD-BF04-FB9581D30BC3}" name="Belgium_x000a_[note 1]" dataDxfId="121" totalsRowDxfId="120" dataCellStyle="Normal 4"/>
    <tableColumn id="4" xr3:uid="{84C065CE-A06C-422A-9A36-4528E4D9451C}" name="The Netherlands_x000a_[note 2]" dataDxfId="119" totalsRowDxfId="118" dataCellStyle="Normal 4"/>
    <tableColumn id="5" xr3:uid="{D6629ED4-D0DB-4D0D-986E-9458CFB19E8B}" name="Norway_x000a_[note 3]" dataDxfId="117" totalsRowDxfId="116" dataCellStyle="Normal 4"/>
    <tableColumn id="6" xr3:uid="{ABFE9503-1E2A-4CD4-9DC8-8ACC2D2B58FA}" name="Liquefied Natural Gas _x000a_[note 4]" dataDxfId="115" totalsRowDxfId="114" dataCellStyle="Normal 4"/>
    <tableColumn id="7" xr3:uid="{841CBC10-B69D-4DFB-B88E-BEEF93BCEA97}" name="Total Imports" dataDxfId="113" totalsRowDxfId="112" dataCellStyle="Normal 4"/>
    <tableColumn id="8" xr3:uid="{60F834B4-34AD-4765-935F-3E07AF9F53B3}" name="Belgium" dataDxfId="111" totalsRowDxfId="110" dataCellStyle="Normal 4"/>
    <tableColumn id="9" xr3:uid="{4F0EDB6F-42C5-428A-86BB-0D25BF6DF746}" name="The Netherlands_x000a_[note 5]" dataDxfId="109" totalsRowDxfId="108" dataCellStyle="Normal 4"/>
    <tableColumn id="1" xr3:uid="{D1755EAF-C80A-4E4C-A50A-0944422BAF95}" name="Of which direct exports" dataDxfId="107" totalsRowDxfId="106" dataCellStyle="Normal 4"/>
    <tableColumn id="10" xr3:uid="{E4D13F21-1230-49B3-98E9-FA8F0FC20CF9}" name="Norway_x000a_[note 6]" dataDxfId="105" totalsRowDxfId="104" dataCellStyle="Normal 4"/>
    <tableColumn id="11" xr3:uid="{A837BA1D-FA8E-4D16-A274-5B5FBB63FE44}" name="Republic of Ireland _x000a_[note 7]" dataDxfId="103" totalsRowDxfId="102" dataCellStyle="Normal 4"/>
    <tableColumn id="12" xr3:uid="{575448EE-899F-431E-8ED9-A39F24BC7B50}" name="Isle of Man _x000a_[note 7]" dataDxfId="101" totalsRowDxfId="100" dataCellStyle="Normal 4"/>
    <tableColumn id="13" xr3:uid="{5F0A8973-52DA-4CC6-BBF7-353782EC7057}" name="Liquefied Natural Gas _x000a_[note 9]" dataDxfId="99" totalsRowDxfId="98" dataCellStyle="Normal 4"/>
    <tableColumn id="14" xr3:uid="{C4587AFF-0344-42B6-9AB3-9E01EAECBAB7}" name="Total exports" dataDxfId="97" totalsRowDxfId="96" dataCellStyle="Normal 4"/>
    <tableColumn id="15" xr3:uid="{CE2024AF-2030-47E7-A122-E03AA37686B2}" name="Net imports _x000a_[note 10]" dataDxfId="95" totalsRowDxfId="94"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8C62B62-5A17-48FB-A92D-5FBA6AB9E4DA}" name="Table4.3_natural_gas_imports_and_exports_main_table_mcm" displayName="Table4.3_natural_gas_imports_and_exports_main_table_mcm" ref="A5:O23" totalsRowShown="0" headerRowDxfId="93" dataDxfId="91" headerRowBorderDxfId="92" tableBorderDxfId="90" headerRowCellStyle="Normal 4" dataCellStyle="Comma">
  <autoFilter ref="A5:O23" xr:uid="{A8C62B62-5A17-48FB-A92D-5FBA6AB9E4D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771E1F44-BD0B-43CD-9433-158E635D80D9}" name="Time period" dataDxfId="89" dataCellStyle="Normal 4"/>
    <tableColumn id="3" xr3:uid="{3AE3F5A1-A9C0-4534-A62B-5E3D1421BB49}" name="Belgium_x000a_[note 1]" dataDxfId="88" dataCellStyle="Comma"/>
    <tableColumn id="4" xr3:uid="{3933E36E-18E1-4101-AB62-7BE072D476B5}" name="The Netherlands_x000a_[note 2]" dataDxfId="87" dataCellStyle="Comma"/>
    <tableColumn id="5" xr3:uid="{E0AB72A8-8AE7-4830-B748-C3246932C0F9}" name="Norway_x000a_[note 3]" dataDxfId="86" dataCellStyle="Comma"/>
    <tableColumn id="6" xr3:uid="{B5C242DA-298D-4075-B414-8B38249696B4}" name="Liquefied Natural Gas _x000a_[note 4]" dataDxfId="85" dataCellStyle="Comma"/>
    <tableColumn id="7" xr3:uid="{FC5AB98F-A8A2-4726-B543-FE598972C469}" name="Total Imports" dataDxfId="84" dataCellStyle="Comma"/>
    <tableColumn id="8" xr3:uid="{9521A048-5F6E-4F32-BDDD-F9955198B4B4}" name="Belgium" dataDxfId="83" dataCellStyle="Comma"/>
    <tableColumn id="9" xr3:uid="{9EF8ED03-A8EA-4D2C-8ABA-02EB773C0374}" name="The Netherlands_x000a_[note 5]" dataDxfId="82" dataCellStyle="Comma"/>
    <tableColumn id="2" xr3:uid="{C2C31EB0-7156-45BF-8628-31EA07F0F130}" name="of which direct exports" dataDxfId="81" dataCellStyle="Comma"/>
    <tableColumn id="10" xr3:uid="{264667B8-93CE-4098-A4EA-EFCE3C89303C}" name="Norway_x000a_[note 6]" dataDxfId="80" dataCellStyle="Comma"/>
    <tableColumn id="11" xr3:uid="{335989A9-307A-4F6C-95B5-01393CAC12CB}" name="Republic of Ireland _x000a_[note 7]" dataDxfId="79" dataCellStyle="Comma"/>
    <tableColumn id="12" xr3:uid="{D40FC992-BABA-4C12-917A-7A7B7D182051}" name="Isle of Man _x000a_[note 7]" dataDxfId="78" dataCellStyle="Comma"/>
    <tableColumn id="13" xr3:uid="{057A3D7C-39DC-4E20-9449-0682F5AE30F8}" name="Liquefied Natural Gas _x000a_[note 9]" dataDxfId="77" dataCellStyle="Comma"/>
    <tableColumn id="14" xr3:uid="{59C84D4A-F3FA-4F21-A754-F12235117CF7}" name="Total exports" dataDxfId="76" dataCellStyle="Comma"/>
    <tableColumn id="15" xr3:uid="{D1C94761-724F-4BC8-9A0E-D064D471347A}" name="Net imports _x000a_[note 10]" dataDxfId="75"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5BFD165-C328-4913-AE73-0CAEA1ABEC8E}" name="Table4.3_natural_gas_imports_and_exports_annual_data_mcm" displayName="Table4.3_natural_gas_imports_and_exports_annual_data_mcm" ref="A5:O29" totalsRowShown="0" headerRowDxfId="74" dataDxfId="72" headerRowBorderDxfId="73" tableBorderDxfId="71" headerRowCellStyle="Normal 4" dataCellStyle="Comma">
  <autoFilter ref="A5:O29" xr:uid="{25BFD165-C328-4913-AE73-0CAEA1ABEC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ABF9EC7-9A09-4DEA-B2D8-A428C2B7EC19}" name="Year" dataDxfId="70" dataCellStyle="Normal 4"/>
    <tableColumn id="2" xr3:uid="{DD8F2D54-6CAB-47E0-AD98-04C007E926CF}" name="Belgium_x000a_[note 1]" dataDxfId="69" dataCellStyle="Comma"/>
    <tableColumn id="3" xr3:uid="{30F36D2D-E0E3-4032-88A6-6E09D87BFCBD}" name="The Netherlands_x000a_[note 2]" dataDxfId="68" dataCellStyle="Comma"/>
    <tableColumn id="4" xr3:uid="{F26956FD-46AD-4C10-9F93-DC7ABB44287C}" name="Norway_x000a_[note 3]" dataDxfId="67" dataCellStyle="Comma"/>
    <tableColumn id="5" xr3:uid="{991891A1-12E5-407D-AAC8-9A3C71C61FBE}" name="Liquefied Natural Gas _x000a_[note 4]" dataDxfId="66" dataCellStyle="Comma"/>
    <tableColumn id="6" xr3:uid="{8383CCB2-2025-49DC-B442-F4C0E05CCF9E}" name="Total Imports" dataDxfId="65" dataCellStyle="Comma"/>
    <tableColumn id="7" xr3:uid="{226DA458-4498-4D5E-BD47-EF8D9D0BD47A}" name="Belgium" dataDxfId="64" dataCellStyle="Comma"/>
    <tableColumn id="8" xr3:uid="{D40AFD1D-8E39-4C68-86E0-B3DA886FC0B7}" name="The Netherlands_x000a_[note 5]" dataDxfId="63" dataCellStyle="Comma"/>
    <tableColumn id="15" xr3:uid="{DBB03418-8235-4448-88AE-AD2C1E2C942A}" name="Of which direct exports" dataDxfId="62" dataCellStyle="Comma"/>
    <tableColumn id="9" xr3:uid="{0542E40D-E393-45F6-BC23-43DAFB6F9342}" name="Norway_x000a_[note 6]" dataDxfId="61" dataCellStyle="Comma"/>
    <tableColumn id="10" xr3:uid="{C6D5CFC9-2EC5-45B4-8B0C-FA1D842685CA}" name="Republic of Ireland _x000a_[note 7]" dataDxfId="60" dataCellStyle="Comma"/>
    <tableColumn id="11" xr3:uid="{B7611FC1-B058-49D7-B48B-04F7BB03B1B3}" name="Isle of Man _x000a_[note 7]" dataDxfId="59" dataCellStyle="Comma"/>
    <tableColumn id="12" xr3:uid="{4E983DBA-44F0-4AD7-9494-094BE4BA16EB}" name="Liquefied Natural Gas _x000a_[note 9]" dataDxfId="58" dataCellStyle="Comma"/>
    <tableColumn id="13" xr3:uid="{D1C21D30-FAEE-43C3-947F-BD676BBE3DA7}" name="Total exports" dataDxfId="57" dataCellStyle="Comma"/>
    <tableColumn id="14" xr3:uid="{D5034053-6636-436D-8F5F-3AA033E8A0BD}" name="Net imports _x000a_[note 10]" dataDxfId="56"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AA7B6D1-AC96-45CD-B7E8-4A7F25F36FDB}" name="Table4.3_natural_gas_imports_and_exports_quarterly_data_mcm" displayName="Table4.3_natural_gas_imports_and_exports_quarterly_data_mcm" ref="A6:O102" totalsRowShown="0" headerRowDxfId="55" dataDxfId="53" headerRowBorderDxfId="54" tableBorderDxfId="52" headerRowCellStyle="Normal 4" dataCellStyle="Comma">
  <autoFilter ref="A6:O102" xr:uid="{DAA7B6D1-AC96-45CD-B7E8-4A7F25F36F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6" xr3:uid="{52C251C2-24DB-4946-83F6-BA55327228DC}" name="Quarter" dataDxfId="51" dataCellStyle="Normal 4"/>
    <tableColumn id="3" xr3:uid="{29EC641C-AD3D-4C69-AE36-8A9FDB47CEA2}" name="Belgium_x000a_[note 1]" dataDxfId="50" dataCellStyle="Comma"/>
    <tableColumn id="4" xr3:uid="{AFCFC5E0-3DBF-41AD-ADC6-A2C0670974CB}" name="The Netherlands_x000a_[note 2]" dataDxfId="49" dataCellStyle="Comma"/>
    <tableColumn id="5" xr3:uid="{46B15AF3-1ADC-4440-9BDC-9ECD62C04E8D}" name="Norway_x000a_[note 3]" dataDxfId="48" dataCellStyle="Comma"/>
    <tableColumn id="6" xr3:uid="{4CB960E2-7DD2-4ABB-925A-C55EA66F9278}" name="Liquefied Natural Gas _x000a_[note 4]" dataDxfId="47" dataCellStyle="Comma"/>
    <tableColumn id="7" xr3:uid="{A57B554C-FBBA-4BA2-839D-0E8E582D798A}" name="Total Imports" dataDxfId="46" dataCellStyle="Comma"/>
    <tableColumn id="8" xr3:uid="{1453892E-95D6-492F-9924-96D4DA3E4C65}" name="Belgium" dataDxfId="45" dataCellStyle="Comma"/>
    <tableColumn id="9" xr3:uid="{02B50196-5A49-4ADD-9322-A6233881D51F}" name="The Netherlands_x000a_[note 5]" dataDxfId="44" dataCellStyle="Comma"/>
    <tableColumn id="1" xr3:uid="{0A9BB6C2-39ED-4020-BD33-10E45450EF09}" name="Of which direct exports" dataDxfId="43" dataCellStyle="Comma"/>
    <tableColumn id="10" xr3:uid="{30C0B870-591E-4FFB-9856-72BC162D0F33}" name="Norway_x000a_[note 6]" dataDxfId="42" dataCellStyle="Comma"/>
    <tableColumn id="11" xr3:uid="{32F576FB-1BA5-408E-B2E8-56DAAD1F42D3}" name="Republic of Ireland _x000a_[note 7]" dataDxfId="41" dataCellStyle="Comma"/>
    <tableColumn id="12" xr3:uid="{11624732-EFB4-482B-8AC1-349264439EA6}" name="Isle of Man _x000a_[note 7]" dataDxfId="40" dataCellStyle="Comma"/>
    <tableColumn id="13" xr3:uid="{3B6AE0B3-791E-4B3B-963D-FFFC21A0609C}" name="Liquefied Natural Gas _x000a_[note 9]" dataDxfId="39" dataCellStyle="Comma"/>
    <tableColumn id="14" xr3:uid="{DEA2B6BA-6412-4EF5-92A5-46CFE30B6A85}" name="Total exports" dataDxfId="38" dataCellStyle="Comma"/>
    <tableColumn id="15" xr3:uid="{186B1F5A-8605-445E-A484-DC5596A80DFF}" name="Net imports _x000a_[note 10]" dataDxfId="37"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natural-ga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85768-178F-431F-AFFD-9796E1A645F0}">
  <dimension ref="A1:IW26"/>
  <sheetViews>
    <sheetView showGridLines="0" tabSelected="1" zoomScaleNormal="100" zoomScaleSheetLayoutView="100" workbookViewId="0"/>
  </sheetViews>
  <sheetFormatPr defaultColWidth="8.7265625" defaultRowHeight="15.5" x14ac:dyDescent="0.35"/>
  <cols>
    <col min="1" max="1" width="150.54296875" style="10" customWidth="1"/>
    <col min="2" max="256" width="9.26953125" style="2" customWidth="1"/>
    <col min="257" max="16384" width="8.7265625" style="2"/>
  </cols>
  <sheetData>
    <row r="1" spans="1:257" s="3" customFormat="1" ht="45" customHeight="1" x14ac:dyDescent="0.35">
      <c r="A1" s="1" t="s">
        <v>105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551</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117" t="s">
        <v>612</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117" t="s">
        <v>613</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20.149999999999999" customHeight="1" x14ac:dyDescent="0.35">
      <c r="A8" s="117" t="s">
        <v>614</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38" t="s">
        <v>570</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121" customFormat="1" ht="20.149999999999999" customHeight="1" x14ac:dyDescent="0.35">
      <c r="A16" s="119" t="s">
        <v>522</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c r="IR16" s="120"/>
      <c r="IS16" s="120"/>
      <c r="IT16" s="120"/>
      <c r="IU16" s="120"/>
      <c r="IV16" s="120"/>
      <c r="IW16" s="120"/>
    </row>
    <row r="17" spans="1:257" s="3" customFormat="1" ht="20.25" customHeight="1" x14ac:dyDescent="0.35">
      <c r="A17" s="131"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531</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590</v>
      </c>
    </row>
    <row r="22" spans="1:257" s="3" customFormat="1" ht="20.25" customHeight="1" x14ac:dyDescent="0.35">
      <c r="A22" s="138" t="s">
        <v>591</v>
      </c>
    </row>
    <row r="23" spans="1:257" s="3" customFormat="1" ht="20.25" customHeight="1" x14ac:dyDescent="0.35">
      <c r="A23" s="137" t="s">
        <v>592</v>
      </c>
    </row>
    <row r="24" spans="1:257" s="3" customFormat="1" ht="20.25" customHeight="1" x14ac:dyDescent="0.45">
      <c r="A24" s="8" t="s">
        <v>12</v>
      </c>
    </row>
    <row r="25" spans="1:257" s="3" customFormat="1" ht="20.25" customHeight="1" x14ac:dyDescent="0.35">
      <c r="A25" s="9" t="s">
        <v>568</v>
      </c>
    </row>
    <row r="26" spans="1:257" s="3" customFormat="1" ht="20.25" customHeight="1" x14ac:dyDescent="0.35">
      <c r="A26" s="3" t="s">
        <v>13</v>
      </c>
    </row>
  </sheetData>
  <hyperlinks>
    <hyperlink ref="A15" r:id="rId1" display="Energy trends publication (opens in a new window) " xr:uid="{6EEEFB56-20A2-4496-B414-75E89897A001}"/>
    <hyperlink ref="A16" r:id="rId2" xr:uid="{C4BCF99F-4E4D-4BEC-9141-92A4A609FF49}"/>
    <hyperlink ref="A18" r:id="rId3" xr:uid="{76D28832-36C9-4659-B099-8409B81FE9FF}"/>
    <hyperlink ref="A17" r:id="rId4" xr:uid="{49A549FE-4736-4DD6-85AA-A80337983438}"/>
    <hyperlink ref="A25" r:id="rId5" xr:uid="{B2C75B12-9B2C-46ED-8115-90EB177C96EB}"/>
    <hyperlink ref="A11" r:id="rId6" xr:uid="{45E73536-A06A-4C54-81F7-C75BDBC41961}"/>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C24C-90D9-4050-A121-73CA4D2A2F9C}">
  <sheetPr codeName="Sheet6"/>
  <dimension ref="A1:O23"/>
  <sheetViews>
    <sheetView showGridLines="0" zoomScaleNormal="100" workbookViewId="0"/>
  </sheetViews>
  <sheetFormatPr defaultColWidth="8.54296875" defaultRowHeight="15.5" x14ac:dyDescent="0.35"/>
  <cols>
    <col min="1" max="1" width="40.54296875" style="73" customWidth="1"/>
    <col min="2" max="15" width="12.54296875" style="2" customWidth="1"/>
    <col min="16" max="16384" width="8.54296875" style="2"/>
  </cols>
  <sheetData>
    <row r="1" spans="1:15" ht="45" customHeight="1" x14ac:dyDescent="0.35">
      <c r="A1" s="71" t="s">
        <v>139</v>
      </c>
    </row>
    <row r="2" spans="1:15" ht="20.25" customHeight="1" x14ac:dyDescent="0.35">
      <c r="A2" s="72" t="s">
        <v>25</v>
      </c>
      <c r="G2" s="130"/>
      <c r="H2" s="130"/>
      <c r="I2" s="130"/>
    </row>
    <row r="3" spans="1:15" ht="20.25" customHeight="1" x14ac:dyDescent="0.35">
      <c r="A3" s="72" t="s">
        <v>120</v>
      </c>
    </row>
    <row r="4" spans="1:15" s="3" customFormat="1" ht="20.25" customHeight="1" x14ac:dyDescent="0.35">
      <c r="A4" s="79"/>
      <c r="B4" s="69" t="s">
        <v>121</v>
      </c>
      <c r="C4" s="64"/>
      <c r="D4" s="64"/>
      <c r="E4" s="64"/>
      <c r="F4" s="65"/>
      <c r="G4" s="70" t="s">
        <v>122</v>
      </c>
      <c r="H4" s="64"/>
      <c r="I4" s="64"/>
      <c r="J4" s="64"/>
      <c r="K4" s="64"/>
      <c r="L4" s="64"/>
      <c r="M4" s="64"/>
      <c r="N4" s="65"/>
      <c r="O4" s="65"/>
    </row>
    <row r="5" spans="1:15" s="63" customFormat="1" ht="60" customHeight="1" x14ac:dyDescent="0.35">
      <c r="A5" s="146" t="s">
        <v>502</v>
      </c>
      <c r="B5" s="66" t="s">
        <v>123</v>
      </c>
      <c r="C5" s="67" t="s">
        <v>124</v>
      </c>
      <c r="D5" s="67" t="s">
        <v>125</v>
      </c>
      <c r="E5" s="67" t="s">
        <v>126</v>
      </c>
      <c r="F5" s="68" t="s">
        <v>37</v>
      </c>
      <c r="G5" s="67" t="s">
        <v>46</v>
      </c>
      <c r="H5" s="67" t="s">
        <v>127</v>
      </c>
      <c r="I5" s="142" t="s">
        <v>584</v>
      </c>
      <c r="J5" s="67" t="s">
        <v>128</v>
      </c>
      <c r="K5" s="67" t="s">
        <v>129</v>
      </c>
      <c r="L5" s="67" t="s">
        <v>130</v>
      </c>
      <c r="M5" s="67" t="s">
        <v>131</v>
      </c>
      <c r="N5" s="68" t="s">
        <v>38</v>
      </c>
      <c r="O5" s="67" t="s">
        <v>132</v>
      </c>
    </row>
    <row r="6" spans="1:15" ht="20.25" customHeight="1" x14ac:dyDescent="0.35">
      <c r="A6" s="73">
        <f ca="1">INDIRECT(calculation_MM3_hide!S5)</f>
        <v>2019</v>
      </c>
      <c r="B6" s="88">
        <f ca="1">INDIRECT(calculation_MM3_hide!T5)</f>
        <v>366.02</v>
      </c>
      <c r="C6" s="89">
        <f ca="1">INDIRECT(calculation_MM3_hide!U5)</f>
        <v>1581.31</v>
      </c>
      <c r="D6" s="89">
        <f ca="1">INDIRECT(calculation_MM3_hide!V5)</f>
        <v>26983.73</v>
      </c>
      <c r="E6" s="89">
        <f ca="1">INDIRECT(calculation_MM3_hide!W5)</f>
        <v>17104.11</v>
      </c>
      <c r="F6" s="90">
        <f ca="1">INDIRECT(calculation_MM3_hide!X5)</f>
        <v>46035.17</v>
      </c>
      <c r="G6" s="88">
        <f ca="1">INDIRECT(calculation_MM3_hide!Y5)</f>
        <v>4419.8000000000011</v>
      </c>
      <c r="H6" s="89">
        <f ca="1">INDIRECT(calculation_MM3_hide!Z5)</f>
        <v>958.86</v>
      </c>
      <c r="I6" s="89">
        <f ca="1">INDIRECT(calculation_MM3_hide!AA5)</f>
        <v>633.51</v>
      </c>
      <c r="J6" s="89">
        <f ca="1">INDIRECT(calculation_MM3_hide!AB5)</f>
        <v>0</v>
      </c>
      <c r="K6" s="89">
        <f ca="1">INDIRECT(calculation_MM3_hide!AC5)</f>
        <v>2904.23</v>
      </c>
      <c r="L6" s="89">
        <f ca="1">INDIRECT(calculation_MM3_hide!AD5)</f>
        <v>136.99</v>
      </c>
      <c r="M6" s="89">
        <f ca="1">INDIRECT(calculation_MM3_hide!AE5)</f>
        <v>0</v>
      </c>
      <c r="N6" s="90">
        <f ca="1">INDIRECT(calculation_MM3_hide!AF5)</f>
        <v>8419.8799999999992</v>
      </c>
      <c r="O6" s="88">
        <f ca="1">INDIRECT(calculation_MM3_hide!AG5)</f>
        <v>37615.299999999996</v>
      </c>
    </row>
    <row r="7" spans="1:15" ht="20.25" customHeight="1" x14ac:dyDescent="0.35">
      <c r="A7" s="73">
        <f ca="1">INDIRECT(calculation_MM3_hide!S6)</f>
        <v>2020</v>
      </c>
      <c r="B7" s="91">
        <f ca="1">INDIRECT(calculation_MM3_hide!T6)</f>
        <v>324.87</v>
      </c>
      <c r="C7" s="92">
        <f ca="1">INDIRECT(calculation_MM3_hide!U6)</f>
        <v>996.5200000000001</v>
      </c>
      <c r="D7" s="92">
        <f ca="1">INDIRECT(calculation_MM3_hide!V6)</f>
        <v>24156.309999999998</v>
      </c>
      <c r="E7" s="92">
        <f ca="1">INDIRECT(calculation_MM3_hide!W6)</f>
        <v>18440.39</v>
      </c>
      <c r="F7" s="92">
        <f ca="1">INDIRECT(calculation_MM3_hide!X6)</f>
        <v>43918.09</v>
      </c>
      <c r="G7" s="91">
        <f ca="1">INDIRECT(calculation_MM3_hide!Y6)</f>
        <v>3202.51</v>
      </c>
      <c r="H7" s="92">
        <f ca="1">INDIRECT(calculation_MM3_hide!Z6)</f>
        <v>2826.71</v>
      </c>
      <c r="I7" s="92">
        <f ca="1">INDIRECT(calculation_MM3_hide!AA6)</f>
        <v>561.4</v>
      </c>
      <c r="J7" s="92">
        <f ca="1">INDIRECT(calculation_MM3_hide!AB6)</f>
        <v>0</v>
      </c>
      <c r="K7" s="92">
        <f ca="1">INDIRECT(calculation_MM3_hide!AC6)</f>
        <v>3470.3</v>
      </c>
      <c r="L7" s="92">
        <f ca="1">INDIRECT(calculation_MM3_hide!AD6)</f>
        <v>141.65</v>
      </c>
      <c r="M7" s="92">
        <f ca="1">INDIRECT(calculation_MM3_hide!AE6)</f>
        <v>0</v>
      </c>
      <c r="N7" s="92">
        <f ca="1">INDIRECT(calculation_MM3_hide!AF6)</f>
        <v>9641.1800000000021</v>
      </c>
      <c r="O7" s="91">
        <f ca="1">INDIRECT(calculation_MM3_hide!AG6)</f>
        <v>34276.910000000003</v>
      </c>
    </row>
    <row r="8" spans="1:15" ht="20.25" customHeight="1" x14ac:dyDescent="0.35">
      <c r="A8" s="73">
        <f ca="1">INDIRECT(calculation_MM3_hide!S7)</f>
        <v>2021</v>
      </c>
      <c r="B8" s="91">
        <f ca="1">INDIRECT(calculation_MM3_hide!T7)</f>
        <v>1831.8400000000004</v>
      </c>
      <c r="C8" s="92">
        <f ca="1">INDIRECT(calculation_MM3_hide!U7)</f>
        <v>2333.13</v>
      </c>
      <c r="D8" s="92">
        <f ca="1">INDIRECT(calculation_MM3_hide!V7)</f>
        <v>32467.090000000004</v>
      </c>
      <c r="E8" s="92">
        <f ca="1">INDIRECT(calculation_MM3_hide!W7)</f>
        <v>14718.01</v>
      </c>
      <c r="F8" s="92">
        <f ca="1">INDIRECT(calculation_MM3_hide!X7)</f>
        <v>51350.060000000005</v>
      </c>
      <c r="G8" s="91">
        <f ca="1">INDIRECT(calculation_MM3_hide!Y7)</f>
        <v>1737.3600000000001</v>
      </c>
      <c r="H8" s="92">
        <f ca="1">INDIRECT(calculation_MM3_hide!Z7)</f>
        <v>1283.57</v>
      </c>
      <c r="I8" s="92">
        <f ca="1">INDIRECT(calculation_MM3_hide!AA7)</f>
        <v>412.22</v>
      </c>
      <c r="J8" s="92">
        <f ca="1">INDIRECT(calculation_MM3_hide!AB7)</f>
        <v>0</v>
      </c>
      <c r="K8" s="92">
        <f ca="1">INDIRECT(calculation_MM3_hide!AC7)</f>
        <v>3770.45</v>
      </c>
      <c r="L8" s="92">
        <f ca="1">INDIRECT(calculation_MM3_hide!AD7)</f>
        <v>132.78</v>
      </c>
      <c r="M8" s="92">
        <f ca="1">INDIRECT(calculation_MM3_hide!AE7)</f>
        <v>0</v>
      </c>
      <c r="N8" s="92">
        <f ca="1">INDIRECT(calculation_MM3_hide!AF7)</f>
        <v>6924.1399999999994</v>
      </c>
      <c r="O8" s="91">
        <f ca="1">INDIRECT(calculation_MM3_hide!AG7)</f>
        <v>44425.919999999998</v>
      </c>
    </row>
    <row r="9" spans="1:15" ht="20.25" customHeight="1" x14ac:dyDescent="0.35">
      <c r="A9" s="73">
        <f ca="1">INDIRECT(calculation_MM3_hide!S8)</f>
        <v>2022</v>
      </c>
      <c r="B9" s="91">
        <f ca="1">INDIRECT(calculation_MM3_hide!T8)</f>
        <v>53.13</v>
      </c>
      <c r="C9" s="92">
        <f ca="1">INDIRECT(calculation_MM3_hide!U8)</f>
        <v>106.13999999999999</v>
      </c>
      <c r="D9" s="92">
        <f ca="1">INDIRECT(calculation_MM3_hide!V8)</f>
        <v>30743.72</v>
      </c>
      <c r="E9" s="92">
        <f ca="1">INDIRECT(calculation_MM3_hide!W8)</f>
        <v>25620.45</v>
      </c>
      <c r="F9" s="92">
        <f ca="1">INDIRECT(calculation_MM3_hide!X8)</f>
        <v>56523.46</v>
      </c>
      <c r="G9" s="91">
        <f ca="1">INDIRECT(calculation_MM3_hide!Y8)</f>
        <v>15221.350000000002</v>
      </c>
      <c r="H9" s="92">
        <f ca="1">INDIRECT(calculation_MM3_hide!Z8)</f>
        <v>4136.6900000000005</v>
      </c>
      <c r="I9" s="92">
        <f ca="1">INDIRECT(calculation_MM3_hide!AA8)</f>
        <v>508.77000000000004</v>
      </c>
      <c r="J9" s="92">
        <f ca="1">INDIRECT(calculation_MM3_hide!AB8)</f>
        <v>0</v>
      </c>
      <c r="K9" s="92">
        <f ca="1">INDIRECT(calculation_MM3_hide!AC8)</f>
        <v>4004.6099999999997</v>
      </c>
      <c r="L9" s="92">
        <f ca="1">INDIRECT(calculation_MM3_hide!AD8)</f>
        <v>91.570000000000007</v>
      </c>
      <c r="M9" s="92">
        <f ca="1">INDIRECT(calculation_MM3_hide!AE8)</f>
        <v>0</v>
      </c>
      <c r="N9" s="92">
        <f ca="1">INDIRECT(calculation_MM3_hide!AF8)</f>
        <v>23454.229999999996</v>
      </c>
      <c r="O9" s="91">
        <f ca="1">INDIRECT(calculation_MM3_hide!AG8)</f>
        <v>33069.22</v>
      </c>
    </row>
    <row r="10" spans="1:15" ht="20.25" customHeight="1" x14ac:dyDescent="0.35">
      <c r="A10" s="73" t="str">
        <f ca="1">INDIRECT(calculation_MM3_hide!S9)</f>
        <v>2023 [provisional]</v>
      </c>
      <c r="B10" s="91">
        <f ca="1">INDIRECT(calculation_MM3_hide!T9)</f>
        <v>1.91</v>
      </c>
      <c r="C10" s="92">
        <f ca="1">INDIRECT(calculation_MM3_hide!U9)</f>
        <v>33.6</v>
      </c>
      <c r="D10" s="92">
        <f ca="1">INDIRECT(calculation_MM3_hide!V9)</f>
        <v>25721.78</v>
      </c>
      <c r="E10" s="92">
        <f ca="1">INDIRECT(calculation_MM3_hide!W9)</f>
        <v>19390.919999999998</v>
      </c>
      <c r="F10" s="92">
        <f ca="1">INDIRECT(calculation_MM3_hide!X9)</f>
        <v>45148.259999999995</v>
      </c>
      <c r="G10" s="91">
        <f ca="1">INDIRECT(calculation_MM3_hide!Y9)</f>
        <v>9708.5300000000007</v>
      </c>
      <c r="H10" s="92">
        <f ca="1">INDIRECT(calculation_MM3_hide!Z9)</f>
        <v>2120.7599999999998</v>
      </c>
      <c r="I10" s="92">
        <f ca="1">INDIRECT(calculation_MM3_hide!AA9)</f>
        <v>343.8</v>
      </c>
      <c r="J10" s="92">
        <f ca="1">INDIRECT(calculation_MM3_hide!AB9)</f>
        <v>0</v>
      </c>
      <c r="K10" s="92">
        <f ca="1">INDIRECT(calculation_MM3_hide!AC9)</f>
        <v>3889.56</v>
      </c>
      <c r="L10" s="92">
        <f ca="1">INDIRECT(calculation_MM3_hide!AD9)</f>
        <v>129.84</v>
      </c>
      <c r="M10" s="92">
        <f ca="1">INDIRECT(calculation_MM3_hide!AE9)</f>
        <v>0</v>
      </c>
      <c r="N10" s="92">
        <f ca="1">INDIRECT(calculation_MM3_hide!AF9)</f>
        <v>15848.690000000002</v>
      </c>
      <c r="O10" s="91">
        <f ca="1">INDIRECT(calculation_MM3_hide!AG9)</f>
        <v>29299.559999999998</v>
      </c>
    </row>
    <row r="11" spans="1:15" ht="20.25" customHeight="1" x14ac:dyDescent="0.35">
      <c r="A11" s="78" t="s">
        <v>517</v>
      </c>
      <c r="B11" s="102">
        <f t="shared" ref="B11:H11" ca="1" si="0">IF(OR(AND(B9=0,B10&gt;0),B10&gt;(2*B9)),"(+)",IF(AND(B9&gt;0,B10=0),"(-)",IF(B9+B10=0,"-",(B10-B9)/B9*100)))</f>
        <v>-96.4050442311312</v>
      </c>
      <c r="C11" s="103">
        <f t="shared" ca="1" si="0"/>
        <v>-68.343697003957033</v>
      </c>
      <c r="D11" s="103">
        <f t="shared" ca="1" si="0"/>
        <v>-16.334848222661417</v>
      </c>
      <c r="E11" s="103">
        <f t="shared" ca="1" si="0"/>
        <v>-24.314678313612767</v>
      </c>
      <c r="F11" s="104">
        <f t="shared" ca="1" si="0"/>
        <v>-20.124741125189445</v>
      </c>
      <c r="G11" s="102">
        <f t="shared" ca="1" si="0"/>
        <v>-36.217681086106033</v>
      </c>
      <c r="H11" s="103">
        <f t="shared" ca="1" si="0"/>
        <v>-48.73292414950118</v>
      </c>
      <c r="I11" s="103">
        <f t="shared" ref="I11:J11" ca="1" si="1">IF(OR(AND(I9=0,I10&gt;0),I10&gt;(2*I9)),"(+)",IF(AND(I9&gt;0,I10=0),"(-)",IF(I9+I10=0,"-",(I10-I9)/I9*100)))</f>
        <v>-32.425260923403506</v>
      </c>
      <c r="J11" s="103" t="str">
        <f t="shared" ca="1" si="1"/>
        <v>-</v>
      </c>
      <c r="K11" s="103">
        <f t="shared" ref="K11:O11" ca="1" si="2">IF(OR(AND(K9=0,K10&gt;0),K10&gt;(2*K9)),"(+)",IF(AND(K9&gt;0,K10=0),"(-)",IF(K9+K10=0,"-",(K10-K9)/K9*100)))</f>
        <v>-2.8729389378740935</v>
      </c>
      <c r="L11" s="103">
        <f t="shared" ca="1" si="2"/>
        <v>41.793163699901712</v>
      </c>
      <c r="M11" s="103" t="str">
        <f t="shared" ca="1" si="2"/>
        <v>-</v>
      </c>
      <c r="N11" s="104">
        <f t="shared" ca="1" si="2"/>
        <v>-32.427157062926362</v>
      </c>
      <c r="O11" s="99">
        <f t="shared" ca="1" si="2"/>
        <v>-11.399301223312806</v>
      </c>
    </row>
    <row r="12" spans="1:15" ht="20.25" customHeight="1" x14ac:dyDescent="0.35">
      <c r="A12" s="73" t="str">
        <f ca="1">INDIRECT(calculation_MM3_hide!S13)</f>
        <v>January 2023</v>
      </c>
      <c r="B12" s="112">
        <f ca="1">INDIRECT(calculation_MM3_hide!T13)</f>
        <v>0</v>
      </c>
      <c r="C12" s="113">
        <f ca="1">INDIRECT(calculation_MM3_hide!U13)</f>
        <v>6.18</v>
      </c>
      <c r="D12" s="113">
        <f ca="1">INDIRECT(calculation_MM3_hide!V13)</f>
        <v>2952.03</v>
      </c>
      <c r="E12" s="113">
        <f ca="1">INDIRECT(calculation_MM3_hide!W13)</f>
        <v>2878.47</v>
      </c>
      <c r="F12" s="114">
        <f ca="1">INDIRECT(calculation_MM3_hide!X13)</f>
        <v>5836.68</v>
      </c>
      <c r="G12" s="112">
        <f ca="1">INDIRECT(calculation_MM3_hide!Y13)</f>
        <v>949.75</v>
      </c>
      <c r="H12" s="113">
        <f ca="1">INDIRECT(calculation_MM3_hide!Z13)</f>
        <v>41.67</v>
      </c>
      <c r="I12" s="113">
        <f ca="1">INDIRECT(calculation_MM3_hide!AA13)</f>
        <v>41.67</v>
      </c>
      <c r="J12" s="113">
        <f ca="1">INDIRECT(calculation_MM3_hide!AB13)</f>
        <v>0</v>
      </c>
      <c r="K12" s="113">
        <f ca="1">INDIRECT(calculation_MM3_hide!AC13)</f>
        <v>388.02</v>
      </c>
      <c r="L12" s="113">
        <f ca="1">INDIRECT(calculation_MM3_hide!AD13)</f>
        <v>13.7</v>
      </c>
      <c r="M12" s="113">
        <f ca="1">INDIRECT(calculation_MM3_hide!AE13)</f>
        <v>0</v>
      </c>
      <c r="N12" s="114">
        <f ca="1">INDIRECT(calculation_MM3_hide!AF13)</f>
        <v>1393.14</v>
      </c>
      <c r="O12" s="113">
        <f ca="1">INDIRECT(calculation_MM3_hide!AG13)</f>
        <v>4443.54</v>
      </c>
    </row>
    <row r="13" spans="1:15" ht="20.25" customHeight="1" x14ac:dyDescent="0.35">
      <c r="A13" s="73" t="str">
        <f ca="1">INDIRECT(calculation_MM3_hide!S14)</f>
        <v>January 2024 [provisional]</v>
      </c>
      <c r="B13" s="94">
        <f ca="1">INDIRECT(calculation_MM3_hide!T14)</f>
        <v>8.85</v>
      </c>
      <c r="C13" s="95">
        <f ca="1">INDIRECT(calculation_MM3_hide!U14)</f>
        <v>1.95</v>
      </c>
      <c r="D13" s="95">
        <f ca="1">INDIRECT(calculation_MM3_hide!V14)</f>
        <v>3223.3</v>
      </c>
      <c r="E13" s="95">
        <f ca="1">INDIRECT(calculation_MM3_hide!W14)</f>
        <v>2345.89</v>
      </c>
      <c r="F13" s="96">
        <f ca="1">INDIRECT(calculation_MM3_hide!X14)</f>
        <v>5579.98</v>
      </c>
      <c r="G13" s="94">
        <f ca="1">INDIRECT(calculation_MM3_hide!Y14)</f>
        <v>67.12</v>
      </c>
      <c r="H13" s="95">
        <f ca="1">INDIRECT(calculation_MM3_hide!Z14)</f>
        <v>38.409999999999997</v>
      </c>
      <c r="I13" s="95">
        <f ca="1">INDIRECT(calculation_MM3_hide!AA14)</f>
        <v>38.409999999999997</v>
      </c>
      <c r="J13" s="95">
        <f ca="1">INDIRECT(calculation_MM3_hide!AB14)</f>
        <v>0</v>
      </c>
      <c r="K13" s="95">
        <f ca="1">INDIRECT(calculation_MM3_hide!AC14)</f>
        <v>442.03</v>
      </c>
      <c r="L13" s="95">
        <f ca="1">INDIRECT(calculation_MM3_hide!AD14)</f>
        <v>14.43</v>
      </c>
      <c r="M13" s="95">
        <f ca="1">INDIRECT(calculation_MM3_hide!AE14)</f>
        <v>0</v>
      </c>
      <c r="N13" s="96">
        <f ca="1">INDIRECT(calculation_MM3_hide!AF14)</f>
        <v>561.99</v>
      </c>
      <c r="O13" s="95">
        <f ca="1">INDIRECT(calculation_MM3_hide!AG14)</f>
        <v>5017.99</v>
      </c>
    </row>
    <row r="14" spans="1:15" ht="20.25" customHeight="1" x14ac:dyDescent="0.35">
      <c r="A14" s="62" t="s">
        <v>39</v>
      </c>
      <c r="B14" s="99" t="str">
        <f ca="1">IF(OR(AND(B12=0,B13&gt;0),B13&gt;(2*B12)),"(+)",IF(AND(B12&gt;0,B13=0),"(-)",IF(B12+B13=0,"-",(B13-B12)/B12*100)))</f>
        <v>(+)</v>
      </c>
      <c r="C14" s="100">
        <f t="shared" ref="C14:H14" ca="1" si="3">IF(OR(AND(C12=0,C13&gt;0),C13&gt;(2*C12)),"(+)",IF(AND(C12&gt;0,C13=0),"(-)",IF(C12+C13=0,"-",(C13-C12)/C12*100)))</f>
        <v>-68.446601941747559</v>
      </c>
      <c r="D14" s="100">
        <f t="shared" ca="1" si="3"/>
        <v>9.1892697567436628</v>
      </c>
      <c r="E14" s="100">
        <f t="shared" ca="1" si="3"/>
        <v>-18.50219039976098</v>
      </c>
      <c r="F14" s="101">
        <f t="shared" ca="1" si="3"/>
        <v>-4.3980482054866936</v>
      </c>
      <c r="G14" s="99">
        <f t="shared" ca="1" si="3"/>
        <v>-92.932877072913925</v>
      </c>
      <c r="H14" s="100">
        <f t="shared" ca="1" si="3"/>
        <v>-7.823374130069606</v>
      </c>
      <c r="I14" s="100">
        <f t="shared" ref="I14:J14" ca="1" si="4">IF(OR(AND(I12=0,I13&gt;0),I13&gt;(2*I12)),"(+)",IF(AND(I12&gt;0,I13=0),"(-)",IF(I12+I13=0,"-",(I13-I12)/I12*100)))</f>
        <v>-7.823374130069606</v>
      </c>
      <c r="J14" s="100" t="str">
        <f t="shared" ca="1" si="4"/>
        <v>-</v>
      </c>
      <c r="K14" s="100">
        <f t="shared" ref="K14:O14" ca="1" si="5">IF(OR(AND(K12=0,K13&gt;0),K13&gt;(2*K12)),"(+)",IF(AND(K12&gt;0,K13=0),"(-)",IF(K12+K13=0,"-",(K13-K12)/K12*100)))</f>
        <v>13.919385598680478</v>
      </c>
      <c r="L14" s="100">
        <f t="shared" ca="1" si="5"/>
        <v>5.3284671532846755</v>
      </c>
      <c r="M14" s="100" t="str">
        <f t="shared" ca="1" si="5"/>
        <v>-</v>
      </c>
      <c r="N14" s="101">
        <f t="shared" ca="1" si="5"/>
        <v>-59.660192084069088</v>
      </c>
      <c r="O14" s="100">
        <f t="shared" ca="1" si="5"/>
        <v>12.927755798304952</v>
      </c>
    </row>
    <row r="15" spans="1:15" ht="20.25" customHeight="1" x14ac:dyDescent="0.35">
      <c r="A15" s="73" t="str">
        <f ca="1">INDIRECT(calculation_MM3_hide!S18)</f>
        <v>November 2022</v>
      </c>
      <c r="B15" s="112">
        <f ca="1">INDIRECT(calculation_MM3_hide!T18)</f>
        <v>0</v>
      </c>
      <c r="C15" s="113">
        <f ca="1">INDIRECT(calculation_MM3_hide!U18)</f>
        <v>0</v>
      </c>
      <c r="D15" s="113">
        <f ca="1">INDIRECT(calculation_MM3_hide!V18)</f>
        <v>2465.06</v>
      </c>
      <c r="E15" s="113">
        <f ca="1">INDIRECT(calculation_MM3_hide!W18)</f>
        <v>2377.3200000000002</v>
      </c>
      <c r="F15" s="95">
        <f ca="1">INDIRECT(calculation_MM3_hide!X18)</f>
        <v>4842.38</v>
      </c>
      <c r="G15" s="112">
        <f ca="1">INDIRECT(calculation_MM3_hide!Y18)</f>
        <v>791.38</v>
      </c>
      <c r="H15" s="113">
        <f ca="1">INDIRECT(calculation_MM3_hide!Z18)</f>
        <v>447.61</v>
      </c>
      <c r="I15" s="113">
        <f ca="1">INDIRECT(calculation_MM3_hide!AA18)</f>
        <v>38.340000000000003</v>
      </c>
      <c r="J15" s="113">
        <f ca="1">INDIRECT(calculation_MM3_hide!AB18)</f>
        <v>0</v>
      </c>
      <c r="K15" s="113">
        <f ca="1">INDIRECT(calculation_MM3_hide!AC18)</f>
        <v>329.3</v>
      </c>
      <c r="L15" s="113">
        <f ca="1">INDIRECT(calculation_MM3_hide!AD18)</f>
        <v>12.41</v>
      </c>
      <c r="M15" s="113">
        <f ca="1">INDIRECT(calculation_MM3_hide!AE18)</f>
        <v>0</v>
      </c>
      <c r="N15" s="114">
        <f ca="1">INDIRECT(calculation_MM3_hide!AF18)</f>
        <v>1580.7</v>
      </c>
      <c r="O15" s="113">
        <f ca="1">INDIRECT(calculation_MM3_hide!AG18)</f>
        <v>3261.68</v>
      </c>
    </row>
    <row r="16" spans="1:15" ht="20.25" customHeight="1" x14ac:dyDescent="0.35">
      <c r="A16" s="73" t="str">
        <f ca="1">INDIRECT(calculation_MM3_hide!S19)</f>
        <v>December 2022</v>
      </c>
      <c r="B16" s="94">
        <f ca="1">INDIRECT(calculation_MM3_hide!T19)</f>
        <v>0</v>
      </c>
      <c r="C16" s="95">
        <f ca="1">INDIRECT(calculation_MM3_hide!U19)</f>
        <v>21.46</v>
      </c>
      <c r="D16" s="95">
        <f ca="1">INDIRECT(calculation_MM3_hide!V19)</f>
        <v>3279.83</v>
      </c>
      <c r="E16" s="95">
        <f ca="1">INDIRECT(calculation_MM3_hide!W19)</f>
        <v>3361.97</v>
      </c>
      <c r="F16" s="95">
        <f ca="1">INDIRECT(calculation_MM3_hide!X19)</f>
        <v>6663.25</v>
      </c>
      <c r="G16" s="94">
        <f ca="1">INDIRECT(calculation_MM3_hide!Y19)</f>
        <v>1195.49</v>
      </c>
      <c r="H16" s="95">
        <f ca="1">INDIRECT(calculation_MM3_hide!Z19)</f>
        <v>49.44</v>
      </c>
      <c r="I16" s="95">
        <f ca="1">INDIRECT(calculation_MM3_hide!AA19)</f>
        <v>48.63</v>
      </c>
      <c r="J16" s="95">
        <f ca="1">INDIRECT(calculation_MM3_hide!AB19)</f>
        <v>0</v>
      </c>
      <c r="K16" s="95">
        <f ca="1">INDIRECT(calculation_MM3_hide!AC19)</f>
        <v>427.71</v>
      </c>
      <c r="L16" s="95">
        <f ca="1">INDIRECT(calculation_MM3_hide!AD19)</f>
        <v>13.48</v>
      </c>
      <c r="M16" s="95">
        <f ca="1">INDIRECT(calculation_MM3_hide!AE19)</f>
        <v>0</v>
      </c>
      <c r="N16" s="96">
        <f ca="1">INDIRECT(calculation_MM3_hide!AF19)</f>
        <v>1686.11</v>
      </c>
      <c r="O16" s="95">
        <f ca="1">INDIRECT(calculation_MM3_hide!AG19)</f>
        <v>4977.1499999999996</v>
      </c>
    </row>
    <row r="17" spans="1:15" ht="20.25" customHeight="1" x14ac:dyDescent="0.35">
      <c r="A17" s="73" t="str">
        <f ca="1">INDIRECT(calculation_MM3_hide!S20)</f>
        <v>January 2023</v>
      </c>
      <c r="B17" s="94">
        <f ca="1">INDIRECT(calculation_MM3_hide!T20)</f>
        <v>0</v>
      </c>
      <c r="C17" s="95">
        <f ca="1">INDIRECT(calculation_MM3_hide!U20)</f>
        <v>6.18</v>
      </c>
      <c r="D17" s="95">
        <f ca="1">INDIRECT(calculation_MM3_hide!V20)</f>
        <v>2952.03</v>
      </c>
      <c r="E17" s="95">
        <f ca="1">INDIRECT(calculation_MM3_hide!W20)</f>
        <v>2878.47</v>
      </c>
      <c r="F17" s="95">
        <f ca="1">INDIRECT(calculation_MM3_hide!X20)</f>
        <v>5836.68</v>
      </c>
      <c r="G17" s="94">
        <f ca="1">INDIRECT(calculation_MM3_hide!Y20)</f>
        <v>949.75</v>
      </c>
      <c r="H17" s="95">
        <f ca="1">INDIRECT(calculation_MM3_hide!Z20)</f>
        <v>41.67</v>
      </c>
      <c r="I17" s="95">
        <f ca="1">INDIRECT(calculation_MM3_hide!AA20)</f>
        <v>41.67</v>
      </c>
      <c r="J17" s="95">
        <f ca="1">INDIRECT(calculation_MM3_hide!AB20)</f>
        <v>0</v>
      </c>
      <c r="K17" s="95">
        <f ca="1">INDIRECT(calculation_MM3_hide!AC20)</f>
        <v>388.02</v>
      </c>
      <c r="L17" s="95">
        <f ca="1">INDIRECT(calculation_MM3_hide!AD20)</f>
        <v>13.7</v>
      </c>
      <c r="M17" s="95">
        <f ca="1">INDIRECT(calculation_MM3_hide!AE20)</f>
        <v>0</v>
      </c>
      <c r="N17" s="96">
        <f ca="1">INDIRECT(calculation_MM3_hide!AF20)</f>
        <v>1393.14</v>
      </c>
      <c r="O17" s="95">
        <f ca="1">INDIRECT(calculation_MM3_hide!AG20)</f>
        <v>4443.54</v>
      </c>
    </row>
    <row r="18" spans="1:15" ht="20.25" customHeight="1" x14ac:dyDescent="0.35">
      <c r="A18" s="80" t="s">
        <v>40</v>
      </c>
      <c r="B18" s="97">
        <f ca="1">SUM(B15:B17)</f>
        <v>0</v>
      </c>
      <c r="C18" s="98">
        <f ca="1">SUM(C15:C17)</f>
        <v>27.64</v>
      </c>
      <c r="D18" s="98">
        <f ca="1">SUM(D15:D17)</f>
        <v>8696.92</v>
      </c>
      <c r="E18" s="98">
        <f ca="1">SUM(E15:E17)</f>
        <v>8617.76</v>
      </c>
      <c r="F18" s="93">
        <f ca="1">SUM(F15:F17)</f>
        <v>17342.310000000001</v>
      </c>
      <c r="G18" s="97">
        <f t="shared" ref="G18:H18" ca="1" si="6">SUM(G15:G17)</f>
        <v>2936.62</v>
      </c>
      <c r="H18" s="98">
        <f t="shared" ca="1" si="6"/>
        <v>538.72</v>
      </c>
      <c r="I18" s="98">
        <f t="shared" ref="I18:J18" ca="1" si="7">SUM(I15:I17)</f>
        <v>128.63999999999999</v>
      </c>
      <c r="J18" s="98">
        <f t="shared" ca="1" si="7"/>
        <v>0</v>
      </c>
      <c r="K18" s="98">
        <f t="shared" ref="K18:O18" ca="1" si="8">SUM(K15:K17)</f>
        <v>1145.03</v>
      </c>
      <c r="L18" s="98">
        <f t="shared" ca="1" si="8"/>
        <v>39.590000000000003</v>
      </c>
      <c r="M18" s="98">
        <f t="shared" ca="1" si="8"/>
        <v>0</v>
      </c>
      <c r="N18" s="93">
        <f t="shared" ca="1" si="8"/>
        <v>4659.95</v>
      </c>
      <c r="O18" s="98">
        <f t="shared" ca="1" si="8"/>
        <v>12682.369999999999</v>
      </c>
    </row>
    <row r="19" spans="1:15" ht="20.25" customHeight="1" x14ac:dyDescent="0.35">
      <c r="A19" s="73" t="str">
        <f ca="1">INDIRECT(calculation_MM3_hide!S22)</f>
        <v>November 2023</v>
      </c>
      <c r="B19" s="94">
        <f ca="1">INDIRECT(calculation_MM3_hide!T22)</f>
        <v>0</v>
      </c>
      <c r="C19" s="95">
        <f ca="1">INDIRECT(calculation_MM3_hide!U22)</f>
        <v>1.1200000000000001</v>
      </c>
      <c r="D19" s="95">
        <f ca="1">INDIRECT(calculation_MM3_hide!V22)</f>
        <v>2978.8</v>
      </c>
      <c r="E19" s="95">
        <f ca="1">INDIRECT(calculation_MM3_hide!W22)</f>
        <v>1447.58</v>
      </c>
      <c r="F19" s="95">
        <f ca="1">INDIRECT(calculation_MM3_hide!X22)</f>
        <v>4427.5</v>
      </c>
      <c r="G19" s="94">
        <f ca="1">INDIRECT(calculation_MM3_hide!Y22)</f>
        <v>329.85</v>
      </c>
      <c r="H19" s="95">
        <f ca="1">INDIRECT(calculation_MM3_hide!Z22)</f>
        <v>33.46</v>
      </c>
      <c r="I19" s="95">
        <f ca="1">INDIRECT(calculation_MM3_hide!AA22)</f>
        <v>6.8</v>
      </c>
      <c r="J19" s="95">
        <f ca="1">INDIRECT(calculation_MM3_hide!AB22)</f>
        <v>0</v>
      </c>
      <c r="K19" s="95">
        <f ca="1">INDIRECT(calculation_MM3_hide!AC22)</f>
        <v>355.66</v>
      </c>
      <c r="L19" s="95">
        <f ca="1">INDIRECT(calculation_MM3_hide!AD22)</f>
        <v>12.54</v>
      </c>
      <c r="M19" s="95">
        <f ca="1">INDIRECT(calculation_MM3_hide!AE22)</f>
        <v>0</v>
      </c>
      <c r="N19" s="96">
        <f ca="1">INDIRECT(calculation_MM3_hide!AF22)</f>
        <v>731.51</v>
      </c>
      <c r="O19" s="95">
        <f ca="1">INDIRECT(calculation_MM3_hide!AG22)</f>
        <v>3695.98</v>
      </c>
    </row>
    <row r="20" spans="1:15" ht="20.25" customHeight="1" x14ac:dyDescent="0.35">
      <c r="A20" s="73" t="str">
        <f ca="1">INDIRECT(calculation_MM3_hide!S23)</f>
        <v>December 2023</v>
      </c>
      <c r="B20" s="94">
        <f ca="1">INDIRECT(calculation_MM3_hide!T23)</f>
        <v>0</v>
      </c>
      <c r="C20" s="95">
        <f ca="1">INDIRECT(calculation_MM3_hide!U23)</f>
        <v>0.51</v>
      </c>
      <c r="D20" s="95">
        <f ca="1">INDIRECT(calculation_MM3_hide!V23)</f>
        <v>3384.6</v>
      </c>
      <c r="E20" s="95">
        <f ca="1">INDIRECT(calculation_MM3_hide!W23)</f>
        <v>1695.7</v>
      </c>
      <c r="F20" s="95">
        <f ca="1">INDIRECT(calculation_MM3_hide!X23)</f>
        <v>5080.82</v>
      </c>
      <c r="G20" s="94">
        <f ca="1">INDIRECT(calculation_MM3_hide!Y23)</f>
        <v>612.75</v>
      </c>
      <c r="H20" s="95">
        <f ca="1">INDIRECT(calculation_MM3_hide!Z23)</f>
        <v>37.299999999999997</v>
      </c>
      <c r="I20" s="95">
        <f ca="1">INDIRECT(calculation_MM3_hide!AA23)</f>
        <v>37.299999999999997</v>
      </c>
      <c r="J20" s="95">
        <f ca="1">INDIRECT(calculation_MM3_hide!AB23)</f>
        <v>0</v>
      </c>
      <c r="K20" s="95">
        <f ca="1">INDIRECT(calculation_MM3_hide!AC23)</f>
        <v>325.56</v>
      </c>
      <c r="L20" s="95">
        <f ca="1">INDIRECT(calculation_MM3_hide!AD23)</f>
        <v>12.81</v>
      </c>
      <c r="M20" s="95">
        <f ca="1">INDIRECT(calculation_MM3_hide!AE23)</f>
        <v>0</v>
      </c>
      <c r="N20" s="96">
        <f ca="1">INDIRECT(calculation_MM3_hide!AF23)</f>
        <v>988.42</v>
      </c>
      <c r="O20" s="95">
        <f ca="1">INDIRECT(calculation_MM3_hide!AG23)</f>
        <v>4092.4</v>
      </c>
    </row>
    <row r="21" spans="1:15" ht="20.25" customHeight="1" x14ac:dyDescent="0.35">
      <c r="A21" s="73" t="str">
        <f ca="1">INDIRECT(calculation_MM3_hide!S24)</f>
        <v>January 2024 [provisional]</v>
      </c>
      <c r="B21" s="94">
        <f ca="1">INDIRECT(calculation_MM3_hide!T24)</f>
        <v>8.85</v>
      </c>
      <c r="C21" s="95">
        <f ca="1">INDIRECT(calculation_MM3_hide!U24)</f>
        <v>1.95</v>
      </c>
      <c r="D21" s="95">
        <f ca="1">INDIRECT(calculation_MM3_hide!V24)</f>
        <v>3223.3</v>
      </c>
      <c r="E21" s="95">
        <f ca="1">INDIRECT(calculation_MM3_hide!W24)</f>
        <v>2345.89</v>
      </c>
      <c r="F21" s="95">
        <f ca="1">INDIRECT(calculation_MM3_hide!X24)</f>
        <v>5579.98</v>
      </c>
      <c r="G21" s="94">
        <f ca="1">INDIRECT(calculation_MM3_hide!Y24)</f>
        <v>67.12</v>
      </c>
      <c r="H21" s="95">
        <f ca="1">INDIRECT(calculation_MM3_hide!Z24)</f>
        <v>38.409999999999997</v>
      </c>
      <c r="I21" s="95">
        <f ca="1">INDIRECT(calculation_MM3_hide!AA24)</f>
        <v>38.409999999999997</v>
      </c>
      <c r="J21" s="95">
        <f ca="1">INDIRECT(calculation_MM3_hide!AB24)</f>
        <v>0</v>
      </c>
      <c r="K21" s="95">
        <f ca="1">INDIRECT(calculation_MM3_hide!AC24)</f>
        <v>442.03</v>
      </c>
      <c r="L21" s="95">
        <f ca="1">INDIRECT(calculation_MM3_hide!AD24)</f>
        <v>14.43</v>
      </c>
      <c r="M21" s="95">
        <f ca="1">INDIRECT(calculation_MM3_hide!AE24)</f>
        <v>0</v>
      </c>
      <c r="N21" s="96">
        <f ca="1">INDIRECT(calculation_MM3_hide!AF24)</f>
        <v>561.99</v>
      </c>
      <c r="O21" s="95">
        <f ca="1">INDIRECT(calculation_MM3_hide!AG24)</f>
        <v>5017.99</v>
      </c>
    </row>
    <row r="22" spans="1:15" ht="20.25" customHeight="1" x14ac:dyDescent="0.35">
      <c r="A22" s="81" t="s">
        <v>40</v>
      </c>
      <c r="B22" s="97">
        <f ca="1">SUM(B19:B21)</f>
        <v>8.85</v>
      </c>
      <c r="C22" s="98">
        <f ca="1">SUM(C19:C21)</f>
        <v>3.58</v>
      </c>
      <c r="D22" s="98">
        <f ca="1">SUM(D19:D21)</f>
        <v>9586.7000000000007</v>
      </c>
      <c r="E22" s="98">
        <f ca="1">SUM(E19:E21)</f>
        <v>5489.17</v>
      </c>
      <c r="F22" s="93">
        <f ca="1">SUM(F19:F21)</f>
        <v>15088.3</v>
      </c>
      <c r="G22" s="97">
        <f t="shared" ref="G22:H22" ca="1" si="9">SUM(G19:G21)</f>
        <v>1009.72</v>
      </c>
      <c r="H22" s="98">
        <f t="shared" ca="1" si="9"/>
        <v>109.16999999999999</v>
      </c>
      <c r="I22" s="98">
        <f t="shared" ref="I22:J22" ca="1" si="10">SUM(I19:I21)</f>
        <v>82.509999999999991</v>
      </c>
      <c r="J22" s="98">
        <f t="shared" ca="1" si="10"/>
        <v>0</v>
      </c>
      <c r="K22" s="98">
        <f t="shared" ref="K22:O22" ca="1" si="11">SUM(K19:K21)</f>
        <v>1123.25</v>
      </c>
      <c r="L22" s="98">
        <f t="shared" ca="1" si="11"/>
        <v>39.78</v>
      </c>
      <c r="M22" s="98">
        <f t="shared" ca="1" si="11"/>
        <v>0</v>
      </c>
      <c r="N22" s="93">
        <f t="shared" ca="1" si="11"/>
        <v>2281.92</v>
      </c>
      <c r="O22" s="98">
        <f t="shared" ca="1" si="11"/>
        <v>12806.369999999999</v>
      </c>
    </row>
    <row r="23" spans="1:15" ht="20.25" customHeight="1" x14ac:dyDescent="0.35">
      <c r="A23" s="83" t="s">
        <v>515</v>
      </c>
      <c r="B23" s="102" t="str">
        <f ca="1">IF(OR(AND(B18=0,B22&gt;0),B22&gt;(2*B18)),"(+)",IF(AND(B18&gt;0,B22=0),"(-)",IF(B18+B22=0,"-",(B22-B18)/B18*100)))</f>
        <v>(+)</v>
      </c>
      <c r="C23" s="103">
        <f ca="1">IF(OR(AND(C18=0,C22&gt;0),C22&gt;(2*C18)),"(+)",IF(AND(C18&gt;0,C22=0),"(-)",IF(C18+C22=0,"-",(C22-C18)/C18*100)))</f>
        <v>-87.047756874095512</v>
      </c>
      <c r="D23" s="103">
        <f ca="1">IF(OR(AND(D18=0,D22&gt;0),D22&gt;(2*D18)),"(+)",IF(AND(D18&gt;0,D22=0),"(-)",IF(D18+D22=0,"-",(D22-D18)/D18*100)))</f>
        <v>10.230978323360461</v>
      </c>
      <c r="E23" s="103">
        <f ca="1">IF(OR(AND(E18=0,E22&gt;0),E22&gt;(2*E18)),"(+)",IF(AND(E18&gt;0,E22=0),"(-)",IF(E18+E22=0,"-",(E22-E18)/E18*100)))</f>
        <v>-36.303981545088284</v>
      </c>
      <c r="F23" s="104">
        <f ca="1">IF(OR(AND(F18=0,F22&gt;0),F22&gt;(2*F18)),"(+)",IF(AND(F18&gt;0,F22=0),"(-)",IF(F18+F22=0,"-",(F22-F18)/F18*100)))</f>
        <v>-12.997172810311902</v>
      </c>
      <c r="G23" s="99">
        <f t="shared" ref="G23:H23" ca="1" si="12">IF(OR(AND(G18=0,G22&gt;0),G22&gt;(2*G18)),"(+)",IF(AND(G18&gt;0,G22=0),"(-)",IF(G18+G22=0,"-",(G22-G18)/G18*100)))</f>
        <v>-65.616252698680796</v>
      </c>
      <c r="H23" s="100">
        <f t="shared" ca="1" si="12"/>
        <v>-79.735298485298486</v>
      </c>
      <c r="I23" s="100">
        <f t="shared" ref="I23:J23" ca="1" si="13">IF(OR(AND(I18=0,I22&gt;0),I22&gt;(2*I18)),"(+)",IF(AND(I18&gt;0,I22=0),"(-)",IF(I18+I22=0,"-",(I22-I18)/I18*100)))</f>
        <v>-35.859763681592035</v>
      </c>
      <c r="J23" s="100" t="str">
        <f t="shared" ca="1" si="13"/>
        <v>-</v>
      </c>
      <c r="K23" s="100">
        <f t="shared" ref="K23:O23" ca="1" si="14">IF(OR(AND(K18=0,K22&gt;0),K22&gt;(2*K18)),"(+)",IF(AND(K18&gt;0,K22=0),"(-)",IF(K18+K22=0,"-",(K22-K18)/K18*100)))</f>
        <v>-1.9021335685527867</v>
      </c>
      <c r="L23" s="100">
        <f t="shared" ca="1" si="14"/>
        <v>0.47991917150795071</v>
      </c>
      <c r="M23" s="100" t="str">
        <f t="shared" ca="1" si="14"/>
        <v>-</v>
      </c>
      <c r="N23" s="101">
        <f t="shared" ca="1" si="14"/>
        <v>-51.031234240710731</v>
      </c>
      <c r="O23" s="103">
        <f t="shared" ca="1" si="14"/>
        <v>0.97773523402960183</v>
      </c>
    </row>
  </sheetData>
  <pageMargins left="0.74803149606299213" right="0.74803149606299213" top="0.98425196850393704" bottom="0.98425196850393704" header="0.51181102362204722" footer="0.51181102362204722"/>
  <pageSetup paperSize="9" scale="75"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909C1-1C74-4B4F-82A8-D66FBD5D8D94}">
  <sheetPr codeName="Sheet13"/>
  <dimension ref="A1:AI306"/>
  <sheetViews>
    <sheetView topLeftCell="B266" workbookViewId="0">
      <selection activeCell="D281" sqref="D281"/>
    </sheetView>
  </sheetViews>
  <sheetFormatPr defaultColWidth="3.453125" defaultRowHeight="13" x14ac:dyDescent="0.3"/>
  <cols>
    <col min="1" max="1" width="7.453125" style="14" bestFit="1" customWidth="1"/>
    <col min="2" max="2" width="33.453125" style="14" customWidth="1"/>
    <col min="3" max="3" width="6.54296875" style="32" bestFit="1" customWidth="1"/>
    <col min="4" max="4" width="9.54296875" style="32" bestFit="1" customWidth="1"/>
    <col min="5" max="5" width="6.453125" style="32" bestFit="1" customWidth="1"/>
    <col min="6" max="6" width="9.453125" style="32" bestFit="1" customWidth="1"/>
    <col min="7" max="7" width="6.26953125" style="32" bestFit="1" customWidth="1"/>
    <col min="8" max="8" width="6.54296875" style="32" bestFit="1" customWidth="1"/>
    <col min="9" max="9" width="9.54296875" style="32" bestFit="1" customWidth="1"/>
    <col min="10" max="10" width="9.54296875" style="32" customWidth="1"/>
    <col min="11" max="11" width="6.453125" style="32" bestFit="1" customWidth="1"/>
    <col min="12" max="12" width="9.54296875" style="32" bestFit="1" customWidth="1"/>
    <col min="13" max="13" width="9.453125" style="32" bestFit="1" customWidth="1"/>
    <col min="14" max="14" width="9.54296875" style="32" bestFit="1" customWidth="1"/>
    <col min="15" max="15" width="6.54296875" style="32" bestFit="1" customWidth="1"/>
    <col min="16" max="16" width="6.453125" style="32" bestFit="1" customWidth="1"/>
    <col min="17" max="17" width="3.453125" style="14"/>
    <col min="18" max="18" width="7" style="32" customWidth="1"/>
    <col min="19" max="19" width="6.54296875" style="14" customWidth="1"/>
    <col min="20" max="20" width="5" style="14" customWidth="1"/>
    <col min="21" max="21" width="4.453125" style="14" customWidth="1"/>
    <col min="22" max="22" width="5.453125" style="14" customWidth="1"/>
    <col min="23" max="26" width="3.453125" style="14"/>
    <col min="27" max="27" width="4.453125" style="14" customWidth="1"/>
    <col min="28" max="29" width="3.453125" style="14"/>
    <col min="30" max="31" width="5.453125" style="14" customWidth="1"/>
    <col min="32" max="32" width="6" style="14" customWidth="1"/>
    <col min="33" max="257" width="3.453125" style="14"/>
    <col min="258" max="258" width="7.453125" style="14" bestFit="1" customWidth="1"/>
    <col min="259" max="259" width="12.54296875" style="14" customWidth="1"/>
    <col min="260" max="260" width="6.54296875" style="14" bestFit="1" customWidth="1"/>
    <col min="261" max="261" width="9.54296875" style="14" bestFit="1" customWidth="1"/>
    <col min="262" max="262" width="6.453125" style="14" bestFit="1" customWidth="1"/>
    <col min="263" max="263" width="9.453125" style="14" bestFit="1" customWidth="1"/>
    <col min="264" max="264" width="6.26953125" style="14" bestFit="1" customWidth="1"/>
    <col min="265" max="265" width="6.54296875" style="14" bestFit="1" customWidth="1"/>
    <col min="266" max="266" width="9.54296875" style="14" bestFit="1" customWidth="1"/>
    <col min="267" max="267" width="6.453125" style="14" bestFit="1" customWidth="1"/>
    <col min="268" max="268" width="9.54296875" style="14" bestFit="1" customWidth="1"/>
    <col min="269" max="269" width="9.453125" style="14" bestFit="1" customWidth="1"/>
    <col min="270" max="270" width="9.54296875" style="14" bestFit="1" customWidth="1"/>
    <col min="271" max="271" width="6.54296875" style="14" bestFit="1" customWidth="1"/>
    <col min="272" max="272" width="6.453125" style="14" bestFit="1" customWidth="1"/>
    <col min="273" max="273" width="3.453125" style="14"/>
    <col min="274" max="274" width="7" style="14" customWidth="1"/>
    <col min="275" max="275" width="6" style="14" customWidth="1"/>
    <col min="276" max="276" width="5" style="14" customWidth="1"/>
    <col min="277" max="277" width="4.453125" style="14" customWidth="1"/>
    <col min="278" max="278" width="5.453125" style="14" customWidth="1"/>
    <col min="279" max="282" width="3.453125" style="14"/>
    <col min="283" max="283" width="4.453125" style="14" customWidth="1"/>
    <col min="284" max="285" width="3.453125" style="14"/>
    <col min="286" max="287" width="5.453125" style="14" customWidth="1"/>
    <col min="288" max="288" width="6" style="14" customWidth="1"/>
    <col min="289" max="513" width="3.453125" style="14"/>
    <col min="514" max="514" width="7.453125" style="14" bestFit="1" customWidth="1"/>
    <col min="515" max="515" width="12.54296875" style="14" customWidth="1"/>
    <col min="516" max="516" width="6.54296875" style="14" bestFit="1" customWidth="1"/>
    <col min="517" max="517" width="9.54296875" style="14" bestFit="1" customWidth="1"/>
    <col min="518" max="518" width="6.453125" style="14" bestFit="1" customWidth="1"/>
    <col min="519" max="519" width="9.453125" style="14" bestFit="1" customWidth="1"/>
    <col min="520" max="520" width="6.26953125" style="14" bestFit="1" customWidth="1"/>
    <col min="521" max="521" width="6.54296875" style="14" bestFit="1" customWidth="1"/>
    <col min="522" max="522" width="9.54296875" style="14" bestFit="1" customWidth="1"/>
    <col min="523" max="523" width="6.453125" style="14" bestFit="1" customWidth="1"/>
    <col min="524" max="524" width="9.54296875" style="14" bestFit="1" customWidth="1"/>
    <col min="525" max="525" width="9.453125" style="14" bestFit="1" customWidth="1"/>
    <col min="526" max="526" width="9.54296875" style="14" bestFit="1" customWidth="1"/>
    <col min="527" max="527" width="6.54296875" style="14" bestFit="1" customWidth="1"/>
    <col min="528" max="528" width="6.453125" style="14" bestFit="1" customWidth="1"/>
    <col min="529" max="529" width="3.453125" style="14"/>
    <col min="530" max="530" width="7" style="14" customWidth="1"/>
    <col min="531" max="531" width="6" style="14" customWidth="1"/>
    <col min="532" max="532" width="5" style="14" customWidth="1"/>
    <col min="533" max="533" width="4.453125" style="14" customWidth="1"/>
    <col min="534" max="534" width="5.453125" style="14" customWidth="1"/>
    <col min="535" max="538" width="3.453125" style="14"/>
    <col min="539" max="539" width="4.453125" style="14" customWidth="1"/>
    <col min="540" max="541" width="3.453125" style="14"/>
    <col min="542" max="543" width="5.453125" style="14" customWidth="1"/>
    <col min="544" max="544" width="6" style="14" customWidth="1"/>
    <col min="545" max="769" width="3.453125" style="14"/>
    <col min="770" max="770" width="7.453125" style="14" bestFit="1" customWidth="1"/>
    <col min="771" max="771" width="12.54296875" style="14" customWidth="1"/>
    <col min="772" max="772" width="6.54296875" style="14" bestFit="1" customWidth="1"/>
    <col min="773" max="773" width="9.54296875" style="14" bestFit="1" customWidth="1"/>
    <col min="774" max="774" width="6.453125" style="14" bestFit="1" customWidth="1"/>
    <col min="775" max="775" width="9.453125" style="14" bestFit="1" customWidth="1"/>
    <col min="776" max="776" width="6.26953125" style="14" bestFit="1" customWidth="1"/>
    <col min="777" max="777" width="6.54296875" style="14" bestFit="1" customWidth="1"/>
    <col min="778" max="778" width="9.54296875" style="14" bestFit="1" customWidth="1"/>
    <col min="779" max="779" width="6.453125" style="14" bestFit="1" customWidth="1"/>
    <col min="780" max="780" width="9.54296875" style="14" bestFit="1" customWidth="1"/>
    <col min="781" max="781" width="9.453125" style="14" bestFit="1" customWidth="1"/>
    <col min="782" max="782" width="9.54296875" style="14" bestFit="1" customWidth="1"/>
    <col min="783" max="783" width="6.54296875" style="14" bestFit="1" customWidth="1"/>
    <col min="784" max="784" width="6.453125" style="14" bestFit="1" customWidth="1"/>
    <col min="785" max="785" width="3.453125" style="14"/>
    <col min="786" max="786" width="7" style="14" customWidth="1"/>
    <col min="787" max="787" width="6" style="14" customWidth="1"/>
    <col min="788" max="788" width="5" style="14" customWidth="1"/>
    <col min="789" max="789" width="4.453125" style="14" customWidth="1"/>
    <col min="790" max="790" width="5.453125" style="14" customWidth="1"/>
    <col min="791" max="794" width="3.453125" style="14"/>
    <col min="795" max="795" width="4.453125" style="14" customWidth="1"/>
    <col min="796" max="797" width="3.453125" style="14"/>
    <col min="798" max="799" width="5.453125" style="14" customWidth="1"/>
    <col min="800" max="800" width="6" style="14" customWidth="1"/>
    <col min="801" max="1025" width="3.453125" style="14"/>
    <col min="1026" max="1026" width="7.453125" style="14" bestFit="1" customWidth="1"/>
    <col min="1027" max="1027" width="12.54296875" style="14" customWidth="1"/>
    <col min="1028" max="1028" width="6.54296875" style="14" bestFit="1" customWidth="1"/>
    <col min="1029" max="1029" width="9.54296875" style="14" bestFit="1" customWidth="1"/>
    <col min="1030" max="1030" width="6.453125" style="14" bestFit="1" customWidth="1"/>
    <col min="1031" max="1031" width="9.453125" style="14" bestFit="1" customWidth="1"/>
    <col min="1032" max="1032" width="6.26953125" style="14" bestFit="1" customWidth="1"/>
    <col min="1033" max="1033" width="6.54296875" style="14" bestFit="1" customWidth="1"/>
    <col min="1034" max="1034" width="9.54296875" style="14" bestFit="1" customWidth="1"/>
    <col min="1035" max="1035" width="6.453125" style="14" bestFit="1" customWidth="1"/>
    <col min="1036" max="1036" width="9.54296875" style="14" bestFit="1" customWidth="1"/>
    <col min="1037" max="1037" width="9.453125" style="14" bestFit="1" customWidth="1"/>
    <col min="1038" max="1038" width="9.54296875" style="14" bestFit="1" customWidth="1"/>
    <col min="1039" max="1039" width="6.54296875" style="14" bestFit="1" customWidth="1"/>
    <col min="1040" max="1040" width="6.453125" style="14" bestFit="1" customWidth="1"/>
    <col min="1041" max="1041" width="3.453125" style="14"/>
    <col min="1042" max="1042" width="7" style="14" customWidth="1"/>
    <col min="1043" max="1043" width="6" style="14" customWidth="1"/>
    <col min="1044" max="1044" width="5" style="14" customWidth="1"/>
    <col min="1045" max="1045" width="4.453125" style="14" customWidth="1"/>
    <col min="1046" max="1046" width="5.453125" style="14" customWidth="1"/>
    <col min="1047" max="1050" width="3.453125" style="14"/>
    <col min="1051" max="1051" width="4.453125" style="14" customWidth="1"/>
    <col min="1052" max="1053" width="3.453125" style="14"/>
    <col min="1054" max="1055" width="5.453125" style="14" customWidth="1"/>
    <col min="1056" max="1056" width="6" style="14" customWidth="1"/>
    <col min="1057" max="1281" width="3.453125" style="14"/>
    <col min="1282" max="1282" width="7.453125" style="14" bestFit="1" customWidth="1"/>
    <col min="1283" max="1283" width="12.54296875" style="14" customWidth="1"/>
    <col min="1284" max="1284" width="6.54296875" style="14" bestFit="1" customWidth="1"/>
    <col min="1285" max="1285" width="9.54296875" style="14" bestFit="1" customWidth="1"/>
    <col min="1286" max="1286" width="6.453125" style="14" bestFit="1" customWidth="1"/>
    <col min="1287" max="1287" width="9.453125" style="14" bestFit="1" customWidth="1"/>
    <col min="1288" max="1288" width="6.26953125" style="14" bestFit="1" customWidth="1"/>
    <col min="1289" max="1289" width="6.54296875" style="14" bestFit="1" customWidth="1"/>
    <col min="1290" max="1290" width="9.54296875" style="14" bestFit="1" customWidth="1"/>
    <col min="1291" max="1291" width="6.453125" style="14" bestFit="1" customWidth="1"/>
    <col min="1292" max="1292" width="9.54296875" style="14" bestFit="1" customWidth="1"/>
    <col min="1293" max="1293" width="9.453125" style="14" bestFit="1" customWidth="1"/>
    <col min="1294" max="1294" width="9.54296875" style="14" bestFit="1" customWidth="1"/>
    <col min="1295" max="1295" width="6.54296875" style="14" bestFit="1" customWidth="1"/>
    <col min="1296" max="1296" width="6.453125" style="14" bestFit="1" customWidth="1"/>
    <col min="1297" max="1297" width="3.453125" style="14"/>
    <col min="1298" max="1298" width="7" style="14" customWidth="1"/>
    <col min="1299" max="1299" width="6" style="14" customWidth="1"/>
    <col min="1300" max="1300" width="5" style="14" customWidth="1"/>
    <col min="1301" max="1301" width="4.453125" style="14" customWidth="1"/>
    <col min="1302" max="1302" width="5.453125" style="14" customWidth="1"/>
    <col min="1303" max="1306" width="3.453125" style="14"/>
    <col min="1307" max="1307" width="4.453125" style="14" customWidth="1"/>
    <col min="1308" max="1309" width="3.453125" style="14"/>
    <col min="1310" max="1311" width="5.453125" style="14" customWidth="1"/>
    <col min="1312" max="1312" width="6" style="14" customWidth="1"/>
    <col min="1313" max="1537" width="3.453125" style="14"/>
    <col min="1538" max="1538" width="7.453125" style="14" bestFit="1" customWidth="1"/>
    <col min="1539" max="1539" width="12.54296875" style="14" customWidth="1"/>
    <col min="1540" max="1540" width="6.54296875" style="14" bestFit="1" customWidth="1"/>
    <col min="1541" max="1541" width="9.54296875" style="14" bestFit="1" customWidth="1"/>
    <col min="1542" max="1542" width="6.453125" style="14" bestFit="1" customWidth="1"/>
    <col min="1543" max="1543" width="9.453125" style="14" bestFit="1" customWidth="1"/>
    <col min="1544" max="1544" width="6.26953125" style="14" bestFit="1" customWidth="1"/>
    <col min="1545" max="1545" width="6.54296875" style="14" bestFit="1" customWidth="1"/>
    <col min="1546" max="1546" width="9.54296875" style="14" bestFit="1" customWidth="1"/>
    <col min="1547" max="1547" width="6.453125" style="14" bestFit="1" customWidth="1"/>
    <col min="1548" max="1548" width="9.54296875" style="14" bestFit="1" customWidth="1"/>
    <col min="1549" max="1549" width="9.453125" style="14" bestFit="1" customWidth="1"/>
    <col min="1550" max="1550" width="9.54296875" style="14" bestFit="1" customWidth="1"/>
    <col min="1551" max="1551" width="6.54296875" style="14" bestFit="1" customWidth="1"/>
    <col min="1552" max="1552" width="6.453125" style="14" bestFit="1" customWidth="1"/>
    <col min="1553" max="1553" width="3.453125" style="14"/>
    <col min="1554" max="1554" width="7" style="14" customWidth="1"/>
    <col min="1555" max="1555" width="6" style="14" customWidth="1"/>
    <col min="1556" max="1556" width="5" style="14" customWidth="1"/>
    <col min="1557" max="1557" width="4.453125" style="14" customWidth="1"/>
    <col min="1558" max="1558" width="5.453125" style="14" customWidth="1"/>
    <col min="1559" max="1562" width="3.453125" style="14"/>
    <col min="1563" max="1563" width="4.453125" style="14" customWidth="1"/>
    <col min="1564" max="1565" width="3.453125" style="14"/>
    <col min="1566" max="1567" width="5.453125" style="14" customWidth="1"/>
    <col min="1568" max="1568" width="6" style="14" customWidth="1"/>
    <col min="1569" max="1793" width="3.453125" style="14"/>
    <col min="1794" max="1794" width="7.453125" style="14" bestFit="1" customWidth="1"/>
    <col min="1795" max="1795" width="12.54296875" style="14" customWidth="1"/>
    <col min="1796" max="1796" width="6.54296875" style="14" bestFit="1" customWidth="1"/>
    <col min="1797" max="1797" width="9.54296875" style="14" bestFit="1" customWidth="1"/>
    <col min="1798" max="1798" width="6.453125" style="14" bestFit="1" customWidth="1"/>
    <col min="1799" max="1799" width="9.453125" style="14" bestFit="1" customWidth="1"/>
    <col min="1800" max="1800" width="6.26953125" style="14" bestFit="1" customWidth="1"/>
    <col min="1801" max="1801" width="6.54296875" style="14" bestFit="1" customWidth="1"/>
    <col min="1802" max="1802" width="9.54296875" style="14" bestFit="1" customWidth="1"/>
    <col min="1803" max="1803" width="6.453125" style="14" bestFit="1" customWidth="1"/>
    <col min="1804" max="1804" width="9.54296875" style="14" bestFit="1" customWidth="1"/>
    <col min="1805" max="1805" width="9.453125" style="14" bestFit="1" customWidth="1"/>
    <col min="1806" max="1806" width="9.54296875" style="14" bestFit="1" customWidth="1"/>
    <col min="1807" max="1807" width="6.54296875" style="14" bestFit="1" customWidth="1"/>
    <col min="1808" max="1808" width="6.453125" style="14" bestFit="1" customWidth="1"/>
    <col min="1809" max="1809" width="3.453125" style="14"/>
    <col min="1810" max="1810" width="7" style="14" customWidth="1"/>
    <col min="1811" max="1811" width="6" style="14" customWidth="1"/>
    <col min="1812" max="1812" width="5" style="14" customWidth="1"/>
    <col min="1813" max="1813" width="4.453125" style="14" customWidth="1"/>
    <col min="1814" max="1814" width="5.453125" style="14" customWidth="1"/>
    <col min="1815" max="1818" width="3.453125" style="14"/>
    <col min="1819" max="1819" width="4.453125" style="14" customWidth="1"/>
    <col min="1820" max="1821" width="3.453125" style="14"/>
    <col min="1822" max="1823" width="5.453125" style="14" customWidth="1"/>
    <col min="1824" max="1824" width="6" style="14" customWidth="1"/>
    <col min="1825" max="2049" width="3.453125" style="14"/>
    <col min="2050" max="2050" width="7.453125" style="14" bestFit="1" customWidth="1"/>
    <col min="2051" max="2051" width="12.54296875" style="14" customWidth="1"/>
    <col min="2052" max="2052" width="6.54296875" style="14" bestFit="1" customWidth="1"/>
    <col min="2053" max="2053" width="9.54296875" style="14" bestFit="1" customWidth="1"/>
    <col min="2054" max="2054" width="6.453125" style="14" bestFit="1" customWidth="1"/>
    <col min="2055" max="2055" width="9.453125" style="14" bestFit="1" customWidth="1"/>
    <col min="2056" max="2056" width="6.26953125" style="14" bestFit="1" customWidth="1"/>
    <col min="2057" max="2057" width="6.54296875" style="14" bestFit="1" customWidth="1"/>
    <col min="2058" max="2058" width="9.54296875" style="14" bestFit="1" customWidth="1"/>
    <col min="2059" max="2059" width="6.453125" style="14" bestFit="1" customWidth="1"/>
    <col min="2060" max="2060" width="9.54296875" style="14" bestFit="1" customWidth="1"/>
    <col min="2061" max="2061" width="9.453125" style="14" bestFit="1" customWidth="1"/>
    <col min="2062" max="2062" width="9.54296875" style="14" bestFit="1" customWidth="1"/>
    <col min="2063" max="2063" width="6.54296875" style="14" bestFit="1" customWidth="1"/>
    <col min="2064" max="2064" width="6.453125" style="14" bestFit="1" customWidth="1"/>
    <col min="2065" max="2065" width="3.453125" style="14"/>
    <col min="2066" max="2066" width="7" style="14" customWidth="1"/>
    <col min="2067" max="2067" width="6" style="14" customWidth="1"/>
    <col min="2068" max="2068" width="5" style="14" customWidth="1"/>
    <col min="2069" max="2069" width="4.453125" style="14" customWidth="1"/>
    <col min="2070" max="2070" width="5.453125" style="14" customWidth="1"/>
    <col min="2071" max="2074" width="3.453125" style="14"/>
    <col min="2075" max="2075" width="4.453125" style="14" customWidth="1"/>
    <col min="2076" max="2077" width="3.453125" style="14"/>
    <col min="2078" max="2079" width="5.453125" style="14" customWidth="1"/>
    <col min="2080" max="2080" width="6" style="14" customWidth="1"/>
    <col min="2081" max="2305" width="3.453125" style="14"/>
    <col min="2306" max="2306" width="7.453125" style="14" bestFit="1" customWidth="1"/>
    <col min="2307" max="2307" width="12.54296875" style="14" customWidth="1"/>
    <col min="2308" max="2308" width="6.54296875" style="14" bestFit="1" customWidth="1"/>
    <col min="2309" max="2309" width="9.54296875" style="14" bestFit="1" customWidth="1"/>
    <col min="2310" max="2310" width="6.453125" style="14" bestFit="1" customWidth="1"/>
    <col min="2311" max="2311" width="9.453125" style="14" bestFit="1" customWidth="1"/>
    <col min="2312" max="2312" width="6.26953125" style="14" bestFit="1" customWidth="1"/>
    <col min="2313" max="2313" width="6.54296875" style="14" bestFit="1" customWidth="1"/>
    <col min="2314" max="2314" width="9.54296875" style="14" bestFit="1" customWidth="1"/>
    <col min="2315" max="2315" width="6.453125" style="14" bestFit="1" customWidth="1"/>
    <col min="2316" max="2316" width="9.54296875" style="14" bestFit="1" customWidth="1"/>
    <col min="2317" max="2317" width="9.453125" style="14" bestFit="1" customWidth="1"/>
    <col min="2318" max="2318" width="9.54296875" style="14" bestFit="1" customWidth="1"/>
    <col min="2319" max="2319" width="6.54296875" style="14" bestFit="1" customWidth="1"/>
    <col min="2320" max="2320" width="6.453125" style="14" bestFit="1" customWidth="1"/>
    <col min="2321" max="2321" width="3.453125" style="14"/>
    <col min="2322" max="2322" width="7" style="14" customWidth="1"/>
    <col min="2323" max="2323" width="6" style="14" customWidth="1"/>
    <col min="2324" max="2324" width="5" style="14" customWidth="1"/>
    <col min="2325" max="2325" width="4.453125" style="14" customWidth="1"/>
    <col min="2326" max="2326" width="5.453125" style="14" customWidth="1"/>
    <col min="2327" max="2330" width="3.453125" style="14"/>
    <col min="2331" max="2331" width="4.453125" style="14" customWidth="1"/>
    <col min="2332" max="2333" width="3.453125" style="14"/>
    <col min="2334" max="2335" width="5.453125" style="14" customWidth="1"/>
    <col min="2336" max="2336" width="6" style="14" customWidth="1"/>
    <col min="2337" max="2561" width="3.453125" style="14"/>
    <col min="2562" max="2562" width="7.453125" style="14" bestFit="1" customWidth="1"/>
    <col min="2563" max="2563" width="12.54296875" style="14" customWidth="1"/>
    <col min="2564" max="2564" width="6.54296875" style="14" bestFit="1" customWidth="1"/>
    <col min="2565" max="2565" width="9.54296875" style="14" bestFit="1" customWidth="1"/>
    <col min="2566" max="2566" width="6.453125" style="14" bestFit="1" customWidth="1"/>
    <col min="2567" max="2567" width="9.453125" style="14" bestFit="1" customWidth="1"/>
    <col min="2568" max="2568" width="6.26953125" style="14" bestFit="1" customWidth="1"/>
    <col min="2569" max="2569" width="6.54296875" style="14" bestFit="1" customWidth="1"/>
    <col min="2570" max="2570" width="9.54296875" style="14" bestFit="1" customWidth="1"/>
    <col min="2571" max="2571" width="6.453125" style="14" bestFit="1" customWidth="1"/>
    <col min="2572" max="2572" width="9.54296875" style="14" bestFit="1" customWidth="1"/>
    <col min="2573" max="2573" width="9.453125" style="14" bestFit="1" customWidth="1"/>
    <col min="2574" max="2574" width="9.54296875" style="14" bestFit="1" customWidth="1"/>
    <col min="2575" max="2575" width="6.54296875" style="14" bestFit="1" customWidth="1"/>
    <col min="2576" max="2576" width="6.453125" style="14" bestFit="1" customWidth="1"/>
    <col min="2577" max="2577" width="3.453125" style="14"/>
    <col min="2578" max="2578" width="7" style="14" customWidth="1"/>
    <col min="2579" max="2579" width="6" style="14" customWidth="1"/>
    <col min="2580" max="2580" width="5" style="14" customWidth="1"/>
    <col min="2581" max="2581" width="4.453125" style="14" customWidth="1"/>
    <col min="2582" max="2582" width="5.453125" style="14" customWidth="1"/>
    <col min="2583" max="2586" width="3.453125" style="14"/>
    <col min="2587" max="2587" width="4.453125" style="14" customWidth="1"/>
    <col min="2588" max="2589" width="3.453125" style="14"/>
    <col min="2590" max="2591" width="5.453125" style="14" customWidth="1"/>
    <col min="2592" max="2592" width="6" style="14" customWidth="1"/>
    <col min="2593" max="2817" width="3.453125" style="14"/>
    <col min="2818" max="2818" width="7.453125" style="14" bestFit="1" customWidth="1"/>
    <col min="2819" max="2819" width="12.54296875" style="14" customWidth="1"/>
    <col min="2820" max="2820" width="6.54296875" style="14" bestFit="1" customWidth="1"/>
    <col min="2821" max="2821" width="9.54296875" style="14" bestFit="1" customWidth="1"/>
    <col min="2822" max="2822" width="6.453125" style="14" bestFit="1" customWidth="1"/>
    <col min="2823" max="2823" width="9.453125" style="14" bestFit="1" customWidth="1"/>
    <col min="2824" max="2824" width="6.26953125" style="14" bestFit="1" customWidth="1"/>
    <col min="2825" max="2825" width="6.54296875" style="14" bestFit="1" customWidth="1"/>
    <col min="2826" max="2826" width="9.54296875" style="14" bestFit="1" customWidth="1"/>
    <col min="2827" max="2827" width="6.453125" style="14" bestFit="1" customWidth="1"/>
    <col min="2828" max="2828" width="9.54296875" style="14" bestFit="1" customWidth="1"/>
    <col min="2829" max="2829" width="9.453125" style="14" bestFit="1" customWidth="1"/>
    <col min="2830" max="2830" width="9.54296875" style="14" bestFit="1" customWidth="1"/>
    <col min="2831" max="2831" width="6.54296875" style="14" bestFit="1" customWidth="1"/>
    <col min="2832" max="2832" width="6.453125" style="14" bestFit="1" customWidth="1"/>
    <col min="2833" max="2833" width="3.453125" style="14"/>
    <col min="2834" max="2834" width="7" style="14" customWidth="1"/>
    <col min="2835" max="2835" width="6" style="14" customWidth="1"/>
    <col min="2836" max="2836" width="5" style="14" customWidth="1"/>
    <col min="2837" max="2837" width="4.453125" style="14" customWidth="1"/>
    <col min="2838" max="2838" width="5.453125" style="14" customWidth="1"/>
    <col min="2839" max="2842" width="3.453125" style="14"/>
    <col min="2843" max="2843" width="4.453125" style="14" customWidth="1"/>
    <col min="2844" max="2845" width="3.453125" style="14"/>
    <col min="2846" max="2847" width="5.453125" style="14" customWidth="1"/>
    <col min="2848" max="2848" width="6" style="14" customWidth="1"/>
    <col min="2849" max="3073" width="3.453125" style="14"/>
    <col min="3074" max="3074" width="7.453125" style="14" bestFit="1" customWidth="1"/>
    <col min="3075" max="3075" width="12.54296875" style="14" customWidth="1"/>
    <col min="3076" max="3076" width="6.54296875" style="14" bestFit="1" customWidth="1"/>
    <col min="3077" max="3077" width="9.54296875" style="14" bestFit="1" customWidth="1"/>
    <col min="3078" max="3078" width="6.453125" style="14" bestFit="1" customWidth="1"/>
    <col min="3079" max="3079" width="9.453125" style="14" bestFit="1" customWidth="1"/>
    <col min="3080" max="3080" width="6.26953125" style="14" bestFit="1" customWidth="1"/>
    <col min="3081" max="3081" width="6.54296875" style="14" bestFit="1" customWidth="1"/>
    <col min="3082" max="3082" width="9.54296875" style="14" bestFit="1" customWidth="1"/>
    <col min="3083" max="3083" width="6.453125" style="14" bestFit="1" customWidth="1"/>
    <col min="3084" max="3084" width="9.54296875" style="14" bestFit="1" customWidth="1"/>
    <col min="3085" max="3085" width="9.453125" style="14" bestFit="1" customWidth="1"/>
    <col min="3086" max="3086" width="9.54296875" style="14" bestFit="1" customWidth="1"/>
    <col min="3087" max="3087" width="6.54296875" style="14" bestFit="1" customWidth="1"/>
    <col min="3088" max="3088" width="6.453125" style="14" bestFit="1" customWidth="1"/>
    <col min="3089" max="3089" width="3.453125" style="14"/>
    <col min="3090" max="3090" width="7" style="14" customWidth="1"/>
    <col min="3091" max="3091" width="6" style="14" customWidth="1"/>
    <col min="3092" max="3092" width="5" style="14" customWidth="1"/>
    <col min="3093" max="3093" width="4.453125" style="14" customWidth="1"/>
    <col min="3094" max="3094" width="5.453125" style="14" customWidth="1"/>
    <col min="3095" max="3098" width="3.453125" style="14"/>
    <col min="3099" max="3099" width="4.453125" style="14" customWidth="1"/>
    <col min="3100" max="3101" width="3.453125" style="14"/>
    <col min="3102" max="3103" width="5.453125" style="14" customWidth="1"/>
    <col min="3104" max="3104" width="6" style="14" customWidth="1"/>
    <col min="3105" max="3329" width="3.453125" style="14"/>
    <col min="3330" max="3330" width="7.453125" style="14" bestFit="1" customWidth="1"/>
    <col min="3331" max="3331" width="12.54296875" style="14" customWidth="1"/>
    <col min="3332" max="3332" width="6.54296875" style="14" bestFit="1" customWidth="1"/>
    <col min="3333" max="3333" width="9.54296875" style="14" bestFit="1" customWidth="1"/>
    <col min="3334" max="3334" width="6.453125" style="14" bestFit="1" customWidth="1"/>
    <col min="3335" max="3335" width="9.453125" style="14" bestFit="1" customWidth="1"/>
    <col min="3336" max="3336" width="6.26953125" style="14" bestFit="1" customWidth="1"/>
    <col min="3337" max="3337" width="6.54296875" style="14" bestFit="1" customWidth="1"/>
    <col min="3338" max="3338" width="9.54296875" style="14" bestFit="1" customWidth="1"/>
    <col min="3339" max="3339" width="6.453125" style="14" bestFit="1" customWidth="1"/>
    <col min="3340" max="3340" width="9.54296875" style="14" bestFit="1" customWidth="1"/>
    <col min="3341" max="3341" width="9.453125" style="14" bestFit="1" customWidth="1"/>
    <col min="3342" max="3342" width="9.54296875" style="14" bestFit="1" customWidth="1"/>
    <col min="3343" max="3343" width="6.54296875" style="14" bestFit="1" customWidth="1"/>
    <col min="3344" max="3344" width="6.453125" style="14" bestFit="1" customWidth="1"/>
    <col min="3345" max="3345" width="3.453125" style="14"/>
    <col min="3346" max="3346" width="7" style="14" customWidth="1"/>
    <col min="3347" max="3347" width="6" style="14" customWidth="1"/>
    <col min="3348" max="3348" width="5" style="14" customWidth="1"/>
    <col min="3349" max="3349" width="4.453125" style="14" customWidth="1"/>
    <col min="3350" max="3350" width="5.453125" style="14" customWidth="1"/>
    <col min="3351" max="3354" width="3.453125" style="14"/>
    <col min="3355" max="3355" width="4.453125" style="14" customWidth="1"/>
    <col min="3356" max="3357" width="3.453125" style="14"/>
    <col min="3358" max="3359" width="5.453125" style="14" customWidth="1"/>
    <col min="3360" max="3360" width="6" style="14" customWidth="1"/>
    <col min="3361" max="3585" width="3.453125" style="14"/>
    <col min="3586" max="3586" width="7.453125" style="14" bestFit="1" customWidth="1"/>
    <col min="3587" max="3587" width="12.54296875" style="14" customWidth="1"/>
    <col min="3588" max="3588" width="6.54296875" style="14" bestFit="1" customWidth="1"/>
    <col min="3589" max="3589" width="9.54296875" style="14" bestFit="1" customWidth="1"/>
    <col min="3590" max="3590" width="6.453125" style="14" bestFit="1" customWidth="1"/>
    <col min="3591" max="3591" width="9.453125" style="14" bestFit="1" customWidth="1"/>
    <col min="3592" max="3592" width="6.26953125" style="14" bestFit="1" customWidth="1"/>
    <col min="3593" max="3593" width="6.54296875" style="14" bestFit="1" customWidth="1"/>
    <col min="3594" max="3594" width="9.54296875" style="14" bestFit="1" customWidth="1"/>
    <col min="3595" max="3595" width="6.453125" style="14" bestFit="1" customWidth="1"/>
    <col min="3596" max="3596" width="9.54296875" style="14" bestFit="1" customWidth="1"/>
    <col min="3597" max="3597" width="9.453125" style="14" bestFit="1" customWidth="1"/>
    <col min="3598" max="3598" width="9.54296875" style="14" bestFit="1" customWidth="1"/>
    <col min="3599" max="3599" width="6.54296875" style="14" bestFit="1" customWidth="1"/>
    <col min="3600" max="3600" width="6.453125" style="14" bestFit="1" customWidth="1"/>
    <col min="3601" max="3601" width="3.453125" style="14"/>
    <col min="3602" max="3602" width="7" style="14" customWidth="1"/>
    <col min="3603" max="3603" width="6" style="14" customWidth="1"/>
    <col min="3604" max="3604" width="5" style="14" customWidth="1"/>
    <col min="3605" max="3605" width="4.453125" style="14" customWidth="1"/>
    <col min="3606" max="3606" width="5.453125" style="14" customWidth="1"/>
    <col min="3607" max="3610" width="3.453125" style="14"/>
    <col min="3611" max="3611" width="4.453125" style="14" customWidth="1"/>
    <col min="3612" max="3613" width="3.453125" style="14"/>
    <col min="3614" max="3615" width="5.453125" style="14" customWidth="1"/>
    <col min="3616" max="3616" width="6" style="14" customWidth="1"/>
    <col min="3617" max="3841" width="3.453125" style="14"/>
    <col min="3842" max="3842" width="7.453125" style="14" bestFit="1" customWidth="1"/>
    <col min="3843" max="3843" width="12.54296875" style="14" customWidth="1"/>
    <col min="3844" max="3844" width="6.54296875" style="14" bestFit="1" customWidth="1"/>
    <col min="3845" max="3845" width="9.54296875" style="14" bestFit="1" customWidth="1"/>
    <col min="3846" max="3846" width="6.453125" style="14" bestFit="1" customWidth="1"/>
    <col min="3847" max="3847" width="9.453125" style="14" bestFit="1" customWidth="1"/>
    <col min="3848" max="3848" width="6.26953125" style="14" bestFit="1" customWidth="1"/>
    <col min="3849" max="3849" width="6.54296875" style="14" bestFit="1" customWidth="1"/>
    <col min="3850" max="3850" width="9.54296875" style="14" bestFit="1" customWidth="1"/>
    <col min="3851" max="3851" width="6.453125" style="14" bestFit="1" customWidth="1"/>
    <col min="3852" max="3852" width="9.54296875" style="14" bestFit="1" customWidth="1"/>
    <col min="3853" max="3853" width="9.453125" style="14" bestFit="1" customWidth="1"/>
    <col min="3854" max="3854" width="9.54296875" style="14" bestFit="1" customWidth="1"/>
    <col min="3855" max="3855" width="6.54296875" style="14" bestFit="1" customWidth="1"/>
    <col min="3856" max="3856" width="6.453125" style="14" bestFit="1" customWidth="1"/>
    <col min="3857" max="3857" width="3.453125" style="14"/>
    <col min="3858" max="3858" width="7" style="14" customWidth="1"/>
    <col min="3859" max="3859" width="6" style="14" customWidth="1"/>
    <col min="3860" max="3860" width="5" style="14" customWidth="1"/>
    <col min="3861" max="3861" width="4.453125" style="14" customWidth="1"/>
    <col min="3862" max="3862" width="5.453125" style="14" customWidth="1"/>
    <col min="3863" max="3866" width="3.453125" style="14"/>
    <col min="3867" max="3867" width="4.453125" style="14" customWidth="1"/>
    <col min="3868" max="3869" width="3.453125" style="14"/>
    <col min="3870" max="3871" width="5.453125" style="14" customWidth="1"/>
    <col min="3872" max="3872" width="6" style="14" customWidth="1"/>
    <col min="3873" max="4097" width="3.453125" style="14"/>
    <col min="4098" max="4098" width="7.453125" style="14" bestFit="1" customWidth="1"/>
    <col min="4099" max="4099" width="12.54296875" style="14" customWidth="1"/>
    <col min="4100" max="4100" width="6.54296875" style="14" bestFit="1" customWidth="1"/>
    <col min="4101" max="4101" width="9.54296875" style="14" bestFit="1" customWidth="1"/>
    <col min="4102" max="4102" width="6.453125" style="14" bestFit="1" customWidth="1"/>
    <col min="4103" max="4103" width="9.453125" style="14" bestFit="1" customWidth="1"/>
    <col min="4104" max="4104" width="6.26953125" style="14" bestFit="1" customWidth="1"/>
    <col min="4105" max="4105" width="6.54296875" style="14" bestFit="1" customWidth="1"/>
    <col min="4106" max="4106" width="9.54296875" style="14" bestFit="1" customWidth="1"/>
    <col min="4107" max="4107" width="6.453125" style="14" bestFit="1" customWidth="1"/>
    <col min="4108" max="4108" width="9.54296875" style="14" bestFit="1" customWidth="1"/>
    <col min="4109" max="4109" width="9.453125" style="14" bestFit="1" customWidth="1"/>
    <col min="4110" max="4110" width="9.54296875" style="14" bestFit="1" customWidth="1"/>
    <col min="4111" max="4111" width="6.54296875" style="14" bestFit="1" customWidth="1"/>
    <col min="4112" max="4112" width="6.453125" style="14" bestFit="1" customWidth="1"/>
    <col min="4113" max="4113" width="3.453125" style="14"/>
    <col min="4114" max="4114" width="7" style="14" customWidth="1"/>
    <col min="4115" max="4115" width="6" style="14" customWidth="1"/>
    <col min="4116" max="4116" width="5" style="14" customWidth="1"/>
    <col min="4117" max="4117" width="4.453125" style="14" customWidth="1"/>
    <col min="4118" max="4118" width="5.453125" style="14" customWidth="1"/>
    <col min="4119" max="4122" width="3.453125" style="14"/>
    <col min="4123" max="4123" width="4.453125" style="14" customWidth="1"/>
    <col min="4124" max="4125" width="3.453125" style="14"/>
    <col min="4126" max="4127" width="5.453125" style="14" customWidth="1"/>
    <col min="4128" max="4128" width="6" style="14" customWidth="1"/>
    <col min="4129" max="4353" width="3.453125" style="14"/>
    <col min="4354" max="4354" width="7.453125" style="14" bestFit="1" customWidth="1"/>
    <col min="4355" max="4355" width="12.54296875" style="14" customWidth="1"/>
    <col min="4356" max="4356" width="6.54296875" style="14" bestFit="1" customWidth="1"/>
    <col min="4357" max="4357" width="9.54296875" style="14" bestFit="1" customWidth="1"/>
    <col min="4358" max="4358" width="6.453125" style="14" bestFit="1" customWidth="1"/>
    <col min="4359" max="4359" width="9.453125" style="14" bestFit="1" customWidth="1"/>
    <col min="4360" max="4360" width="6.26953125" style="14" bestFit="1" customWidth="1"/>
    <col min="4361" max="4361" width="6.54296875" style="14" bestFit="1" customWidth="1"/>
    <col min="4362" max="4362" width="9.54296875" style="14" bestFit="1" customWidth="1"/>
    <col min="4363" max="4363" width="6.453125" style="14" bestFit="1" customWidth="1"/>
    <col min="4364" max="4364" width="9.54296875" style="14" bestFit="1" customWidth="1"/>
    <col min="4365" max="4365" width="9.453125" style="14" bestFit="1" customWidth="1"/>
    <col min="4366" max="4366" width="9.54296875" style="14" bestFit="1" customWidth="1"/>
    <col min="4367" max="4367" width="6.54296875" style="14" bestFit="1" customWidth="1"/>
    <col min="4368" max="4368" width="6.453125" style="14" bestFit="1" customWidth="1"/>
    <col min="4369" max="4369" width="3.453125" style="14"/>
    <col min="4370" max="4370" width="7" style="14" customWidth="1"/>
    <col min="4371" max="4371" width="6" style="14" customWidth="1"/>
    <col min="4372" max="4372" width="5" style="14" customWidth="1"/>
    <col min="4373" max="4373" width="4.453125" style="14" customWidth="1"/>
    <col min="4374" max="4374" width="5.453125" style="14" customWidth="1"/>
    <col min="4375" max="4378" width="3.453125" style="14"/>
    <col min="4379" max="4379" width="4.453125" style="14" customWidth="1"/>
    <col min="4380" max="4381" width="3.453125" style="14"/>
    <col min="4382" max="4383" width="5.453125" style="14" customWidth="1"/>
    <col min="4384" max="4384" width="6" style="14" customWidth="1"/>
    <col min="4385" max="4609" width="3.453125" style="14"/>
    <col min="4610" max="4610" width="7.453125" style="14" bestFit="1" customWidth="1"/>
    <col min="4611" max="4611" width="12.54296875" style="14" customWidth="1"/>
    <col min="4612" max="4612" width="6.54296875" style="14" bestFit="1" customWidth="1"/>
    <col min="4613" max="4613" width="9.54296875" style="14" bestFit="1" customWidth="1"/>
    <col min="4614" max="4614" width="6.453125" style="14" bestFit="1" customWidth="1"/>
    <col min="4615" max="4615" width="9.453125" style="14" bestFit="1" customWidth="1"/>
    <col min="4616" max="4616" width="6.26953125" style="14" bestFit="1" customWidth="1"/>
    <col min="4617" max="4617" width="6.54296875" style="14" bestFit="1" customWidth="1"/>
    <col min="4618" max="4618" width="9.54296875" style="14" bestFit="1" customWidth="1"/>
    <col min="4619" max="4619" width="6.453125" style="14" bestFit="1" customWidth="1"/>
    <col min="4620" max="4620" width="9.54296875" style="14" bestFit="1" customWidth="1"/>
    <col min="4621" max="4621" width="9.453125" style="14" bestFit="1" customWidth="1"/>
    <col min="4622" max="4622" width="9.54296875" style="14" bestFit="1" customWidth="1"/>
    <col min="4623" max="4623" width="6.54296875" style="14" bestFit="1" customWidth="1"/>
    <col min="4624" max="4624" width="6.453125" style="14" bestFit="1" customWidth="1"/>
    <col min="4625" max="4625" width="3.453125" style="14"/>
    <col min="4626" max="4626" width="7" style="14" customWidth="1"/>
    <col min="4627" max="4627" width="6" style="14" customWidth="1"/>
    <col min="4628" max="4628" width="5" style="14" customWidth="1"/>
    <col min="4629" max="4629" width="4.453125" style="14" customWidth="1"/>
    <col min="4630" max="4630" width="5.453125" style="14" customWidth="1"/>
    <col min="4631" max="4634" width="3.453125" style="14"/>
    <col min="4635" max="4635" width="4.453125" style="14" customWidth="1"/>
    <col min="4636" max="4637" width="3.453125" style="14"/>
    <col min="4638" max="4639" width="5.453125" style="14" customWidth="1"/>
    <col min="4640" max="4640" width="6" style="14" customWidth="1"/>
    <col min="4641" max="4865" width="3.453125" style="14"/>
    <col min="4866" max="4866" width="7.453125" style="14" bestFit="1" customWidth="1"/>
    <col min="4867" max="4867" width="12.54296875" style="14" customWidth="1"/>
    <col min="4868" max="4868" width="6.54296875" style="14" bestFit="1" customWidth="1"/>
    <col min="4869" max="4869" width="9.54296875" style="14" bestFit="1" customWidth="1"/>
    <col min="4870" max="4870" width="6.453125" style="14" bestFit="1" customWidth="1"/>
    <col min="4871" max="4871" width="9.453125" style="14" bestFit="1" customWidth="1"/>
    <col min="4872" max="4872" width="6.26953125" style="14" bestFit="1" customWidth="1"/>
    <col min="4873" max="4873" width="6.54296875" style="14" bestFit="1" customWidth="1"/>
    <col min="4874" max="4874" width="9.54296875" style="14" bestFit="1" customWidth="1"/>
    <col min="4875" max="4875" width="6.453125" style="14" bestFit="1" customWidth="1"/>
    <col min="4876" max="4876" width="9.54296875" style="14" bestFit="1" customWidth="1"/>
    <col min="4877" max="4877" width="9.453125" style="14" bestFit="1" customWidth="1"/>
    <col min="4878" max="4878" width="9.54296875" style="14" bestFit="1" customWidth="1"/>
    <col min="4879" max="4879" width="6.54296875" style="14" bestFit="1" customWidth="1"/>
    <col min="4880" max="4880" width="6.453125" style="14" bestFit="1" customWidth="1"/>
    <col min="4881" max="4881" width="3.453125" style="14"/>
    <col min="4882" max="4882" width="7" style="14" customWidth="1"/>
    <col min="4883" max="4883" width="6" style="14" customWidth="1"/>
    <col min="4884" max="4884" width="5" style="14" customWidth="1"/>
    <col min="4885" max="4885" width="4.453125" style="14" customWidth="1"/>
    <col min="4886" max="4886" width="5.453125" style="14" customWidth="1"/>
    <col min="4887" max="4890" width="3.453125" style="14"/>
    <col min="4891" max="4891" width="4.453125" style="14" customWidth="1"/>
    <col min="4892" max="4893" width="3.453125" style="14"/>
    <col min="4894" max="4895" width="5.453125" style="14" customWidth="1"/>
    <col min="4896" max="4896" width="6" style="14" customWidth="1"/>
    <col min="4897" max="5121" width="3.453125" style="14"/>
    <col min="5122" max="5122" width="7.453125" style="14" bestFit="1" customWidth="1"/>
    <col min="5123" max="5123" width="12.54296875" style="14" customWidth="1"/>
    <col min="5124" max="5124" width="6.54296875" style="14" bestFit="1" customWidth="1"/>
    <col min="5125" max="5125" width="9.54296875" style="14" bestFit="1" customWidth="1"/>
    <col min="5126" max="5126" width="6.453125" style="14" bestFit="1" customWidth="1"/>
    <col min="5127" max="5127" width="9.453125" style="14" bestFit="1" customWidth="1"/>
    <col min="5128" max="5128" width="6.26953125" style="14" bestFit="1" customWidth="1"/>
    <col min="5129" max="5129" width="6.54296875" style="14" bestFit="1" customWidth="1"/>
    <col min="5130" max="5130" width="9.54296875" style="14" bestFit="1" customWidth="1"/>
    <col min="5131" max="5131" width="6.453125" style="14" bestFit="1" customWidth="1"/>
    <col min="5132" max="5132" width="9.54296875" style="14" bestFit="1" customWidth="1"/>
    <col min="5133" max="5133" width="9.453125" style="14" bestFit="1" customWidth="1"/>
    <col min="5134" max="5134" width="9.54296875" style="14" bestFit="1" customWidth="1"/>
    <col min="5135" max="5135" width="6.54296875" style="14" bestFit="1" customWidth="1"/>
    <col min="5136" max="5136" width="6.453125" style="14" bestFit="1" customWidth="1"/>
    <col min="5137" max="5137" width="3.453125" style="14"/>
    <col min="5138" max="5138" width="7" style="14" customWidth="1"/>
    <col min="5139" max="5139" width="6" style="14" customWidth="1"/>
    <col min="5140" max="5140" width="5" style="14" customWidth="1"/>
    <col min="5141" max="5141" width="4.453125" style="14" customWidth="1"/>
    <col min="5142" max="5142" width="5.453125" style="14" customWidth="1"/>
    <col min="5143" max="5146" width="3.453125" style="14"/>
    <col min="5147" max="5147" width="4.453125" style="14" customWidth="1"/>
    <col min="5148" max="5149" width="3.453125" style="14"/>
    <col min="5150" max="5151" width="5.453125" style="14" customWidth="1"/>
    <col min="5152" max="5152" width="6" style="14" customWidth="1"/>
    <col min="5153" max="5377" width="3.453125" style="14"/>
    <col min="5378" max="5378" width="7.453125" style="14" bestFit="1" customWidth="1"/>
    <col min="5379" max="5379" width="12.54296875" style="14" customWidth="1"/>
    <col min="5380" max="5380" width="6.54296875" style="14" bestFit="1" customWidth="1"/>
    <col min="5381" max="5381" width="9.54296875" style="14" bestFit="1" customWidth="1"/>
    <col min="5382" max="5382" width="6.453125" style="14" bestFit="1" customWidth="1"/>
    <col min="5383" max="5383" width="9.453125" style="14" bestFit="1" customWidth="1"/>
    <col min="5384" max="5384" width="6.26953125" style="14" bestFit="1" customWidth="1"/>
    <col min="5385" max="5385" width="6.54296875" style="14" bestFit="1" customWidth="1"/>
    <col min="5386" max="5386" width="9.54296875" style="14" bestFit="1" customWidth="1"/>
    <col min="5387" max="5387" width="6.453125" style="14" bestFit="1" customWidth="1"/>
    <col min="5388" max="5388" width="9.54296875" style="14" bestFit="1" customWidth="1"/>
    <col min="5389" max="5389" width="9.453125" style="14" bestFit="1" customWidth="1"/>
    <col min="5390" max="5390" width="9.54296875" style="14" bestFit="1" customWidth="1"/>
    <col min="5391" max="5391" width="6.54296875" style="14" bestFit="1" customWidth="1"/>
    <col min="5392" max="5392" width="6.453125" style="14" bestFit="1" customWidth="1"/>
    <col min="5393" max="5393" width="3.453125" style="14"/>
    <col min="5394" max="5394" width="7" style="14" customWidth="1"/>
    <col min="5395" max="5395" width="6" style="14" customWidth="1"/>
    <col min="5396" max="5396" width="5" style="14" customWidth="1"/>
    <col min="5397" max="5397" width="4.453125" style="14" customWidth="1"/>
    <col min="5398" max="5398" width="5.453125" style="14" customWidth="1"/>
    <col min="5399" max="5402" width="3.453125" style="14"/>
    <col min="5403" max="5403" width="4.453125" style="14" customWidth="1"/>
    <col min="5404" max="5405" width="3.453125" style="14"/>
    <col min="5406" max="5407" width="5.453125" style="14" customWidth="1"/>
    <col min="5408" max="5408" width="6" style="14" customWidth="1"/>
    <col min="5409" max="5633" width="3.453125" style="14"/>
    <col min="5634" max="5634" width="7.453125" style="14" bestFit="1" customWidth="1"/>
    <col min="5635" max="5635" width="12.54296875" style="14" customWidth="1"/>
    <col min="5636" max="5636" width="6.54296875" style="14" bestFit="1" customWidth="1"/>
    <col min="5637" max="5637" width="9.54296875" style="14" bestFit="1" customWidth="1"/>
    <col min="5638" max="5638" width="6.453125" style="14" bestFit="1" customWidth="1"/>
    <col min="5639" max="5639" width="9.453125" style="14" bestFit="1" customWidth="1"/>
    <col min="5640" max="5640" width="6.26953125" style="14" bestFit="1" customWidth="1"/>
    <col min="5641" max="5641" width="6.54296875" style="14" bestFit="1" customWidth="1"/>
    <col min="5642" max="5642" width="9.54296875" style="14" bestFit="1" customWidth="1"/>
    <col min="5643" max="5643" width="6.453125" style="14" bestFit="1" customWidth="1"/>
    <col min="5644" max="5644" width="9.54296875" style="14" bestFit="1" customWidth="1"/>
    <col min="5645" max="5645" width="9.453125" style="14" bestFit="1" customWidth="1"/>
    <col min="5646" max="5646" width="9.54296875" style="14" bestFit="1" customWidth="1"/>
    <col min="5647" max="5647" width="6.54296875" style="14" bestFit="1" customWidth="1"/>
    <col min="5648" max="5648" width="6.453125" style="14" bestFit="1" customWidth="1"/>
    <col min="5649" max="5649" width="3.453125" style="14"/>
    <col min="5650" max="5650" width="7" style="14" customWidth="1"/>
    <col min="5651" max="5651" width="6" style="14" customWidth="1"/>
    <col min="5652" max="5652" width="5" style="14" customWidth="1"/>
    <col min="5653" max="5653" width="4.453125" style="14" customWidth="1"/>
    <col min="5654" max="5654" width="5.453125" style="14" customWidth="1"/>
    <col min="5655" max="5658" width="3.453125" style="14"/>
    <col min="5659" max="5659" width="4.453125" style="14" customWidth="1"/>
    <col min="5660" max="5661" width="3.453125" style="14"/>
    <col min="5662" max="5663" width="5.453125" style="14" customWidth="1"/>
    <col min="5664" max="5664" width="6" style="14" customWidth="1"/>
    <col min="5665" max="5889" width="3.453125" style="14"/>
    <col min="5890" max="5890" width="7.453125" style="14" bestFit="1" customWidth="1"/>
    <col min="5891" max="5891" width="12.54296875" style="14" customWidth="1"/>
    <col min="5892" max="5892" width="6.54296875" style="14" bestFit="1" customWidth="1"/>
    <col min="5893" max="5893" width="9.54296875" style="14" bestFit="1" customWidth="1"/>
    <col min="5894" max="5894" width="6.453125" style="14" bestFit="1" customWidth="1"/>
    <col min="5895" max="5895" width="9.453125" style="14" bestFit="1" customWidth="1"/>
    <col min="5896" max="5896" width="6.26953125" style="14" bestFit="1" customWidth="1"/>
    <col min="5897" max="5897" width="6.54296875" style="14" bestFit="1" customWidth="1"/>
    <col min="5898" max="5898" width="9.54296875" style="14" bestFit="1" customWidth="1"/>
    <col min="5899" max="5899" width="6.453125" style="14" bestFit="1" customWidth="1"/>
    <col min="5900" max="5900" width="9.54296875" style="14" bestFit="1" customWidth="1"/>
    <col min="5901" max="5901" width="9.453125" style="14" bestFit="1" customWidth="1"/>
    <col min="5902" max="5902" width="9.54296875" style="14" bestFit="1" customWidth="1"/>
    <col min="5903" max="5903" width="6.54296875" style="14" bestFit="1" customWidth="1"/>
    <col min="5904" max="5904" width="6.453125" style="14" bestFit="1" customWidth="1"/>
    <col min="5905" max="5905" width="3.453125" style="14"/>
    <col min="5906" max="5906" width="7" style="14" customWidth="1"/>
    <col min="5907" max="5907" width="6" style="14" customWidth="1"/>
    <col min="5908" max="5908" width="5" style="14" customWidth="1"/>
    <col min="5909" max="5909" width="4.453125" style="14" customWidth="1"/>
    <col min="5910" max="5910" width="5.453125" style="14" customWidth="1"/>
    <col min="5911" max="5914" width="3.453125" style="14"/>
    <col min="5915" max="5915" width="4.453125" style="14" customWidth="1"/>
    <col min="5916" max="5917" width="3.453125" style="14"/>
    <col min="5918" max="5919" width="5.453125" style="14" customWidth="1"/>
    <col min="5920" max="5920" width="6" style="14" customWidth="1"/>
    <col min="5921" max="6145" width="3.453125" style="14"/>
    <col min="6146" max="6146" width="7.453125" style="14" bestFit="1" customWidth="1"/>
    <col min="6147" max="6147" width="12.54296875" style="14" customWidth="1"/>
    <col min="6148" max="6148" width="6.54296875" style="14" bestFit="1" customWidth="1"/>
    <col min="6149" max="6149" width="9.54296875" style="14" bestFit="1" customWidth="1"/>
    <col min="6150" max="6150" width="6.453125" style="14" bestFit="1" customWidth="1"/>
    <col min="6151" max="6151" width="9.453125" style="14" bestFit="1" customWidth="1"/>
    <col min="6152" max="6152" width="6.26953125" style="14" bestFit="1" customWidth="1"/>
    <col min="6153" max="6153" width="6.54296875" style="14" bestFit="1" customWidth="1"/>
    <col min="6154" max="6154" width="9.54296875" style="14" bestFit="1" customWidth="1"/>
    <col min="6155" max="6155" width="6.453125" style="14" bestFit="1" customWidth="1"/>
    <col min="6156" max="6156" width="9.54296875" style="14" bestFit="1" customWidth="1"/>
    <col min="6157" max="6157" width="9.453125" style="14" bestFit="1" customWidth="1"/>
    <col min="6158" max="6158" width="9.54296875" style="14" bestFit="1" customWidth="1"/>
    <col min="6159" max="6159" width="6.54296875" style="14" bestFit="1" customWidth="1"/>
    <col min="6160" max="6160" width="6.453125" style="14" bestFit="1" customWidth="1"/>
    <col min="6161" max="6161" width="3.453125" style="14"/>
    <col min="6162" max="6162" width="7" style="14" customWidth="1"/>
    <col min="6163" max="6163" width="6" style="14" customWidth="1"/>
    <col min="6164" max="6164" width="5" style="14" customWidth="1"/>
    <col min="6165" max="6165" width="4.453125" style="14" customWidth="1"/>
    <col min="6166" max="6166" width="5.453125" style="14" customWidth="1"/>
    <col min="6167" max="6170" width="3.453125" style="14"/>
    <col min="6171" max="6171" width="4.453125" style="14" customWidth="1"/>
    <col min="6172" max="6173" width="3.453125" style="14"/>
    <col min="6174" max="6175" width="5.453125" style="14" customWidth="1"/>
    <col min="6176" max="6176" width="6" style="14" customWidth="1"/>
    <col min="6177" max="6401" width="3.453125" style="14"/>
    <col min="6402" max="6402" width="7.453125" style="14" bestFit="1" customWidth="1"/>
    <col min="6403" max="6403" width="12.54296875" style="14" customWidth="1"/>
    <col min="6404" max="6404" width="6.54296875" style="14" bestFit="1" customWidth="1"/>
    <col min="6405" max="6405" width="9.54296875" style="14" bestFit="1" customWidth="1"/>
    <col min="6406" max="6406" width="6.453125" style="14" bestFit="1" customWidth="1"/>
    <col min="6407" max="6407" width="9.453125" style="14" bestFit="1" customWidth="1"/>
    <col min="6408" max="6408" width="6.26953125" style="14" bestFit="1" customWidth="1"/>
    <col min="6409" max="6409" width="6.54296875" style="14" bestFit="1" customWidth="1"/>
    <col min="6410" max="6410" width="9.54296875" style="14" bestFit="1" customWidth="1"/>
    <col min="6411" max="6411" width="6.453125" style="14" bestFit="1" customWidth="1"/>
    <col min="6412" max="6412" width="9.54296875" style="14" bestFit="1" customWidth="1"/>
    <col min="6413" max="6413" width="9.453125" style="14" bestFit="1" customWidth="1"/>
    <col min="6414" max="6414" width="9.54296875" style="14" bestFit="1" customWidth="1"/>
    <col min="6415" max="6415" width="6.54296875" style="14" bestFit="1" customWidth="1"/>
    <col min="6416" max="6416" width="6.453125" style="14" bestFit="1" customWidth="1"/>
    <col min="6417" max="6417" width="3.453125" style="14"/>
    <col min="6418" max="6418" width="7" style="14" customWidth="1"/>
    <col min="6419" max="6419" width="6" style="14" customWidth="1"/>
    <col min="6420" max="6420" width="5" style="14" customWidth="1"/>
    <col min="6421" max="6421" width="4.453125" style="14" customWidth="1"/>
    <col min="6422" max="6422" width="5.453125" style="14" customWidth="1"/>
    <col min="6423" max="6426" width="3.453125" style="14"/>
    <col min="6427" max="6427" width="4.453125" style="14" customWidth="1"/>
    <col min="6428" max="6429" width="3.453125" style="14"/>
    <col min="6430" max="6431" width="5.453125" style="14" customWidth="1"/>
    <col min="6432" max="6432" width="6" style="14" customWidth="1"/>
    <col min="6433" max="6657" width="3.453125" style="14"/>
    <col min="6658" max="6658" width="7.453125" style="14" bestFit="1" customWidth="1"/>
    <col min="6659" max="6659" width="12.54296875" style="14" customWidth="1"/>
    <col min="6660" max="6660" width="6.54296875" style="14" bestFit="1" customWidth="1"/>
    <col min="6661" max="6661" width="9.54296875" style="14" bestFit="1" customWidth="1"/>
    <col min="6662" max="6662" width="6.453125" style="14" bestFit="1" customWidth="1"/>
    <col min="6663" max="6663" width="9.453125" style="14" bestFit="1" customWidth="1"/>
    <col min="6664" max="6664" width="6.26953125" style="14" bestFit="1" customWidth="1"/>
    <col min="6665" max="6665" width="6.54296875" style="14" bestFit="1" customWidth="1"/>
    <col min="6666" max="6666" width="9.54296875" style="14" bestFit="1" customWidth="1"/>
    <col min="6667" max="6667" width="6.453125" style="14" bestFit="1" customWidth="1"/>
    <col min="6668" max="6668" width="9.54296875" style="14" bestFit="1" customWidth="1"/>
    <col min="6669" max="6669" width="9.453125" style="14" bestFit="1" customWidth="1"/>
    <col min="6670" max="6670" width="9.54296875" style="14" bestFit="1" customWidth="1"/>
    <col min="6671" max="6671" width="6.54296875" style="14" bestFit="1" customWidth="1"/>
    <col min="6672" max="6672" width="6.453125" style="14" bestFit="1" customWidth="1"/>
    <col min="6673" max="6673" width="3.453125" style="14"/>
    <col min="6674" max="6674" width="7" style="14" customWidth="1"/>
    <col min="6675" max="6675" width="6" style="14" customWidth="1"/>
    <col min="6676" max="6676" width="5" style="14" customWidth="1"/>
    <col min="6677" max="6677" width="4.453125" style="14" customWidth="1"/>
    <col min="6678" max="6678" width="5.453125" style="14" customWidth="1"/>
    <col min="6679" max="6682" width="3.453125" style="14"/>
    <col min="6683" max="6683" width="4.453125" style="14" customWidth="1"/>
    <col min="6684" max="6685" width="3.453125" style="14"/>
    <col min="6686" max="6687" width="5.453125" style="14" customWidth="1"/>
    <col min="6688" max="6688" width="6" style="14" customWidth="1"/>
    <col min="6689" max="6913" width="3.453125" style="14"/>
    <col min="6914" max="6914" width="7.453125" style="14" bestFit="1" customWidth="1"/>
    <col min="6915" max="6915" width="12.54296875" style="14" customWidth="1"/>
    <col min="6916" max="6916" width="6.54296875" style="14" bestFit="1" customWidth="1"/>
    <col min="6917" max="6917" width="9.54296875" style="14" bestFit="1" customWidth="1"/>
    <col min="6918" max="6918" width="6.453125" style="14" bestFit="1" customWidth="1"/>
    <col min="6919" max="6919" width="9.453125" style="14" bestFit="1" customWidth="1"/>
    <col min="6920" max="6920" width="6.26953125" style="14" bestFit="1" customWidth="1"/>
    <col min="6921" max="6921" width="6.54296875" style="14" bestFit="1" customWidth="1"/>
    <col min="6922" max="6922" width="9.54296875" style="14" bestFit="1" customWidth="1"/>
    <col min="6923" max="6923" width="6.453125" style="14" bestFit="1" customWidth="1"/>
    <col min="6924" max="6924" width="9.54296875" style="14" bestFit="1" customWidth="1"/>
    <col min="6925" max="6925" width="9.453125" style="14" bestFit="1" customWidth="1"/>
    <col min="6926" max="6926" width="9.54296875" style="14" bestFit="1" customWidth="1"/>
    <col min="6927" max="6927" width="6.54296875" style="14" bestFit="1" customWidth="1"/>
    <col min="6928" max="6928" width="6.453125" style="14" bestFit="1" customWidth="1"/>
    <col min="6929" max="6929" width="3.453125" style="14"/>
    <col min="6930" max="6930" width="7" style="14" customWidth="1"/>
    <col min="6931" max="6931" width="6" style="14" customWidth="1"/>
    <col min="6932" max="6932" width="5" style="14" customWidth="1"/>
    <col min="6933" max="6933" width="4.453125" style="14" customWidth="1"/>
    <col min="6934" max="6934" width="5.453125" style="14" customWidth="1"/>
    <col min="6935" max="6938" width="3.453125" style="14"/>
    <col min="6939" max="6939" width="4.453125" style="14" customWidth="1"/>
    <col min="6940" max="6941" width="3.453125" style="14"/>
    <col min="6942" max="6943" width="5.453125" style="14" customWidth="1"/>
    <col min="6944" max="6944" width="6" style="14" customWidth="1"/>
    <col min="6945" max="7169" width="3.453125" style="14"/>
    <col min="7170" max="7170" width="7.453125" style="14" bestFit="1" customWidth="1"/>
    <col min="7171" max="7171" width="12.54296875" style="14" customWidth="1"/>
    <col min="7172" max="7172" width="6.54296875" style="14" bestFit="1" customWidth="1"/>
    <col min="7173" max="7173" width="9.54296875" style="14" bestFit="1" customWidth="1"/>
    <col min="7174" max="7174" width="6.453125" style="14" bestFit="1" customWidth="1"/>
    <col min="7175" max="7175" width="9.453125" style="14" bestFit="1" customWidth="1"/>
    <col min="7176" max="7176" width="6.26953125" style="14" bestFit="1" customWidth="1"/>
    <col min="7177" max="7177" width="6.54296875" style="14" bestFit="1" customWidth="1"/>
    <col min="7178" max="7178" width="9.54296875" style="14" bestFit="1" customWidth="1"/>
    <col min="7179" max="7179" width="6.453125" style="14" bestFit="1" customWidth="1"/>
    <col min="7180" max="7180" width="9.54296875" style="14" bestFit="1" customWidth="1"/>
    <col min="7181" max="7181" width="9.453125" style="14" bestFit="1" customWidth="1"/>
    <col min="7182" max="7182" width="9.54296875" style="14" bestFit="1" customWidth="1"/>
    <col min="7183" max="7183" width="6.54296875" style="14" bestFit="1" customWidth="1"/>
    <col min="7184" max="7184" width="6.453125" style="14" bestFit="1" customWidth="1"/>
    <col min="7185" max="7185" width="3.453125" style="14"/>
    <col min="7186" max="7186" width="7" style="14" customWidth="1"/>
    <col min="7187" max="7187" width="6" style="14" customWidth="1"/>
    <col min="7188" max="7188" width="5" style="14" customWidth="1"/>
    <col min="7189" max="7189" width="4.453125" style="14" customWidth="1"/>
    <col min="7190" max="7190" width="5.453125" style="14" customWidth="1"/>
    <col min="7191" max="7194" width="3.453125" style="14"/>
    <col min="7195" max="7195" width="4.453125" style="14" customWidth="1"/>
    <col min="7196" max="7197" width="3.453125" style="14"/>
    <col min="7198" max="7199" width="5.453125" style="14" customWidth="1"/>
    <col min="7200" max="7200" width="6" style="14" customWidth="1"/>
    <col min="7201" max="7425" width="3.453125" style="14"/>
    <col min="7426" max="7426" width="7.453125" style="14" bestFit="1" customWidth="1"/>
    <col min="7427" max="7427" width="12.54296875" style="14" customWidth="1"/>
    <col min="7428" max="7428" width="6.54296875" style="14" bestFit="1" customWidth="1"/>
    <col min="7429" max="7429" width="9.54296875" style="14" bestFit="1" customWidth="1"/>
    <col min="7430" max="7430" width="6.453125" style="14" bestFit="1" customWidth="1"/>
    <col min="7431" max="7431" width="9.453125" style="14" bestFit="1" customWidth="1"/>
    <col min="7432" max="7432" width="6.26953125" style="14" bestFit="1" customWidth="1"/>
    <col min="7433" max="7433" width="6.54296875" style="14" bestFit="1" customWidth="1"/>
    <col min="7434" max="7434" width="9.54296875" style="14" bestFit="1" customWidth="1"/>
    <col min="7435" max="7435" width="6.453125" style="14" bestFit="1" customWidth="1"/>
    <col min="7436" max="7436" width="9.54296875" style="14" bestFit="1" customWidth="1"/>
    <col min="7437" max="7437" width="9.453125" style="14" bestFit="1" customWidth="1"/>
    <col min="7438" max="7438" width="9.54296875" style="14" bestFit="1" customWidth="1"/>
    <col min="7439" max="7439" width="6.54296875" style="14" bestFit="1" customWidth="1"/>
    <col min="7440" max="7440" width="6.453125" style="14" bestFit="1" customWidth="1"/>
    <col min="7441" max="7441" width="3.453125" style="14"/>
    <col min="7442" max="7442" width="7" style="14" customWidth="1"/>
    <col min="7443" max="7443" width="6" style="14" customWidth="1"/>
    <col min="7444" max="7444" width="5" style="14" customWidth="1"/>
    <col min="7445" max="7445" width="4.453125" style="14" customWidth="1"/>
    <col min="7446" max="7446" width="5.453125" style="14" customWidth="1"/>
    <col min="7447" max="7450" width="3.453125" style="14"/>
    <col min="7451" max="7451" width="4.453125" style="14" customWidth="1"/>
    <col min="7452" max="7453" width="3.453125" style="14"/>
    <col min="7454" max="7455" width="5.453125" style="14" customWidth="1"/>
    <col min="7456" max="7456" width="6" style="14" customWidth="1"/>
    <col min="7457" max="7681" width="3.453125" style="14"/>
    <col min="7682" max="7682" width="7.453125" style="14" bestFit="1" customWidth="1"/>
    <col min="7683" max="7683" width="12.54296875" style="14" customWidth="1"/>
    <col min="7684" max="7684" width="6.54296875" style="14" bestFit="1" customWidth="1"/>
    <col min="7685" max="7685" width="9.54296875" style="14" bestFit="1" customWidth="1"/>
    <col min="7686" max="7686" width="6.453125" style="14" bestFit="1" customWidth="1"/>
    <col min="7687" max="7687" width="9.453125" style="14" bestFit="1" customWidth="1"/>
    <col min="7688" max="7688" width="6.26953125" style="14" bestFit="1" customWidth="1"/>
    <col min="7689" max="7689" width="6.54296875" style="14" bestFit="1" customWidth="1"/>
    <col min="7690" max="7690" width="9.54296875" style="14" bestFit="1" customWidth="1"/>
    <col min="7691" max="7691" width="6.453125" style="14" bestFit="1" customWidth="1"/>
    <col min="7692" max="7692" width="9.54296875" style="14" bestFit="1" customWidth="1"/>
    <col min="7693" max="7693" width="9.453125" style="14" bestFit="1" customWidth="1"/>
    <col min="7694" max="7694" width="9.54296875" style="14" bestFit="1" customWidth="1"/>
    <col min="7695" max="7695" width="6.54296875" style="14" bestFit="1" customWidth="1"/>
    <col min="7696" max="7696" width="6.453125" style="14" bestFit="1" customWidth="1"/>
    <col min="7697" max="7697" width="3.453125" style="14"/>
    <col min="7698" max="7698" width="7" style="14" customWidth="1"/>
    <col min="7699" max="7699" width="6" style="14" customWidth="1"/>
    <col min="7700" max="7700" width="5" style="14" customWidth="1"/>
    <col min="7701" max="7701" width="4.453125" style="14" customWidth="1"/>
    <col min="7702" max="7702" width="5.453125" style="14" customWidth="1"/>
    <col min="7703" max="7706" width="3.453125" style="14"/>
    <col min="7707" max="7707" width="4.453125" style="14" customWidth="1"/>
    <col min="7708" max="7709" width="3.453125" style="14"/>
    <col min="7710" max="7711" width="5.453125" style="14" customWidth="1"/>
    <col min="7712" max="7712" width="6" style="14" customWidth="1"/>
    <col min="7713" max="7937" width="3.453125" style="14"/>
    <col min="7938" max="7938" width="7.453125" style="14" bestFit="1" customWidth="1"/>
    <col min="7939" max="7939" width="12.54296875" style="14" customWidth="1"/>
    <col min="7940" max="7940" width="6.54296875" style="14" bestFit="1" customWidth="1"/>
    <col min="7941" max="7941" width="9.54296875" style="14" bestFit="1" customWidth="1"/>
    <col min="7942" max="7942" width="6.453125" style="14" bestFit="1" customWidth="1"/>
    <col min="7943" max="7943" width="9.453125" style="14" bestFit="1" customWidth="1"/>
    <col min="7944" max="7944" width="6.26953125" style="14" bestFit="1" customWidth="1"/>
    <col min="7945" max="7945" width="6.54296875" style="14" bestFit="1" customWidth="1"/>
    <col min="7946" max="7946" width="9.54296875" style="14" bestFit="1" customWidth="1"/>
    <col min="7947" max="7947" width="6.453125" style="14" bestFit="1" customWidth="1"/>
    <col min="7948" max="7948" width="9.54296875" style="14" bestFit="1" customWidth="1"/>
    <col min="7949" max="7949" width="9.453125" style="14" bestFit="1" customWidth="1"/>
    <col min="7950" max="7950" width="9.54296875" style="14" bestFit="1" customWidth="1"/>
    <col min="7951" max="7951" width="6.54296875" style="14" bestFit="1" customWidth="1"/>
    <col min="7952" max="7952" width="6.453125" style="14" bestFit="1" customWidth="1"/>
    <col min="7953" max="7953" width="3.453125" style="14"/>
    <col min="7954" max="7954" width="7" style="14" customWidth="1"/>
    <col min="7955" max="7955" width="6" style="14" customWidth="1"/>
    <col min="7956" max="7956" width="5" style="14" customWidth="1"/>
    <col min="7957" max="7957" width="4.453125" style="14" customWidth="1"/>
    <col min="7958" max="7958" width="5.453125" style="14" customWidth="1"/>
    <col min="7959" max="7962" width="3.453125" style="14"/>
    <col min="7963" max="7963" width="4.453125" style="14" customWidth="1"/>
    <col min="7964" max="7965" width="3.453125" style="14"/>
    <col min="7966" max="7967" width="5.453125" style="14" customWidth="1"/>
    <col min="7968" max="7968" width="6" style="14" customWidth="1"/>
    <col min="7969" max="8193" width="3.453125" style="14"/>
    <col min="8194" max="8194" width="7.453125" style="14" bestFit="1" customWidth="1"/>
    <col min="8195" max="8195" width="12.54296875" style="14" customWidth="1"/>
    <col min="8196" max="8196" width="6.54296875" style="14" bestFit="1" customWidth="1"/>
    <col min="8197" max="8197" width="9.54296875" style="14" bestFit="1" customWidth="1"/>
    <col min="8198" max="8198" width="6.453125" style="14" bestFit="1" customWidth="1"/>
    <col min="8199" max="8199" width="9.453125" style="14" bestFit="1" customWidth="1"/>
    <col min="8200" max="8200" width="6.26953125" style="14" bestFit="1" customWidth="1"/>
    <col min="8201" max="8201" width="6.54296875" style="14" bestFit="1" customWidth="1"/>
    <col min="8202" max="8202" width="9.54296875" style="14" bestFit="1" customWidth="1"/>
    <col min="8203" max="8203" width="6.453125" style="14" bestFit="1" customWidth="1"/>
    <col min="8204" max="8204" width="9.54296875" style="14" bestFit="1" customWidth="1"/>
    <col min="8205" max="8205" width="9.453125" style="14" bestFit="1" customWidth="1"/>
    <col min="8206" max="8206" width="9.54296875" style="14" bestFit="1" customWidth="1"/>
    <col min="8207" max="8207" width="6.54296875" style="14" bestFit="1" customWidth="1"/>
    <col min="8208" max="8208" width="6.453125" style="14" bestFit="1" customWidth="1"/>
    <col min="8209" max="8209" width="3.453125" style="14"/>
    <col min="8210" max="8210" width="7" style="14" customWidth="1"/>
    <col min="8211" max="8211" width="6" style="14" customWidth="1"/>
    <col min="8212" max="8212" width="5" style="14" customWidth="1"/>
    <col min="8213" max="8213" width="4.453125" style="14" customWidth="1"/>
    <col min="8214" max="8214" width="5.453125" style="14" customWidth="1"/>
    <col min="8215" max="8218" width="3.453125" style="14"/>
    <col min="8219" max="8219" width="4.453125" style="14" customWidth="1"/>
    <col min="8220" max="8221" width="3.453125" style="14"/>
    <col min="8222" max="8223" width="5.453125" style="14" customWidth="1"/>
    <col min="8224" max="8224" width="6" style="14" customWidth="1"/>
    <col min="8225" max="8449" width="3.453125" style="14"/>
    <col min="8450" max="8450" width="7.453125" style="14" bestFit="1" customWidth="1"/>
    <col min="8451" max="8451" width="12.54296875" style="14" customWidth="1"/>
    <col min="8452" max="8452" width="6.54296875" style="14" bestFit="1" customWidth="1"/>
    <col min="8453" max="8453" width="9.54296875" style="14" bestFit="1" customWidth="1"/>
    <col min="8454" max="8454" width="6.453125" style="14" bestFit="1" customWidth="1"/>
    <col min="8455" max="8455" width="9.453125" style="14" bestFit="1" customWidth="1"/>
    <col min="8456" max="8456" width="6.26953125" style="14" bestFit="1" customWidth="1"/>
    <col min="8457" max="8457" width="6.54296875" style="14" bestFit="1" customWidth="1"/>
    <col min="8458" max="8458" width="9.54296875" style="14" bestFit="1" customWidth="1"/>
    <col min="8459" max="8459" width="6.453125" style="14" bestFit="1" customWidth="1"/>
    <col min="8460" max="8460" width="9.54296875" style="14" bestFit="1" customWidth="1"/>
    <col min="8461" max="8461" width="9.453125" style="14" bestFit="1" customWidth="1"/>
    <col min="8462" max="8462" width="9.54296875" style="14" bestFit="1" customWidth="1"/>
    <col min="8463" max="8463" width="6.54296875" style="14" bestFit="1" customWidth="1"/>
    <col min="8464" max="8464" width="6.453125" style="14" bestFit="1" customWidth="1"/>
    <col min="8465" max="8465" width="3.453125" style="14"/>
    <col min="8466" max="8466" width="7" style="14" customWidth="1"/>
    <col min="8467" max="8467" width="6" style="14" customWidth="1"/>
    <col min="8468" max="8468" width="5" style="14" customWidth="1"/>
    <col min="8469" max="8469" width="4.453125" style="14" customWidth="1"/>
    <col min="8470" max="8470" width="5.453125" style="14" customWidth="1"/>
    <col min="8471" max="8474" width="3.453125" style="14"/>
    <col min="8475" max="8475" width="4.453125" style="14" customWidth="1"/>
    <col min="8476" max="8477" width="3.453125" style="14"/>
    <col min="8478" max="8479" width="5.453125" style="14" customWidth="1"/>
    <col min="8480" max="8480" width="6" style="14" customWidth="1"/>
    <col min="8481" max="8705" width="3.453125" style="14"/>
    <col min="8706" max="8706" width="7.453125" style="14" bestFit="1" customWidth="1"/>
    <col min="8707" max="8707" width="12.54296875" style="14" customWidth="1"/>
    <col min="8708" max="8708" width="6.54296875" style="14" bestFit="1" customWidth="1"/>
    <col min="8709" max="8709" width="9.54296875" style="14" bestFit="1" customWidth="1"/>
    <col min="8710" max="8710" width="6.453125" style="14" bestFit="1" customWidth="1"/>
    <col min="8711" max="8711" width="9.453125" style="14" bestFit="1" customWidth="1"/>
    <col min="8712" max="8712" width="6.26953125" style="14" bestFit="1" customWidth="1"/>
    <col min="8713" max="8713" width="6.54296875" style="14" bestFit="1" customWidth="1"/>
    <col min="8714" max="8714" width="9.54296875" style="14" bestFit="1" customWidth="1"/>
    <col min="8715" max="8715" width="6.453125" style="14" bestFit="1" customWidth="1"/>
    <col min="8716" max="8716" width="9.54296875" style="14" bestFit="1" customWidth="1"/>
    <col min="8717" max="8717" width="9.453125" style="14" bestFit="1" customWidth="1"/>
    <col min="8718" max="8718" width="9.54296875" style="14" bestFit="1" customWidth="1"/>
    <col min="8719" max="8719" width="6.54296875" style="14" bestFit="1" customWidth="1"/>
    <col min="8720" max="8720" width="6.453125" style="14" bestFit="1" customWidth="1"/>
    <col min="8721" max="8721" width="3.453125" style="14"/>
    <col min="8722" max="8722" width="7" style="14" customWidth="1"/>
    <col min="8723" max="8723" width="6" style="14" customWidth="1"/>
    <col min="8724" max="8724" width="5" style="14" customWidth="1"/>
    <col min="8725" max="8725" width="4.453125" style="14" customWidth="1"/>
    <col min="8726" max="8726" width="5.453125" style="14" customWidth="1"/>
    <col min="8727" max="8730" width="3.453125" style="14"/>
    <col min="8731" max="8731" width="4.453125" style="14" customWidth="1"/>
    <col min="8732" max="8733" width="3.453125" style="14"/>
    <col min="8734" max="8735" width="5.453125" style="14" customWidth="1"/>
    <col min="8736" max="8736" width="6" style="14" customWidth="1"/>
    <col min="8737" max="8961" width="3.453125" style="14"/>
    <col min="8962" max="8962" width="7.453125" style="14" bestFit="1" customWidth="1"/>
    <col min="8963" max="8963" width="12.54296875" style="14" customWidth="1"/>
    <col min="8964" max="8964" width="6.54296875" style="14" bestFit="1" customWidth="1"/>
    <col min="8965" max="8965" width="9.54296875" style="14" bestFit="1" customWidth="1"/>
    <col min="8966" max="8966" width="6.453125" style="14" bestFit="1" customWidth="1"/>
    <col min="8967" max="8967" width="9.453125" style="14" bestFit="1" customWidth="1"/>
    <col min="8968" max="8968" width="6.26953125" style="14" bestFit="1" customWidth="1"/>
    <col min="8969" max="8969" width="6.54296875" style="14" bestFit="1" customWidth="1"/>
    <col min="8970" max="8970" width="9.54296875" style="14" bestFit="1" customWidth="1"/>
    <col min="8971" max="8971" width="6.453125" style="14" bestFit="1" customWidth="1"/>
    <col min="8972" max="8972" width="9.54296875" style="14" bestFit="1" customWidth="1"/>
    <col min="8973" max="8973" width="9.453125" style="14" bestFit="1" customWidth="1"/>
    <col min="8974" max="8974" width="9.54296875" style="14" bestFit="1" customWidth="1"/>
    <col min="8975" max="8975" width="6.54296875" style="14" bestFit="1" customWidth="1"/>
    <col min="8976" max="8976" width="6.453125" style="14" bestFit="1" customWidth="1"/>
    <col min="8977" max="8977" width="3.453125" style="14"/>
    <col min="8978" max="8978" width="7" style="14" customWidth="1"/>
    <col min="8979" max="8979" width="6" style="14" customWidth="1"/>
    <col min="8980" max="8980" width="5" style="14" customWidth="1"/>
    <col min="8981" max="8981" width="4.453125" style="14" customWidth="1"/>
    <col min="8982" max="8982" width="5.453125" style="14" customWidth="1"/>
    <col min="8983" max="8986" width="3.453125" style="14"/>
    <col min="8987" max="8987" width="4.453125" style="14" customWidth="1"/>
    <col min="8988" max="8989" width="3.453125" style="14"/>
    <col min="8990" max="8991" width="5.453125" style="14" customWidth="1"/>
    <col min="8992" max="8992" width="6" style="14" customWidth="1"/>
    <col min="8993" max="9217" width="3.453125" style="14"/>
    <col min="9218" max="9218" width="7.453125" style="14" bestFit="1" customWidth="1"/>
    <col min="9219" max="9219" width="12.54296875" style="14" customWidth="1"/>
    <col min="9220" max="9220" width="6.54296875" style="14" bestFit="1" customWidth="1"/>
    <col min="9221" max="9221" width="9.54296875" style="14" bestFit="1" customWidth="1"/>
    <col min="9222" max="9222" width="6.453125" style="14" bestFit="1" customWidth="1"/>
    <col min="9223" max="9223" width="9.453125" style="14" bestFit="1" customWidth="1"/>
    <col min="9224" max="9224" width="6.26953125" style="14" bestFit="1" customWidth="1"/>
    <col min="9225" max="9225" width="6.54296875" style="14" bestFit="1" customWidth="1"/>
    <col min="9226" max="9226" width="9.54296875" style="14" bestFit="1" customWidth="1"/>
    <col min="9227" max="9227" width="6.453125" style="14" bestFit="1" customWidth="1"/>
    <col min="9228" max="9228" width="9.54296875" style="14" bestFit="1" customWidth="1"/>
    <col min="9229" max="9229" width="9.453125" style="14" bestFit="1" customWidth="1"/>
    <col min="9230" max="9230" width="9.54296875" style="14" bestFit="1" customWidth="1"/>
    <col min="9231" max="9231" width="6.54296875" style="14" bestFit="1" customWidth="1"/>
    <col min="9232" max="9232" width="6.453125" style="14" bestFit="1" customWidth="1"/>
    <col min="9233" max="9233" width="3.453125" style="14"/>
    <col min="9234" max="9234" width="7" style="14" customWidth="1"/>
    <col min="9235" max="9235" width="6" style="14" customWidth="1"/>
    <col min="9236" max="9236" width="5" style="14" customWidth="1"/>
    <col min="9237" max="9237" width="4.453125" style="14" customWidth="1"/>
    <col min="9238" max="9238" width="5.453125" style="14" customWidth="1"/>
    <col min="9239" max="9242" width="3.453125" style="14"/>
    <col min="9243" max="9243" width="4.453125" style="14" customWidth="1"/>
    <col min="9244" max="9245" width="3.453125" style="14"/>
    <col min="9246" max="9247" width="5.453125" style="14" customWidth="1"/>
    <col min="9248" max="9248" width="6" style="14" customWidth="1"/>
    <col min="9249" max="9473" width="3.453125" style="14"/>
    <col min="9474" max="9474" width="7.453125" style="14" bestFit="1" customWidth="1"/>
    <col min="9475" max="9475" width="12.54296875" style="14" customWidth="1"/>
    <col min="9476" max="9476" width="6.54296875" style="14" bestFit="1" customWidth="1"/>
    <col min="9477" max="9477" width="9.54296875" style="14" bestFit="1" customWidth="1"/>
    <col min="9478" max="9478" width="6.453125" style="14" bestFit="1" customWidth="1"/>
    <col min="9479" max="9479" width="9.453125" style="14" bestFit="1" customWidth="1"/>
    <col min="9480" max="9480" width="6.26953125" style="14" bestFit="1" customWidth="1"/>
    <col min="9481" max="9481" width="6.54296875" style="14" bestFit="1" customWidth="1"/>
    <col min="9482" max="9482" width="9.54296875" style="14" bestFit="1" customWidth="1"/>
    <col min="9483" max="9483" width="6.453125" style="14" bestFit="1" customWidth="1"/>
    <col min="9484" max="9484" width="9.54296875" style="14" bestFit="1" customWidth="1"/>
    <col min="9485" max="9485" width="9.453125" style="14" bestFit="1" customWidth="1"/>
    <col min="9486" max="9486" width="9.54296875" style="14" bestFit="1" customWidth="1"/>
    <col min="9487" max="9487" width="6.54296875" style="14" bestFit="1" customWidth="1"/>
    <col min="9488" max="9488" width="6.453125" style="14" bestFit="1" customWidth="1"/>
    <col min="9489" max="9489" width="3.453125" style="14"/>
    <col min="9490" max="9490" width="7" style="14" customWidth="1"/>
    <col min="9491" max="9491" width="6" style="14" customWidth="1"/>
    <col min="9492" max="9492" width="5" style="14" customWidth="1"/>
    <col min="9493" max="9493" width="4.453125" style="14" customWidth="1"/>
    <col min="9494" max="9494" width="5.453125" style="14" customWidth="1"/>
    <col min="9495" max="9498" width="3.453125" style="14"/>
    <col min="9499" max="9499" width="4.453125" style="14" customWidth="1"/>
    <col min="9500" max="9501" width="3.453125" style="14"/>
    <col min="9502" max="9503" width="5.453125" style="14" customWidth="1"/>
    <col min="9504" max="9504" width="6" style="14" customWidth="1"/>
    <col min="9505" max="9729" width="3.453125" style="14"/>
    <col min="9730" max="9730" width="7.453125" style="14" bestFit="1" customWidth="1"/>
    <col min="9731" max="9731" width="12.54296875" style="14" customWidth="1"/>
    <col min="9732" max="9732" width="6.54296875" style="14" bestFit="1" customWidth="1"/>
    <col min="9733" max="9733" width="9.54296875" style="14" bestFit="1" customWidth="1"/>
    <col min="9734" max="9734" width="6.453125" style="14" bestFit="1" customWidth="1"/>
    <col min="9735" max="9735" width="9.453125" style="14" bestFit="1" customWidth="1"/>
    <col min="9736" max="9736" width="6.26953125" style="14" bestFit="1" customWidth="1"/>
    <col min="9737" max="9737" width="6.54296875" style="14" bestFit="1" customWidth="1"/>
    <col min="9738" max="9738" width="9.54296875" style="14" bestFit="1" customWidth="1"/>
    <col min="9739" max="9739" width="6.453125" style="14" bestFit="1" customWidth="1"/>
    <col min="9740" max="9740" width="9.54296875" style="14" bestFit="1" customWidth="1"/>
    <col min="9741" max="9741" width="9.453125" style="14" bestFit="1" customWidth="1"/>
    <col min="9742" max="9742" width="9.54296875" style="14" bestFit="1" customWidth="1"/>
    <col min="9743" max="9743" width="6.54296875" style="14" bestFit="1" customWidth="1"/>
    <col min="9744" max="9744" width="6.453125" style="14" bestFit="1" customWidth="1"/>
    <col min="9745" max="9745" width="3.453125" style="14"/>
    <col min="9746" max="9746" width="7" style="14" customWidth="1"/>
    <col min="9747" max="9747" width="6" style="14" customWidth="1"/>
    <col min="9748" max="9748" width="5" style="14" customWidth="1"/>
    <col min="9749" max="9749" width="4.453125" style="14" customWidth="1"/>
    <col min="9750" max="9750" width="5.453125" style="14" customWidth="1"/>
    <col min="9751" max="9754" width="3.453125" style="14"/>
    <col min="9755" max="9755" width="4.453125" style="14" customWidth="1"/>
    <col min="9756" max="9757" width="3.453125" style="14"/>
    <col min="9758" max="9759" width="5.453125" style="14" customWidth="1"/>
    <col min="9760" max="9760" width="6" style="14" customWidth="1"/>
    <col min="9761" max="9985" width="3.453125" style="14"/>
    <col min="9986" max="9986" width="7.453125" style="14" bestFit="1" customWidth="1"/>
    <col min="9987" max="9987" width="12.54296875" style="14" customWidth="1"/>
    <col min="9988" max="9988" width="6.54296875" style="14" bestFit="1" customWidth="1"/>
    <col min="9989" max="9989" width="9.54296875" style="14" bestFit="1" customWidth="1"/>
    <col min="9990" max="9990" width="6.453125" style="14" bestFit="1" customWidth="1"/>
    <col min="9991" max="9991" width="9.453125" style="14" bestFit="1" customWidth="1"/>
    <col min="9992" max="9992" width="6.26953125" style="14" bestFit="1" customWidth="1"/>
    <col min="9993" max="9993" width="6.54296875" style="14" bestFit="1" customWidth="1"/>
    <col min="9994" max="9994" width="9.54296875" style="14" bestFit="1" customWidth="1"/>
    <col min="9995" max="9995" width="6.453125" style="14" bestFit="1" customWidth="1"/>
    <col min="9996" max="9996" width="9.54296875" style="14" bestFit="1" customWidth="1"/>
    <col min="9997" max="9997" width="9.453125" style="14" bestFit="1" customWidth="1"/>
    <col min="9998" max="9998" width="9.54296875" style="14" bestFit="1" customWidth="1"/>
    <col min="9999" max="9999" width="6.54296875" style="14" bestFit="1" customWidth="1"/>
    <col min="10000" max="10000" width="6.453125" style="14" bestFit="1" customWidth="1"/>
    <col min="10001" max="10001" width="3.453125" style="14"/>
    <col min="10002" max="10002" width="7" style="14" customWidth="1"/>
    <col min="10003" max="10003" width="6" style="14" customWidth="1"/>
    <col min="10004" max="10004" width="5" style="14" customWidth="1"/>
    <col min="10005" max="10005" width="4.453125" style="14" customWidth="1"/>
    <col min="10006" max="10006" width="5.453125" style="14" customWidth="1"/>
    <col min="10007" max="10010" width="3.453125" style="14"/>
    <col min="10011" max="10011" width="4.453125" style="14" customWidth="1"/>
    <col min="10012" max="10013" width="3.453125" style="14"/>
    <col min="10014" max="10015" width="5.453125" style="14" customWidth="1"/>
    <col min="10016" max="10016" width="6" style="14" customWidth="1"/>
    <col min="10017" max="10241" width="3.453125" style="14"/>
    <col min="10242" max="10242" width="7.453125" style="14" bestFit="1" customWidth="1"/>
    <col min="10243" max="10243" width="12.54296875" style="14" customWidth="1"/>
    <col min="10244" max="10244" width="6.54296875" style="14" bestFit="1" customWidth="1"/>
    <col min="10245" max="10245" width="9.54296875" style="14" bestFit="1" customWidth="1"/>
    <col min="10246" max="10246" width="6.453125" style="14" bestFit="1" customWidth="1"/>
    <col min="10247" max="10247" width="9.453125" style="14" bestFit="1" customWidth="1"/>
    <col min="10248" max="10248" width="6.26953125" style="14" bestFit="1" customWidth="1"/>
    <col min="10249" max="10249" width="6.54296875" style="14" bestFit="1" customWidth="1"/>
    <col min="10250" max="10250" width="9.54296875" style="14" bestFit="1" customWidth="1"/>
    <col min="10251" max="10251" width="6.453125" style="14" bestFit="1" customWidth="1"/>
    <col min="10252" max="10252" width="9.54296875" style="14" bestFit="1" customWidth="1"/>
    <col min="10253" max="10253" width="9.453125" style="14" bestFit="1" customWidth="1"/>
    <col min="10254" max="10254" width="9.54296875" style="14" bestFit="1" customWidth="1"/>
    <col min="10255" max="10255" width="6.54296875" style="14" bestFit="1" customWidth="1"/>
    <col min="10256" max="10256" width="6.453125" style="14" bestFit="1" customWidth="1"/>
    <col min="10257" max="10257" width="3.453125" style="14"/>
    <col min="10258" max="10258" width="7" style="14" customWidth="1"/>
    <col min="10259" max="10259" width="6" style="14" customWidth="1"/>
    <col min="10260" max="10260" width="5" style="14" customWidth="1"/>
    <col min="10261" max="10261" width="4.453125" style="14" customWidth="1"/>
    <col min="10262" max="10262" width="5.453125" style="14" customWidth="1"/>
    <col min="10263" max="10266" width="3.453125" style="14"/>
    <col min="10267" max="10267" width="4.453125" style="14" customWidth="1"/>
    <col min="10268" max="10269" width="3.453125" style="14"/>
    <col min="10270" max="10271" width="5.453125" style="14" customWidth="1"/>
    <col min="10272" max="10272" width="6" style="14" customWidth="1"/>
    <col min="10273" max="10497" width="3.453125" style="14"/>
    <col min="10498" max="10498" width="7.453125" style="14" bestFit="1" customWidth="1"/>
    <col min="10499" max="10499" width="12.54296875" style="14" customWidth="1"/>
    <col min="10500" max="10500" width="6.54296875" style="14" bestFit="1" customWidth="1"/>
    <col min="10501" max="10501" width="9.54296875" style="14" bestFit="1" customWidth="1"/>
    <col min="10502" max="10502" width="6.453125" style="14" bestFit="1" customWidth="1"/>
    <col min="10503" max="10503" width="9.453125" style="14" bestFit="1" customWidth="1"/>
    <col min="10504" max="10504" width="6.26953125" style="14" bestFit="1" customWidth="1"/>
    <col min="10505" max="10505" width="6.54296875" style="14" bestFit="1" customWidth="1"/>
    <col min="10506" max="10506" width="9.54296875" style="14" bestFit="1" customWidth="1"/>
    <col min="10507" max="10507" width="6.453125" style="14" bestFit="1" customWidth="1"/>
    <col min="10508" max="10508" width="9.54296875" style="14" bestFit="1" customWidth="1"/>
    <col min="10509" max="10509" width="9.453125" style="14" bestFit="1" customWidth="1"/>
    <col min="10510" max="10510" width="9.54296875" style="14" bestFit="1" customWidth="1"/>
    <col min="10511" max="10511" width="6.54296875" style="14" bestFit="1" customWidth="1"/>
    <col min="10512" max="10512" width="6.453125" style="14" bestFit="1" customWidth="1"/>
    <col min="10513" max="10513" width="3.453125" style="14"/>
    <col min="10514" max="10514" width="7" style="14" customWidth="1"/>
    <col min="10515" max="10515" width="6" style="14" customWidth="1"/>
    <col min="10516" max="10516" width="5" style="14" customWidth="1"/>
    <col min="10517" max="10517" width="4.453125" style="14" customWidth="1"/>
    <col min="10518" max="10518" width="5.453125" style="14" customWidth="1"/>
    <col min="10519" max="10522" width="3.453125" style="14"/>
    <col min="10523" max="10523" width="4.453125" style="14" customWidth="1"/>
    <col min="10524" max="10525" width="3.453125" style="14"/>
    <col min="10526" max="10527" width="5.453125" style="14" customWidth="1"/>
    <col min="10528" max="10528" width="6" style="14" customWidth="1"/>
    <col min="10529" max="10753" width="3.453125" style="14"/>
    <col min="10754" max="10754" width="7.453125" style="14" bestFit="1" customWidth="1"/>
    <col min="10755" max="10755" width="12.54296875" style="14" customWidth="1"/>
    <col min="10756" max="10756" width="6.54296875" style="14" bestFit="1" customWidth="1"/>
    <col min="10757" max="10757" width="9.54296875" style="14" bestFit="1" customWidth="1"/>
    <col min="10758" max="10758" width="6.453125" style="14" bestFit="1" customWidth="1"/>
    <col min="10759" max="10759" width="9.453125" style="14" bestFit="1" customWidth="1"/>
    <col min="10760" max="10760" width="6.26953125" style="14" bestFit="1" customWidth="1"/>
    <col min="10761" max="10761" width="6.54296875" style="14" bestFit="1" customWidth="1"/>
    <col min="10762" max="10762" width="9.54296875" style="14" bestFit="1" customWidth="1"/>
    <col min="10763" max="10763" width="6.453125" style="14" bestFit="1" customWidth="1"/>
    <col min="10764" max="10764" width="9.54296875" style="14" bestFit="1" customWidth="1"/>
    <col min="10765" max="10765" width="9.453125" style="14" bestFit="1" customWidth="1"/>
    <col min="10766" max="10766" width="9.54296875" style="14" bestFit="1" customWidth="1"/>
    <col min="10767" max="10767" width="6.54296875" style="14" bestFit="1" customWidth="1"/>
    <col min="10768" max="10768" width="6.453125" style="14" bestFit="1" customWidth="1"/>
    <col min="10769" max="10769" width="3.453125" style="14"/>
    <col min="10770" max="10770" width="7" style="14" customWidth="1"/>
    <col min="10771" max="10771" width="6" style="14" customWidth="1"/>
    <col min="10772" max="10772" width="5" style="14" customWidth="1"/>
    <col min="10773" max="10773" width="4.453125" style="14" customWidth="1"/>
    <col min="10774" max="10774" width="5.453125" style="14" customWidth="1"/>
    <col min="10775" max="10778" width="3.453125" style="14"/>
    <col min="10779" max="10779" width="4.453125" style="14" customWidth="1"/>
    <col min="10780" max="10781" width="3.453125" style="14"/>
    <col min="10782" max="10783" width="5.453125" style="14" customWidth="1"/>
    <col min="10784" max="10784" width="6" style="14" customWidth="1"/>
    <col min="10785" max="11009" width="3.453125" style="14"/>
    <col min="11010" max="11010" width="7.453125" style="14" bestFit="1" customWidth="1"/>
    <col min="11011" max="11011" width="12.54296875" style="14" customWidth="1"/>
    <col min="11012" max="11012" width="6.54296875" style="14" bestFit="1" customWidth="1"/>
    <col min="11013" max="11013" width="9.54296875" style="14" bestFit="1" customWidth="1"/>
    <col min="11014" max="11014" width="6.453125" style="14" bestFit="1" customWidth="1"/>
    <col min="11015" max="11015" width="9.453125" style="14" bestFit="1" customWidth="1"/>
    <col min="11016" max="11016" width="6.26953125" style="14" bestFit="1" customWidth="1"/>
    <col min="11017" max="11017" width="6.54296875" style="14" bestFit="1" customWidth="1"/>
    <col min="11018" max="11018" width="9.54296875" style="14" bestFit="1" customWidth="1"/>
    <col min="11019" max="11019" width="6.453125" style="14" bestFit="1" customWidth="1"/>
    <col min="11020" max="11020" width="9.54296875" style="14" bestFit="1" customWidth="1"/>
    <col min="11021" max="11021" width="9.453125" style="14" bestFit="1" customWidth="1"/>
    <col min="11022" max="11022" width="9.54296875" style="14" bestFit="1" customWidth="1"/>
    <col min="11023" max="11023" width="6.54296875" style="14" bestFit="1" customWidth="1"/>
    <col min="11024" max="11024" width="6.453125" style="14" bestFit="1" customWidth="1"/>
    <col min="11025" max="11025" width="3.453125" style="14"/>
    <col min="11026" max="11026" width="7" style="14" customWidth="1"/>
    <col min="11027" max="11027" width="6" style="14" customWidth="1"/>
    <col min="11028" max="11028" width="5" style="14" customWidth="1"/>
    <col min="11029" max="11029" width="4.453125" style="14" customWidth="1"/>
    <col min="11030" max="11030" width="5.453125" style="14" customWidth="1"/>
    <col min="11031" max="11034" width="3.453125" style="14"/>
    <col min="11035" max="11035" width="4.453125" style="14" customWidth="1"/>
    <col min="11036" max="11037" width="3.453125" style="14"/>
    <col min="11038" max="11039" width="5.453125" style="14" customWidth="1"/>
    <col min="11040" max="11040" width="6" style="14" customWidth="1"/>
    <col min="11041" max="11265" width="3.453125" style="14"/>
    <col min="11266" max="11266" width="7.453125" style="14" bestFit="1" customWidth="1"/>
    <col min="11267" max="11267" width="12.54296875" style="14" customWidth="1"/>
    <col min="11268" max="11268" width="6.54296875" style="14" bestFit="1" customWidth="1"/>
    <col min="11269" max="11269" width="9.54296875" style="14" bestFit="1" customWidth="1"/>
    <col min="11270" max="11270" width="6.453125" style="14" bestFit="1" customWidth="1"/>
    <col min="11271" max="11271" width="9.453125" style="14" bestFit="1" customWidth="1"/>
    <col min="11272" max="11272" width="6.26953125" style="14" bestFit="1" customWidth="1"/>
    <col min="11273" max="11273" width="6.54296875" style="14" bestFit="1" customWidth="1"/>
    <col min="11274" max="11274" width="9.54296875" style="14" bestFit="1" customWidth="1"/>
    <col min="11275" max="11275" width="6.453125" style="14" bestFit="1" customWidth="1"/>
    <col min="11276" max="11276" width="9.54296875" style="14" bestFit="1" customWidth="1"/>
    <col min="11277" max="11277" width="9.453125" style="14" bestFit="1" customWidth="1"/>
    <col min="11278" max="11278" width="9.54296875" style="14" bestFit="1" customWidth="1"/>
    <col min="11279" max="11279" width="6.54296875" style="14" bestFit="1" customWidth="1"/>
    <col min="11280" max="11280" width="6.453125" style="14" bestFit="1" customWidth="1"/>
    <col min="11281" max="11281" width="3.453125" style="14"/>
    <col min="11282" max="11282" width="7" style="14" customWidth="1"/>
    <col min="11283" max="11283" width="6" style="14" customWidth="1"/>
    <col min="11284" max="11284" width="5" style="14" customWidth="1"/>
    <col min="11285" max="11285" width="4.453125" style="14" customWidth="1"/>
    <col min="11286" max="11286" width="5.453125" style="14" customWidth="1"/>
    <col min="11287" max="11290" width="3.453125" style="14"/>
    <col min="11291" max="11291" width="4.453125" style="14" customWidth="1"/>
    <col min="11292" max="11293" width="3.453125" style="14"/>
    <col min="11294" max="11295" width="5.453125" style="14" customWidth="1"/>
    <col min="11296" max="11296" width="6" style="14" customWidth="1"/>
    <col min="11297" max="11521" width="3.453125" style="14"/>
    <col min="11522" max="11522" width="7.453125" style="14" bestFit="1" customWidth="1"/>
    <col min="11523" max="11523" width="12.54296875" style="14" customWidth="1"/>
    <col min="11524" max="11524" width="6.54296875" style="14" bestFit="1" customWidth="1"/>
    <col min="11525" max="11525" width="9.54296875" style="14" bestFit="1" customWidth="1"/>
    <col min="11526" max="11526" width="6.453125" style="14" bestFit="1" customWidth="1"/>
    <col min="11527" max="11527" width="9.453125" style="14" bestFit="1" customWidth="1"/>
    <col min="11528" max="11528" width="6.26953125" style="14" bestFit="1" customWidth="1"/>
    <col min="11529" max="11529" width="6.54296875" style="14" bestFit="1" customWidth="1"/>
    <col min="11530" max="11530" width="9.54296875" style="14" bestFit="1" customWidth="1"/>
    <col min="11531" max="11531" width="6.453125" style="14" bestFit="1" customWidth="1"/>
    <col min="11532" max="11532" width="9.54296875" style="14" bestFit="1" customWidth="1"/>
    <col min="11533" max="11533" width="9.453125" style="14" bestFit="1" customWidth="1"/>
    <col min="11534" max="11534" width="9.54296875" style="14" bestFit="1" customWidth="1"/>
    <col min="11535" max="11535" width="6.54296875" style="14" bestFit="1" customWidth="1"/>
    <col min="11536" max="11536" width="6.453125" style="14" bestFit="1" customWidth="1"/>
    <col min="11537" max="11537" width="3.453125" style="14"/>
    <col min="11538" max="11538" width="7" style="14" customWidth="1"/>
    <col min="11539" max="11539" width="6" style="14" customWidth="1"/>
    <col min="11540" max="11540" width="5" style="14" customWidth="1"/>
    <col min="11541" max="11541" width="4.453125" style="14" customWidth="1"/>
    <col min="11542" max="11542" width="5.453125" style="14" customWidth="1"/>
    <col min="11543" max="11546" width="3.453125" style="14"/>
    <col min="11547" max="11547" width="4.453125" style="14" customWidth="1"/>
    <col min="11548" max="11549" width="3.453125" style="14"/>
    <col min="11550" max="11551" width="5.453125" style="14" customWidth="1"/>
    <col min="11552" max="11552" width="6" style="14" customWidth="1"/>
    <col min="11553" max="11777" width="3.453125" style="14"/>
    <col min="11778" max="11778" width="7.453125" style="14" bestFit="1" customWidth="1"/>
    <col min="11779" max="11779" width="12.54296875" style="14" customWidth="1"/>
    <col min="11780" max="11780" width="6.54296875" style="14" bestFit="1" customWidth="1"/>
    <col min="11781" max="11781" width="9.54296875" style="14" bestFit="1" customWidth="1"/>
    <col min="11782" max="11782" width="6.453125" style="14" bestFit="1" customWidth="1"/>
    <col min="11783" max="11783" width="9.453125" style="14" bestFit="1" customWidth="1"/>
    <col min="11784" max="11784" width="6.26953125" style="14" bestFit="1" customWidth="1"/>
    <col min="11785" max="11785" width="6.54296875" style="14" bestFit="1" customWidth="1"/>
    <col min="11786" max="11786" width="9.54296875" style="14" bestFit="1" customWidth="1"/>
    <col min="11787" max="11787" width="6.453125" style="14" bestFit="1" customWidth="1"/>
    <col min="11788" max="11788" width="9.54296875" style="14" bestFit="1" customWidth="1"/>
    <col min="11789" max="11789" width="9.453125" style="14" bestFit="1" customWidth="1"/>
    <col min="11790" max="11790" width="9.54296875" style="14" bestFit="1" customWidth="1"/>
    <col min="11791" max="11791" width="6.54296875" style="14" bestFit="1" customWidth="1"/>
    <col min="11792" max="11792" width="6.453125" style="14" bestFit="1" customWidth="1"/>
    <col min="11793" max="11793" width="3.453125" style="14"/>
    <col min="11794" max="11794" width="7" style="14" customWidth="1"/>
    <col min="11795" max="11795" width="6" style="14" customWidth="1"/>
    <col min="11796" max="11796" width="5" style="14" customWidth="1"/>
    <col min="11797" max="11797" width="4.453125" style="14" customWidth="1"/>
    <col min="11798" max="11798" width="5.453125" style="14" customWidth="1"/>
    <col min="11799" max="11802" width="3.453125" style="14"/>
    <col min="11803" max="11803" width="4.453125" style="14" customWidth="1"/>
    <col min="11804" max="11805" width="3.453125" style="14"/>
    <col min="11806" max="11807" width="5.453125" style="14" customWidth="1"/>
    <col min="11808" max="11808" width="6" style="14" customWidth="1"/>
    <col min="11809" max="12033" width="3.453125" style="14"/>
    <col min="12034" max="12034" width="7.453125" style="14" bestFit="1" customWidth="1"/>
    <col min="12035" max="12035" width="12.54296875" style="14" customWidth="1"/>
    <col min="12036" max="12036" width="6.54296875" style="14" bestFit="1" customWidth="1"/>
    <col min="12037" max="12037" width="9.54296875" style="14" bestFit="1" customWidth="1"/>
    <col min="12038" max="12038" width="6.453125" style="14" bestFit="1" customWidth="1"/>
    <col min="12039" max="12039" width="9.453125" style="14" bestFit="1" customWidth="1"/>
    <col min="12040" max="12040" width="6.26953125" style="14" bestFit="1" customWidth="1"/>
    <col min="12041" max="12041" width="6.54296875" style="14" bestFit="1" customWidth="1"/>
    <col min="12042" max="12042" width="9.54296875" style="14" bestFit="1" customWidth="1"/>
    <col min="12043" max="12043" width="6.453125" style="14" bestFit="1" customWidth="1"/>
    <col min="12044" max="12044" width="9.54296875" style="14" bestFit="1" customWidth="1"/>
    <col min="12045" max="12045" width="9.453125" style="14" bestFit="1" customWidth="1"/>
    <col min="12046" max="12046" width="9.54296875" style="14" bestFit="1" customWidth="1"/>
    <col min="12047" max="12047" width="6.54296875" style="14" bestFit="1" customWidth="1"/>
    <col min="12048" max="12048" width="6.453125" style="14" bestFit="1" customWidth="1"/>
    <col min="12049" max="12049" width="3.453125" style="14"/>
    <col min="12050" max="12050" width="7" style="14" customWidth="1"/>
    <col min="12051" max="12051" width="6" style="14" customWidth="1"/>
    <col min="12052" max="12052" width="5" style="14" customWidth="1"/>
    <col min="12053" max="12053" width="4.453125" style="14" customWidth="1"/>
    <col min="12054" max="12054" width="5.453125" style="14" customWidth="1"/>
    <col min="12055" max="12058" width="3.453125" style="14"/>
    <col min="12059" max="12059" width="4.453125" style="14" customWidth="1"/>
    <col min="12060" max="12061" width="3.453125" style="14"/>
    <col min="12062" max="12063" width="5.453125" style="14" customWidth="1"/>
    <col min="12064" max="12064" width="6" style="14" customWidth="1"/>
    <col min="12065" max="12289" width="3.453125" style="14"/>
    <col min="12290" max="12290" width="7.453125" style="14" bestFit="1" customWidth="1"/>
    <col min="12291" max="12291" width="12.54296875" style="14" customWidth="1"/>
    <col min="12292" max="12292" width="6.54296875" style="14" bestFit="1" customWidth="1"/>
    <col min="12293" max="12293" width="9.54296875" style="14" bestFit="1" customWidth="1"/>
    <col min="12294" max="12294" width="6.453125" style="14" bestFit="1" customWidth="1"/>
    <col min="12295" max="12295" width="9.453125" style="14" bestFit="1" customWidth="1"/>
    <col min="12296" max="12296" width="6.26953125" style="14" bestFit="1" customWidth="1"/>
    <col min="12297" max="12297" width="6.54296875" style="14" bestFit="1" customWidth="1"/>
    <col min="12298" max="12298" width="9.54296875" style="14" bestFit="1" customWidth="1"/>
    <col min="12299" max="12299" width="6.453125" style="14" bestFit="1" customWidth="1"/>
    <col min="12300" max="12300" width="9.54296875" style="14" bestFit="1" customWidth="1"/>
    <col min="12301" max="12301" width="9.453125" style="14" bestFit="1" customWidth="1"/>
    <col min="12302" max="12302" width="9.54296875" style="14" bestFit="1" customWidth="1"/>
    <col min="12303" max="12303" width="6.54296875" style="14" bestFit="1" customWidth="1"/>
    <col min="12304" max="12304" width="6.453125" style="14" bestFit="1" customWidth="1"/>
    <col min="12305" max="12305" width="3.453125" style="14"/>
    <col min="12306" max="12306" width="7" style="14" customWidth="1"/>
    <col min="12307" max="12307" width="6" style="14" customWidth="1"/>
    <col min="12308" max="12308" width="5" style="14" customWidth="1"/>
    <col min="12309" max="12309" width="4.453125" style="14" customWidth="1"/>
    <col min="12310" max="12310" width="5.453125" style="14" customWidth="1"/>
    <col min="12311" max="12314" width="3.453125" style="14"/>
    <col min="12315" max="12315" width="4.453125" style="14" customWidth="1"/>
    <col min="12316" max="12317" width="3.453125" style="14"/>
    <col min="12318" max="12319" width="5.453125" style="14" customWidth="1"/>
    <col min="12320" max="12320" width="6" style="14" customWidth="1"/>
    <col min="12321" max="12545" width="3.453125" style="14"/>
    <col min="12546" max="12546" width="7.453125" style="14" bestFit="1" customWidth="1"/>
    <col min="12547" max="12547" width="12.54296875" style="14" customWidth="1"/>
    <col min="12548" max="12548" width="6.54296875" style="14" bestFit="1" customWidth="1"/>
    <col min="12549" max="12549" width="9.54296875" style="14" bestFit="1" customWidth="1"/>
    <col min="12550" max="12550" width="6.453125" style="14" bestFit="1" customWidth="1"/>
    <col min="12551" max="12551" width="9.453125" style="14" bestFit="1" customWidth="1"/>
    <col min="12552" max="12552" width="6.26953125" style="14" bestFit="1" customWidth="1"/>
    <col min="12553" max="12553" width="6.54296875" style="14" bestFit="1" customWidth="1"/>
    <col min="12554" max="12554" width="9.54296875" style="14" bestFit="1" customWidth="1"/>
    <col min="12555" max="12555" width="6.453125" style="14" bestFit="1" customWidth="1"/>
    <col min="12556" max="12556" width="9.54296875" style="14" bestFit="1" customWidth="1"/>
    <col min="12557" max="12557" width="9.453125" style="14" bestFit="1" customWidth="1"/>
    <col min="12558" max="12558" width="9.54296875" style="14" bestFit="1" customWidth="1"/>
    <col min="12559" max="12559" width="6.54296875" style="14" bestFit="1" customWidth="1"/>
    <col min="12560" max="12560" width="6.453125" style="14" bestFit="1" customWidth="1"/>
    <col min="12561" max="12561" width="3.453125" style="14"/>
    <col min="12562" max="12562" width="7" style="14" customWidth="1"/>
    <col min="12563" max="12563" width="6" style="14" customWidth="1"/>
    <col min="12564" max="12564" width="5" style="14" customWidth="1"/>
    <col min="12565" max="12565" width="4.453125" style="14" customWidth="1"/>
    <col min="12566" max="12566" width="5.453125" style="14" customWidth="1"/>
    <col min="12567" max="12570" width="3.453125" style="14"/>
    <col min="12571" max="12571" width="4.453125" style="14" customWidth="1"/>
    <col min="12572" max="12573" width="3.453125" style="14"/>
    <col min="12574" max="12575" width="5.453125" style="14" customWidth="1"/>
    <col min="12576" max="12576" width="6" style="14" customWidth="1"/>
    <col min="12577" max="12801" width="3.453125" style="14"/>
    <col min="12802" max="12802" width="7.453125" style="14" bestFit="1" customWidth="1"/>
    <col min="12803" max="12803" width="12.54296875" style="14" customWidth="1"/>
    <col min="12804" max="12804" width="6.54296875" style="14" bestFit="1" customWidth="1"/>
    <col min="12805" max="12805" width="9.54296875" style="14" bestFit="1" customWidth="1"/>
    <col min="12806" max="12806" width="6.453125" style="14" bestFit="1" customWidth="1"/>
    <col min="12807" max="12807" width="9.453125" style="14" bestFit="1" customWidth="1"/>
    <col min="12808" max="12808" width="6.26953125" style="14" bestFit="1" customWidth="1"/>
    <col min="12809" max="12809" width="6.54296875" style="14" bestFit="1" customWidth="1"/>
    <col min="12810" max="12810" width="9.54296875" style="14" bestFit="1" customWidth="1"/>
    <col min="12811" max="12811" width="6.453125" style="14" bestFit="1" customWidth="1"/>
    <col min="12812" max="12812" width="9.54296875" style="14" bestFit="1" customWidth="1"/>
    <col min="12813" max="12813" width="9.453125" style="14" bestFit="1" customWidth="1"/>
    <col min="12814" max="12814" width="9.54296875" style="14" bestFit="1" customWidth="1"/>
    <col min="12815" max="12815" width="6.54296875" style="14" bestFit="1" customWidth="1"/>
    <col min="12816" max="12816" width="6.453125" style="14" bestFit="1" customWidth="1"/>
    <col min="12817" max="12817" width="3.453125" style="14"/>
    <col min="12818" max="12818" width="7" style="14" customWidth="1"/>
    <col min="12819" max="12819" width="6" style="14" customWidth="1"/>
    <col min="12820" max="12820" width="5" style="14" customWidth="1"/>
    <col min="12821" max="12821" width="4.453125" style="14" customWidth="1"/>
    <col min="12822" max="12822" width="5.453125" style="14" customWidth="1"/>
    <col min="12823" max="12826" width="3.453125" style="14"/>
    <col min="12827" max="12827" width="4.453125" style="14" customWidth="1"/>
    <col min="12828" max="12829" width="3.453125" style="14"/>
    <col min="12830" max="12831" width="5.453125" style="14" customWidth="1"/>
    <col min="12832" max="12832" width="6" style="14" customWidth="1"/>
    <col min="12833" max="13057" width="3.453125" style="14"/>
    <col min="13058" max="13058" width="7.453125" style="14" bestFit="1" customWidth="1"/>
    <col min="13059" max="13059" width="12.54296875" style="14" customWidth="1"/>
    <col min="13060" max="13060" width="6.54296875" style="14" bestFit="1" customWidth="1"/>
    <col min="13061" max="13061" width="9.54296875" style="14" bestFit="1" customWidth="1"/>
    <col min="13062" max="13062" width="6.453125" style="14" bestFit="1" customWidth="1"/>
    <col min="13063" max="13063" width="9.453125" style="14" bestFit="1" customWidth="1"/>
    <col min="13064" max="13064" width="6.26953125" style="14" bestFit="1" customWidth="1"/>
    <col min="13065" max="13065" width="6.54296875" style="14" bestFit="1" customWidth="1"/>
    <col min="13066" max="13066" width="9.54296875" style="14" bestFit="1" customWidth="1"/>
    <col min="13067" max="13067" width="6.453125" style="14" bestFit="1" customWidth="1"/>
    <col min="13068" max="13068" width="9.54296875" style="14" bestFit="1" customWidth="1"/>
    <col min="13069" max="13069" width="9.453125" style="14" bestFit="1" customWidth="1"/>
    <col min="13070" max="13070" width="9.54296875" style="14" bestFit="1" customWidth="1"/>
    <col min="13071" max="13071" width="6.54296875" style="14" bestFit="1" customWidth="1"/>
    <col min="13072" max="13072" width="6.453125" style="14" bestFit="1" customWidth="1"/>
    <col min="13073" max="13073" width="3.453125" style="14"/>
    <col min="13074" max="13074" width="7" style="14" customWidth="1"/>
    <col min="13075" max="13075" width="6" style="14" customWidth="1"/>
    <col min="13076" max="13076" width="5" style="14" customWidth="1"/>
    <col min="13077" max="13077" width="4.453125" style="14" customWidth="1"/>
    <col min="13078" max="13078" width="5.453125" style="14" customWidth="1"/>
    <col min="13079" max="13082" width="3.453125" style="14"/>
    <col min="13083" max="13083" width="4.453125" style="14" customWidth="1"/>
    <col min="13084" max="13085" width="3.453125" style="14"/>
    <col min="13086" max="13087" width="5.453125" style="14" customWidth="1"/>
    <col min="13088" max="13088" width="6" style="14" customWidth="1"/>
    <col min="13089" max="13313" width="3.453125" style="14"/>
    <col min="13314" max="13314" width="7.453125" style="14" bestFit="1" customWidth="1"/>
    <col min="13315" max="13315" width="12.54296875" style="14" customWidth="1"/>
    <col min="13316" max="13316" width="6.54296875" style="14" bestFit="1" customWidth="1"/>
    <col min="13317" max="13317" width="9.54296875" style="14" bestFit="1" customWidth="1"/>
    <col min="13318" max="13318" width="6.453125" style="14" bestFit="1" customWidth="1"/>
    <col min="13319" max="13319" width="9.453125" style="14" bestFit="1" customWidth="1"/>
    <col min="13320" max="13320" width="6.26953125" style="14" bestFit="1" customWidth="1"/>
    <col min="13321" max="13321" width="6.54296875" style="14" bestFit="1" customWidth="1"/>
    <col min="13322" max="13322" width="9.54296875" style="14" bestFit="1" customWidth="1"/>
    <col min="13323" max="13323" width="6.453125" style="14" bestFit="1" customWidth="1"/>
    <col min="13324" max="13324" width="9.54296875" style="14" bestFit="1" customWidth="1"/>
    <col min="13325" max="13325" width="9.453125" style="14" bestFit="1" customWidth="1"/>
    <col min="13326" max="13326" width="9.54296875" style="14" bestFit="1" customWidth="1"/>
    <col min="13327" max="13327" width="6.54296875" style="14" bestFit="1" customWidth="1"/>
    <col min="13328" max="13328" width="6.453125" style="14" bestFit="1" customWidth="1"/>
    <col min="13329" max="13329" width="3.453125" style="14"/>
    <col min="13330" max="13330" width="7" style="14" customWidth="1"/>
    <col min="13331" max="13331" width="6" style="14" customWidth="1"/>
    <col min="13332" max="13332" width="5" style="14" customWidth="1"/>
    <col min="13333" max="13333" width="4.453125" style="14" customWidth="1"/>
    <col min="13334" max="13334" width="5.453125" style="14" customWidth="1"/>
    <col min="13335" max="13338" width="3.453125" style="14"/>
    <col min="13339" max="13339" width="4.453125" style="14" customWidth="1"/>
    <col min="13340" max="13341" width="3.453125" style="14"/>
    <col min="13342" max="13343" width="5.453125" style="14" customWidth="1"/>
    <col min="13344" max="13344" width="6" style="14" customWidth="1"/>
    <col min="13345" max="13569" width="3.453125" style="14"/>
    <col min="13570" max="13570" width="7.453125" style="14" bestFit="1" customWidth="1"/>
    <col min="13571" max="13571" width="12.54296875" style="14" customWidth="1"/>
    <col min="13572" max="13572" width="6.54296875" style="14" bestFit="1" customWidth="1"/>
    <col min="13573" max="13573" width="9.54296875" style="14" bestFit="1" customWidth="1"/>
    <col min="13574" max="13574" width="6.453125" style="14" bestFit="1" customWidth="1"/>
    <col min="13575" max="13575" width="9.453125" style="14" bestFit="1" customWidth="1"/>
    <col min="13576" max="13576" width="6.26953125" style="14" bestFit="1" customWidth="1"/>
    <col min="13577" max="13577" width="6.54296875" style="14" bestFit="1" customWidth="1"/>
    <col min="13578" max="13578" width="9.54296875" style="14" bestFit="1" customWidth="1"/>
    <col min="13579" max="13579" width="6.453125" style="14" bestFit="1" customWidth="1"/>
    <col min="13580" max="13580" width="9.54296875" style="14" bestFit="1" customWidth="1"/>
    <col min="13581" max="13581" width="9.453125" style="14" bestFit="1" customWidth="1"/>
    <col min="13582" max="13582" width="9.54296875" style="14" bestFit="1" customWidth="1"/>
    <col min="13583" max="13583" width="6.54296875" style="14" bestFit="1" customWidth="1"/>
    <col min="13584" max="13584" width="6.453125" style="14" bestFit="1" customWidth="1"/>
    <col min="13585" max="13585" width="3.453125" style="14"/>
    <col min="13586" max="13586" width="7" style="14" customWidth="1"/>
    <col min="13587" max="13587" width="6" style="14" customWidth="1"/>
    <col min="13588" max="13588" width="5" style="14" customWidth="1"/>
    <col min="13589" max="13589" width="4.453125" style="14" customWidth="1"/>
    <col min="13590" max="13590" width="5.453125" style="14" customWidth="1"/>
    <col min="13591" max="13594" width="3.453125" style="14"/>
    <col min="13595" max="13595" width="4.453125" style="14" customWidth="1"/>
    <col min="13596" max="13597" width="3.453125" style="14"/>
    <col min="13598" max="13599" width="5.453125" style="14" customWidth="1"/>
    <col min="13600" max="13600" width="6" style="14" customWidth="1"/>
    <col min="13601" max="13825" width="3.453125" style="14"/>
    <col min="13826" max="13826" width="7.453125" style="14" bestFit="1" customWidth="1"/>
    <col min="13827" max="13827" width="12.54296875" style="14" customWidth="1"/>
    <col min="13828" max="13828" width="6.54296875" style="14" bestFit="1" customWidth="1"/>
    <col min="13829" max="13829" width="9.54296875" style="14" bestFit="1" customWidth="1"/>
    <col min="13830" max="13830" width="6.453125" style="14" bestFit="1" customWidth="1"/>
    <col min="13831" max="13831" width="9.453125" style="14" bestFit="1" customWidth="1"/>
    <col min="13832" max="13832" width="6.26953125" style="14" bestFit="1" customWidth="1"/>
    <col min="13833" max="13833" width="6.54296875" style="14" bestFit="1" customWidth="1"/>
    <col min="13834" max="13834" width="9.54296875" style="14" bestFit="1" customWidth="1"/>
    <col min="13835" max="13835" width="6.453125" style="14" bestFit="1" customWidth="1"/>
    <col min="13836" max="13836" width="9.54296875" style="14" bestFit="1" customWidth="1"/>
    <col min="13837" max="13837" width="9.453125" style="14" bestFit="1" customWidth="1"/>
    <col min="13838" max="13838" width="9.54296875" style="14" bestFit="1" customWidth="1"/>
    <col min="13839" max="13839" width="6.54296875" style="14" bestFit="1" customWidth="1"/>
    <col min="13840" max="13840" width="6.453125" style="14" bestFit="1" customWidth="1"/>
    <col min="13841" max="13841" width="3.453125" style="14"/>
    <col min="13842" max="13842" width="7" style="14" customWidth="1"/>
    <col min="13843" max="13843" width="6" style="14" customWidth="1"/>
    <col min="13844" max="13844" width="5" style="14" customWidth="1"/>
    <col min="13845" max="13845" width="4.453125" style="14" customWidth="1"/>
    <col min="13846" max="13846" width="5.453125" style="14" customWidth="1"/>
    <col min="13847" max="13850" width="3.453125" style="14"/>
    <col min="13851" max="13851" width="4.453125" style="14" customWidth="1"/>
    <col min="13852" max="13853" width="3.453125" style="14"/>
    <col min="13854" max="13855" width="5.453125" style="14" customWidth="1"/>
    <col min="13856" max="13856" width="6" style="14" customWidth="1"/>
    <col min="13857" max="14081" width="3.453125" style="14"/>
    <col min="14082" max="14082" width="7.453125" style="14" bestFit="1" customWidth="1"/>
    <col min="14083" max="14083" width="12.54296875" style="14" customWidth="1"/>
    <col min="14084" max="14084" width="6.54296875" style="14" bestFit="1" customWidth="1"/>
    <col min="14085" max="14085" width="9.54296875" style="14" bestFit="1" customWidth="1"/>
    <col min="14086" max="14086" width="6.453125" style="14" bestFit="1" customWidth="1"/>
    <col min="14087" max="14087" width="9.453125" style="14" bestFit="1" customWidth="1"/>
    <col min="14088" max="14088" width="6.26953125" style="14" bestFit="1" customWidth="1"/>
    <col min="14089" max="14089" width="6.54296875" style="14" bestFit="1" customWidth="1"/>
    <col min="14090" max="14090" width="9.54296875" style="14" bestFit="1" customWidth="1"/>
    <col min="14091" max="14091" width="6.453125" style="14" bestFit="1" customWidth="1"/>
    <col min="14092" max="14092" width="9.54296875" style="14" bestFit="1" customWidth="1"/>
    <col min="14093" max="14093" width="9.453125" style="14" bestFit="1" customWidth="1"/>
    <col min="14094" max="14094" width="9.54296875" style="14" bestFit="1" customWidth="1"/>
    <col min="14095" max="14095" width="6.54296875" style="14" bestFit="1" customWidth="1"/>
    <col min="14096" max="14096" width="6.453125" style="14" bestFit="1" customWidth="1"/>
    <col min="14097" max="14097" width="3.453125" style="14"/>
    <col min="14098" max="14098" width="7" style="14" customWidth="1"/>
    <col min="14099" max="14099" width="6" style="14" customWidth="1"/>
    <col min="14100" max="14100" width="5" style="14" customWidth="1"/>
    <col min="14101" max="14101" width="4.453125" style="14" customWidth="1"/>
    <col min="14102" max="14102" width="5.453125" style="14" customWidth="1"/>
    <col min="14103" max="14106" width="3.453125" style="14"/>
    <col min="14107" max="14107" width="4.453125" style="14" customWidth="1"/>
    <col min="14108" max="14109" width="3.453125" style="14"/>
    <col min="14110" max="14111" width="5.453125" style="14" customWidth="1"/>
    <col min="14112" max="14112" width="6" style="14" customWidth="1"/>
    <col min="14113" max="14337" width="3.453125" style="14"/>
    <col min="14338" max="14338" width="7.453125" style="14" bestFit="1" customWidth="1"/>
    <col min="14339" max="14339" width="12.54296875" style="14" customWidth="1"/>
    <col min="14340" max="14340" width="6.54296875" style="14" bestFit="1" customWidth="1"/>
    <col min="14341" max="14341" width="9.54296875" style="14" bestFit="1" customWidth="1"/>
    <col min="14342" max="14342" width="6.453125" style="14" bestFit="1" customWidth="1"/>
    <col min="14343" max="14343" width="9.453125" style="14" bestFit="1" customWidth="1"/>
    <col min="14344" max="14344" width="6.26953125" style="14" bestFit="1" customWidth="1"/>
    <col min="14345" max="14345" width="6.54296875" style="14" bestFit="1" customWidth="1"/>
    <col min="14346" max="14346" width="9.54296875" style="14" bestFit="1" customWidth="1"/>
    <col min="14347" max="14347" width="6.453125" style="14" bestFit="1" customWidth="1"/>
    <col min="14348" max="14348" width="9.54296875" style="14" bestFit="1" customWidth="1"/>
    <col min="14349" max="14349" width="9.453125" style="14" bestFit="1" customWidth="1"/>
    <col min="14350" max="14350" width="9.54296875" style="14" bestFit="1" customWidth="1"/>
    <col min="14351" max="14351" width="6.54296875" style="14" bestFit="1" customWidth="1"/>
    <col min="14352" max="14352" width="6.453125" style="14" bestFit="1" customWidth="1"/>
    <col min="14353" max="14353" width="3.453125" style="14"/>
    <col min="14354" max="14354" width="7" style="14" customWidth="1"/>
    <col min="14355" max="14355" width="6" style="14" customWidth="1"/>
    <col min="14356" max="14356" width="5" style="14" customWidth="1"/>
    <col min="14357" max="14357" width="4.453125" style="14" customWidth="1"/>
    <col min="14358" max="14358" width="5.453125" style="14" customWidth="1"/>
    <col min="14359" max="14362" width="3.453125" style="14"/>
    <col min="14363" max="14363" width="4.453125" style="14" customWidth="1"/>
    <col min="14364" max="14365" width="3.453125" style="14"/>
    <col min="14366" max="14367" width="5.453125" style="14" customWidth="1"/>
    <col min="14368" max="14368" width="6" style="14" customWidth="1"/>
    <col min="14369" max="14593" width="3.453125" style="14"/>
    <col min="14594" max="14594" width="7.453125" style="14" bestFit="1" customWidth="1"/>
    <col min="14595" max="14595" width="12.54296875" style="14" customWidth="1"/>
    <col min="14596" max="14596" width="6.54296875" style="14" bestFit="1" customWidth="1"/>
    <col min="14597" max="14597" width="9.54296875" style="14" bestFit="1" customWidth="1"/>
    <col min="14598" max="14598" width="6.453125" style="14" bestFit="1" customWidth="1"/>
    <col min="14599" max="14599" width="9.453125" style="14" bestFit="1" customWidth="1"/>
    <col min="14600" max="14600" width="6.26953125" style="14" bestFit="1" customWidth="1"/>
    <col min="14601" max="14601" width="6.54296875" style="14" bestFit="1" customWidth="1"/>
    <col min="14602" max="14602" width="9.54296875" style="14" bestFit="1" customWidth="1"/>
    <col min="14603" max="14603" width="6.453125" style="14" bestFit="1" customWidth="1"/>
    <col min="14604" max="14604" width="9.54296875" style="14" bestFit="1" customWidth="1"/>
    <col min="14605" max="14605" width="9.453125" style="14" bestFit="1" customWidth="1"/>
    <col min="14606" max="14606" width="9.54296875" style="14" bestFit="1" customWidth="1"/>
    <col min="14607" max="14607" width="6.54296875" style="14" bestFit="1" customWidth="1"/>
    <col min="14608" max="14608" width="6.453125" style="14" bestFit="1" customWidth="1"/>
    <col min="14609" max="14609" width="3.453125" style="14"/>
    <col min="14610" max="14610" width="7" style="14" customWidth="1"/>
    <col min="14611" max="14611" width="6" style="14" customWidth="1"/>
    <col min="14612" max="14612" width="5" style="14" customWidth="1"/>
    <col min="14613" max="14613" width="4.453125" style="14" customWidth="1"/>
    <col min="14614" max="14614" width="5.453125" style="14" customWidth="1"/>
    <col min="14615" max="14618" width="3.453125" style="14"/>
    <col min="14619" max="14619" width="4.453125" style="14" customWidth="1"/>
    <col min="14620" max="14621" width="3.453125" style="14"/>
    <col min="14622" max="14623" width="5.453125" style="14" customWidth="1"/>
    <col min="14624" max="14624" width="6" style="14" customWidth="1"/>
    <col min="14625" max="14849" width="3.453125" style="14"/>
    <col min="14850" max="14850" width="7.453125" style="14" bestFit="1" customWidth="1"/>
    <col min="14851" max="14851" width="12.54296875" style="14" customWidth="1"/>
    <col min="14852" max="14852" width="6.54296875" style="14" bestFit="1" customWidth="1"/>
    <col min="14853" max="14853" width="9.54296875" style="14" bestFit="1" customWidth="1"/>
    <col min="14854" max="14854" width="6.453125" style="14" bestFit="1" customWidth="1"/>
    <col min="14855" max="14855" width="9.453125" style="14" bestFit="1" customWidth="1"/>
    <col min="14856" max="14856" width="6.26953125" style="14" bestFit="1" customWidth="1"/>
    <col min="14857" max="14857" width="6.54296875" style="14" bestFit="1" customWidth="1"/>
    <col min="14858" max="14858" width="9.54296875" style="14" bestFit="1" customWidth="1"/>
    <col min="14859" max="14859" width="6.453125" style="14" bestFit="1" customWidth="1"/>
    <col min="14860" max="14860" width="9.54296875" style="14" bestFit="1" customWidth="1"/>
    <col min="14861" max="14861" width="9.453125" style="14" bestFit="1" customWidth="1"/>
    <col min="14862" max="14862" width="9.54296875" style="14" bestFit="1" customWidth="1"/>
    <col min="14863" max="14863" width="6.54296875" style="14" bestFit="1" customWidth="1"/>
    <col min="14864" max="14864" width="6.453125" style="14" bestFit="1" customWidth="1"/>
    <col min="14865" max="14865" width="3.453125" style="14"/>
    <col min="14866" max="14866" width="7" style="14" customWidth="1"/>
    <col min="14867" max="14867" width="6" style="14" customWidth="1"/>
    <col min="14868" max="14868" width="5" style="14" customWidth="1"/>
    <col min="14869" max="14869" width="4.453125" style="14" customWidth="1"/>
    <col min="14870" max="14870" width="5.453125" style="14" customWidth="1"/>
    <col min="14871" max="14874" width="3.453125" style="14"/>
    <col min="14875" max="14875" width="4.453125" style="14" customWidth="1"/>
    <col min="14876" max="14877" width="3.453125" style="14"/>
    <col min="14878" max="14879" width="5.453125" style="14" customWidth="1"/>
    <col min="14880" max="14880" width="6" style="14" customWidth="1"/>
    <col min="14881" max="15105" width="3.453125" style="14"/>
    <col min="15106" max="15106" width="7.453125" style="14" bestFit="1" customWidth="1"/>
    <col min="15107" max="15107" width="12.54296875" style="14" customWidth="1"/>
    <col min="15108" max="15108" width="6.54296875" style="14" bestFit="1" customWidth="1"/>
    <col min="15109" max="15109" width="9.54296875" style="14" bestFit="1" customWidth="1"/>
    <col min="15110" max="15110" width="6.453125" style="14" bestFit="1" customWidth="1"/>
    <col min="15111" max="15111" width="9.453125" style="14" bestFit="1" customWidth="1"/>
    <col min="15112" max="15112" width="6.26953125" style="14" bestFit="1" customWidth="1"/>
    <col min="15113" max="15113" width="6.54296875" style="14" bestFit="1" customWidth="1"/>
    <col min="15114" max="15114" width="9.54296875" style="14" bestFit="1" customWidth="1"/>
    <col min="15115" max="15115" width="6.453125" style="14" bestFit="1" customWidth="1"/>
    <col min="15116" max="15116" width="9.54296875" style="14" bestFit="1" customWidth="1"/>
    <col min="15117" max="15117" width="9.453125" style="14" bestFit="1" customWidth="1"/>
    <col min="15118" max="15118" width="9.54296875" style="14" bestFit="1" customWidth="1"/>
    <col min="15119" max="15119" width="6.54296875" style="14" bestFit="1" customWidth="1"/>
    <col min="15120" max="15120" width="6.453125" style="14" bestFit="1" customWidth="1"/>
    <col min="15121" max="15121" width="3.453125" style="14"/>
    <col min="15122" max="15122" width="7" style="14" customWidth="1"/>
    <col min="15123" max="15123" width="6" style="14" customWidth="1"/>
    <col min="15124" max="15124" width="5" style="14" customWidth="1"/>
    <col min="15125" max="15125" width="4.453125" style="14" customWidth="1"/>
    <col min="15126" max="15126" width="5.453125" style="14" customWidth="1"/>
    <col min="15127" max="15130" width="3.453125" style="14"/>
    <col min="15131" max="15131" width="4.453125" style="14" customWidth="1"/>
    <col min="15132" max="15133" width="3.453125" style="14"/>
    <col min="15134" max="15135" width="5.453125" style="14" customWidth="1"/>
    <col min="15136" max="15136" width="6" style="14" customWidth="1"/>
    <col min="15137" max="15361" width="3.453125" style="14"/>
    <col min="15362" max="15362" width="7.453125" style="14" bestFit="1" customWidth="1"/>
    <col min="15363" max="15363" width="12.54296875" style="14" customWidth="1"/>
    <col min="15364" max="15364" width="6.54296875" style="14" bestFit="1" customWidth="1"/>
    <col min="15365" max="15365" width="9.54296875" style="14" bestFit="1" customWidth="1"/>
    <col min="15366" max="15366" width="6.453125" style="14" bestFit="1" customWidth="1"/>
    <col min="15367" max="15367" width="9.453125" style="14" bestFit="1" customWidth="1"/>
    <col min="15368" max="15368" width="6.26953125" style="14" bestFit="1" customWidth="1"/>
    <col min="15369" max="15369" width="6.54296875" style="14" bestFit="1" customWidth="1"/>
    <col min="15370" max="15370" width="9.54296875" style="14" bestFit="1" customWidth="1"/>
    <col min="15371" max="15371" width="6.453125" style="14" bestFit="1" customWidth="1"/>
    <col min="15372" max="15372" width="9.54296875" style="14" bestFit="1" customWidth="1"/>
    <col min="15373" max="15373" width="9.453125" style="14" bestFit="1" customWidth="1"/>
    <col min="15374" max="15374" width="9.54296875" style="14" bestFit="1" customWidth="1"/>
    <col min="15375" max="15375" width="6.54296875" style="14" bestFit="1" customWidth="1"/>
    <col min="15376" max="15376" width="6.453125" style="14" bestFit="1" customWidth="1"/>
    <col min="15377" max="15377" width="3.453125" style="14"/>
    <col min="15378" max="15378" width="7" style="14" customWidth="1"/>
    <col min="15379" max="15379" width="6" style="14" customWidth="1"/>
    <col min="15380" max="15380" width="5" style="14" customWidth="1"/>
    <col min="15381" max="15381" width="4.453125" style="14" customWidth="1"/>
    <col min="15382" max="15382" width="5.453125" style="14" customWidth="1"/>
    <col min="15383" max="15386" width="3.453125" style="14"/>
    <col min="15387" max="15387" width="4.453125" style="14" customWidth="1"/>
    <col min="15388" max="15389" width="3.453125" style="14"/>
    <col min="15390" max="15391" width="5.453125" style="14" customWidth="1"/>
    <col min="15392" max="15392" width="6" style="14" customWidth="1"/>
    <col min="15393" max="15617" width="3.453125" style="14"/>
    <col min="15618" max="15618" width="7.453125" style="14" bestFit="1" customWidth="1"/>
    <col min="15619" max="15619" width="12.54296875" style="14" customWidth="1"/>
    <col min="15620" max="15620" width="6.54296875" style="14" bestFit="1" customWidth="1"/>
    <col min="15621" max="15621" width="9.54296875" style="14" bestFit="1" customWidth="1"/>
    <col min="15622" max="15622" width="6.453125" style="14" bestFit="1" customWidth="1"/>
    <col min="15623" max="15623" width="9.453125" style="14" bestFit="1" customWidth="1"/>
    <col min="15624" max="15624" width="6.26953125" style="14" bestFit="1" customWidth="1"/>
    <col min="15625" max="15625" width="6.54296875" style="14" bestFit="1" customWidth="1"/>
    <col min="15626" max="15626" width="9.54296875" style="14" bestFit="1" customWidth="1"/>
    <col min="15627" max="15627" width="6.453125" style="14" bestFit="1" customWidth="1"/>
    <col min="15628" max="15628" width="9.54296875" style="14" bestFit="1" customWidth="1"/>
    <col min="15629" max="15629" width="9.453125" style="14" bestFit="1" customWidth="1"/>
    <col min="15630" max="15630" width="9.54296875" style="14" bestFit="1" customWidth="1"/>
    <col min="15631" max="15631" width="6.54296875" style="14" bestFit="1" customWidth="1"/>
    <col min="15632" max="15632" width="6.453125" style="14" bestFit="1" customWidth="1"/>
    <col min="15633" max="15633" width="3.453125" style="14"/>
    <col min="15634" max="15634" width="7" style="14" customWidth="1"/>
    <col min="15635" max="15635" width="6" style="14" customWidth="1"/>
    <col min="15636" max="15636" width="5" style="14" customWidth="1"/>
    <col min="15637" max="15637" width="4.453125" style="14" customWidth="1"/>
    <col min="15638" max="15638" width="5.453125" style="14" customWidth="1"/>
    <col min="15639" max="15642" width="3.453125" style="14"/>
    <col min="15643" max="15643" width="4.453125" style="14" customWidth="1"/>
    <col min="15644" max="15645" width="3.453125" style="14"/>
    <col min="15646" max="15647" width="5.453125" style="14" customWidth="1"/>
    <col min="15648" max="15648" width="6" style="14" customWidth="1"/>
    <col min="15649" max="15873" width="3.453125" style="14"/>
    <col min="15874" max="15874" width="7.453125" style="14" bestFit="1" customWidth="1"/>
    <col min="15875" max="15875" width="12.54296875" style="14" customWidth="1"/>
    <col min="15876" max="15876" width="6.54296875" style="14" bestFit="1" customWidth="1"/>
    <col min="15877" max="15877" width="9.54296875" style="14" bestFit="1" customWidth="1"/>
    <col min="15878" max="15878" width="6.453125" style="14" bestFit="1" customWidth="1"/>
    <col min="15879" max="15879" width="9.453125" style="14" bestFit="1" customWidth="1"/>
    <col min="15880" max="15880" width="6.26953125" style="14" bestFit="1" customWidth="1"/>
    <col min="15881" max="15881" width="6.54296875" style="14" bestFit="1" customWidth="1"/>
    <col min="15882" max="15882" width="9.54296875" style="14" bestFit="1" customWidth="1"/>
    <col min="15883" max="15883" width="6.453125" style="14" bestFit="1" customWidth="1"/>
    <col min="15884" max="15884" width="9.54296875" style="14" bestFit="1" customWidth="1"/>
    <col min="15885" max="15885" width="9.453125" style="14" bestFit="1" customWidth="1"/>
    <col min="15886" max="15886" width="9.54296875" style="14" bestFit="1" customWidth="1"/>
    <col min="15887" max="15887" width="6.54296875" style="14" bestFit="1" customWidth="1"/>
    <col min="15888" max="15888" width="6.453125" style="14" bestFit="1" customWidth="1"/>
    <col min="15889" max="15889" width="3.453125" style="14"/>
    <col min="15890" max="15890" width="7" style="14" customWidth="1"/>
    <col min="15891" max="15891" width="6" style="14" customWidth="1"/>
    <col min="15892" max="15892" width="5" style="14" customWidth="1"/>
    <col min="15893" max="15893" width="4.453125" style="14" customWidth="1"/>
    <col min="15894" max="15894" width="5.453125" style="14" customWidth="1"/>
    <col min="15895" max="15898" width="3.453125" style="14"/>
    <col min="15899" max="15899" width="4.453125" style="14" customWidth="1"/>
    <col min="15900" max="15901" width="3.453125" style="14"/>
    <col min="15902" max="15903" width="5.453125" style="14" customWidth="1"/>
    <col min="15904" max="15904" width="6" style="14" customWidth="1"/>
    <col min="15905" max="16129" width="3.453125" style="14"/>
    <col min="16130" max="16130" width="7.453125" style="14" bestFit="1" customWidth="1"/>
    <col min="16131" max="16131" width="12.54296875" style="14" customWidth="1"/>
    <col min="16132" max="16132" width="6.54296875" style="14" bestFit="1" customWidth="1"/>
    <col min="16133" max="16133" width="9.54296875" style="14" bestFit="1" customWidth="1"/>
    <col min="16134" max="16134" width="6.453125" style="14" bestFit="1" customWidth="1"/>
    <col min="16135" max="16135" width="9.453125" style="14" bestFit="1" customWidth="1"/>
    <col min="16136" max="16136" width="6.26953125" style="14" bestFit="1" customWidth="1"/>
    <col min="16137" max="16137" width="6.54296875" style="14" bestFit="1" customWidth="1"/>
    <col min="16138" max="16138" width="9.54296875" style="14" bestFit="1" customWidth="1"/>
    <col min="16139" max="16139" width="6.453125" style="14" bestFit="1" customWidth="1"/>
    <col min="16140" max="16140" width="9.54296875" style="14" bestFit="1" customWidth="1"/>
    <col min="16141" max="16141" width="9.453125" style="14" bestFit="1" customWidth="1"/>
    <col min="16142" max="16142" width="9.54296875" style="14" bestFit="1" customWidth="1"/>
    <col min="16143" max="16143" width="6.54296875" style="14" bestFit="1" customWidth="1"/>
    <col min="16144" max="16144" width="6.453125" style="14" bestFit="1" customWidth="1"/>
    <col min="16145" max="16145" width="3.453125" style="14"/>
    <col min="16146" max="16146" width="7" style="14" customWidth="1"/>
    <col min="16147" max="16147" width="6" style="14" customWidth="1"/>
    <col min="16148" max="16148" width="5" style="14" customWidth="1"/>
    <col min="16149" max="16149" width="4.453125" style="14" customWidth="1"/>
    <col min="16150" max="16150" width="5.453125" style="14" customWidth="1"/>
    <col min="16151" max="16154" width="3.453125" style="14"/>
    <col min="16155" max="16155" width="4.453125" style="14" customWidth="1"/>
    <col min="16156" max="16157" width="3.453125" style="14"/>
    <col min="16158" max="16159" width="5.453125" style="14" customWidth="1"/>
    <col min="16160" max="16160" width="6" style="14" customWidth="1"/>
    <col min="16161" max="16384" width="3.453125" style="14"/>
  </cols>
  <sheetData>
    <row r="1" spans="1:34" ht="26" thickBot="1" x14ac:dyDescent="0.7">
      <c r="B1" s="15" t="s">
        <v>61</v>
      </c>
      <c r="C1" s="14"/>
      <c r="D1" s="14"/>
      <c r="E1" s="14"/>
      <c r="F1" s="14"/>
      <c r="G1" s="14"/>
      <c r="H1" s="14"/>
      <c r="I1" s="14"/>
      <c r="J1" s="14"/>
      <c r="K1" s="14"/>
      <c r="L1" s="14"/>
      <c r="M1" s="14"/>
      <c r="N1" s="14"/>
      <c r="O1" s="14"/>
      <c r="P1" s="14"/>
      <c r="R1" s="17" t="s">
        <v>62</v>
      </c>
      <c r="S1" s="18">
        <v>2024</v>
      </c>
    </row>
    <row r="2" spans="1:34" ht="14" thickBot="1" x14ac:dyDescent="0.4">
      <c r="C2" s="19"/>
      <c r="D2" s="20"/>
      <c r="E2" s="21" t="s">
        <v>63</v>
      </c>
      <c r="F2" s="22"/>
      <c r="G2" s="23"/>
      <c r="H2" s="21"/>
      <c r="I2" s="26" t="s">
        <v>64</v>
      </c>
      <c r="J2" s="26"/>
      <c r="K2" s="59"/>
      <c r="L2" s="21"/>
      <c r="M2" s="21"/>
      <c r="N2" s="21"/>
      <c r="O2" s="21"/>
      <c r="R2" s="28" t="s">
        <v>65</v>
      </c>
      <c r="S2" s="18">
        <v>1</v>
      </c>
      <c r="T2" s="32"/>
      <c r="V2" s="116" t="s">
        <v>503</v>
      </c>
    </row>
    <row r="3" spans="1:34" ht="13.5" x14ac:dyDescent="0.35">
      <c r="C3" s="25" t="s">
        <v>66</v>
      </c>
      <c r="D3" s="30" t="s">
        <v>67</v>
      </c>
      <c r="E3" s="30" t="s">
        <v>66</v>
      </c>
      <c r="F3" s="30" t="s">
        <v>68</v>
      </c>
      <c r="G3" s="31" t="s">
        <v>40</v>
      </c>
      <c r="H3" s="21" t="s">
        <v>69</v>
      </c>
      <c r="I3" s="21" t="s">
        <v>70</v>
      </c>
      <c r="J3" s="144" t="s">
        <v>586</v>
      </c>
      <c r="K3" s="21" t="s">
        <v>69</v>
      </c>
      <c r="L3" s="21" t="s">
        <v>70</v>
      </c>
      <c r="M3" s="21" t="s">
        <v>98</v>
      </c>
      <c r="N3" s="21" t="s">
        <v>68</v>
      </c>
      <c r="O3" s="21" t="s">
        <v>40</v>
      </c>
      <c r="P3" s="21" t="s">
        <v>71</v>
      </c>
    </row>
    <row r="4" spans="1:34" ht="14.5" x14ac:dyDescent="0.35">
      <c r="C4" s="25" t="s">
        <v>46</v>
      </c>
      <c r="D4" s="25" t="s">
        <v>76</v>
      </c>
      <c r="E4" s="21" t="s">
        <v>47</v>
      </c>
      <c r="F4" s="25" t="s">
        <v>78</v>
      </c>
      <c r="G4" s="21" t="s">
        <v>63</v>
      </c>
      <c r="H4" s="21" t="s">
        <v>46</v>
      </c>
      <c r="I4" s="25" t="s">
        <v>76</v>
      </c>
      <c r="J4" s="143" t="s">
        <v>583</v>
      </c>
      <c r="K4" s="25" t="s">
        <v>47</v>
      </c>
      <c r="L4" s="19" t="s">
        <v>77</v>
      </c>
      <c r="M4" s="19" t="s">
        <v>48</v>
      </c>
      <c r="N4" s="19" t="s">
        <v>78</v>
      </c>
      <c r="O4" s="19" t="s">
        <v>64</v>
      </c>
      <c r="P4" s="19" t="s">
        <v>63</v>
      </c>
      <c r="S4" s="14" t="s">
        <v>79</v>
      </c>
      <c r="T4" s="34" t="s">
        <v>80</v>
      </c>
      <c r="U4" s="14" t="s">
        <v>81</v>
      </c>
      <c r="V4" s="14" t="s">
        <v>82</v>
      </c>
      <c r="W4" s="14" t="s">
        <v>83</v>
      </c>
      <c r="X4" s="14" t="s">
        <v>84</v>
      </c>
      <c r="Y4" s="14" t="s">
        <v>85</v>
      </c>
      <c r="Z4" s="14" t="s">
        <v>86</v>
      </c>
      <c r="AA4" s="14" t="s">
        <v>87</v>
      </c>
      <c r="AB4" s="14" t="s">
        <v>88</v>
      </c>
      <c r="AC4" s="14" t="s">
        <v>89</v>
      </c>
      <c r="AD4" s="14" t="s">
        <v>90</v>
      </c>
      <c r="AE4" s="14" t="s">
        <v>91</v>
      </c>
      <c r="AF4" s="14" t="s">
        <v>92</v>
      </c>
      <c r="AG4" s="14" t="s">
        <v>96</v>
      </c>
    </row>
    <row r="5" spans="1:34" ht="14.25" customHeight="1" x14ac:dyDescent="0.35">
      <c r="C5" s="33"/>
      <c r="D5" s="25"/>
      <c r="E5" s="25"/>
      <c r="F5" s="25"/>
      <c r="G5" s="19"/>
      <c r="H5" s="25"/>
      <c r="I5" s="25"/>
      <c r="J5" s="25"/>
      <c r="K5" s="25"/>
      <c r="L5" s="25" t="s">
        <v>93</v>
      </c>
      <c r="M5" s="25"/>
      <c r="N5" s="25"/>
      <c r="O5" s="25"/>
      <c r="R5" s="39">
        <f>+S1-2000+7+IF(S2=12,1,0)-6</f>
        <v>25</v>
      </c>
      <c r="S5" s="40" t="str">
        <f>V$2&amp;S$4&amp;$R5</f>
        <v>'Annual (Million m3)'!A25</v>
      </c>
      <c r="T5" s="40" t="str">
        <f>V$2&amp;T$4&amp;$R5</f>
        <v>'Annual (Million m3)'!B25</v>
      </c>
      <c r="U5" s="40" t="str">
        <f>V$2&amp;U$4&amp;$R5</f>
        <v>'Annual (Million m3)'!C25</v>
      </c>
      <c r="V5" s="40" t="str">
        <f>V$2&amp;V$4&amp;$R5</f>
        <v>'Annual (Million m3)'!D25</v>
      </c>
      <c r="W5" s="40" t="str">
        <f>V$2&amp;W$4&amp;$R5</f>
        <v>'Annual (Million m3)'!E25</v>
      </c>
      <c r="X5" s="40" t="str">
        <f>V$2&amp;X$4&amp;$R5</f>
        <v>'Annual (Million m3)'!F25</v>
      </c>
      <c r="Y5" s="40" t="str">
        <f>V$2&amp;Y$4&amp;$R5</f>
        <v>'Annual (Million m3)'!G25</v>
      </c>
      <c r="Z5" s="40" t="str">
        <f>V$2&amp;Z$4&amp;$R5</f>
        <v>'Annual (Million m3)'!H25</v>
      </c>
      <c r="AA5" s="40" t="str">
        <f>V$2&amp;AA$4&amp;$R5</f>
        <v>'Annual (Million m3)'!I25</v>
      </c>
      <c r="AB5" s="40" t="str">
        <f>V$2&amp;AB$4&amp;$R5</f>
        <v>'Annual (Million m3)'!J25</v>
      </c>
      <c r="AC5" s="40" t="str">
        <f>V$2&amp;AC$4&amp;$R5</f>
        <v>'Annual (Million m3)'!K25</v>
      </c>
      <c r="AD5" s="40" t="str">
        <f>V$2&amp;AD$4&amp;$R5</f>
        <v>'Annual (Million m3)'!L25</v>
      </c>
      <c r="AE5" s="40" t="str">
        <f>V$2&amp;AE$4&amp;$R5</f>
        <v>'Annual (Million m3)'!M25</v>
      </c>
      <c r="AF5" s="40" t="str">
        <f>V$2&amp;AF$4&amp;$R5</f>
        <v>'Annual (Million m3)'!N25</v>
      </c>
      <c r="AG5" s="40" t="str">
        <f>V$2&amp;AG$4&amp;$R5</f>
        <v>'Annual (Million m3)'!O25</v>
      </c>
    </row>
    <row r="6" spans="1:34" ht="17.25" customHeight="1" x14ac:dyDescent="0.35">
      <c r="A6" s="41" t="s">
        <v>94</v>
      </c>
      <c r="B6" s="41" t="s">
        <v>95</v>
      </c>
      <c r="C6" s="42"/>
      <c r="D6" s="43"/>
      <c r="E6" s="43"/>
      <c r="F6" s="43"/>
      <c r="G6" s="43"/>
      <c r="H6" s="43"/>
      <c r="I6" s="43"/>
      <c r="J6" s="43"/>
      <c r="K6" s="36"/>
      <c r="L6" s="60" t="s">
        <v>99</v>
      </c>
      <c r="M6" s="61"/>
      <c r="N6" s="37" t="s">
        <v>100</v>
      </c>
      <c r="O6" s="61"/>
      <c r="P6" s="48"/>
      <c r="R6" s="32">
        <f>R5+1</f>
        <v>26</v>
      </c>
      <c r="S6" s="40" t="str">
        <f>V$2&amp;S$4&amp;$R6</f>
        <v>'Annual (Million m3)'!A26</v>
      </c>
      <c r="T6" s="40" t="str">
        <f>V$2&amp;T$4&amp;$R6</f>
        <v>'Annual (Million m3)'!B26</v>
      </c>
      <c r="U6" s="40" t="str">
        <f>V$2&amp;U$4&amp;$R6</f>
        <v>'Annual (Million m3)'!C26</v>
      </c>
      <c r="V6" s="40" t="str">
        <f>V$2&amp;V$4&amp;$R6</f>
        <v>'Annual (Million m3)'!D26</v>
      </c>
      <c r="W6" s="40" t="str">
        <f>V$2&amp;W$4&amp;$R6</f>
        <v>'Annual (Million m3)'!E26</v>
      </c>
      <c r="X6" s="40" t="str">
        <f>V$2&amp;X$4&amp;$R6</f>
        <v>'Annual (Million m3)'!F26</v>
      </c>
      <c r="Y6" s="40" t="str">
        <f>V$2&amp;Y$4&amp;$R6</f>
        <v>'Annual (Million m3)'!G26</v>
      </c>
      <c r="Z6" s="40" t="str">
        <f>V$2&amp;Z$4&amp;$R6</f>
        <v>'Annual (Million m3)'!H26</v>
      </c>
      <c r="AA6" s="40" t="str">
        <f>V$2&amp;AA$4&amp;$R6</f>
        <v>'Annual (Million m3)'!I26</v>
      </c>
      <c r="AB6" s="40" t="str">
        <f>V$2&amp;AB$4&amp;$R6</f>
        <v>'Annual (Million m3)'!J26</v>
      </c>
      <c r="AC6" s="40" t="str">
        <f>V$2&amp;AC$4&amp;$R6</f>
        <v>'Annual (Million m3)'!K26</v>
      </c>
      <c r="AD6" s="40" t="str">
        <f>V$2&amp;AD$4&amp;$R6</f>
        <v>'Annual (Million m3)'!L26</v>
      </c>
      <c r="AE6" s="40" t="str">
        <f>V$2&amp;AE$4&amp;$R6</f>
        <v>'Annual (Million m3)'!M26</v>
      </c>
      <c r="AF6" s="40" t="str">
        <f>V$2&amp;AF$4&amp;$R6</f>
        <v>'Annual (Million m3)'!N26</v>
      </c>
      <c r="AG6" s="40" t="str">
        <f>V$2&amp;AG$4&amp;$R6</f>
        <v>'Annual (Million m3)'!O26</v>
      </c>
    </row>
    <row r="7" spans="1:34" ht="14.25" customHeight="1" x14ac:dyDescent="0.3">
      <c r="A7" s="32">
        <v>2000</v>
      </c>
      <c r="B7" s="14" t="s">
        <v>49</v>
      </c>
      <c r="C7" s="39">
        <f>'Month (Million m3)'!B7</f>
        <v>0</v>
      </c>
      <c r="D7" s="39">
        <f>'Month (Million m3)'!C7</f>
        <v>0</v>
      </c>
      <c r="E7" s="39">
        <f>'Month (Million m3)'!D7</f>
        <v>95.06</v>
      </c>
      <c r="F7" s="39">
        <f>'Month (Million m3)'!E7</f>
        <v>0</v>
      </c>
      <c r="G7" s="39">
        <f>'Month (Million m3)'!F7</f>
        <v>95.06</v>
      </c>
      <c r="H7" s="39">
        <f>'Month (Million m3)'!G7</f>
        <v>537.79999999999995</v>
      </c>
      <c r="I7" s="39">
        <f>'Month (Million m3)'!H7</f>
        <v>89.02</v>
      </c>
      <c r="J7" s="39">
        <f>'Month (Million m3)'!I7</f>
        <v>89.02</v>
      </c>
      <c r="K7" s="39">
        <f>'Month (Million m3)'!J7</f>
        <v>0</v>
      </c>
      <c r="L7" s="39">
        <f>'Month (Million m3)'!K7</f>
        <v>278.86</v>
      </c>
      <c r="M7" s="39">
        <f>'Month (Million m3)'!L7</f>
        <v>0</v>
      </c>
      <c r="N7" s="39">
        <f>'Month (Million m3)'!M7</f>
        <v>0</v>
      </c>
      <c r="O7" s="39">
        <f>'Month (Million m3)'!N7</f>
        <v>905.68</v>
      </c>
      <c r="P7" s="39">
        <f>'Month (Million m3)'!O7</f>
        <v>-810.63</v>
      </c>
      <c r="R7" s="32">
        <f>R6+1</f>
        <v>27</v>
      </c>
      <c r="S7" s="40" t="str">
        <f>V$2&amp;S$4&amp;$R7</f>
        <v>'Annual (Million m3)'!A27</v>
      </c>
      <c r="T7" s="40" t="str">
        <f>V$2&amp;T$4&amp;$R7</f>
        <v>'Annual (Million m3)'!B27</v>
      </c>
      <c r="U7" s="40" t="str">
        <f>V$2&amp;U$4&amp;$R7</f>
        <v>'Annual (Million m3)'!C27</v>
      </c>
      <c r="V7" s="40" t="str">
        <f>V$2&amp;V$4&amp;$R7</f>
        <v>'Annual (Million m3)'!D27</v>
      </c>
      <c r="W7" s="40" t="str">
        <f>V$2&amp;W$4&amp;$R7</f>
        <v>'Annual (Million m3)'!E27</v>
      </c>
      <c r="X7" s="40" t="str">
        <f>V$2&amp;X$4&amp;$R7</f>
        <v>'Annual (Million m3)'!F27</v>
      </c>
      <c r="Y7" s="40" t="str">
        <f>V$2&amp;Y$4&amp;$R7</f>
        <v>'Annual (Million m3)'!G27</v>
      </c>
      <c r="Z7" s="40" t="str">
        <f>V$2&amp;Z$4&amp;$R7</f>
        <v>'Annual (Million m3)'!H27</v>
      </c>
      <c r="AA7" s="40" t="str">
        <f>V$2&amp;AA$4&amp;$R7</f>
        <v>'Annual (Million m3)'!I27</v>
      </c>
      <c r="AB7" s="40" t="str">
        <f>V$2&amp;AB$4&amp;$R7</f>
        <v>'Annual (Million m3)'!J27</v>
      </c>
      <c r="AC7" s="40" t="str">
        <f>V$2&amp;AC$4&amp;$R7</f>
        <v>'Annual (Million m3)'!K27</v>
      </c>
      <c r="AD7" s="40" t="str">
        <f>V$2&amp;AD$4&amp;$R7</f>
        <v>'Annual (Million m3)'!L27</v>
      </c>
      <c r="AE7" s="40" t="str">
        <f>V$2&amp;AE$4&amp;$R7</f>
        <v>'Annual (Million m3)'!M27</v>
      </c>
      <c r="AF7" s="40" t="str">
        <f>V$2&amp;AF$4&amp;$R7</f>
        <v>'Annual (Million m3)'!N27</v>
      </c>
      <c r="AG7" s="40" t="str">
        <f>V$2&amp;AG$4&amp;$R7</f>
        <v>'Annual (Million m3)'!O27</v>
      </c>
    </row>
    <row r="8" spans="1:34" ht="15" customHeight="1" x14ac:dyDescent="0.3">
      <c r="A8" s="32">
        <f>A7</f>
        <v>2000</v>
      </c>
      <c r="B8" s="14" t="s">
        <v>50</v>
      </c>
      <c r="C8" s="39">
        <f>'Month (Million m3)'!B8+C7</f>
        <v>0</v>
      </c>
      <c r="D8" s="39">
        <f>'Month (Million m3)'!C8+D7</f>
        <v>0</v>
      </c>
      <c r="E8" s="39">
        <f>'Month (Million m3)'!D8+E7</f>
        <v>183.81</v>
      </c>
      <c r="F8" s="39">
        <f>'Month (Million m3)'!E8+F7</f>
        <v>0</v>
      </c>
      <c r="G8" s="39">
        <f>'Month (Million m3)'!F8+G7</f>
        <v>183.81</v>
      </c>
      <c r="H8" s="39">
        <f>'Month (Million m3)'!G8+H7</f>
        <v>1187.75</v>
      </c>
      <c r="I8" s="39">
        <f>'Month (Million m3)'!H8+I7</f>
        <v>166.33999999999997</v>
      </c>
      <c r="J8" s="39">
        <f>'Month (Million m3)'!I8+J7</f>
        <v>166.33999999999997</v>
      </c>
      <c r="K8" s="39">
        <f>'Month (Million m3)'!J8+K7</f>
        <v>0</v>
      </c>
      <c r="L8" s="39">
        <f>'Month (Million m3)'!K8+L7</f>
        <v>538.53</v>
      </c>
      <c r="M8" s="39">
        <f>'Month (Million m3)'!L8+M7</f>
        <v>0</v>
      </c>
      <c r="N8" s="39">
        <f>'Month (Million m3)'!M8+N7</f>
        <v>0</v>
      </c>
      <c r="O8" s="39">
        <f>'Month (Million m3)'!N8+O7</f>
        <v>1892.62</v>
      </c>
      <c r="P8" s="39">
        <f>'Month (Million m3)'!O8+P7</f>
        <v>-1708.8200000000002</v>
      </c>
      <c r="R8" s="32">
        <f>R7+1</f>
        <v>28</v>
      </c>
      <c r="S8" s="40" t="str">
        <f>V$2&amp;S$4&amp;$R8</f>
        <v>'Annual (Million m3)'!A28</v>
      </c>
      <c r="T8" s="40" t="str">
        <f>V$2&amp;T$4&amp;$R8</f>
        <v>'Annual (Million m3)'!B28</v>
      </c>
      <c r="U8" s="40" t="str">
        <f>V$2&amp;U$4&amp;$R8</f>
        <v>'Annual (Million m3)'!C28</v>
      </c>
      <c r="V8" s="40" t="str">
        <f>V$2&amp;V$4&amp;$R8</f>
        <v>'Annual (Million m3)'!D28</v>
      </c>
      <c r="W8" s="40" t="str">
        <f>V$2&amp;W$4&amp;$R8</f>
        <v>'Annual (Million m3)'!E28</v>
      </c>
      <c r="X8" s="40" t="str">
        <f>V$2&amp;X$4&amp;$R8</f>
        <v>'Annual (Million m3)'!F28</v>
      </c>
      <c r="Y8" s="40" t="str">
        <f>V$2&amp;Y$4&amp;$R8</f>
        <v>'Annual (Million m3)'!G28</v>
      </c>
      <c r="Z8" s="40" t="str">
        <f>V$2&amp;Z$4&amp;$R8</f>
        <v>'Annual (Million m3)'!H28</v>
      </c>
      <c r="AA8" s="40" t="str">
        <f>V$2&amp;AA$4&amp;$R8</f>
        <v>'Annual (Million m3)'!I28</v>
      </c>
      <c r="AB8" s="40" t="str">
        <f>V$2&amp;AB$4&amp;$R8</f>
        <v>'Annual (Million m3)'!J28</v>
      </c>
      <c r="AC8" s="40" t="str">
        <f>V$2&amp;AC$4&amp;$R8</f>
        <v>'Annual (Million m3)'!K28</v>
      </c>
      <c r="AD8" s="40" t="str">
        <f>V$2&amp;AD$4&amp;$R8</f>
        <v>'Annual (Million m3)'!L28</v>
      </c>
      <c r="AE8" s="40" t="str">
        <f>V$2&amp;AE$4&amp;$R8</f>
        <v>'Annual (Million m3)'!M28</v>
      </c>
      <c r="AF8" s="40" t="str">
        <f>V$2&amp;AF$4&amp;$R8</f>
        <v>'Annual (Million m3)'!N28</v>
      </c>
      <c r="AG8" s="40" t="str">
        <f>V$2&amp;AG$4&amp;$R8</f>
        <v>'Annual (Million m3)'!O28</v>
      </c>
    </row>
    <row r="9" spans="1:34" x14ac:dyDescent="0.3">
      <c r="A9" s="32">
        <f t="shared" ref="A9:A18" si="0">A8</f>
        <v>2000</v>
      </c>
      <c r="B9" s="14" t="s">
        <v>51</v>
      </c>
      <c r="C9" s="39">
        <f>'Month (Million m3)'!B9+C8</f>
        <v>0</v>
      </c>
      <c r="D9" s="39">
        <f>'Month (Million m3)'!C9+D8</f>
        <v>0</v>
      </c>
      <c r="E9" s="39">
        <f>'Month (Million m3)'!D9+E8</f>
        <v>280.97000000000003</v>
      </c>
      <c r="F9" s="39">
        <f>'Month (Million m3)'!E9+F8</f>
        <v>0</v>
      </c>
      <c r="G9" s="39">
        <f>'Month (Million m3)'!F9+G8</f>
        <v>280.97000000000003</v>
      </c>
      <c r="H9" s="39">
        <f>'Month (Million m3)'!G9+H8</f>
        <v>1938.97</v>
      </c>
      <c r="I9" s="39">
        <f>'Month (Million m3)'!H9+I8</f>
        <v>249.32999999999998</v>
      </c>
      <c r="J9" s="39">
        <f>'Month (Million m3)'!I9+J8</f>
        <v>249.32999999999998</v>
      </c>
      <c r="K9" s="39">
        <f>'Month (Million m3)'!J9+K8</f>
        <v>0</v>
      </c>
      <c r="L9" s="39">
        <f>'Month (Million m3)'!K9+L8</f>
        <v>798.38</v>
      </c>
      <c r="M9" s="39">
        <f>'Month (Million m3)'!L9+M8</f>
        <v>0</v>
      </c>
      <c r="N9" s="39">
        <f>'Month (Million m3)'!M9+N8</f>
        <v>0</v>
      </c>
      <c r="O9" s="39">
        <f>'Month (Million m3)'!N9+O8</f>
        <v>2986.68</v>
      </c>
      <c r="P9" s="39">
        <f>'Month (Million m3)'!O9+P8</f>
        <v>-2705.7200000000003</v>
      </c>
      <c r="R9" s="32">
        <f>R8+1</f>
        <v>29</v>
      </c>
      <c r="S9" s="40" t="str">
        <f>V$2&amp;S$4&amp;$R9</f>
        <v>'Annual (Million m3)'!A29</v>
      </c>
      <c r="T9" s="40" t="str">
        <f>V$2&amp;T$4&amp;$R9</f>
        <v>'Annual (Million m3)'!B29</v>
      </c>
      <c r="U9" s="40" t="str">
        <f>V$2&amp;U$4&amp;$R9</f>
        <v>'Annual (Million m3)'!C29</v>
      </c>
      <c r="V9" s="40" t="str">
        <f>V$2&amp;V$4&amp;$R9</f>
        <v>'Annual (Million m3)'!D29</v>
      </c>
      <c r="W9" s="40" t="str">
        <f>V$2&amp;W$4&amp;$R9</f>
        <v>'Annual (Million m3)'!E29</v>
      </c>
      <c r="X9" s="40" t="str">
        <f>V$2&amp;X$4&amp;$R9</f>
        <v>'Annual (Million m3)'!F29</v>
      </c>
      <c r="Y9" s="40" t="str">
        <f>V$2&amp;Y$4&amp;$R9</f>
        <v>'Annual (Million m3)'!G29</v>
      </c>
      <c r="Z9" s="40" t="str">
        <f>V$2&amp;Z$4&amp;$R9</f>
        <v>'Annual (Million m3)'!H29</v>
      </c>
      <c r="AA9" s="40" t="str">
        <f>V$2&amp;AA$4&amp;$R9</f>
        <v>'Annual (Million m3)'!I29</v>
      </c>
      <c r="AB9" s="40" t="str">
        <f>V$2&amp;AB$4&amp;$R9</f>
        <v>'Annual (Million m3)'!J29</v>
      </c>
      <c r="AC9" s="40" t="str">
        <f>V$2&amp;AC$4&amp;$R9</f>
        <v>'Annual (Million m3)'!K29</v>
      </c>
      <c r="AD9" s="40" t="str">
        <f>V$2&amp;AD$4&amp;$R9</f>
        <v>'Annual (Million m3)'!L29</v>
      </c>
      <c r="AE9" s="40" t="str">
        <f>V$2&amp;AE$4&amp;$R9</f>
        <v>'Annual (Million m3)'!M29</v>
      </c>
      <c r="AF9" s="40" t="str">
        <f>V$2&amp;AF$4&amp;$R9</f>
        <v>'Annual (Million m3)'!N29</v>
      </c>
      <c r="AG9" s="40" t="str">
        <f>V$2&amp;AG$4&amp;$R9</f>
        <v>'Annual (Million m3)'!O29</v>
      </c>
    </row>
    <row r="10" spans="1:34" x14ac:dyDescent="0.3">
      <c r="A10" s="32">
        <f t="shared" si="0"/>
        <v>2000</v>
      </c>
      <c r="B10" s="14" t="s">
        <v>52</v>
      </c>
      <c r="C10" s="39">
        <f>'Month (Million m3)'!B10+C9</f>
        <v>0</v>
      </c>
      <c r="D10" s="39">
        <f>'Month (Million m3)'!C10+D9</f>
        <v>0</v>
      </c>
      <c r="E10" s="39">
        <f>'Month (Million m3)'!D10+E9</f>
        <v>370.09000000000003</v>
      </c>
      <c r="F10" s="39">
        <f>'Month (Million m3)'!E10+F9</f>
        <v>0</v>
      </c>
      <c r="G10" s="39">
        <f>'Month (Million m3)'!F10+G9</f>
        <v>370.09000000000003</v>
      </c>
      <c r="H10" s="39">
        <f>'Month (Million m3)'!G10+H9</f>
        <v>3015.94</v>
      </c>
      <c r="I10" s="39">
        <f>'Month (Million m3)'!H10+I9</f>
        <v>323.73</v>
      </c>
      <c r="J10" s="39">
        <f>'Month (Million m3)'!I10+J9</f>
        <v>323.73</v>
      </c>
      <c r="K10" s="39">
        <f>'Month (Million m3)'!J10+K9</f>
        <v>0</v>
      </c>
      <c r="L10" s="39">
        <f>'Month (Million m3)'!K10+L9</f>
        <v>1052.29</v>
      </c>
      <c r="M10" s="39">
        <f>'Month (Million m3)'!L10+M9</f>
        <v>0</v>
      </c>
      <c r="N10" s="39">
        <f>'Month (Million m3)'!M10+N9</f>
        <v>0</v>
      </c>
      <c r="O10" s="39">
        <f>'Month (Million m3)'!N10+O9</f>
        <v>4391.96</v>
      </c>
      <c r="P10" s="39">
        <f>'Month (Million m3)'!O10+P9</f>
        <v>-4021.88</v>
      </c>
    </row>
    <row r="11" spans="1:34" ht="14.5" x14ac:dyDescent="0.35">
      <c r="A11" s="32">
        <f t="shared" si="0"/>
        <v>2000</v>
      </c>
      <c r="B11" s="14" t="s">
        <v>53</v>
      </c>
      <c r="C11" s="39">
        <f>'Month (Million m3)'!B11+C10</f>
        <v>0</v>
      </c>
      <c r="D11" s="39">
        <f>'Month (Million m3)'!C11+D10</f>
        <v>0</v>
      </c>
      <c r="E11" s="39">
        <f>'Month (Million m3)'!D11+E10</f>
        <v>448.6</v>
      </c>
      <c r="F11" s="39">
        <f>'Month (Million m3)'!E11+F10</f>
        <v>0</v>
      </c>
      <c r="G11" s="39">
        <f>'Month (Million m3)'!F11+G10</f>
        <v>448.6</v>
      </c>
      <c r="H11" s="39">
        <f>'Month (Million m3)'!G11+H10</f>
        <v>4117.7700000000004</v>
      </c>
      <c r="I11" s="39">
        <f>'Month (Million m3)'!H11+I10</f>
        <v>386.70000000000005</v>
      </c>
      <c r="J11" s="39">
        <f>'Month (Million m3)'!I11+J10</f>
        <v>386.70000000000005</v>
      </c>
      <c r="K11" s="39">
        <f>'Month (Million m3)'!J11+K10</f>
        <v>0</v>
      </c>
      <c r="L11" s="39">
        <f>'Month (Million m3)'!K11+L10</f>
        <v>1282.07</v>
      </c>
      <c r="M11" s="39">
        <f>'Month (Million m3)'!L11+M10</f>
        <v>0</v>
      </c>
      <c r="N11" s="39">
        <f>'Month (Million m3)'!M11+N10</f>
        <v>0</v>
      </c>
      <c r="O11" s="39">
        <f>'Month (Million m3)'!N11+O10</f>
        <v>5786.54</v>
      </c>
      <c r="P11" s="39">
        <f>'Month (Million m3)'!O11+P10</f>
        <v>-5337.95</v>
      </c>
      <c r="V11" s="116" t="s">
        <v>510</v>
      </c>
      <c r="AH11" s="47"/>
    </row>
    <row r="12" spans="1:34" ht="14.5" x14ac:dyDescent="0.35">
      <c r="A12" s="32">
        <f t="shared" si="0"/>
        <v>2000</v>
      </c>
      <c r="B12" s="14" t="s">
        <v>54</v>
      </c>
      <c r="C12" s="39">
        <f>'Month (Million m3)'!B12+C11</f>
        <v>0</v>
      </c>
      <c r="D12" s="39">
        <f>'Month (Million m3)'!C12+D11</f>
        <v>0</v>
      </c>
      <c r="E12" s="39">
        <f>'Month (Million m3)'!D12+E11</f>
        <v>502.98</v>
      </c>
      <c r="F12" s="39">
        <f>'Month (Million m3)'!E12+F11</f>
        <v>0</v>
      </c>
      <c r="G12" s="39">
        <f>'Month (Million m3)'!F12+G11</f>
        <v>502.98</v>
      </c>
      <c r="H12" s="39">
        <f>'Month (Million m3)'!G12+H11</f>
        <v>5083.2300000000005</v>
      </c>
      <c r="I12" s="39">
        <f>'Month (Million m3)'!H12+I11</f>
        <v>446.20000000000005</v>
      </c>
      <c r="J12" s="39">
        <f>'Month (Million m3)'!I12+J11</f>
        <v>446.20000000000005</v>
      </c>
      <c r="K12" s="39">
        <f>'Month (Million m3)'!J12+K11</f>
        <v>0</v>
      </c>
      <c r="L12" s="39">
        <f>'Month (Million m3)'!K12+L11</f>
        <v>1544.94</v>
      </c>
      <c r="M12" s="39">
        <f>'Month (Million m3)'!L12+M11</f>
        <v>0</v>
      </c>
      <c r="N12" s="39">
        <f>'Month (Million m3)'!M12+N11</f>
        <v>0</v>
      </c>
      <c r="O12" s="39">
        <f>'Month (Million m3)'!N12+O11</f>
        <v>7074.37</v>
      </c>
      <c r="P12" s="39">
        <f>'Month (Million m3)'!O12+P11</f>
        <v>-6571.3899999999994</v>
      </c>
      <c r="S12" s="14" t="s">
        <v>80</v>
      </c>
      <c r="T12" s="14" t="s">
        <v>81</v>
      </c>
      <c r="U12" s="14" t="s">
        <v>82</v>
      </c>
      <c r="V12" s="14" t="s">
        <v>83</v>
      </c>
      <c r="W12" s="34" t="s">
        <v>84</v>
      </c>
      <c r="X12" s="34" t="s">
        <v>85</v>
      </c>
      <c r="Y12" s="34" t="s">
        <v>86</v>
      </c>
      <c r="Z12" s="34" t="s">
        <v>87</v>
      </c>
      <c r="AA12" s="34" t="s">
        <v>88</v>
      </c>
      <c r="AB12" s="34" t="s">
        <v>89</v>
      </c>
      <c r="AC12" s="34" t="s">
        <v>90</v>
      </c>
      <c r="AD12" s="34" t="s">
        <v>91</v>
      </c>
      <c r="AE12" s="34" t="s">
        <v>92</v>
      </c>
      <c r="AF12" s="14" t="s">
        <v>96</v>
      </c>
      <c r="AG12" s="14" t="s">
        <v>585</v>
      </c>
      <c r="AH12" s="47"/>
    </row>
    <row r="13" spans="1:34" ht="14.5" x14ac:dyDescent="0.35">
      <c r="A13" s="32">
        <f t="shared" si="0"/>
        <v>2000</v>
      </c>
      <c r="B13" s="14" t="s">
        <v>55</v>
      </c>
      <c r="C13" s="39">
        <f>'Month (Million m3)'!B13+C12</f>
        <v>0</v>
      </c>
      <c r="D13" s="39">
        <f>'Month (Million m3)'!C13+D12</f>
        <v>0</v>
      </c>
      <c r="E13" s="39">
        <f>'Month (Million m3)'!D13+E12</f>
        <v>553.16</v>
      </c>
      <c r="F13" s="39">
        <f>'Month (Million m3)'!E13+F12</f>
        <v>0</v>
      </c>
      <c r="G13" s="39">
        <f>'Month (Million m3)'!F13+G12</f>
        <v>553.16</v>
      </c>
      <c r="H13" s="39">
        <f>'Month (Million m3)'!G13+H12</f>
        <v>5878.9600000000009</v>
      </c>
      <c r="I13" s="39">
        <f>'Month (Million m3)'!H13+I12</f>
        <v>477.46000000000004</v>
      </c>
      <c r="J13" s="39">
        <f>'Month (Million m3)'!I13+J12</f>
        <v>477.46000000000004</v>
      </c>
      <c r="K13" s="39">
        <f>'Month (Million m3)'!J13+K12</f>
        <v>0</v>
      </c>
      <c r="L13" s="39">
        <f>'Month (Million m3)'!K13+L12</f>
        <v>1762.65</v>
      </c>
      <c r="M13" s="39">
        <f>'Month (Million m3)'!L13+M12</f>
        <v>0</v>
      </c>
      <c r="N13" s="39">
        <f>'Month (Million m3)'!M13+N12</f>
        <v>0</v>
      </c>
      <c r="O13" s="39">
        <f>'Month (Million m3)'!N13+O12</f>
        <v>8119.07</v>
      </c>
      <c r="P13" s="39">
        <f>'Month (Million m3)'!O13+P12</f>
        <v>-7565.91</v>
      </c>
      <c r="R13" s="39">
        <f>R14-12</f>
        <v>283</v>
      </c>
      <c r="S13" s="40" t="str">
        <f>V$11&amp;S$12&amp;$R13</f>
        <v>'calculation_MM3_hide'!B283</v>
      </c>
      <c r="T13" s="40" t="str">
        <f>V$11&amp;T$12&amp;$R13</f>
        <v>'calculation_MM3_hide'!C283</v>
      </c>
      <c r="U13" s="40" t="str">
        <f>V$11&amp;U$12&amp;$R13</f>
        <v>'calculation_MM3_hide'!D283</v>
      </c>
      <c r="V13" s="40" t="str">
        <f>V$11&amp;V$12&amp;$R13</f>
        <v>'calculation_MM3_hide'!E283</v>
      </c>
      <c r="W13" s="40" t="str">
        <f>V$11&amp;W$12&amp;$R13</f>
        <v>'calculation_MM3_hide'!F283</v>
      </c>
      <c r="X13" s="40" t="str">
        <f>V$11&amp;X$12&amp;$R13</f>
        <v>'calculation_MM3_hide'!G283</v>
      </c>
      <c r="Y13" s="40" t="str">
        <f>V$11&amp;Y$12&amp;$R13</f>
        <v>'calculation_MM3_hide'!H283</v>
      </c>
      <c r="Z13" s="40" t="str">
        <f>V$11&amp;Z$12&amp;$R13</f>
        <v>'calculation_MM3_hide'!I283</v>
      </c>
      <c r="AA13" s="40" t="str">
        <f>V$11&amp;AA$12&amp;$R13</f>
        <v>'calculation_MM3_hide'!J283</v>
      </c>
      <c r="AB13" s="40" t="str">
        <f>V$11&amp;AB$12&amp;$R13</f>
        <v>'calculation_MM3_hide'!K283</v>
      </c>
      <c r="AC13" s="40" t="str">
        <f>V$11&amp;AC$12&amp;$R13</f>
        <v>'calculation_MM3_hide'!L283</v>
      </c>
      <c r="AD13" s="40" t="str">
        <f>V$11&amp;AD$12&amp;$R13</f>
        <v>'calculation_MM3_hide'!M283</v>
      </c>
      <c r="AE13" s="40" t="str">
        <f>V$11&amp;AE$12&amp;$R13</f>
        <v>'calculation_MM3_hide'!N283</v>
      </c>
      <c r="AF13" s="40" t="str">
        <f>V$11&amp;AF$12&amp;$R13</f>
        <v>'calculation_MM3_hide'!O283</v>
      </c>
      <c r="AG13" s="40" t="str">
        <f>V$11&amp;AG$12&amp;$R13</f>
        <v>'calculation_MM3_hide'!P283</v>
      </c>
      <c r="AH13" s="47"/>
    </row>
    <row r="14" spans="1:34" ht="14.5" x14ac:dyDescent="0.35">
      <c r="A14" s="32">
        <f t="shared" si="0"/>
        <v>2000</v>
      </c>
      <c r="B14" s="14" t="s">
        <v>56</v>
      </c>
      <c r="C14" s="39">
        <f>'Month (Million m3)'!B14+C13</f>
        <v>0</v>
      </c>
      <c r="D14" s="39">
        <f>'Month (Million m3)'!C14+D13</f>
        <v>0</v>
      </c>
      <c r="E14" s="39">
        <f>'Month (Million m3)'!D14+E13</f>
        <v>637.25</v>
      </c>
      <c r="F14" s="39">
        <f>'Month (Million m3)'!E14+F13</f>
        <v>0</v>
      </c>
      <c r="G14" s="39">
        <f>'Month (Million m3)'!F14+G13</f>
        <v>637.25</v>
      </c>
      <c r="H14" s="39">
        <f>'Month (Million m3)'!G14+H13</f>
        <v>7012.0500000000011</v>
      </c>
      <c r="I14" s="39">
        <f>'Month (Million m3)'!H14+I13</f>
        <v>518.22</v>
      </c>
      <c r="J14" s="39">
        <f>'Month (Million m3)'!I14+J13</f>
        <v>518.22</v>
      </c>
      <c r="K14" s="39">
        <f>'Month (Million m3)'!J14+K13</f>
        <v>0</v>
      </c>
      <c r="L14" s="39">
        <f>'Month (Million m3)'!K14+L13</f>
        <v>1955.3200000000002</v>
      </c>
      <c r="M14" s="39">
        <f>'Month (Million m3)'!L14+M13</f>
        <v>0</v>
      </c>
      <c r="N14" s="39">
        <f>'Month (Million m3)'!M14+N13</f>
        <v>0</v>
      </c>
      <c r="O14" s="39">
        <f>'Month (Million m3)'!N14+O13</f>
        <v>9485.59</v>
      </c>
      <c r="P14" s="39">
        <f>'Month (Million m3)'!O14+P13</f>
        <v>-8848.34</v>
      </c>
      <c r="R14" s="39">
        <f>6+(S1-2000)*12+S2</f>
        <v>295</v>
      </c>
      <c r="S14" s="40" t="str">
        <f>V$11&amp;S$12&amp;$R14</f>
        <v>'calculation_MM3_hide'!B295</v>
      </c>
      <c r="T14" s="40" t="str">
        <f>V$11&amp;T$12&amp;$R14</f>
        <v>'calculation_MM3_hide'!C295</v>
      </c>
      <c r="U14" s="40" t="str">
        <f>V$11&amp;U$12&amp;$R14</f>
        <v>'calculation_MM3_hide'!D295</v>
      </c>
      <c r="V14" s="40" t="str">
        <f>V$11&amp;V$12&amp;$R14</f>
        <v>'calculation_MM3_hide'!E295</v>
      </c>
      <c r="W14" s="40" t="str">
        <f>V$11&amp;W$12&amp;$R14</f>
        <v>'calculation_MM3_hide'!F295</v>
      </c>
      <c r="X14" s="40" t="str">
        <f>V$11&amp;X$12&amp;$R14</f>
        <v>'calculation_MM3_hide'!G295</v>
      </c>
      <c r="Y14" s="40" t="str">
        <f>V$11&amp;Y$12&amp;$R14</f>
        <v>'calculation_MM3_hide'!H295</v>
      </c>
      <c r="Z14" s="40" t="str">
        <f>V$11&amp;Z$12&amp;$R14</f>
        <v>'calculation_MM3_hide'!I295</v>
      </c>
      <c r="AA14" s="40" t="str">
        <f>V$11&amp;AA$12&amp;$R14</f>
        <v>'calculation_MM3_hide'!J295</v>
      </c>
      <c r="AB14" s="40" t="str">
        <f>V$11&amp;AB$12&amp;$R14</f>
        <v>'calculation_MM3_hide'!K295</v>
      </c>
      <c r="AC14" s="40" t="str">
        <f>V$11&amp;AC$12&amp;$R14</f>
        <v>'calculation_MM3_hide'!L295</v>
      </c>
      <c r="AD14" s="40" t="str">
        <f>V$11&amp;AD$12&amp;$R14</f>
        <v>'calculation_MM3_hide'!M295</v>
      </c>
      <c r="AE14" s="40" t="str">
        <f>V$11&amp;AE$12&amp;$R14</f>
        <v>'calculation_MM3_hide'!N295</v>
      </c>
      <c r="AF14" s="40" t="str">
        <f>V$11&amp;AF$12&amp;$R14</f>
        <v>'calculation_MM3_hide'!O295</v>
      </c>
      <c r="AG14" s="40" t="str">
        <f>V$11&amp;AG$12&amp;$R14</f>
        <v>'calculation_MM3_hide'!P295</v>
      </c>
      <c r="AH14" s="47"/>
    </row>
    <row r="15" spans="1:34" ht="14.5" x14ac:dyDescent="0.35">
      <c r="A15" s="32">
        <f t="shared" si="0"/>
        <v>2000</v>
      </c>
      <c r="B15" s="14" t="s">
        <v>57</v>
      </c>
      <c r="C15" s="39">
        <f>'Month (Million m3)'!B15+C14</f>
        <v>0</v>
      </c>
      <c r="D15" s="39">
        <f>'Month (Million m3)'!C15+D14</f>
        <v>0</v>
      </c>
      <c r="E15" s="39">
        <f>'Month (Million m3)'!D15+E14</f>
        <v>728.01</v>
      </c>
      <c r="F15" s="39">
        <f>'Month (Million m3)'!E15+F14</f>
        <v>0</v>
      </c>
      <c r="G15" s="39">
        <f>'Month (Million m3)'!F15+G14</f>
        <v>728.01</v>
      </c>
      <c r="H15" s="39">
        <f>'Month (Million m3)'!G15+H14</f>
        <v>8044.3200000000015</v>
      </c>
      <c r="I15" s="39">
        <f>'Month (Million m3)'!H15+I14</f>
        <v>556.24</v>
      </c>
      <c r="J15" s="39">
        <f>'Month (Million m3)'!I15+J14</f>
        <v>556.24</v>
      </c>
      <c r="K15" s="39">
        <f>'Month (Million m3)'!J15+K14</f>
        <v>0</v>
      </c>
      <c r="L15" s="39">
        <f>'Month (Million m3)'!K15+L14</f>
        <v>2153.9300000000003</v>
      </c>
      <c r="M15" s="39">
        <f>'Month (Million m3)'!L15+M14</f>
        <v>0</v>
      </c>
      <c r="N15" s="39">
        <f>'Month (Million m3)'!M15+N14</f>
        <v>0</v>
      </c>
      <c r="O15" s="39">
        <f>'Month (Million m3)'!N15+O14</f>
        <v>10754.5</v>
      </c>
      <c r="P15" s="39">
        <f>'Month (Million m3)'!O15+P14</f>
        <v>-10026.49</v>
      </c>
      <c r="AH15" s="47"/>
    </row>
    <row r="16" spans="1:34" x14ac:dyDescent="0.3">
      <c r="A16" s="32">
        <f t="shared" si="0"/>
        <v>2000</v>
      </c>
      <c r="B16" s="14" t="s">
        <v>58</v>
      </c>
      <c r="C16" s="39">
        <f>'Month (Million m3)'!B16+C15</f>
        <v>0</v>
      </c>
      <c r="D16" s="39">
        <f>'Month (Million m3)'!C16+D15</f>
        <v>0</v>
      </c>
      <c r="E16" s="39">
        <f>'Month (Million m3)'!D16+E15</f>
        <v>829.01</v>
      </c>
      <c r="F16" s="39">
        <f>'Month (Million m3)'!E16+F15</f>
        <v>0</v>
      </c>
      <c r="G16" s="39">
        <f>'Month (Million m3)'!F16+G15</f>
        <v>829.01</v>
      </c>
      <c r="H16" s="39">
        <f>'Month (Million m3)'!G16+H15</f>
        <v>8451.8700000000008</v>
      </c>
      <c r="I16" s="39">
        <f>'Month (Million m3)'!H16+I15</f>
        <v>599.02</v>
      </c>
      <c r="J16" s="39">
        <f>'Month (Million m3)'!I16+J15</f>
        <v>599.02</v>
      </c>
      <c r="K16" s="39">
        <f>'Month (Million m3)'!J16+K15</f>
        <v>0</v>
      </c>
      <c r="L16" s="39">
        <f>'Month (Million m3)'!K16+L15</f>
        <v>2380.6900000000005</v>
      </c>
      <c r="M16" s="39">
        <f>'Month (Million m3)'!L16+M15</f>
        <v>0</v>
      </c>
      <c r="N16" s="39">
        <f>'Month (Million m3)'!M16+N15</f>
        <v>0</v>
      </c>
      <c r="O16" s="39">
        <f>'Month (Million m3)'!N16+O15</f>
        <v>11431.59</v>
      </c>
      <c r="P16" s="39">
        <f>'Month (Million m3)'!O16+P15</f>
        <v>-10602.58</v>
      </c>
      <c r="V16" s="116" t="s">
        <v>504</v>
      </c>
    </row>
    <row r="17" spans="1:35" x14ac:dyDescent="0.3">
      <c r="A17" s="32">
        <f t="shared" si="0"/>
        <v>2000</v>
      </c>
      <c r="B17" s="14" t="s">
        <v>59</v>
      </c>
      <c r="C17" s="39">
        <f>'Month (Million m3)'!B17+C16</f>
        <v>32.08</v>
      </c>
      <c r="D17" s="39">
        <f>'Month (Million m3)'!C17+D16</f>
        <v>0</v>
      </c>
      <c r="E17" s="39">
        <f>'Month (Million m3)'!D17+E16</f>
        <v>928.36</v>
      </c>
      <c r="F17" s="39">
        <f>'Month (Million m3)'!E17+F16</f>
        <v>0</v>
      </c>
      <c r="G17" s="39">
        <f>'Month (Million m3)'!F17+G16</f>
        <v>960.44</v>
      </c>
      <c r="H17" s="39">
        <f>'Month (Million m3)'!G17+H16</f>
        <v>8644.08</v>
      </c>
      <c r="I17" s="39">
        <f>'Month (Million m3)'!H17+I16</f>
        <v>657.06</v>
      </c>
      <c r="J17" s="39">
        <f>'Month (Million m3)'!I17+J16</f>
        <v>657.06</v>
      </c>
      <c r="K17" s="39">
        <f>'Month (Million m3)'!J17+K16</f>
        <v>0</v>
      </c>
      <c r="L17" s="39">
        <f>'Month (Million m3)'!K17+L16</f>
        <v>2644.6500000000005</v>
      </c>
      <c r="M17" s="39">
        <f>'Month (Million m3)'!L17+M16</f>
        <v>0</v>
      </c>
      <c r="N17" s="39">
        <f>'Month (Million m3)'!M17+N16</f>
        <v>0</v>
      </c>
      <c r="O17" s="39">
        <f>'Month (Million m3)'!N17+O16</f>
        <v>11945.81</v>
      </c>
      <c r="P17" s="39">
        <f>'Month (Million m3)'!O17+P16</f>
        <v>-10985.36</v>
      </c>
      <c r="S17" s="14" t="s">
        <v>79</v>
      </c>
      <c r="T17" s="14" t="s">
        <v>80</v>
      </c>
      <c r="U17" s="14" t="s">
        <v>81</v>
      </c>
      <c r="V17" s="14" t="s">
        <v>82</v>
      </c>
      <c r="W17" s="14" t="s">
        <v>83</v>
      </c>
      <c r="X17" s="14" t="s">
        <v>84</v>
      </c>
      <c r="Y17" s="14" t="s">
        <v>85</v>
      </c>
      <c r="Z17" s="14" t="s">
        <v>86</v>
      </c>
      <c r="AA17" s="14" t="s">
        <v>87</v>
      </c>
      <c r="AB17" s="14" t="s">
        <v>88</v>
      </c>
      <c r="AC17" s="14" t="s">
        <v>89</v>
      </c>
      <c r="AD17" s="14" t="s">
        <v>90</v>
      </c>
      <c r="AE17" s="14" t="s">
        <v>91</v>
      </c>
      <c r="AF17" s="14" t="s">
        <v>92</v>
      </c>
      <c r="AG17" s="14" t="s">
        <v>96</v>
      </c>
    </row>
    <row r="18" spans="1:35" x14ac:dyDescent="0.3">
      <c r="A18" s="48">
        <f t="shared" si="0"/>
        <v>2000</v>
      </c>
      <c r="B18" s="36" t="s">
        <v>60</v>
      </c>
      <c r="C18" s="49">
        <f>'Month (Million m3)'!B18+C17</f>
        <v>270.08999999999997</v>
      </c>
      <c r="D18" s="49">
        <f>'Month (Million m3)'!C18+D17</f>
        <v>0</v>
      </c>
      <c r="E18" s="49">
        <f>'Month (Million m3)'!D18+E17</f>
        <v>1030.9100000000001</v>
      </c>
      <c r="F18" s="49">
        <f>'Month (Million m3)'!E18+F17</f>
        <v>0</v>
      </c>
      <c r="G18" s="49">
        <f>'Month (Million m3)'!F18+G17</f>
        <v>1301</v>
      </c>
      <c r="H18" s="49">
        <f>'Month (Million m3)'!G18+H17</f>
        <v>8644.08</v>
      </c>
      <c r="I18" s="49">
        <f>'Month (Million m3)'!H18+I17</f>
        <v>705.86999999999989</v>
      </c>
      <c r="J18" s="49">
        <f>'Month (Million m3)'!I18+J17</f>
        <v>705.86999999999989</v>
      </c>
      <c r="K18" s="49">
        <f>'Month (Million m3)'!J18+K17</f>
        <v>0</v>
      </c>
      <c r="L18" s="49">
        <f>'Month (Million m3)'!K18+L17</f>
        <v>2947.4600000000005</v>
      </c>
      <c r="M18" s="49">
        <f>'Month (Million m3)'!L18+M17</f>
        <v>0</v>
      </c>
      <c r="N18" s="49">
        <f>'Month (Million m3)'!M18+N17</f>
        <v>0</v>
      </c>
      <c r="O18" s="49">
        <f>'Month (Million m3)'!N18+O17</f>
        <v>12297.43</v>
      </c>
      <c r="P18" s="49">
        <f>'Month (Million m3)'!O18+P17</f>
        <v>-10996.42</v>
      </c>
      <c r="R18" s="32">
        <f>R22-12</f>
        <v>281</v>
      </c>
      <c r="S18" s="40" t="str">
        <f>V$16&amp;S$17&amp;$R18</f>
        <v>'Month (Million m3)'!A281</v>
      </c>
      <c r="T18" s="40" t="str">
        <f>V$16&amp;T$17&amp;$R18</f>
        <v>'Month (Million m3)'!B281</v>
      </c>
      <c r="U18" s="40" t="str">
        <f>V$16&amp;U$17&amp;$R18</f>
        <v>'Month (Million m3)'!C281</v>
      </c>
      <c r="V18" s="40" t="str">
        <f>V$16&amp;V$17&amp;$R18</f>
        <v>'Month (Million m3)'!D281</v>
      </c>
      <c r="W18" s="40" t="str">
        <f>V$16&amp;W$17&amp;$R18</f>
        <v>'Month (Million m3)'!E281</v>
      </c>
      <c r="X18" s="40" t="str">
        <f>V$16&amp;X$17&amp;$R18</f>
        <v>'Month (Million m3)'!F281</v>
      </c>
      <c r="Y18" s="40" t="str">
        <f>V$16&amp;Y$17&amp;$R18</f>
        <v>'Month (Million m3)'!G281</v>
      </c>
      <c r="Z18" s="40" t="str">
        <f>V$16&amp;Z$17&amp;$R18</f>
        <v>'Month (Million m3)'!H281</v>
      </c>
      <c r="AA18" s="40" t="str">
        <f>V$16&amp;AA$17&amp;$R18</f>
        <v>'Month (Million m3)'!I281</v>
      </c>
      <c r="AB18" s="40" t="str">
        <f>V$16&amp;AB$17&amp;$R18</f>
        <v>'Month (Million m3)'!J281</v>
      </c>
      <c r="AC18" s="40" t="str">
        <f>V$16&amp;AC$17&amp;$R18</f>
        <v>'Month (Million m3)'!K281</v>
      </c>
      <c r="AD18" s="40" t="str">
        <f>V$16&amp;AD$17&amp;$R18</f>
        <v>'Month (Million m3)'!L281</v>
      </c>
      <c r="AE18" s="40" t="str">
        <f>V$16&amp;AE$17&amp;$R18</f>
        <v>'Month (Million m3)'!M281</v>
      </c>
      <c r="AF18" s="40" t="str">
        <f>V$16&amp;AF$17&amp;$R18</f>
        <v>'Month (Million m3)'!N281</v>
      </c>
      <c r="AG18" s="40" t="str">
        <f>V$16&amp;AG$17&amp;$R18</f>
        <v>'Month (Million m3)'!O281</v>
      </c>
    </row>
    <row r="19" spans="1:35" x14ac:dyDescent="0.3">
      <c r="A19" s="32">
        <f>A7+1</f>
        <v>2001</v>
      </c>
      <c r="B19" s="14" t="s">
        <v>49</v>
      </c>
      <c r="C19" s="39">
        <f>'Month (Million m3)'!B19</f>
        <v>89.57</v>
      </c>
      <c r="D19" s="39">
        <f>'Month (Million m3)'!C19</f>
        <v>0</v>
      </c>
      <c r="E19" s="39">
        <f>'Month (Million m3)'!D19</f>
        <v>97.16</v>
      </c>
      <c r="F19" s="39">
        <f>'Month (Million m3)'!E19</f>
        <v>0</v>
      </c>
      <c r="G19" s="39">
        <f>'Month (Million m3)'!F19</f>
        <v>186.73</v>
      </c>
      <c r="H19" s="39">
        <f>'Month (Million m3)'!G19</f>
        <v>12.52</v>
      </c>
      <c r="I19" s="39">
        <f>'Month (Million m3)'!H19</f>
        <v>45.7</v>
      </c>
      <c r="J19" s="39">
        <f>'Month (Million m3)'!I19</f>
        <v>45.7</v>
      </c>
      <c r="K19" s="39">
        <f>'Month (Million m3)'!J19</f>
        <v>0</v>
      </c>
      <c r="L19" s="39">
        <f>'Month (Million m3)'!K19</f>
        <v>354</v>
      </c>
      <c r="M19" s="39">
        <f>'Month (Million m3)'!L19</f>
        <v>0</v>
      </c>
      <c r="N19" s="39">
        <f>'Month (Million m3)'!M19</f>
        <v>0</v>
      </c>
      <c r="O19" s="39">
        <f>'Month (Million m3)'!N19</f>
        <v>412.22</v>
      </c>
      <c r="P19" s="39">
        <f>'Month (Million m3)'!O19</f>
        <v>-225.49</v>
      </c>
      <c r="R19" s="32">
        <f>R23-12</f>
        <v>282</v>
      </c>
      <c r="S19" s="40" t="str">
        <f t="shared" ref="S19:S20" si="1">V$16&amp;S$17&amp;$R19</f>
        <v>'Month (Million m3)'!A282</v>
      </c>
      <c r="T19" s="40" t="str">
        <f>V$16&amp;T$17&amp;$R19</f>
        <v>'Month (Million m3)'!B282</v>
      </c>
      <c r="U19" s="40" t="str">
        <f>V$16&amp;U$17&amp;$R19</f>
        <v>'Month (Million m3)'!C282</v>
      </c>
      <c r="V19" s="40" t="str">
        <f>V$16&amp;V$17&amp;$R19</f>
        <v>'Month (Million m3)'!D282</v>
      </c>
      <c r="W19" s="40" t="str">
        <f>V$16&amp;W$17&amp;$R19</f>
        <v>'Month (Million m3)'!E282</v>
      </c>
      <c r="X19" s="40" t="str">
        <f>V$16&amp;X$17&amp;$R19</f>
        <v>'Month (Million m3)'!F282</v>
      </c>
      <c r="Y19" s="40" t="str">
        <f>V$16&amp;Y$17&amp;$R19</f>
        <v>'Month (Million m3)'!G282</v>
      </c>
      <c r="Z19" s="40" t="str">
        <f>V$16&amp;Z$17&amp;$R19</f>
        <v>'Month (Million m3)'!H282</v>
      </c>
      <c r="AA19" s="40" t="str">
        <f>V$16&amp;AA$17&amp;$R19</f>
        <v>'Month (Million m3)'!I282</v>
      </c>
      <c r="AB19" s="40" t="str">
        <f>V$16&amp;AB$17&amp;$R19</f>
        <v>'Month (Million m3)'!J282</v>
      </c>
      <c r="AC19" s="40" t="str">
        <f>V$16&amp;AC$17&amp;$R19</f>
        <v>'Month (Million m3)'!K282</v>
      </c>
      <c r="AD19" s="40" t="str">
        <f>V$16&amp;AD$17&amp;$R19</f>
        <v>'Month (Million m3)'!L282</v>
      </c>
      <c r="AE19" s="40" t="str">
        <f>V$16&amp;AE$17&amp;$R19</f>
        <v>'Month (Million m3)'!M282</v>
      </c>
      <c r="AF19" s="40" t="str">
        <f>V$16&amp;AF$17&amp;$R19</f>
        <v>'Month (Million m3)'!N282</v>
      </c>
      <c r="AG19" s="40" t="str">
        <f>V$16&amp;AG$17&amp;$R19</f>
        <v>'Month (Million m3)'!O282</v>
      </c>
    </row>
    <row r="20" spans="1:35" x14ac:dyDescent="0.3">
      <c r="A20" s="32">
        <f>A19</f>
        <v>2001</v>
      </c>
      <c r="B20" s="14" t="s">
        <v>50</v>
      </c>
      <c r="C20" s="39">
        <f>'Month (Million m3)'!B20+C19</f>
        <v>270.18</v>
      </c>
      <c r="D20" s="39">
        <f>'Month (Million m3)'!C20+D19</f>
        <v>0</v>
      </c>
      <c r="E20" s="39">
        <f>'Month (Million m3)'!D20+E19</f>
        <v>181.89</v>
      </c>
      <c r="F20" s="39">
        <f>'Month (Million m3)'!E20+F19</f>
        <v>0</v>
      </c>
      <c r="G20" s="39">
        <f>'Month (Million m3)'!F20+G19</f>
        <v>452.05999999999995</v>
      </c>
      <c r="H20" s="39">
        <f>'Month (Million m3)'!G20+H19</f>
        <v>12.52</v>
      </c>
      <c r="I20" s="39">
        <f>'Month (Million m3)'!H20+I19</f>
        <v>89.300000000000011</v>
      </c>
      <c r="J20" s="39">
        <f>'Month (Million m3)'!I20+J19</f>
        <v>89.300000000000011</v>
      </c>
      <c r="K20" s="39">
        <f>'Month (Million m3)'!J20+K19</f>
        <v>0</v>
      </c>
      <c r="L20" s="39">
        <f>'Month (Million m3)'!K20+L19</f>
        <v>643.37</v>
      </c>
      <c r="M20" s="39">
        <f>'Month (Million m3)'!L20+M19</f>
        <v>0</v>
      </c>
      <c r="N20" s="39">
        <f>'Month (Million m3)'!M20+N19</f>
        <v>0</v>
      </c>
      <c r="O20" s="39">
        <f>'Month (Million m3)'!N20+O19</f>
        <v>745.19</v>
      </c>
      <c r="P20" s="39">
        <f>'Month (Million m3)'!O20+P19</f>
        <v>-293.13</v>
      </c>
      <c r="R20" s="32">
        <f>R24-12</f>
        <v>283</v>
      </c>
      <c r="S20" s="40" t="str">
        <f t="shared" si="1"/>
        <v>'Month (Million m3)'!A283</v>
      </c>
      <c r="T20" s="40" t="str">
        <f>V$16&amp;T$17&amp;$R20</f>
        <v>'Month (Million m3)'!B283</v>
      </c>
      <c r="U20" s="40" t="str">
        <f>V$16&amp;U$17&amp;$R20</f>
        <v>'Month (Million m3)'!C283</v>
      </c>
      <c r="V20" s="40" t="str">
        <f>V$16&amp;V$17&amp;$R20</f>
        <v>'Month (Million m3)'!D283</v>
      </c>
      <c r="W20" s="40" t="str">
        <f>V$16&amp;W$17&amp;$R20</f>
        <v>'Month (Million m3)'!E283</v>
      </c>
      <c r="X20" s="40" t="str">
        <f>V$16&amp;X$17&amp;$R20</f>
        <v>'Month (Million m3)'!F283</v>
      </c>
      <c r="Y20" s="40" t="str">
        <f>V$16&amp;Y$17&amp;$R20</f>
        <v>'Month (Million m3)'!G283</v>
      </c>
      <c r="Z20" s="40" t="str">
        <f>V$16&amp;Z$17&amp;$R20</f>
        <v>'Month (Million m3)'!H283</v>
      </c>
      <c r="AA20" s="40" t="str">
        <f>V$16&amp;AA$17&amp;$R20</f>
        <v>'Month (Million m3)'!I283</v>
      </c>
      <c r="AB20" s="40" t="str">
        <f>V$16&amp;AB$17&amp;$R20</f>
        <v>'Month (Million m3)'!J283</v>
      </c>
      <c r="AC20" s="40" t="str">
        <f>V$16&amp;AC$17&amp;$R20</f>
        <v>'Month (Million m3)'!K283</v>
      </c>
      <c r="AD20" s="40" t="str">
        <f>V$16&amp;AD$17&amp;$R20</f>
        <v>'Month (Million m3)'!L283</v>
      </c>
      <c r="AE20" s="40" t="str">
        <f>V$16&amp;AE$17&amp;$R20</f>
        <v>'Month (Million m3)'!M283</v>
      </c>
      <c r="AF20" s="40" t="str">
        <f>V$16&amp;AF$17&amp;$R20</f>
        <v>'Month (Million m3)'!N283</v>
      </c>
      <c r="AG20" s="40" t="str">
        <f>V$16&amp;AG$17&amp;$R20</f>
        <v>'Month (Million m3)'!O283</v>
      </c>
    </row>
    <row r="21" spans="1:35" x14ac:dyDescent="0.3">
      <c r="A21" s="32">
        <f t="shared" ref="A21:A30" si="2">A20</f>
        <v>2001</v>
      </c>
      <c r="B21" s="14" t="s">
        <v>51</v>
      </c>
      <c r="C21" s="39">
        <f>'Month (Million m3)'!B21+C20</f>
        <v>281.51</v>
      </c>
      <c r="D21" s="39">
        <f>'Month (Million m3)'!C21+D20</f>
        <v>0</v>
      </c>
      <c r="E21" s="39">
        <f>'Month (Million m3)'!D21+E20</f>
        <v>262.59999999999997</v>
      </c>
      <c r="F21" s="39">
        <f>'Month (Million m3)'!E21+F20</f>
        <v>0</v>
      </c>
      <c r="G21" s="39">
        <f>'Month (Million m3)'!F21+G20</f>
        <v>544.09999999999991</v>
      </c>
      <c r="H21" s="39">
        <f>'Month (Million m3)'!G21+H20</f>
        <v>213.14000000000001</v>
      </c>
      <c r="I21" s="39">
        <f>'Month (Million m3)'!H21+I20</f>
        <v>139.11000000000001</v>
      </c>
      <c r="J21" s="39">
        <f>'Month (Million m3)'!I21+J20</f>
        <v>139.11000000000001</v>
      </c>
      <c r="K21" s="39">
        <f>'Month (Million m3)'!J21+K20</f>
        <v>0</v>
      </c>
      <c r="L21" s="39">
        <f>'Month (Million m3)'!K21+L20</f>
        <v>964.37</v>
      </c>
      <c r="M21" s="39">
        <f>'Month (Million m3)'!L21+M20</f>
        <v>0</v>
      </c>
      <c r="N21" s="39">
        <f>'Month (Million m3)'!M21+N20</f>
        <v>0</v>
      </c>
      <c r="O21" s="39">
        <f>'Month (Million m3)'!N21+O20</f>
        <v>1316.63</v>
      </c>
      <c r="P21" s="39">
        <f>'Month (Million m3)'!O21+P20</f>
        <v>-772.53</v>
      </c>
    </row>
    <row r="22" spans="1:35" x14ac:dyDescent="0.3">
      <c r="A22" s="32">
        <f t="shared" si="2"/>
        <v>2001</v>
      </c>
      <c r="B22" s="14" t="s">
        <v>52</v>
      </c>
      <c r="C22" s="39">
        <f>'Month (Million m3)'!B22+C21</f>
        <v>281.51</v>
      </c>
      <c r="D22" s="39">
        <f>'Month (Million m3)'!C22+D21</f>
        <v>0</v>
      </c>
      <c r="E22" s="39">
        <f>'Month (Million m3)'!D22+E21</f>
        <v>324.83999999999997</v>
      </c>
      <c r="F22" s="39">
        <f>'Month (Million m3)'!E22+F21</f>
        <v>0</v>
      </c>
      <c r="G22" s="39">
        <f>'Month (Million m3)'!F22+G21</f>
        <v>606.33999999999992</v>
      </c>
      <c r="H22" s="39">
        <f>'Month (Million m3)'!G22+H21</f>
        <v>859.8</v>
      </c>
      <c r="I22" s="39">
        <f>'Month (Million m3)'!H22+I21</f>
        <v>183.53000000000003</v>
      </c>
      <c r="J22" s="39">
        <f>'Month (Million m3)'!I22+J21</f>
        <v>183.53000000000003</v>
      </c>
      <c r="K22" s="39">
        <f>'Month (Million m3)'!J22+K21</f>
        <v>0</v>
      </c>
      <c r="L22" s="39">
        <f>'Month (Million m3)'!K22+L21</f>
        <v>1275.3699999999999</v>
      </c>
      <c r="M22" s="39">
        <f>'Month (Million m3)'!L22+M21</f>
        <v>0</v>
      </c>
      <c r="N22" s="39">
        <f>'Month (Million m3)'!M22+N21</f>
        <v>0</v>
      </c>
      <c r="O22" s="39">
        <f>'Month (Million m3)'!N22+O21</f>
        <v>2318.71</v>
      </c>
      <c r="P22" s="39">
        <f>'Month (Million m3)'!O22+P21</f>
        <v>-1712.3600000000001</v>
      </c>
      <c r="R22" s="32">
        <f>R23-1</f>
        <v>293</v>
      </c>
      <c r="S22" s="40" t="str">
        <f>V$16&amp;S$17&amp;$R22</f>
        <v>'Month (Million m3)'!A293</v>
      </c>
      <c r="T22" s="40" t="str">
        <f>V$16&amp;T$17&amp;$R22</f>
        <v>'Month (Million m3)'!B293</v>
      </c>
      <c r="U22" s="40" t="str">
        <f>V$16&amp;U$17&amp;$R22</f>
        <v>'Month (Million m3)'!C293</v>
      </c>
      <c r="V22" s="40" t="str">
        <f>V$16&amp;V$17&amp;$R22</f>
        <v>'Month (Million m3)'!D293</v>
      </c>
      <c r="W22" s="40" t="str">
        <f>V$16&amp;W$17&amp;$R22</f>
        <v>'Month (Million m3)'!E293</v>
      </c>
      <c r="X22" s="40" t="str">
        <f>V$16&amp;X$17&amp;$R22</f>
        <v>'Month (Million m3)'!F293</v>
      </c>
      <c r="Y22" s="40" t="str">
        <f>V$16&amp;Y$17&amp;$R22</f>
        <v>'Month (Million m3)'!G293</v>
      </c>
      <c r="Z22" s="40" t="str">
        <f>V$16&amp;Z$17&amp;$R22</f>
        <v>'Month (Million m3)'!H293</v>
      </c>
      <c r="AA22" s="40" t="str">
        <f>V$16&amp;AA$17&amp;$R22</f>
        <v>'Month (Million m3)'!I293</v>
      </c>
      <c r="AB22" s="40" t="str">
        <f>V$16&amp;AB$17&amp;$R22</f>
        <v>'Month (Million m3)'!J293</v>
      </c>
      <c r="AC22" s="40" t="str">
        <f>V$16&amp;AC$17&amp;$R22</f>
        <v>'Month (Million m3)'!K293</v>
      </c>
      <c r="AD22" s="40" t="str">
        <f>V$16&amp;AD$17&amp;$R22</f>
        <v>'Month (Million m3)'!L293</v>
      </c>
      <c r="AE22" s="40" t="str">
        <f>V$16&amp;AE$17&amp;$R22</f>
        <v>'Month (Million m3)'!M293</v>
      </c>
      <c r="AF22" s="40" t="str">
        <f>V$16&amp;AF$17&amp;$R22</f>
        <v>'Month (Million m3)'!N293</v>
      </c>
      <c r="AG22" s="40" t="str">
        <f>V$16&amp;AG$17&amp;$R22</f>
        <v>'Month (Million m3)'!O293</v>
      </c>
    </row>
    <row r="23" spans="1:35" x14ac:dyDescent="0.3">
      <c r="A23" s="32">
        <f t="shared" si="2"/>
        <v>2001</v>
      </c>
      <c r="B23" s="14" t="s">
        <v>53</v>
      </c>
      <c r="C23" s="39">
        <f>'Month (Million m3)'!B23+C22</f>
        <v>281.51</v>
      </c>
      <c r="D23" s="39">
        <f>'Month (Million m3)'!C23+D22</f>
        <v>0</v>
      </c>
      <c r="E23" s="39">
        <f>'Month (Million m3)'!D23+E22</f>
        <v>389.84</v>
      </c>
      <c r="F23" s="39">
        <f>'Month (Million m3)'!E23+F22</f>
        <v>0</v>
      </c>
      <c r="G23" s="39">
        <f>'Month (Million m3)'!F23+G22</f>
        <v>671.33999999999992</v>
      </c>
      <c r="H23" s="39">
        <f>'Month (Million m3)'!G23+H22</f>
        <v>1721.8</v>
      </c>
      <c r="I23" s="39">
        <f>'Month (Million m3)'!H23+I22</f>
        <v>229.78000000000003</v>
      </c>
      <c r="J23" s="39">
        <f>'Month (Million m3)'!I23+J22</f>
        <v>229.78000000000003</v>
      </c>
      <c r="K23" s="39">
        <f>'Month (Million m3)'!J23+K22</f>
        <v>0</v>
      </c>
      <c r="L23" s="39">
        <f>'Month (Million m3)'!K23+L22</f>
        <v>1568.37</v>
      </c>
      <c r="M23" s="39">
        <f>'Month (Million m3)'!L23+M22</f>
        <v>0</v>
      </c>
      <c r="N23" s="39">
        <f>'Month (Million m3)'!M23+N22</f>
        <v>0</v>
      </c>
      <c r="O23" s="39">
        <f>'Month (Million m3)'!N23+O22</f>
        <v>3519.96</v>
      </c>
      <c r="P23" s="39">
        <f>'Month (Million m3)'!O23+P22</f>
        <v>-2848.61</v>
      </c>
      <c r="R23" s="32">
        <f>R24-1</f>
        <v>294</v>
      </c>
      <c r="S23" s="40" t="str">
        <f t="shared" ref="S23:S24" si="3">V$16&amp;S$17&amp;$R23</f>
        <v>'Month (Million m3)'!A294</v>
      </c>
      <c r="T23" s="40" t="str">
        <f>V$16&amp;T$17&amp;$R23</f>
        <v>'Month (Million m3)'!B294</v>
      </c>
      <c r="U23" s="40" t="str">
        <f>V$16&amp;U$17&amp;$R23</f>
        <v>'Month (Million m3)'!C294</v>
      </c>
      <c r="V23" s="40" t="str">
        <f>V$16&amp;V$17&amp;$R23</f>
        <v>'Month (Million m3)'!D294</v>
      </c>
      <c r="W23" s="40" t="str">
        <f>V$16&amp;W$17&amp;$R23</f>
        <v>'Month (Million m3)'!E294</v>
      </c>
      <c r="X23" s="40" t="str">
        <f>V$16&amp;X$17&amp;$R23</f>
        <v>'Month (Million m3)'!F294</v>
      </c>
      <c r="Y23" s="40" t="str">
        <f>V$16&amp;Y$17&amp;$R23</f>
        <v>'Month (Million m3)'!G294</v>
      </c>
      <c r="Z23" s="40" t="str">
        <f>V$16&amp;Z$17&amp;$R23</f>
        <v>'Month (Million m3)'!H294</v>
      </c>
      <c r="AA23" s="40" t="str">
        <f>V$16&amp;AA$17&amp;$R23</f>
        <v>'Month (Million m3)'!I294</v>
      </c>
      <c r="AB23" s="40" t="str">
        <f>V$16&amp;AB$17&amp;$R23</f>
        <v>'Month (Million m3)'!J294</v>
      </c>
      <c r="AC23" s="40" t="str">
        <f>V$16&amp;AC$17&amp;$R23</f>
        <v>'Month (Million m3)'!K294</v>
      </c>
      <c r="AD23" s="40" t="str">
        <f>V$16&amp;AD$17&amp;$R23</f>
        <v>'Month (Million m3)'!L294</v>
      </c>
      <c r="AE23" s="40" t="str">
        <f>V$16&amp;AE$17&amp;$R23</f>
        <v>'Month (Million m3)'!M294</v>
      </c>
      <c r="AF23" s="40" t="str">
        <f>V$16&amp;AF$17&amp;$R23</f>
        <v>'Month (Million m3)'!N294</v>
      </c>
      <c r="AG23" s="40" t="str">
        <f>V$16&amp;AG$17&amp;$R23</f>
        <v>'Month (Million m3)'!O294</v>
      </c>
    </row>
    <row r="24" spans="1:35" ht="13.5" customHeight="1" x14ac:dyDescent="0.3">
      <c r="A24" s="32">
        <f t="shared" si="2"/>
        <v>2001</v>
      </c>
      <c r="B24" s="14" t="s">
        <v>54</v>
      </c>
      <c r="C24" s="39">
        <f>'Month (Million m3)'!B24+C23</f>
        <v>281.51</v>
      </c>
      <c r="D24" s="39">
        <f>'Month (Million m3)'!C24+D23</f>
        <v>0</v>
      </c>
      <c r="E24" s="39">
        <f>'Month (Million m3)'!D24+E23</f>
        <v>452.84</v>
      </c>
      <c r="F24" s="39">
        <f>'Month (Million m3)'!E24+F23</f>
        <v>0</v>
      </c>
      <c r="G24" s="39">
        <f>'Month (Million m3)'!F24+G23</f>
        <v>734.33999999999992</v>
      </c>
      <c r="H24" s="39">
        <f>'Month (Million m3)'!G24+H23</f>
        <v>2673.8</v>
      </c>
      <c r="I24" s="39">
        <f>'Month (Million m3)'!H24+I23</f>
        <v>234.99000000000004</v>
      </c>
      <c r="J24" s="39">
        <f>'Month (Million m3)'!I24+J23</f>
        <v>234.99000000000004</v>
      </c>
      <c r="K24" s="39">
        <f>'Month (Million m3)'!J24+K23</f>
        <v>0</v>
      </c>
      <c r="L24" s="39">
        <f>'Month (Million m3)'!K24+L23</f>
        <v>1832.37</v>
      </c>
      <c r="M24" s="39">
        <f>'Month (Million m3)'!L24+M23</f>
        <v>0</v>
      </c>
      <c r="N24" s="39">
        <f>'Month (Million m3)'!M24+N23</f>
        <v>0</v>
      </c>
      <c r="O24" s="39">
        <f>'Month (Million m3)'!N24+O23</f>
        <v>4741.17</v>
      </c>
      <c r="P24" s="39">
        <f>'Month (Million m3)'!O24+P23</f>
        <v>-4006.82</v>
      </c>
      <c r="R24" s="32">
        <f>(((S1-1999)*12)-(12-S2))+6</f>
        <v>295</v>
      </c>
      <c r="S24" s="40" t="str">
        <f t="shared" si="3"/>
        <v>'Month (Million m3)'!A295</v>
      </c>
      <c r="T24" s="40" t="str">
        <f>V$16&amp;T$17&amp;$R24</f>
        <v>'Month (Million m3)'!B295</v>
      </c>
      <c r="U24" s="40" t="str">
        <f>V$16&amp;U$17&amp;$R24</f>
        <v>'Month (Million m3)'!C295</v>
      </c>
      <c r="V24" s="40" t="str">
        <f>V$16&amp;V$17&amp;$R24</f>
        <v>'Month (Million m3)'!D295</v>
      </c>
      <c r="W24" s="40" t="str">
        <f>V$16&amp;W$17&amp;$R24</f>
        <v>'Month (Million m3)'!E295</v>
      </c>
      <c r="X24" s="40" t="str">
        <f>V$16&amp;X$17&amp;$R24</f>
        <v>'Month (Million m3)'!F295</v>
      </c>
      <c r="Y24" s="40" t="str">
        <f>V$16&amp;Y$17&amp;$R24</f>
        <v>'Month (Million m3)'!G295</v>
      </c>
      <c r="Z24" s="40" t="str">
        <f>V$16&amp;Z$17&amp;$R24</f>
        <v>'Month (Million m3)'!H295</v>
      </c>
      <c r="AA24" s="40" t="str">
        <f>V$16&amp;AA$17&amp;$R24</f>
        <v>'Month (Million m3)'!I295</v>
      </c>
      <c r="AB24" s="40" t="str">
        <f>V$16&amp;AB$17&amp;$R24</f>
        <v>'Month (Million m3)'!J295</v>
      </c>
      <c r="AC24" s="40" t="str">
        <f>V$16&amp;AC$17&amp;$R24</f>
        <v>'Month (Million m3)'!K295</v>
      </c>
      <c r="AD24" s="40" t="str">
        <f>V$16&amp;AD$17&amp;$R24</f>
        <v>'Month (Million m3)'!L295</v>
      </c>
      <c r="AE24" s="40" t="str">
        <f>V$16&amp;AE$17&amp;$R24</f>
        <v>'Month (Million m3)'!M295</v>
      </c>
      <c r="AF24" s="40" t="str">
        <f>V$16&amp;AF$17&amp;$R24</f>
        <v>'Month (Million m3)'!N295</v>
      </c>
      <c r="AG24" s="40" t="str">
        <f>V$16&amp;AG$17&amp;$R24</f>
        <v>'Month (Million m3)'!O295</v>
      </c>
    </row>
    <row r="25" spans="1:35" x14ac:dyDescent="0.3">
      <c r="A25" s="32">
        <f t="shared" si="2"/>
        <v>2001</v>
      </c>
      <c r="B25" s="14" t="s">
        <v>55</v>
      </c>
      <c r="C25" s="39">
        <f>'Month (Million m3)'!B25+C24</f>
        <v>281.51</v>
      </c>
      <c r="D25" s="39">
        <f>'Month (Million m3)'!C25+D24</f>
        <v>0</v>
      </c>
      <c r="E25" s="39">
        <f>'Month (Million m3)'!D25+E24</f>
        <v>452.84</v>
      </c>
      <c r="F25" s="39">
        <f>'Month (Million m3)'!E25+F24</f>
        <v>0</v>
      </c>
      <c r="G25" s="39">
        <f>'Month (Million m3)'!F25+G24</f>
        <v>734.33999999999992</v>
      </c>
      <c r="H25" s="39">
        <f>'Month (Million m3)'!G25+H24</f>
        <v>3996.15</v>
      </c>
      <c r="I25" s="39">
        <f>'Month (Million m3)'!H25+I24</f>
        <v>261.27000000000004</v>
      </c>
      <c r="J25" s="39">
        <f>'Month (Million m3)'!I25+J24</f>
        <v>261.27000000000004</v>
      </c>
      <c r="K25" s="39">
        <f>'Month (Million m3)'!J25+K24</f>
        <v>0</v>
      </c>
      <c r="L25" s="39">
        <f>'Month (Million m3)'!K25+L24</f>
        <v>2128.37</v>
      </c>
      <c r="M25" s="39">
        <f>'Month (Million m3)'!L25+M24</f>
        <v>0</v>
      </c>
      <c r="N25" s="39">
        <f>'Month (Million m3)'!M25+N24</f>
        <v>0</v>
      </c>
      <c r="O25" s="39">
        <f>'Month (Million m3)'!N25+O24</f>
        <v>6385.8</v>
      </c>
      <c r="P25" s="39">
        <f>'Month (Million m3)'!O25+P24</f>
        <v>-5651.4500000000007</v>
      </c>
      <c r="R25" s="14"/>
    </row>
    <row r="26" spans="1:35" x14ac:dyDescent="0.3">
      <c r="A26" s="32">
        <f t="shared" si="2"/>
        <v>2001</v>
      </c>
      <c r="B26" s="14" t="s">
        <v>56</v>
      </c>
      <c r="C26" s="39">
        <f>'Month (Million m3)'!B26+C25</f>
        <v>281.51</v>
      </c>
      <c r="D26" s="39">
        <f>'Month (Million m3)'!C26+D25</f>
        <v>0</v>
      </c>
      <c r="E26" s="39">
        <f>'Month (Million m3)'!D26+E25</f>
        <v>518.74</v>
      </c>
      <c r="F26" s="39">
        <f>'Month (Million m3)'!E26+F25</f>
        <v>0</v>
      </c>
      <c r="G26" s="39">
        <f>'Month (Million m3)'!F26+G25</f>
        <v>800.2399999999999</v>
      </c>
      <c r="H26" s="39">
        <f>'Month (Million m3)'!G26+H25</f>
        <v>5106.58</v>
      </c>
      <c r="I26" s="39">
        <f>'Month (Million m3)'!H26+I25</f>
        <v>308.34000000000003</v>
      </c>
      <c r="J26" s="39">
        <f>'Month (Million m3)'!I26+J25</f>
        <v>308.34000000000003</v>
      </c>
      <c r="K26" s="39">
        <f>'Month (Million m3)'!J26+K25</f>
        <v>0</v>
      </c>
      <c r="L26" s="39">
        <f>'Month (Million m3)'!K26+L25</f>
        <v>2415.09</v>
      </c>
      <c r="M26" s="39">
        <f>'Month (Million m3)'!L26+M25</f>
        <v>0</v>
      </c>
      <c r="N26" s="39">
        <f>'Month (Million m3)'!M26+N25</f>
        <v>0</v>
      </c>
      <c r="O26" s="39">
        <f>'Month (Million m3)'!N26+O25</f>
        <v>7830.02</v>
      </c>
      <c r="P26" s="39">
        <f>'Month (Million m3)'!O26+P25</f>
        <v>-7029.77</v>
      </c>
      <c r="R26" s="14"/>
    </row>
    <row r="27" spans="1:35" x14ac:dyDescent="0.3">
      <c r="A27" s="32">
        <f t="shared" si="2"/>
        <v>2001</v>
      </c>
      <c r="B27" s="14" t="s">
        <v>57</v>
      </c>
      <c r="C27" s="39">
        <f>'Month (Million m3)'!B27+C26</f>
        <v>281.51</v>
      </c>
      <c r="D27" s="39">
        <f>'Month (Million m3)'!C27+D26</f>
        <v>0</v>
      </c>
      <c r="E27" s="39">
        <f>'Month (Million m3)'!D27+E26</f>
        <v>581.74</v>
      </c>
      <c r="F27" s="39">
        <f>'Month (Million m3)'!E27+F26</f>
        <v>0</v>
      </c>
      <c r="G27" s="39">
        <f>'Month (Million m3)'!F27+G26</f>
        <v>863.2399999999999</v>
      </c>
      <c r="H27" s="39">
        <f>'Month (Million m3)'!G27+H26</f>
        <v>5918.58</v>
      </c>
      <c r="I27" s="39">
        <f>'Month (Million m3)'!H27+I26</f>
        <v>359.34000000000003</v>
      </c>
      <c r="J27" s="39">
        <f>'Month (Million m3)'!I27+J26</f>
        <v>359.34000000000003</v>
      </c>
      <c r="K27" s="39">
        <f>'Month (Million m3)'!J27+K26</f>
        <v>0</v>
      </c>
      <c r="L27" s="39">
        <f>'Month (Million m3)'!K27+L26</f>
        <v>2667.09</v>
      </c>
      <c r="M27" s="39">
        <f>'Month (Million m3)'!L27+M26</f>
        <v>0</v>
      </c>
      <c r="N27" s="39">
        <f>'Month (Million m3)'!M27+N26</f>
        <v>0</v>
      </c>
      <c r="O27" s="39">
        <f>'Month (Million m3)'!N27+O26</f>
        <v>8945.02</v>
      </c>
      <c r="P27" s="39">
        <f>'Month (Million m3)'!O27+P26</f>
        <v>-8081.77</v>
      </c>
      <c r="R27" s="14"/>
      <c r="AI27" s="51"/>
    </row>
    <row r="28" spans="1:35" x14ac:dyDescent="0.3">
      <c r="A28" s="32">
        <f t="shared" si="2"/>
        <v>2001</v>
      </c>
      <c r="B28" s="14" t="s">
        <v>58</v>
      </c>
      <c r="C28" s="39">
        <f>'Month (Million m3)'!B28+C27</f>
        <v>281.51</v>
      </c>
      <c r="D28" s="39">
        <f>'Month (Million m3)'!C28+D27</f>
        <v>0</v>
      </c>
      <c r="E28" s="39">
        <f>'Month (Million m3)'!D28+E27</f>
        <v>722.74</v>
      </c>
      <c r="F28" s="39">
        <f>'Month (Million m3)'!E28+F27</f>
        <v>0</v>
      </c>
      <c r="G28" s="39">
        <f>'Month (Million m3)'!F28+G27</f>
        <v>1004.2399999999999</v>
      </c>
      <c r="H28" s="39">
        <f>'Month (Million m3)'!G28+H27</f>
        <v>6848.58</v>
      </c>
      <c r="I28" s="39">
        <f>'Month (Million m3)'!H28+I27</f>
        <v>412.06000000000006</v>
      </c>
      <c r="J28" s="39">
        <f>'Month (Million m3)'!I28+J27</f>
        <v>412.06000000000006</v>
      </c>
      <c r="K28" s="39">
        <f>'Month (Million m3)'!J28+K27</f>
        <v>0</v>
      </c>
      <c r="L28" s="39">
        <f>'Month (Million m3)'!K28+L27</f>
        <v>2933.71</v>
      </c>
      <c r="M28" s="39">
        <f>'Month (Million m3)'!L28+M27</f>
        <v>0</v>
      </c>
      <c r="N28" s="39">
        <f>'Month (Million m3)'!M28+N27</f>
        <v>0</v>
      </c>
      <c r="O28" s="39">
        <f>'Month (Million m3)'!N28+O27</f>
        <v>10194.35</v>
      </c>
      <c r="P28" s="39">
        <f>'Month (Million m3)'!O28+P27</f>
        <v>-9190.1</v>
      </c>
      <c r="R28" s="14"/>
      <c r="AI28" s="51"/>
    </row>
    <row r="29" spans="1:35" x14ac:dyDescent="0.3">
      <c r="A29" s="32">
        <f t="shared" si="2"/>
        <v>2001</v>
      </c>
      <c r="B29" s="14" t="s">
        <v>59</v>
      </c>
      <c r="C29" s="39">
        <f>'Month (Million m3)'!B29+C28</f>
        <v>281.51</v>
      </c>
      <c r="D29" s="39">
        <f>'Month (Million m3)'!C29+D28</f>
        <v>0</v>
      </c>
      <c r="E29" s="39">
        <f>'Month (Million m3)'!D29+E28</f>
        <v>879.74</v>
      </c>
      <c r="F29" s="39">
        <f>'Month (Million m3)'!E29+F28</f>
        <v>0</v>
      </c>
      <c r="G29" s="39">
        <f>'Month (Million m3)'!F29+G28</f>
        <v>1161.2399999999998</v>
      </c>
      <c r="H29" s="39">
        <f>'Month (Million m3)'!G29+H28</f>
        <v>7325.58</v>
      </c>
      <c r="I29" s="39">
        <f>'Month (Million m3)'!H29+I28</f>
        <v>462.60000000000008</v>
      </c>
      <c r="J29" s="39">
        <f>'Month (Million m3)'!I29+J28</f>
        <v>462.60000000000008</v>
      </c>
      <c r="K29" s="39">
        <f>'Month (Million m3)'!J29+K28</f>
        <v>0</v>
      </c>
      <c r="L29" s="39">
        <f>'Month (Million m3)'!K29+L28</f>
        <v>3200.71</v>
      </c>
      <c r="M29" s="39">
        <f>'Month (Million m3)'!L29+M28</f>
        <v>0</v>
      </c>
      <c r="N29" s="39">
        <f>'Month (Million m3)'!M29+N28</f>
        <v>0</v>
      </c>
      <c r="O29" s="39">
        <f>'Month (Million m3)'!N29+O28</f>
        <v>10988.89</v>
      </c>
      <c r="P29" s="39">
        <f>'Month (Million m3)'!O29+P28</f>
        <v>-9827.64</v>
      </c>
      <c r="R29" s="14"/>
      <c r="AI29" s="51"/>
    </row>
    <row r="30" spans="1:35" x14ac:dyDescent="0.3">
      <c r="A30" s="48">
        <f t="shared" si="2"/>
        <v>2001</v>
      </c>
      <c r="B30" s="36" t="s">
        <v>60</v>
      </c>
      <c r="C30" s="49">
        <f>'Month (Million m3)'!B30+C29</f>
        <v>366.96999999999997</v>
      </c>
      <c r="D30" s="49">
        <f>'Month (Million m3)'!C30+D29</f>
        <v>0</v>
      </c>
      <c r="E30" s="49">
        <f>'Month (Million m3)'!D30+E29</f>
        <v>1157.74</v>
      </c>
      <c r="F30" s="49">
        <f>'Month (Million m3)'!E30+F29</f>
        <v>0</v>
      </c>
      <c r="G30" s="49">
        <f>'Month (Million m3)'!F30+G29</f>
        <v>1524.6999999999998</v>
      </c>
      <c r="H30" s="49">
        <f>'Month (Million m3)'!G30+H29</f>
        <v>7422.19</v>
      </c>
      <c r="I30" s="49">
        <f>'Month (Million m3)'!H30+I29</f>
        <v>515.98000000000013</v>
      </c>
      <c r="J30" s="49">
        <f>'Month (Million m3)'!I30+J29</f>
        <v>515.98000000000013</v>
      </c>
      <c r="K30" s="49">
        <f>'Month (Million m3)'!J30+K29</f>
        <v>0</v>
      </c>
      <c r="L30" s="49">
        <f>'Month (Million m3)'!K30+L29</f>
        <v>3502.33</v>
      </c>
      <c r="M30" s="49">
        <f>'Month (Million m3)'!L30+M29</f>
        <v>0</v>
      </c>
      <c r="N30" s="49">
        <f>'Month (Million m3)'!M30+N29</f>
        <v>0</v>
      </c>
      <c r="O30" s="49">
        <f>'Month (Million m3)'!N30+O29</f>
        <v>11440.5</v>
      </c>
      <c r="P30" s="49">
        <f>'Month (Million m3)'!O30+P29</f>
        <v>-9915.7899999999991</v>
      </c>
      <c r="R30" s="14"/>
      <c r="AI30" s="52"/>
    </row>
    <row r="31" spans="1:35" x14ac:dyDescent="0.3">
      <c r="A31" s="32">
        <f>A19+1</f>
        <v>2002</v>
      </c>
      <c r="B31" s="14" t="s">
        <v>49</v>
      </c>
      <c r="C31" s="39">
        <f>'Month (Million m3)'!B31</f>
        <v>371</v>
      </c>
      <c r="D31" s="39">
        <f>'Month (Million m3)'!C31</f>
        <v>0</v>
      </c>
      <c r="E31" s="39">
        <f>'Month (Million m3)'!D31</f>
        <v>276.70999999999998</v>
      </c>
      <c r="F31" s="39">
        <f>'Month (Million m3)'!E31</f>
        <v>0</v>
      </c>
      <c r="G31" s="39">
        <f>'Month (Million m3)'!F31</f>
        <v>647.71</v>
      </c>
      <c r="H31" s="39">
        <f>'Month (Million m3)'!G31</f>
        <v>0</v>
      </c>
      <c r="I31" s="39">
        <f>'Month (Million m3)'!H31</f>
        <v>51.73</v>
      </c>
      <c r="J31" s="39">
        <f>'Month (Million m3)'!I31</f>
        <v>51.73</v>
      </c>
      <c r="K31" s="39">
        <f>'Month (Million m3)'!J31</f>
        <v>0</v>
      </c>
      <c r="L31" s="39">
        <f>'Month (Million m3)'!K31</f>
        <v>266</v>
      </c>
      <c r="M31" s="39">
        <f>'Month (Million m3)'!L31</f>
        <v>0</v>
      </c>
      <c r="N31" s="39">
        <f>'Month (Million m3)'!M31</f>
        <v>0</v>
      </c>
      <c r="O31" s="39">
        <f>'Month (Million m3)'!N31</f>
        <v>317.73</v>
      </c>
      <c r="P31" s="39">
        <f>'Month (Million m3)'!O31</f>
        <v>329.98</v>
      </c>
      <c r="R31" s="51"/>
      <c r="S31" s="51"/>
      <c r="T31" s="51"/>
      <c r="U31" s="51"/>
      <c r="V31" s="51"/>
      <c r="W31" s="51"/>
      <c r="X31" s="51"/>
      <c r="Y31" s="51"/>
      <c r="Z31" s="51"/>
      <c r="AA31" s="51"/>
      <c r="AB31" s="51"/>
      <c r="AC31" s="51"/>
      <c r="AD31" s="51"/>
      <c r="AE31" s="51"/>
      <c r="AF31" s="51"/>
      <c r="AG31" s="51"/>
      <c r="AH31" s="51"/>
      <c r="AI31" s="51"/>
    </row>
    <row r="32" spans="1:35" x14ac:dyDescent="0.3">
      <c r="A32" s="32">
        <f>A31</f>
        <v>2002</v>
      </c>
      <c r="B32" s="14" t="s">
        <v>50</v>
      </c>
      <c r="C32" s="39">
        <f>'Month (Million m3)'!B32+C31</f>
        <v>511</v>
      </c>
      <c r="D32" s="39">
        <f>'Month (Million m3)'!C32+D31</f>
        <v>0</v>
      </c>
      <c r="E32" s="39">
        <f>'Month (Million m3)'!D32+E31</f>
        <v>646.8599999999999</v>
      </c>
      <c r="F32" s="39">
        <f>'Month (Million m3)'!E32+F31</f>
        <v>0</v>
      </c>
      <c r="G32" s="39">
        <f>'Month (Million m3)'!F32+G31</f>
        <v>1157.8600000000001</v>
      </c>
      <c r="H32" s="39">
        <f>'Month (Million m3)'!G32+H31</f>
        <v>0</v>
      </c>
      <c r="I32" s="39">
        <f>'Month (Million m3)'!H32+I31</f>
        <v>84.09</v>
      </c>
      <c r="J32" s="39">
        <f>'Month (Million m3)'!I32+J31</f>
        <v>84.09</v>
      </c>
      <c r="K32" s="39">
        <f>'Month (Million m3)'!J32+K31</f>
        <v>0</v>
      </c>
      <c r="L32" s="39">
        <f>'Month (Million m3)'!K32+L31</f>
        <v>523</v>
      </c>
      <c r="M32" s="39">
        <f>'Month (Million m3)'!L32+M31</f>
        <v>0</v>
      </c>
      <c r="N32" s="39">
        <f>'Month (Million m3)'!M32+N31</f>
        <v>0</v>
      </c>
      <c r="O32" s="39">
        <f>'Month (Million m3)'!N32+O31</f>
        <v>607.09</v>
      </c>
      <c r="P32" s="39">
        <f>'Month (Million m3)'!O32+P31</f>
        <v>550.78</v>
      </c>
      <c r="R32" s="51"/>
      <c r="S32" s="51"/>
      <c r="T32" s="51"/>
      <c r="U32" s="51"/>
      <c r="V32" s="51"/>
      <c r="W32" s="51"/>
      <c r="X32" s="51"/>
      <c r="Y32" s="51"/>
      <c r="Z32" s="51"/>
      <c r="AA32" s="51"/>
      <c r="AB32" s="51"/>
      <c r="AC32" s="51"/>
      <c r="AD32" s="51"/>
      <c r="AE32" s="51"/>
      <c r="AF32" s="51"/>
      <c r="AG32" s="51"/>
      <c r="AH32" s="51"/>
    </row>
    <row r="33" spans="1:34" x14ac:dyDescent="0.3">
      <c r="A33" s="32">
        <f t="shared" ref="A33:A42" si="4">A32</f>
        <v>2002</v>
      </c>
      <c r="B33" s="14" t="s">
        <v>51</v>
      </c>
      <c r="C33" s="39">
        <f>'Month (Million m3)'!B33+C32</f>
        <v>511</v>
      </c>
      <c r="D33" s="39">
        <f>'Month (Million m3)'!C33+D32</f>
        <v>0</v>
      </c>
      <c r="E33" s="39">
        <f>'Month (Million m3)'!D33+E32</f>
        <v>1060.5</v>
      </c>
      <c r="F33" s="39">
        <f>'Month (Million m3)'!E33+F32</f>
        <v>0</v>
      </c>
      <c r="G33" s="39">
        <f>'Month (Million m3)'!F33+G32</f>
        <v>1571.5</v>
      </c>
      <c r="H33" s="39">
        <f>'Month (Million m3)'!G33+H32</f>
        <v>507</v>
      </c>
      <c r="I33" s="39">
        <f>'Month (Million m3)'!H33+I32</f>
        <v>130.61000000000001</v>
      </c>
      <c r="J33" s="39">
        <f>'Month (Million m3)'!I33+J32</f>
        <v>130.61000000000001</v>
      </c>
      <c r="K33" s="39">
        <f>'Month (Million m3)'!J33+K32</f>
        <v>0</v>
      </c>
      <c r="L33" s="39">
        <f>'Month (Million m3)'!K33+L32</f>
        <v>840</v>
      </c>
      <c r="M33" s="39">
        <f>'Month (Million m3)'!L33+M32</f>
        <v>0</v>
      </c>
      <c r="N33" s="39">
        <f>'Month (Million m3)'!M33+N32</f>
        <v>0</v>
      </c>
      <c r="O33" s="39">
        <f>'Month (Million m3)'!N33+O32</f>
        <v>1477.6100000000001</v>
      </c>
      <c r="P33" s="39">
        <f>'Month (Million m3)'!O33+P32</f>
        <v>93.899999999999977</v>
      </c>
      <c r="R33" s="51"/>
      <c r="S33" s="51"/>
      <c r="T33" s="51"/>
      <c r="U33" s="51"/>
      <c r="V33" s="51"/>
      <c r="W33" s="51"/>
      <c r="X33" s="51"/>
      <c r="Y33" s="51"/>
      <c r="Z33" s="51"/>
      <c r="AA33" s="51"/>
      <c r="AB33" s="51"/>
      <c r="AC33" s="51"/>
      <c r="AD33" s="51"/>
      <c r="AE33" s="51"/>
      <c r="AF33" s="51"/>
      <c r="AG33" s="51"/>
      <c r="AH33" s="51"/>
    </row>
    <row r="34" spans="1:34" x14ac:dyDescent="0.3">
      <c r="A34" s="32">
        <f t="shared" si="4"/>
        <v>2002</v>
      </c>
      <c r="B34" s="14" t="s">
        <v>52</v>
      </c>
      <c r="C34" s="39">
        <f>'Month (Million m3)'!B34+C33</f>
        <v>511</v>
      </c>
      <c r="D34" s="39">
        <f>'Month (Million m3)'!C34+D33</f>
        <v>0</v>
      </c>
      <c r="E34" s="39">
        <f>'Month (Million m3)'!D34+E33</f>
        <v>1257.02</v>
      </c>
      <c r="F34" s="39">
        <f>'Month (Million m3)'!E34+F33</f>
        <v>0</v>
      </c>
      <c r="G34" s="39">
        <f>'Month (Million m3)'!F34+G33</f>
        <v>1768.02</v>
      </c>
      <c r="H34" s="39">
        <f>'Month (Million m3)'!G34+H33</f>
        <v>1403</v>
      </c>
      <c r="I34" s="39">
        <f>'Month (Million m3)'!H34+I33</f>
        <v>172.75</v>
      </c>
      <c r="J34" s="39">
        <f>'Month (Million m3)'!I34+J33</f>
        <v>172.75</v>
      </c>
      <c r="K34" s="39">
        <f>'Month (Million m3)'!J34+K33</f>
        <v>0</v>
      </c>
      <c r="L34" s="39">
        <f>'Month (Million m3)'!K34+L33</f>
        <v>1202</v>
      </c>
      <c r="M34" s="39">
        <f>'Month (Million m3)'!L34+M33</f>
        <v>0</v>
      </c>
      <c r="N34" s="39">
        <f>'Month (Million m3)'!M34+N33</f>
        <v>0</v>
      </c>
      <c r="O34" s="39">
        <f>'Month (Million m3)'!N34+O33</f>
        <v>2777.75</v>
      </c>
      <c r="P34" s="39">
        <f>'Month (Million m3)'!O34+P33</f>
        <v>-1009.7099999999999</v>
      </c>
      <c r="R34" s="52"/>
      <c r="S34" s="52"/>
      <c r="T34" s="52"/>
      <c r="U34" s="52"/>
      <c r="V34" s="52"/>
      <c r="W34" s="52"/>
      <c r="X34" s="52"/>
      <c r="Y34" s="52"/>
      <c r="Z34" s="52"/>
      <c r="AA34" s="52"/>
      <c r="AB34" s="52"/>
      <c r="AC34" s="52"/>
      <c r="AD34" s="52"/>
      <c r="AE34" s="52"/>
      <c r="AF34" s="52"/>
      <c r="AG34" s="52"/>
      <c r="AH34" s="52"/>
    </row>
    <row r="35" spans="1:34" x14ac:dyDescent="0.3">
      <c r="A35" s="32">
        <f t="shared" si="4"/>
        <v>2002</v>
      </c>
      <c r="B35" s="14" t="s">
        <v>53</v>
      </c>
      <c r="C35" s="39">
        <f>'Month (Million m3)'!B35+C34</f>
        <v>511</v>
      </c>
      <c r="D35" s="39">
        <f>'Month (Million m3)'!C35+D34</f>
        <v>0</v>
      </c>
      <c r="E35" s="39">
        <f>'Month (Million m3)'!D35+E34</f>
        <v>1325.61</v>
      </c>
      <c r="F35" s="39">
        <f>'Month (Million m3)'!E35+F34</f>
        <v>0</v>
      </c>
      <c r="G35" s="39">
        <f>'Month (Million m3)'!F35+G34</f>
        <v>1836.61</v>
      </c>
      <c r="H35" s="39">
        <f>'Month (Million m3)'!G35+H34</f>
        <v>2799</v>
      </c>
      <c r="I35" s="39">
        <f>'Month (Million m3)'!H35+I34</f>
        <v>214.7</v>
      </c>
      <c r="J35" s="39">
        <f>'Month (Million m3)'!I35+J34</f>
        <v>214.7</v>
      </c>
      <c r="K35" s="39">
        <f>'Month (Million m3)'!J35+K34</f>
        <v>0</v>
      </c>
      <c r="L35" s="39">
        <f>'Month (Million m3)'!K35+L34</f>
        <v>1501.06</v>
      </c>
      <c r="M35" s="39">
        <f>'Month (Million m3)'!L35+M34</f>
        <v>0</v>
      </c>
      <c r="N35" s="39">
        <f>'Month (Million m3)'!M35+N34</f>
        <v>0</v>
      </c>
      <c r="O35" s="39">
        <f>'Month (Million m3)'!N35+O34</f>
        <v>4514.76</v>
      </c>
      <c r="P35" s="39">
        <f>'Month (Million m3)'!O35+P34</f>
        <v>-2678.13</v>
      </c>
      <c r="R35" s="51"/>
      <c r="S35" s="51"/>
      <c r="T35" s="51"/>
      <c r="U35" s="51"/>
      <c r="V35" s="51"/>
      <c r="W35" s="51"/>
      <c r="X35" s="51"/>
      <c r="Y35" s="51"/>
      <c r="Z35" s="51"/>
      <c r="AA35" s="51"/>
      <c r="AB35" s="51"/>
      <c r="AC35" s="51"/>
      <c r="AD35" s="51"/>
      <c r="AE35" s="51"/>
      <c r="AF35" s="51"/>
      <c r="AG35" s="51"/>
      <c r="AH35" s="51"/>
    </row>
    <row r="36" spans="1:34" x14ac:dyDescent="0.3">
      <c r="A36" s="32">
        <f t="shared" si="4"/>
        <v>2002</v>
      </c>
      <c r="B36" s="14" t="s">
        <v>54</v>
      </c>
      <c r="C36" s="39">
        <f>'Month (Million m3)'!B36+C35</f>
        <v>511</v>
      </c>
      <c r="D36" s="39">
        <f>'Month (Million m3)'!C36+D35</f>
        <v>0</v>
      </c>
      <c r="E36" s="39">
        <f>'Month (Million m3)'!D36+E35</f>
        <v>1461.04</v>
      </c>
      <c r="F36" s="39">
        <f>'Month (Million m3)'!E36+F35</f>
        <v>0</v>
      </c>
      <c r="G36" s="39">
        <f>'Month (Million m3)'!F36+G35</f>
        <v>1972.04</v>
      </c>
      <c r="H36" s="39">
        <f>'Month (Million m3)'!G36+H35</f>
        <v>4054</v>
      </c>
      <c r="I36" s="39">
        <f>'Month (Million m3)'!H36+I35</f>
        <v>255.19</v>
      </c>
      <c r="J36" s="39">
        <f>'Month (Million m3)'!I36+J35</f>
        <v>255.19</v>
      </c>
      <c r="K36" s="39">
        <f>'Month (Million m3)'!J36+K35</f>
        <v>0</v>
      </c>
      <c r="L36" s="39">
        <f>'Month (Million m3)'!K36+L35</f>
        <v>1762.6499999999999</v>
      </c>
      <c r="M36" s="39">
        <f>'Month (Million m3)'!L36+M35</f>
        <v>0</v>
      </c>
      <c r="N36" s="39">
        <f>'Month (Million m3)'!M36+N35</f>
        <v>0</v>
      </c>
      <c r="O36" s="39">
        <f>'Month (Million m3)'!N36+O35</f>
        <v>6071.84</v>
      </c>
      <c r="P36" s="39">
        <f>'Month (Million m3)'!O36+P35</f>
        <v>-4099.7700000000004</v>
      </c>
      <c r="R36" s="14"/>
    </row>
    <row r="37" spans="1:34" x14ac:dyDescent="0.3">
      <c r="A37" s="32">
        <f t="shared" si="4"/>
        <v>2002</v>
      </c>
      <c r="B37" s="14" t="s">
        <v>55</v>
      </c>
      <c r="C37" s="39">
        <f>'Month (Million m3)'!B37+C36</f>
        <v>580.01</v>
      </c>
      <c r="D37" s="39">
        <f>'Month (Million m3)'!C37+D36</f>
        <v>0</v>
      </c>
      <c r="E37" s="39">
        <f>'Month (Million m3)'!D37+E36</f>
        <v>1622</v>
      </c>
      <c r="F37" s="39">
        <f>'Month (Million m3)'!E37+F36</f>
        <v>0</v>
      </c>
      <c r="G37" s="39">
        <f>'Month (Million m3)'!F37+G36</f>
        <v>2202</v>
      </c>
      <c r="H37" s="39">
        <f>'Month (Million m3)'!G37+H36</f>
        <v>4137.3599999999997</v>
      </c>
      <c r="I37" s="39">
        <f>'Month (Million m3)'!H37+I36</f>
        <v>294.67</v>
      </c>
      <c r="J37" s="39">
        <f>'Month (Million m3)'!I37+J36</f>
        <v>294.67</v>
      </c>
      <c r="K37" s="39">
        <f>'Month (Million m3)'!J37+K36</f>
        <v>0</v>
      </c>
      <c r="L37" s="39">
        <f>'Month (Million m3)'!K37+L36</f>
        <v>2023.2299999999998</v>
      </c>
      <c r="M37" s="39">
        <f>'Month (Million m3)'!L37+M36</f>
        <v>0</v>
      </c>
      <c r="N37" s="39">
        <f>'Month (Million m3)'!M37+N36</f>
        <v>0</v>
      </c>
      <c r="O37" s="39">
        <f>'Month (Million m3)'!N37+O36</f>
        <v>6455.26</v>
      </c>
      <c r="P37" s="39">
        <f>'Month (Million m3)'!O37+P36</f>
        <v>-4253.2300000000005</v>
      </c>
      <c r="R37" s="14"/>
    </row>
    <row r="38" spans="1:34" ht="14.5" x14ac:dyDescent="0.35">
      <c r="A38" s="32">
        <f t="shared" si="4"/>
        <v>2002</v>
      </c>
      <c r="B38" s="14" t="s">
        <v>56</v>
      </c>
      <c r="C38" s="39">
        <f>'Month (Million m3)'!B38+C37</f>
        <v>581.84</v>
      </c>
      <c r="D38" s="39">
        <f>'Month (Million m3)'!C38+D37</f>
        <v>0</v>
      </c>
      <c r="E38" s="39">
        <f>'Month (Million m3)'!D38+E37</f>
        <v>1775.13</v>
      </c>
      <c r="F38" s="39">
        <f>'Month (Million m3)'!E38+F37</f>
        <v>0</v>
      </c>
      <c r="G38" s="39">
        <f>'Month (Million m3)'!F38+G37</f>
        <v>2356.9499999999998</v>
      </c>
      <c r="H38" s="39">
        <f>'Month (Million m3)'!G38+H37</f>
        <v>5174.3599999999997</v>
      </c>
      <c r="I38" s="39">
        <f>'Month (Million m3)'!H38+I37</f>
        <v>313.41000000000003</v>
      </c>
      <c r="J38" s="39">
        <f>'Month (Million m3)'!I38+J37</f>
        <v>313.41000000000003</v>
      </c>
      <c r="K38" s="39">
        <f>'Month (Million m3)'!J38+K37</f>
        <v>0</v>
      </c>
      <c r="L38" s="39">
        <f>'Month (Million m3)'!K38+L37</f>
        <v>2300.2299999999996</v>
      </c>
      <c r="M38" s="39">
        <f>'Month (Million m3)'!L38+M37</f>
        <v>0</v>
      </c>
      <c r="N38" s="39">
        <f>'Month (Million m3)'!M38+N37</f>
        <v>0</v>
      </c>
      <c r="O38" s="39">
        <f>'Month (Million m3)'!N38+O37</f>
        <v>7788</v>
      </c>
      <c r="P38" s="39">
        <f>'Month (Million m3)'!O38+P37</f>
        <v>-5431.01</v>
      </c>
      <c r="R38" s="14"/>
      <c r="U38" s="47"/>
    </row>
    <row r="39" spans="1:34" ht="14.5" x14ac:dyDescent="0.35">
      <c r="A39" s="32">
        <f t="shared" si="4"/>
        <v>2002</v>
      </c>
      <c r="B39" s="14" t="s">
        <v>57</v>
      </c>
      <c r="C39" s="39">
        <f>'Month (Million m3)'!B39+C38</f>
        <v>581.84</v>
      </c>
      <c r="D39" s="39">
        <f>'Month (Million m3)'!C39+D38</f>
        <v>0</v>
      </c>
      <c r="E39" s="39">
        <f>'Month (Million m3)'!D39+E38</f>
        <v>1918.42</v>
      </c>
      <c r="F39" s="39">
        <f>'Month (Million m3)'!E39+F38</f>
        <v>0</v>
      </c>
      <c r="G39" s="39">
        <f>'Month (Million m3)'!F39+G38</f>
        <v>2500.2399999999998</v>
      </c>
      <c r="H39" s="39">
        <f>'Month (Million m3)'!G39+H38</f>
        <v>6181.36</v>
      </c>
      <c r="I39" s="39">
        <f>'Month (Million m3)'!H39+I38</f>
        <v>348.51000000000005</v>
      </c>
      <c r="J39" s="39">
        <f>'Month (Million m3)'!I39+J38</f>
        <v>348.51000000000005</v>
      </c>
      <c r="K39" s="39">
        <f>'Month (Million m3)'!J39+K38</f>
        <v>0</v>
      </c>
      <c r="L39" s="39">
        <f>'Month (Million m3)'!K39+L38</f>
        <v>2605.9599999999996</v>
      </c>
      <c r="M39" s="39">
        <f>'Month (Million m3)'!L39+M38</f>
        <v>0</v>
      </c>
      <c r="N39" s="39">
        <f>'Month (Million m3)'!M39+N38</f>
        <v>0</v>
      </c>
      <c r="O39" s="39">
        <f>'Month (Million m3)'!N39+O38</f>
        <v>9135.83</v>
      </c>
      <c r="P39" s="39">
        <f>'Month (Million m3)'!O39+P38</f>
        <v>-6635.55</v>
      </c>
      <c r="R39" s="14"/>
      <c r="U39" s="47"/>
    </row>
    <row r="40" spans="1:34" x14ac:dyDescent="0.3">
      <c r="A40" s="32">
        <f t="shared" si="4"/>
        <v>2002</v>
      </c>
      <c r="B40" s="14" t="s">
        <v>58</v>
      </c>
      <c r="C40" s="39">
        <f>'Month (Million m3)'!B40+C39</f>
        <v>581.84</v>
      </c>
      <c r="D40" s="39">
        <f>'Month (Million m3)'!C40+D39</f>
        <v>0</v>
      </c>
      <c r="E40" s="39">
        <f>'Month (Million m3)'!D40+E39</f>
        <v>2312.33</v>
      </c>
      <c r="F40" s="39">
        <f>'Month (Million m3)'!E40+F39</f>
        <v>0</v>
      </c>
      <c r="G40" s="39">
        <f>'Month (Million m3)'!F40+G39</f>
        <v>2894.1499999999996</v>
      </c>
      <c r="H40" s="39">
        <f>'Month (Million m3)'!G40+H39</f>
        <v>7366.09</v>
      </c>
      <c r="I40" s="39">
        <f>'Month (Million m3)'!H40+I39</f>
        <v>383.15000000000003</v>
      </c>
      <c r="J40" s="39">
        <f>'Month (Million m3)'!I40+J39</f>
        <v>383.15000000000003</v>
      </c>
      <c r="K40" s="39">
        <f>'Month (Million m3)'!J40+K39</f>
        <v>0</v>
      </c>
      <c r="L40" s="39">
        <f>'Month (Million m3)'!K40+L39</f>
        <v>2904.3799999999997</v>
      </c>
      <c r="M40" s="39">
        <f>'Month (Million m3)'!L40+M39</f>
        <v>0</v>
      </c>
      <c r="N40" s="39">
        <f>'Month (Million m3)'!M40+N39</f>
        <v>0</v>
      </c>
      <c r="O40" s="39">
        <f>'Month (Million m3)'!N40+O39</f>
        <v>10653.619999999999</v>
      </c>
      <c r="P40" s="39">
        <f>'Month (Million m3)'!O40+P39</f>
        <v>-7759.43</v>
      </c>
      <c r="R40" s="14"/>
    </row>
    <row r="41" spans="1:34" x14ac:dyDescent="0.3">
      <c r="A41" s="32">
        <f t="shared" si="4"/>
        <v>2002</v>
      </c>
      <c r="B41" s="14" t="s">
        <v>59</v>
      </c>
      <c r="C41" s="39">
        <f>'Month (Million m3)'!B41+C40</f>
        <v>581.84</v>
      </c>
      <c r="D41" s="39">
        <f>'Month (Million m3)'!C41+D40</f>
        <v>0</v>
      </c>
      <c r="E41" s="39">
        <f>'Month (Million m3)'!D41+E40</f>
        <v>2868.33</v>
      </c>
      <c r="F41" s="39">
        <f>'Month (Million m3)'!E41+F40</f>
        <v>0</v>
      </c>
      <c r="G41" s="39">
        <f>'Month (Million m3)'!F41+G40</f>
        <v>3450.1499999999996</v>
      </c>
      <c r="H41" s="39">
        <f>'Month (Million m3)'!G41+H40</f>
        <v>8024.09</v>
      </c>
      <c r="I41" s="39">
        <f>'Month (Million m3)'!H41+I40</f>
        <v>407.55</v>
      </c>
      <c r="J41" s="39">
        <f>'Month (Million m3)'!I41+J40</f>
        <v>407.55</v>
      </c>
      <c r="K41" s="39">
        <f>'Month (Million m3)'!J41+K40</f>
        <v>0</v>
      </c>
      <c r="L41" s="39">
        <f>'Month (Million m3)'!K41+L40</f>
        <v>3218.3799999999997</v>
      </c>
      <c r="M41" s="39">
        <f>'Month (Million m3)'!L41+M40</f>
        <v>0</v>
      </c>
      <c r="N41" s="39">
        <f>'Month (Million m3)'!M41+N40</f>
        <v>0</v>
      </c>
      <c r="O41" s="39">
        <f>'Month (Million m3)'!N41+O40</f>
        <v>11650.019999999999</v>
      </c>
      <c r="P41" s="39">
        <f>'Month (Million m3)'!O41+P40</f>
        <v>-8199.83</v>
      </c>
      <c r="R41" s="14"/>
    </row>
    <row r="42" spans="1:34" x14ac:dyDescent="0.3">
      <c r="A42" s="48">
        <f t="shared" si="4"/>
        <v>2002</v>
      </c>
      <c r="B42" s="36" t="s">
        <v>60</v>
      </c>
      <c r="C42" s="49">
        <f>'Month (Million m3)'!B42+C41</f>
        <v>611.27</v>
      </c>
      <c r="D42" s="49">
        <f>'Month (Million m3)'!C42+D41</f>
        <v>0</v>
      </c>
      <c r="E42" s="49">
        <f>'Month (Million m3)'!D42+E41</f>
        <v>3391.2599999999998</v>
      </c>
      <c r="F42" s="49">
        <f>'Month (Million m3)'!E42+F41</f>
        <v>0</v>
      </c>
      <c r="G42" s="49">
        <f>'Month (Million m3)'!F42+G41</f>
        <v>4002.5099999999998</v>
      </c>
      <c r="H42" s="49">
        <f>'Month (Million m3)'!G42+H41</f>
        <v>8373.09</v>
      </c>
      <c r="I42" s="49">
        <f>'Month (Million m3)'!H42+I41</f>
        <v>442.1</v>
      </c>
      <c r="J42" s="49">
        <f>'Month (Million m3)'!I42+J41</f>
        <v>442.1</v>
      </c>
      <c r="K42" s="49">
        <f>'Month (Million m3)'!J42+K41</f>
        <v>0</v>
      </c>
      <c r="L42" s="49">
        <f>'Month (Million m3)'!K42+L41</f>
        <v>3547.3799999999997</v>
      </c>
      <c r="M42" s="49">
        <f>'Month (Million m3)'!L42+M41</f>
        <v>0</v>
      </c>
      <c r="N42" s="49">
        <f>'Month (Million m3)'!M42+N41</f>
        <v>0</v>
      </c>
      <c r="O42" s="49">
        <f>'Month (Million m3)'!N42+O41</f>
        <v>12362.569999999998</v>
      </c>
      <c r="P42" s="49">
        <f>'Month (Million m3)'!O42+P41</f>
        <v>-8360.02</v>
      </c>
      <c r="R42" s="14"/>
    </row>
    <row r="43" spans="1:34" x14ac:dyDescent="0.3">
      <c r="A43" s="32">
        <f>A31+1</f>
        <v>2003</v>
      </c>
      <c r="B43" s="14" t="s">
        <v>49</v>
      </c>
      <c r="C43" s="39">
        <f>'Month (Million m3)'!B43</f>
        <v>0</v>
      </c>
      <c r="D43" s="39">
        <f>'Month (Million m3)'!C43</f>
        <v>0</v>
      </c>
      <c r="E43" s="39">
        <f>'Month (Million m3)'!D43</f>
        <v>601.34</v>
      </c>
      <c r="F43" s="39">
        <f>'Month (Million m3)'!E43</f>
        <v>0</v>
      </c>
      <c r="G43" s="39">
        <f>'Month (Million m3)'!F43</f>
        <v>601.34</v>
      </c>
      <c r="H43" s="39">
        <f>'Month (Million m3)'!G43</f>
        <v>110</v>
      </c>
      <c r="I43" s="39">
        <f>'Month (Million m3)'!H43</f>
        <v>30.71</v>
      </c>
      <c r="J43" s="39">
        <f>'Month (Million m3)'!I43</f>
        <v>30.71</v>
      </c>
      <c r="K43" s="39">
        <f>'Month (Million m3)'!J43</f>
        <v>0</v>
      </c>
      <c r="L43" s="39">
        <f>'Month (Million m3)'!K43</f>
        <v>334</v>
      </c>
      <c r="M43" s="39">
        <f>'Month (Million m3)'!L43</f>
        <v>0</v>
      </c>
      <c r="N43" s="39">
        <f>'Month (Million m3)'!M43</f>
        <v>0</v>
      </c>
      <c r="O43" s="39">
        <f>'Month (Million m3)'!N43</f>
        <v>474.71</v>
      </c>
      <c r="P43" s="39">
        <f>'Month (Million m3)'!O43</f>
        <v>126.63</v>
      </c>
      <c r="R43" s="14"/>
    </row>
    <row r="44" spans="1:34" x14ac:dyDescent="0.3">
      <c r="A44" s="32">
        <f>A43</f>
        <v>2003</v>
      </c>
      <c r="B44" s="14" t="s">
        <v>50</v>
      </c>
      <c r="C44" s="39">
        <f>'Month (Million m3)'!B44+C43</f>
        <v>0</v>
      </c>
      <c r="D44" s="39">
        <f>'Month (Million m3)'!C44+D43</f>
        <v>0</v>
      </c>
      <c r="E44" s="39">
        <f>'Month (Million m3)'!D44+E43</f>
        <v>1127.8699999999999</v>
      </c>
      <c r="F44" s="39">
        <f>'Month (Million m3)'!E44+F43</f>
        <v>0</v>
      </c>
      <c r="G44" s="39">
        <f>'Month (Million m3)'!F44+G43</f>
        <v>1127.8699999999999</v>
      </c>
      <c r="H44" s="39">
        <f>'Month (Million m3)'!G44+H43</f>
        <v>535</v>
      </c>
      <c r="I44" s="39">
        <f>'Month (Million m3)'!H44+I43</f>
        <v>59.78</v>
      </c>
      <c r="J44" s="39">
        <f>'Month (Million m3)'!I44+J43</f>
        <v>59.78</v>
      </c>
      <c r="K44" s="39">
        <f>'Month (Million m3)'!J44+K43</f>
        <v>0</v>
      </c>
      <c r="L44" s="39">
        <f>'Month (Million m3)'!K44+L43</f>
        <v>661</v>
      </c>
      <c r="M44" s="39">
        <f>'Month (Million m3)'!L44+M43</f>
        <v>0</v>
      </c>
      <c r="N44" s="39">
        <f>'Month (Million m3)'!M44+N43</f>
        <v>0</v>
      </c>
      <c r="O44" s="39">
        <f>'Month (Million m3)'!N44+O43</f>
        <v>1255.78</v>
      </c>
      <c r="P44" s="39">
        <f>'Month (Million m3)'!O44+P43</f>
        <v>-127.9</v>
      </c>
      <c r="R44" s="14"/>
    </row>
    <row r="45" spans="1:34" x14ac:dyDescent="0.3">
      <c r="A45" s="32">
        <f t="shared" ref="A45:A54" si="5">A44</f>
        <v>2003</v>
      </c>
      <c r="B45" s="14" t="s">
        <v>51</v>
      </c>
      <c r="C45" s="39">
        <f>'Month (Million m3)'!B45+C44</f>
        <v>0</v>
      </c>
      <c r="D45" s="39">
        <f>'Month (Million m3)'!C45+D44</f>
        <v>0</v>
      </c>
      <c r="E45" s="39">
        <f>'Month (Million m3)'!D45+E44</f>
        <v>1732.5</v>
      </c>
      <c r="F45" s="39">
        <f>'Month (Million m3)'!E45+F44</f>
        <v>0</v>
      </c>
      <c r="G45" s="39">
        <f>'Month (Million m3)'!F45+G44</f>
        <v>1732.5</v>
      </c>
      <c r="H45" s="39">
        <f>'Month (Million m3)'!G45+H44</f>
        <v>1987</v>
      </c>
      <c r="I45" s="39">
        <f>'Month (Million m3)'!H45+I44</f>
        <v>93.509999999999991</v>
      </c>
      <c r="J45" s="39">
        <f>'Month (Million m3)'!I45+J44</f>
        <v>93.509999999999991</v>
      </c>
      <c r="K45" s="39">
        <f>'Month (Million m3)'!J45+K44</f>
        <v>0</v>
      </c>
      <c r="L45" s="39">
        <f>'Month (Million m3)'!K45+L44</f>
        <v>1029</v>
      </c>
      <c r="M45" s="39">
        <f>'Month (Million m3)'!L45+M44</f>
        <v>0</v>
      </c>
      <c r="N45" s="39">
        <f>'Month (Million m3)'!M45+N44</f>
        <v>0</v>
      </c>
      <c r="O45" s="39">
        <f>'Month (Million m3)'!N45+O44</f>
        <v>3109.51</v>
      </c>
      <c r="P45" s="39">
        <f>'Month (Million m3)'!O45+P44</f>
        <v>-1377</v>
      </c>
      <c r="R45" s="14"/>
    </row>
    <row r="46" spans="1:34" x14ac:dyDescent="0.3">
      <c r="A46" s="32">
        <f t="shared" si="5"/>
        <v>2003</v>
      </c>
      <c r="B46" s="14" t="s">
        <v>52</v>
      </c>
      <c r="C46" s="39">
        <f>'Month (Million m3)'!B46+C45</f>
        <v>0</v>
      </c>
      <c r="D46" s="39">
        <f>'Month (Million m3)'!C46+D45</f>
        <v>0</v>
      </c>
      <c r="E46" s="39">
        <f>'Month (Million m3)'!D46+E45</f>
        <v>2139.12</v>
      </c>
      <c r="F46" s="39">
        <f>'Month (Million m3)'!E46+F45</f>
        <v>0</v>
      </c>
      <c r="G46" s="39">
        <f>'Month (Million m3)'!F46+G45</f>
        <v>2139.12</v>
      </c>
      <c r="H46" s="39">
        <f>'Month (Million m3)'!G46+H45</f>
        <v>3603</v>
      </c>
      <c r="I46" s="39">
        <f>'Month (Million m3)'!H46+I45</f>
        <v>123.22</v>
      </c>
      <c r="J46" s="39">
        <f>'Month (Million m3)'!I46+J45</f>
        <v>123.22</v>
      </c>
      <c r="K46" s="39">
        <f>'Month (Million m3)'!J46+K45</f>
        <v>0</v>
      </c>
      <c r="L46" s="39">
        <f>'Month (Million m3)'!K46+L45</f>
        <v>1352</v>
      </c>
      <c r="M46" s="39">
        <f>'Month (Million m3)'!L46+M45</f>
        <v>0</v>
      </c>
      <c r="N46" s="39">
        <f>'Month (Million m3)'!M46+N45</f>
        <v>0</v>
      </c>
      <c r="O46" s="39">
        <f>'Month (Million m3)'!N46+O45</f>
        <v>5078.22</v>
      </c>
      <c r="P46" s="39">
        <f>'Month (Million m3)'!O46+P45</f>
        <v>-2939.08</v>
      </c>
      <c r="R46" s="14"/>
    </row>
    <row r="47" spans="1:34" x14ac:dyDescent="0.3">
      <c r="A47" s="32">
        <f t="shared" si="5"/>
        <v>2003</v>
      </c>
      <c r="B47" s="14" t="s">
        <v>53</v>
      </c>
      <c r="C47" s="39">
        <f>'Month (Million m3)'!B47+C46</f>
        <v>0</v>
      </c>
      <c r="D47" s="39">
        <f>'Month (Million m3)'!C47+D46</f>
        <v>0</v>
      </c>
      <c r="E47" s="39">
        <f>'Month (Million m3)'!D47+E46</f>
        <v>2652.95</v>
      </c>
      <c r="F47" s="39">
        <f>'Month (Million m3)'!E47+F46</f>
        <v>0</v>
      </c>
      <c r="G47" s="39">
        <f>'Month (Million m3)'!F47+G46</f>
        <v>2652.95</v>
      </c>
      <c r="H47" s="39">
        <f>'Month (Million m3)'!G47+H46</f>
        <v>5203</v>
      </c>
      <c r="I47" s="39">
        <f>'Month (Million m3)'!H47+I46</f>
        <v>152.93</v>
      </c>
      <c r="J47" s="39">
        <f>'Month (Million m3)'!I47+J46</f>
        <v>152.93</v>
      </c>
      <c r="K47" s="39">
        <f>'Month (Million m3)'!J47+K46</f>
        <v>0</v>
      </c>
      <c r="L47" s="39">
        <f>'Month (Million m3)'!K47+L46</f>
        <v>1669</v>
      </c>
      <c r="M47" s="39">
        <f>'Month (Million m3)'!L47+M46</f>
        <v>0</v>
      </c>
      <c r="N47" s="39">
        <f>'Month (Million m3)'!M47+N46</f>
        <v>0</v>
      </c>
      <c r="O47" s="39">
        <f>'Month (Million m3)'!N47+O46</f>
        <v>7024.93</v>
      </c>
      <c r="P47" s="39">
        <f>'Month (Million m3)'!O47+P46</f>
        <v>-4371.96</v>
      </c>
      <c r="R47" s="14"/>
    </row>
    <row r="48" spans="1:34" x14ac:dyDescent="0.3">
      <c r="A48" s="32">
        <f t="shared" si="5"/>
        <v>2003</v>
      </c>
      <c r="B48" s="14" t="s">
        <v>54</v>
      </c>
      <c r="C48" s="39">
        <f>'Month (Million m3)'!B48+C47</f>
        <v>0</v>
      </c>
      <c r="D48" s="39">
        <f>'Month (Million m3)'!C48+D47</f>
        <v>0</v>
      </c>
      <c r="E48" s="39">
        <f>'Month (Million m3)'!D48+E47</f>
        <v>2915.31</v>
      </c>
      <c r="F48" s="39">
        <f>'Month (Million m3)'!E48+F47</f>
        <v>0</v>
      </c>
      <c r="G48" s="39">
        <f>'Month (Million m3)'!F48+G47</f>
        <v>2915.31</v>
      </c>
      <c r="H48" s="39">
        <f>'Month (Million m3)'!G48+H47</f>
        <v>6835</v>
      </c>
      <c r="I48" s="39">
        <f>'Month (Million m3)'!H48+I47</f>
        <v>159.42000000000002</v>
      </c>
      <c r="J48" s="39">
        <f>'Month (Million m3)'!I48+J47</f>
        <v>159.42000000000002</v>
      </c>
      <c r="K48" s="39">
        <f>'Month (Million m3)'!J48+K47</f>
        <v>0</v>
      </c>
      <c r="L48" s="39">
        <f>'Month (Million m3)'!K48+L47</f>
        <v>1948</v>
      </c>
      <c r="M48" s="39">
        <f>'Month (Million m3)'!L48+M47</f>
        <v>0</v>
      </c>
      <c r="N48" s="39">
        <f>'Month (Million m3)'!M48+N47</f>
        <v>0</v>
      </c>
      <c r="O48" s="39">
        <f>'Month (Million m3)'!N48+O47</f>
        <v>8942.42</v>
      </c>
      <c r="P48" s="39">
        <f>'Month (Million m3)'!O48+P47</f>
        <v>-6027.09</v>
      </c>
      <c r="R48" s="14"/>
    </row>
    <row r="49" spans="1:16" x14ac:dyDescent="0.3">
      <c r="A49" s="32">
        <f t="shared" si="5"/>
        <v>2003</v>
      </c>
      <c r="B49" s="14" t="s">
        <v>55</v>
      </c>
      <c r="C49" s="39">
        <f>'Month (Million m3)'!B49+C48</f>
        <v>0</v>
      </c>
      <c r="D49" s="39">
        <f>'Month (Million m3)'!C49+D48</f>
        <v>0</v>
      </c>
      <c r="E49" s="39">
        <f>'Month (Million m3)'!D49+E48</f>
        <v>3281.29</v>
      </c>
      <c r="F49" s="39">
        <f>'Month (Million m3)'!E49+F48</f>
        <v>0</v>
      </c>
      <c r="G49" s="39">
        <f>'Month (Million m3)'!F49+G48</f>
        <v>3281.29</v>
      </c>
      <c r="H49" s="39">
        <f>'Month (Million m3)'!G49+H48</f>
        <v>8467</v>
      </c>
      <c r="I49" s="39">
        <f>'Month (Million m3)'!H49+I48</f>
        <v>175.96</v>
      </c>
      <c r="J49" s="39">
        <f>'Month (Million m3)'!I49+J48</f>
        <v>175.96</v>
      </c>
      <c r="K49" s="39">
        <f>'Month (Million m3)'!J49+K48</f>
        <v>0</v>
      </c>
      <c r="L49" s="39">
        <f>'Month (Million m3)'!K49+L48</f>
        <v>2239</v>
      </c>
      <c r="M49" s="39">
        <f>'Month (Million m3)'!L49+M48</f>
        <v>0</v>
      </c>
      <c r="N49" s="39">
        <f>'Month (Million m3)'!M49+N48</f>
        <v>0</v>
      </c>
      <c r="O49" s="39">
        <f>'Month (Million m3)'!N49+O48</f>
        <v>10881.96</v>
      </c>
      <c r="P49" s="39">
        <f>'Month (Million m3)'!O49+P48</f>
        <v>-7600.65</v>
      </c>
    </row>
    <row r="50" spans="1:16" x14ac:dyDescent="0.3">
      <c r="A50" s="32">
        <f t="shared" si="5"/>
        <v>2003</v>
      </c>
      <c r="B50" s="14" t="s">
        <v>56</v>
      </c>
      <c r="C50" s="39">
        <f>'Month (Million m3)'!B50+C49</f>
        <v>0</v>
      </c>
      <c r="D50" s="39">
        <f>'Month (Million m3)'!C50+D49</f>
        <v>0</v>
      </c>
      <c r="E50" s="39">
        <f>'Month (Million m3)'!D50+E49</f>
        <v>3611.61</v>
      </c>
      <c r="F50" s="39">
        <f>'Month (Million m3)'!E50+F49</f>
        <v>0</v>
      </c>
      <c r="G50" s="39">
        <f>'Month (Million m3)'!F50+G49</f>
        <v>3611.61</v>
      </c>
      <c r="H50" s="39">
        <f>'Month (Million m3)'!G50+H49</f>
        <v>10118</v>
      </c>
      <c r="I50" s="39">
        <f>'Month (Million m3)'!H50+I49</f>
        <v>195.79000000000002</v>
      </c>
      <c r="J50" s="39">
        <f>'Month (Million m3)'!I50+J49</f>
        <v>195.79000000000002</v>
      </c>
      <c r="K50" s="39">
        <f>'Month (Million m3)'!J50+K49</f>
        <v>0</v>
      </c>
      <c r="L50" s="39">
        <f>'Month (Million m3)'!K50+L49</f>
        <v>2507</v>
      </c>
      <c r="M50" s="39">
        <f>'Month (Million m3)'!L50+M49</f>
        <v>0</v>
      </c>
      <c r="N50" s="39">
        <f>'Month (Million m3)'!M50+N49</f>
        <v>0</v>
      </c>
      <c r="O50" s="39">
        <f>'Month (Million m3)'!N50+O49</f>
        <v>12820.789999999999</v>
      </c>
      <c r="P50" s="39">
        <f>'Month (Million m3)'!O50+P49</f>
        <v>-9209.16</v>
      </c>
    </row>
    <row r="51" spans="1:16" x14ac:dyDescent="0.3">
      <c r="A51" s="32">
        <f t="shared" si="5"/>
        <v>2003</v>
      </c>
      <c r="B51" s="14" t="s">
        <v>57</v>
      </c>
      <c r="C51" s="39">
        <f>'Month (Million m3)'!B51+C50</f>
        <v>0</v>
      </c>
      <c r="D51" s="39">
        <f>'Month (Million m3)'!C51+D50</f>
        <v>0</v>
      </c>
      <c r="E51" s="39">
        <f>'Month (Million m3)'!D51+E50</f>
        <v>3851.7000000000003</v>
      </c>
      <c r="F51" s="39">
        <f>'Month (Million m3)'!E51+F50</f>
        <v>0</v>
      </c>
      <c r="G51" s="39">
        <f>'Month (Million m3)'!F51+G50</f>
        <v>3851.7000000000003</v>
      </c>
      <c r="H51" s="39">
        <f>'Month (Million m3)'!G51+H50</f>
        <v>10577</v>
      </c>
      <c r="I51" s="39">
        <f>'Month (Million m3)'!H51+I50</f>
        <v>239.39000000000001</v>
      </c>
      <c r="J51" s="39">
        <f>'Month (Million m3)'!I51+J50</f>
        <v>239.39000000000001</v>
      </c>
      <c r="K51" s="39">
        <f>'Month (Million m3)'!J51+K50</f>
        <v>0</v>
      </c>
      <c r="L51" s="39">
        <f>'Month (Million m3)'!K51+L50</f>
        <v>2793.7200000000003</v>
      </c>
      <c r="M51" s="39">
        <f>'Month (Million m3)'!L51+M50</f>
        <v>0</v>
      </c>
      <c r="N51" s="39">
        <f>'Month (Million m3)'!M51+N50</f>
        <v>0</v>
      </c>
      <c r="O51" s="39">
        <f>'Month (Million m3)'!N51+O50</f>
        <v>13610.109999999999</v>
      </c>
      <c r="P51" s="39">
        <f>'Month (Million m3)'!O51+P50</f>
        <v>-9758.39</v>
      </c>
    </row>
    <row r="52" spans="1:16" x14ac:dyDescent="0.3">
      <c r="A52" s="32">
        <f t="shared" si="5"/>
        <v>2003</v>
      </c>
      <c r="B52" s="14" t="s">
        <v>58</v>
      </c>
      <c r="C52" s="39">
        <f>'Month (Million m3)'!B52+C51</f>
        <v>0</v>
      </c>
      <c r="D52" s="39">
        <f>'Month (Million m3)'!C52+D51</f>
        <v>0</v>
      </c>
      <c r="E52" s="39">
        <f>'Month (Million m3)'!D52+E51</f>
        <v>4616.9400000000005</v>
      </c>
      <c r="F52" s="39">
        <f>'Month (Million m3)'!E52+F51</f>
        <v>0</v>
      </c>
      <c r="G52" s="39">
        <f>'Month (Million m3)'!F52+G51</f>
        <v>4616.9400000000005</v>
      </c>
      <c r="H52" s="39">
        <f>'Month (Million m3)'!G52+H51</f>
        <v>11277</v>
      </c>
      <c r="I52" s="39">
        <f>'Month (Million m3)'!H52+I51</f>
        <v>264.53000000000003</v>
      </c>
      <c r="J52" s="39">
        <f>'Month (Million m3)'!I52+J51</f>
        <v>264.53000000000003</v>
      </c>
      <c r="K52" s="39">
        <f>'Month (Million m3)'!J52+K51</f>
        <v>0</v>
      </c>
      <c r="L52" s="39">
        <f>'Month (Million m3)'!K52+L51</f>
        <v>3113.7200000000003</v>
      </c>
      <c r="M52" s="39">
        <f>'Month (Million m3)'!L52+M51</f>
        <v>0</v>
      </c>
      <c r="N52" s="39">
        <f>'Month (Million m3)'!M52+N51</f>
        <v>0</v>
      </c>
      <c r="O52" s="39">
        <f>'Month (Million m3)'!N52+O51</f>
        <v>14655.249999999998</v>
      </c>
      <c r="P52" s="39">
        <f>'Month (Million m3)'!O52+P51</f>
        <v>-10038.289999999999</v>
      </c>
    </row>
    <row r="53" spans="1:16" x14ac:dyDescent="0.3">
      <c r="A53" s="32">
        <f t="shared" si="5"/>
        <v>2003</v>
      </c>
      <c r="B53" s="14" t="s">
        <v>59</v>
      </c>
      <c r="C53" s="39">
        <f>'Month (Million m3)'!B53+C52</f>
        <v>31.44</v>
      </c>
      <c r="D53" s="39">
        <f>'Month (Million m3)'!C53+D52</f>
        <v>0</v>
      </c>
      <c r="E53" s="39">
        <f>'Month (Million m3)'!D53+E52</f>
        <v>5402.8300000000008</v>
      </c>
      <c r="F53" s="39">
        <f>'Month (Million m3)'!E53+F52</f>
        <v>0</v>
      </c>
      <c r="G53" s="39">
        <f>'Month (Million m3)'!F53+G52</f>
        <v>5434.27</v>
      </c>
      <c r="H53" s="39">
        <f>'Month (Million m3)'!G53+H52</f>
        <v>11277</v>
      </c>
      <c r="I53" s="39">
        <f>'Month (Million m3)'!H53+I52</f>
        <v>287.47000000000003</v>
      </c>
      <c r="J53" s="39">
        <f>'Month (Million m3)'!I53+J52</f>
        <v>287.47000000000003</v>
      </c>
      <c r="K53" s="39">
        <f>'Month (Million m3)'!J53+K52</f>
        <v>0</v>
      </c>
      <c r="L53" s="39">
        <f>'Month (Million m3)'!K53+L52</f>
        <v>3430.7200000000003</v>
      </c>
      <c r="M53" s="39">
        <f>'Month (Million m3)'!L53+M52</f>
        <v>0</v>
      </c>
      <c r="N53" s="39">
        <f>'Month (Million m3)'!M53+N52</f>
        <v>0</v>
      </c>
      <c r="O53" s="39">
        <f>'Month (Million m3)'!N53+O52</f>
        <v>14995.189999999999</v>
      </c>
      <c r="P53" s="39">
        <f>'Month (Million m3)'!O53+P52</f>
        <v>-9560.9</v>
      </c>
    </row>
    <row r="54" spans="1:16" x14ac:dyDescent="0.3">
      <c r="A54" s="48">
        <f t="shared" si="5"/>
        <v>2003</v>
      </c>
      <c r="B54" s="36" t="s">
        <v>60</v>
      </c>
      <c r="C54" s="49">
        <f>'Month (Million m3)'!B54+C53</f>
        <v>400.96999999999997</v>
      </c>
      <c r="D54" s="49">
        <f>'Month (Million m3)'!C54+D53</f>
        <v>0</v>
      </c>
      <c r="E54" s="49">
        <f>'Month (Million m3)'!D54+E53</f>
        <v>6326.9400000000005</v>
      </c>
      <c r="F54" s="49">
        <f>'Month (Million m3)'!E54+F53</f>
        <v>0</v>
      </c>
      <c r="G54" s="49">
        <f>'Month (Million m3)'!F54+G53</f>
        <v>6727.9100000000008</v>
      </c>
      <c r="H54" s="49">
        <f>'Month (Million m3)'!G54+H53</f>
        <v>11277</v>
      </c>
      <c r="I54" s="49">
        <f>'Month (Million m3)'!H54+I53</f>
        <v>312.97000000000003</v>
      </c>
      <c r="J54" s="49">
        <f>'Month (Million m3)'!I54+J53</f>
        <v>312.97000000000003</v>
      </c>
      <c r="K54" s="49">
        <f>'Month (Million m3)'!J54+K53</f>
        <v>0</v>
      </c>
      <c r="L54" s="49">
        <f>'Month (Million m3)'!K54+L53</f>
        <v>3738.7200000000003</v>
      </c>
      <c r="M54" s="49">
        <f>'Month (Million m3)'!L54+M53</f>
        <v>0</v>
      </c>
      <c r="N54" s="49">
        <f>'Month (Million m3)'!M54+N53</f>
        <v>0</v>
      </c>
      <c r="O54" s="49">
        <f>'Month (Million m3)'!N54+O53</f>
        <v>15328.689999999999</v>
      </c>
      <c r="P54" s="49">
        <f>'Month (Million m3)'!O54+P53</f>
        <v>-8600.76</v>
      </c>
    </row>
    <row r="55" spans="1:16" x14ac:dyDescent="0.3">
      <c r="A55" s="32">
        <f>A43+1</f>
        <v>2004</v>
      </c>
      <c r="B55" s="14" t="s">
        <v>49</v>
      </c>
      <c r="C55" s="39">
        <f>'Month (Million m3)'!B55</f>
        <v>592.09</v>
      </c>
      <c r="D55" s="39">
        <f>'Month (Million m3)'!C55</f>
        <v>0</v>
      </c>
      <c r="E55" s="39">
        <f>'Month (Million m3)'!D55</f>
        <v>896.93</v>
      </c>
      <c r="F55" s="39">
        <f>'Month (Million m3)'!E55</f>
        <v>0</v>
      </c>
      <c r="G55" s="39">
        <f>'Month (Million m3)'!F55</f>
        <v>1489.02</v>
      </c>
      <c r="H55" s="39">
        <f>'Month (Million m3)'!G55</f>
        <v>0</v>
      </c>
      <c r="I55" s="39">
        <f>'Month (Million m3)'!H55</f>
        <v>24.04</v>
      </c>
      <c r="J55" s="39">
        <f>'Month (Million m3)'!I55</f>
        <v>24.04</v>
      </c>
      <c r="K55" s="39">
        <f>'Month (Million m3)'!J55</f>
        <v>0</v>
      </c>
      <c r="L55" s="39">
        <f>'Month (Million m3)'!K55</f>
        <v>280</v>
      </c>
      <c r="M55" s="39">
        <f>'Month (Million m3)'!L55</f>
        <v>0</v>
      </c>
      <c r="N55" s="39">
        <f>'Month (Million m3)'!M55</f>
        <v>0</v>
      </c>
      <c r="O55" s="39">
        <f>'Month (Million m3)'!N55</f>
        <v>304.04000000000002</v>
      </c>
      <c r="P55" s="39">
        <f>'Month (Million m3)'!O55</f>
        <v>1184.98</v>
      </c>
    </row>
    <row r="56" spans="1:16" x14ac:dyDescent="0.3">
      <c r="A56" s="32">
        <f>A55</f>
        <v>2004</v>
      </c>
      <c r="B56" s="14" t="s">
        <v>50</v>
      </c>
      <c r="C56" s="39">
        <f>'Month (Million m3)'!B56+C55</f>
        <v>1119.19</v>
      </c>
      <c r="D56" s="39">
        <f>'Month (Million m3)'!C56+D55</f>
        <v>0</v>
      </c>
      <c r="E56" s="39">
        <f>'Month (Million m3)'!D56+E55</f>
        <v>1738.1399999999999</v>
      </c>
      <c r="F56" s="39">
        <f>'Month (Million m3)'!E56+F55</f>
        <v>0</v>
      </c>
      <c r="G56" s="39">
        <f>'Month (Million m3)'!F56+G55</f>
        <v>2857.34</v>
      </c>
      <c r="H56" s="39">
        <f>'Month (Million m3)'!G56+H55</f>
        <v>0</v>
      </c>
      <c r="I56" s="39">
        <f>'Month (Million m3)'!H56+I55</f>
        <v>50.269999999999996</v>
      </c>
      <c r="J56" s="39">
        <f>'Month (Million m3)'!I56+J55</f>
        <v>50.269999999999996</v>
      </c>
      <c r="K56" s="39">
        <f>'Month (Million m3)'!J56+K55</f>
        <v>0</v>
      </c>
      <c r="L56" s="39">
        <f>'Month (Million m3)'!K56+L55</f>
        <v>562</v>
      </c>
      <c r="M56" s="39">
        <f>'Month (Million m3)'!L56+M55</f>
        <v>0</v>
      </c>
      <c r="N56" s="39">
        <f>'Month (Million m3)'!M56+N55</f>
        <v>0</v>
      </c>
      <c r="O56" s="39">
        <f>'Month (Million m3)'!N56+O55</f>
        <v>612.27</v>
      </c>
      <c r="P56" s="39">
        <f>'Month (Million m3)'!O56+P55</f>
        <v>2245.0699999999997</v>
      </c>
    </row>
    <row r="57" spans="1:16" x14ac:dyDescent="0.3">
      <c r="A57" s="32">
        <f t="shared" ref="A57:A66" si="6">A56</f>
        <v>2004</v>
      </c>
      <c r="B57" s="14" t="s">
        <v>51</v>
      </c>
      <c r="C57" s="39">
        <f>'Month (Million m3)'!B57+C56</f>
        <v>1323.01</v>
      </c>
      <c r="D57" s="39">
        <f>'Month (Million m3)'!C57+D56</f>
        <v>0</v>
      </c>
      <c r="E57" s="39">
        <f>'Month (Million m3)'!D57+E56</f>
        <v>2656.54</v>
      </c>
      <c r="F57" s="39">
        <f>'Month (Million m3)'!E57+F56</f>
        <v>0</v>
      </c>
      <c r="G57" s="39">
        <f>'Month (Million m3)'!F57+G56</f>
        <v>3979.5600000000004</v>
      </c>
      <c r="H57" s="39">
        <f>'Month (Million m3)'!G57+H56</f>
        <v>95.51</v>
      </c>
      <c r="I57" s="39">
        <f>'Month (Million m3)'!H57+I56</f>
        <v>74.489999999999995</v>
      </c>
      <c r="J57" s="39">
        <f>'Month (Million m3)'!I57+J56</f>
        <v>74.489999999999995</v>
      </c>
      <c r="K57" s="39">
        <f>'Month (Million m3)'!J57+K56</f>
        <v>0</v>
      </c>
      <c r="L57" s="39">
        <f>'Month (Million m3)'!K57+L56</f>
        <v>893</v>
      </c>
      <c r="M57" s="39">
        <f>'Month (Million m3)'!L57+M56</f>
        <v>0</v>
      </c>
      <c r="N57" s="39">
        <f>'Month (Million m3)'!M57+N56</f>
        <v>0</v>
      </c>
      <c r="O57" s="39">
        <f>'Month (Million m3)'!N57+O56</f>
        <v>1063</v>
      </c>
      <c r="P57" s="39">
        <f>'Month (Million m3)'!O57+P56</f>
        <v>2916.5599999999995</v>
      </c>
    </row>
    <row r="58" spans="1:16" x14ac:dyDescent="0.3">
      <c r="A58" s="32">
        <f t="shared" si="6"/>
        <v>2004</v>
      </c>
      <c r="B58" s="14" t="s">
        <v>52</v>
      </c>
      <c r="C58" s="39">
        <f>'Month (Million m3)'!B58+C57</f>
        <v>1323.01</v>
      </c>
      <c r="D58" s="39">
        <f>'Month (Million m3)'!C58+D57</f>
        <v>0</v>
      </c>
      <c r="E58" s="39">
        <f>'Month (Million m3)'!D58+E57</f>
        <v>3137.8</v>
      </c>
      <c r="F58" s="39">
        <f>'Month (Million m3)'!E58+F57</f>
        <v>0</v>
      </c>
      <c r="G58" s="39">
        <f>'Month (Million m3)'!F58+G57</f>
        <v>4460.8200000000006</v>
      </c>
      <c r="H58" s="39">
        <f>'Month (Million m3)'!G58+H57</f>
        <v>716.51</v>
      </c>
      <c r="I58" s="39">
        <f>'Month (Million m3)'!H58+I57</f>
        <v>97.889999999999986</v>
      </c>
      <c r="J58" s="39">
        <f>'Month (Million m3)'!I58+J57</f>
        <v>97.889999999999986</v>
      </c>
      <c r="K58" s="39">
        <f>'Month (Million m3)'!J58+K57</f>
        <v>0</v>
      </c>
      <c r="L58" s="39">
        <f>'Month (Million m3)'!K58+L57</f>
        <v>1205</v>
      </c>
      <c r="M58" s="39">
        <f>'Month (Million m3)'!L58+M57</f>
        <v>0</v>
      </c>
      <c r="N58" s="39">
        <f>'Month (Million m3)'!M58+N57</f>
        <v>0</v>
      </c>
      <c r="O58" s="39">
        <f>'Month (Million m3)'!N58+O57</f>
        <v>2019.4</v>
      </c>
      <c r="P58" s="39">
        <f>'Month (Million m3)'!O58+P57</f>
        <v>2441.4199999999996</v>
      </c>
    </row>
    <row r="59" spans="1:16" x14ac:dyDescent="0.3">
      <c r="A59" s="32">
        <f t="shared" si="6"/>
        <v>2004</v>
      </c>
      <c r="B59" s="14" t="s">
        <v>53</v>
      </c>
      <c r="C59" s="39">
        <f>'Month (Million m3)'!B59+C58</f>
        <v>1323.01</v>
      </c>
      <c r="D59" s="39">
        <f>'Month (Million m3)'!C59+D58</f>
        <v>0</v>
      </c>
      <c r="E59" s="39">
        <f>'Month (Million m3)'!D59+E58</f>
        <v>3704.36</v>
      </c>
      <c r="F59" s="39">
        <f>'Month (Million m3)'!E59+F58</f>
        <v>0</v>
      </c>
      <c r="G59" s="39">
        <f>'Month (Million m3)'!F59+G58</f>
        <v>5027.380000000001</v>
      </c>
      <c r="H59" s="39">
        <f>'Month (Million m3)'!G59+H58</f>
        <v>1837.9</v>
      </c>
      <c r="I59" s="39">
        <f>'Month (Million m3)'!H59+I58</f>
        <v>124.48999999999998</v>
      </c>
      <c r="J59" s="39">
        <f>'Month (Million m3)'!I59+J58</f>
        <v>124.48999999999998</v>
      </c>
      <c r="K59" s="39">
        <f>'Month (Million m3)'!J59+K58</f>
        <v>0</v>
      </c>
      <c r="L59" s="39">
        <f>'Month (Million m3)'!K59+L58</f>
        <v>1509</v>
      </c>
      <c r="M59" s="39">
        <f>'Month (Million m3)'!L59+M58</f>
        <v>0</v>
      </c>
      <c r="N59" s="39">
        <f>'Month (Million m3)'!M59+N58</f>
        <v>0</v>
      </c>
      <c r="O59" s="39">
        <f>'Month (Million m3)'!N59+O58</f>
        <v>3471.38</v>
      </c>
      <c r="P59" s="39">
        <f>'Month (Million m3)'!O59+P58</f>
        <v>1555.9999999999995</v>
      </c>
    </row>
    <row r="60" spans="1:16" x14ac:dyDescent="0.3">
      <c r="A60" s="32">
        <f t="shared" si="6"/>
        <v>2004</v>
      </c>
      <c r="B60" s="14" t="s">
        <v>54</v>
      </c>
      <c r="C60" s="39">
        <f>'Month (Million m3)'!B60+C59</f>
        <v>1323.01</v>
      </c>
      <c r="D60" s="39">
        <f>'Month (Million m3)'!C60+D59</f>
        <v>0</v>
      </c>
      <c r="E60" s="39">
        <f>'Month (Million m3)'!D60+E59</f>
        <v>4012.12</v>
      </c>
      <c r="F60" s="39">
        <f>'Month (Million m3)'!E60+F59</f>
        <v>0</v>
      </c>
      <c r="G60" s="39">
        <f>'Month (Million m3)'!F60+G59</f>
        <v>5335.1400000000012</v>
      </c>
      <c r="H60" s="39">
        <f>'Month (Million m3)'!G60+H59</f>
        <v>3183.9</v>
      </c>
      <c r="I60" s="39">
        <f>'Month (Million m3)'!H60+I59</f>
        <v>146.14999999999998</v>
      </c>
      <c r="J60" s="39">
        <f>'Month (Million m3)'!I60+J59</f>
        <v>146.14999999999998</v>
      </c>
      <c r="K60" s="39">
        <f>'Month (Million m3)'!J60+K59</f>
        <v>0</v>
      </c>
      <c r="L60" s="39">
        <f>'Month (Million m3)'!K60+L59</f>
        <v>1776.71</v>
      </c>
      <c r="M60" s="39">
        <f>'Month (Million m3)'!L60+M59</f>
        <v>0</v>
      </c>
      <c r="N60" s="39">
        <f>'Month (Million m3)'!M60+N59</f>
        <v>0</v>
      </c>
      <c r="O60" s="39">
        <f>'Month (Million m3)'!N60+O59</f>
        <v>5106.75</v>
      </c>
      <c r="P60" s="39">
        <f>'Month (Million m3)'!O60+P59</f>
        <v>228.38999999999965</v>
      </c>
    </row>
    <row r="61" spans="1:16" x14ac:dyDescent="0.3">
      <c r="A61" s="32">
        <f t="shared" si="6"/>
        <v>2004</v>
      </c>
      <c r="B61" s="14" t="s">
        <v>55</v>
      </c>
      <c r="C61" s="39">
        <f>'Month (Million m3)'!B61+C60</f>
        <v>1323.01</v>
      </c>
      <c r="D61" s="39">
        <f>'Month (Million m3)'!C61+D60</f>
        <v>0</v>
      </c>
      <c r="E61" s="39">
        <f>'Month (Million m3)'!D61+E60</f>
        <v>4574.16</v>
      </c>
      <c r="F61" s="39">
        <f>'Month (Million m3)'!E61+F60</f>
        <v>0</v>
      </c>
      <c r="G61" s="39">
        <f>'Month (Million m3)'!F61+G60</f>
        <v>5897.1800000000012</v>
      </c>
      <c r="H61" s="39">
        <f>'Month (Million m3)'!G61+H60</f>
        <v>4690.8999999999996</v>
      </c>
      <c r="I61" s="39">
        <f>'Month (Million m3)'!H61+I60</f>
        <v>168.35999999999999</v>
      </c>
      <c r="J61" s="39">
        <f>'Month (Million m3)'!I61+J60</f>
        <v>168.35999999999999</v>
      </c>
      <c r="K61" s="39">
        <f>'Month (Million m3)'!J61+K60</f>
        <v>0</v>
      </c>
      <c r="L61" s="39">
        <f>'Month (Million m3)'!K61+L60</f>
        <v>2050.71</v>
      </c>
      <c r="M61" s="39">
        <f>'Month (Million m3)'!L61+M60</f>
        <v>0</v>
      </c>
      <c r="N61" s="39">
        <f>'Month (Million m3)'!M61+N60</f>
        <v>0</v>
      </c>
      <c r="O61" s="39">
        <f>'Month (Million m3)'!N61+O60</f>
        <v>6909.96</v>
      </c>
      <c r="P61" s="39">
        <f>'Month (Million m3)'!O61+P60</f>
        <v>-1012.7800000000004</v>
      </c>
    </row>
    <row r="62" spans="1:16" x14ac:dyDescent="0.3">
      <c r="A62" s="32">
        <f t="shared" si="6"/>
        <v>2004</v>
      </c>
      <c r="B62" s="14" t="s">
        <v>56</v>
      </c>
      <c r="C62" s="39">
        <f>'Month (Million m3)'!B62+C61</f>
        <v>1323.01</v>
      </c>
      <c r="D62" s="39">
        <f>'Month (Million m3)'!C62+D61</f>
        <v>0</v>
      </c>
      <c r="E62" s="39">
        <f>'Month (Million m3)'!D62+E61</f>
        <v>5019.3499999999995</v>
      </c>
      <c r="F62" s="39">
        <f>'Month (Million m3)'!E62+F61</f>
        <v>0</v>
      </c>
      <c r="G62" s="39">
        <f>'Month (Million m3)'!F62+G61</f>
        <v>6342.3700000000008</v>
      </c>
      <c r="H62" s="39">
        <f>'Month (Million m3)'!G62+H61</f>
        <v>5439.9</v>
      </c>
      <c r="I62" s="39">
        <f>'Month (Million m3)'!H62+I61</f>
        <v>192.85999999999999</v>
      </c>
      <c r="J62" s="39">
        <f>'Month (Million m3)'!I62+J61</f>
        <v>192.85999999999999</v>
      </c>
      <c r="K62" s="39">
        <f>'Month (Million m3)'!J62+K61</f>
        <v>0</v>
      </c>
      <c r="L62" s="39">
        <f>'Month (Million m3)'!K62+L61</f>
        <v>2328.71</v>
      </c>
      <c r="M62" s="39">
        <f>'Month (Million m3)'!L62+M61</f>
        <v>0</v>
      </c>
      <c r="N62" s="39">
        <f>'Month (Million m3)'!M62+N61</f>
        <v>0</v>
      </c>
      <c r="O62" s="39">
        <f>'Month (Million m3)'!N62+O61</f>
        <v>7961.46</v>
      </c>
      <c r="P62" s="39">
        <f>'Month (Million m3)'!O62+P61</f>
        <v>-1619.0800000000004</v>
      </c>
    </row>
    <row r="63" spans="1:16" x14ac:dyDescent="0.3">
      <c r="A63" s="32">
        <f t="shared" si="6"/>
        <v>2004</v>
      </c>
      <c r="B63" s="14" t="s">
        <v>57</v>
      </c>
      <c r="C63" s="39">
        <f>'Month (Million m3)'!B63+C62</f>
        <v>1343.48</v>
      </c>
      <c r="D63" s="39">
        <f>'Month (Million m3)'!C63+D62</f>
        <v>0</v>
      </c>
      <c r="E63" s="39">
        <f>'Month (Million m3)'!D63+E62</f>
        <v>5453.3499999999995</v>
      </c>
      <c r="F63" s="39">
        <f>'Month (Million m3)'!E63+F62</f>
        <v>0</v>
      </c>
      <c r="G63" s="39">
        <f>'Month (Million m3)'!F63+G62</f>
        <v>6796.85</v>
      </c>
      <c r="H63" s="39">
        <f>'Month (Million m3)'!G63+H62</f>
        <v>5511.37</v>
      </c>
      <c r="I63" s="39">
        <f>'Month (Million m3)'!H63+I62</f>
        <v>202.64</v>
      </c>
      <c r="J63" s="39">
        <f>'Month (Million m3)'!I63+J62</f>
        <v>202.64</v>
      </c>
      <c r="K63" s="39">
        <f>'Month (Million m3)'!J63+K62</f>
        <v>0</v>
      </c>
      <c r="L63" s="39">
        <f>'Month (Million m3)'!K63+L62</f>
        <v>2618.08</v>
      </c>
      <c r="M63" s="39">
        <f>'Month (Million m3)'!L63+M62</f>
        <v>0</v>
      </c>
      <c r="N63" s="39">
        <f>'Month (Million m3)'!M63+N62</f>
        <v>0</v>
      </c>
      <c r="O63" s="39">
        <f>'Month (Million m3)'!N63+O62</f>
        <v>8332.09</v>
      </c>
      <c r="P63" s="39">
        <f>'Month (Million m3)'!O63+P62</f>
        <v>-1535.2300000000005</v>
      </c>
    </row>
    <row r="64" spans="1:16" x14ac:dyDescent="0.3">
      <c r="A64" s="32">
        <f t="shared" si="6"/>
        <v>2004</v>
      </c>
      <c r="B64" s="14" t="s">
        <v>58</v>
      </c>
      <c r="C64" s="39">
        <f>'Month (Million m3)'!B64+C63</f>
        <v>1572.62</v>
      </c>
      <c r="D64" s="39">
        <f>'Month (Million m3)'!C64+D63</f>
        <v>0</v>
      </c>
      <c r="E64" s="39">
        <f>'Month (Million m3)'!D64+E63</f>
        <v>6196.1799999999994</v>
      </c>
      <c r="F64" s="39">
        <f>'Month (Million m3)'!E64+F63</f>
        <v>0</v>
      </c>
      <c r="G64" s="39">
        <f>'Month (Million m3)'!F64+G63</f>
        <v>7768.8200000000006</v>
      </c>
      <c r="H64" s="39">
        <f>'Month (Million m3)'!G64+H63</f>
        <v>5511.37</v>
      </c>
      <c r="I64" s="39">
        <f>'Month (Million m3)'!H64+I63</f>
        <v>219.54999999999998</v>
      </c>
      <c r="J64" s="39">
        <f>'Month (Million m3)'!I64+J63</f>
        <v>219.54999999999998</v>
      </c>
      <c r="K64" s="39">
        <f>'Month (Million m3)'!J64+K63</f>
        <v>0</v>
      </c>
      <c r="L64" s="39">
        <f>'Month (Million m3)'!K64+L63</f>
        <v>2955.08</v>
      </c>
      <c r="M64" s="39">
        <f>'Month (Million m3)'!L64+M63</f>
        <v>0</v>
      </c>
      <c r="N64" s="39">
        <f>'Month (Million m3)'!M64+N63</f>
        <v>0</v>
      </c>
      <c r="O64" s="39">
        <f>'Month (Million m3)'!N64+O63</f>
        <v>8686</v>
      </c>
      <c r="P64" s="39">
        <f>'Month (Million m3)'!O64+P63</f>
        <v>-917.17000000000053</v>
      </c>
    </row>
    <row r="65" spans="1:29" x14ac:dyDescent="0.3">
      <c r="A65" s="32">
        <f t="shared" si="6"/>
        <v>2004</v>
      </c>
      <c r="B65" s="14" t="s">
        <v>59</v>
      </c>
      <c r="C65" s="39">
        <f>'Month (Million m3)'!B65+C64</f>
        <v>1892.4299999999998</v>
      </c>
      <c r="D65" s="39">
        <f>'Month (Million m3)'!C65+D64</f>
        <v>0</v>
      </c>
      <c r="E65" s="39">
        <f>'Month (Million m3)'!D65+E64</f>
        <v>7283.0299999999988</v>
      </c>
      <c r="F65" s="39">
        <f>'Month (Million m3)'!E65+F64</f>
        <v>0</v>
      </c>
      <c r="G65" s="39">
        <f>'Month (Million m3)'!F65+G64</f>
        <v>9175.4800000000014</v>
      </c>
      <c r="H65" s="39">
        <f>'Month (Million m3)'!G65+H64</f>
        <v>5511.37</v>
      </c>
      <c r="I65" s="39">
        <f>'Month (Million m3)'!H65+I64</f>
        <v>241.57999999999998</v>
      </c>
      <c r="J65" s="39">
        <f>'Month (Million m3)'!I65+J64</f>
        <v>241.57999999999998</v>
      </c>
      <c r="K65" s="39">
        <f>'Month (Million m3)'!J65+K64</f>
        <v>0</v>
      </c>
      <c r="L65" s="39">
        <f>'Month (Million m3)'!K65+L64</f>
        <v>3265.08</v>
      </c>
      <c r="M65" s="39">
        <f>'Month (Million m3)'!L65+M64</f>
        <v>0</v>
      </c>
      <c r="N65" s="39">
        <f>'Month (Million m3)'!M65+N64</f>
        <v>0</v>
      </c>
      <c r="O65" s="39">
        <f>'Month (Million m3)'!N65+O64</f>
        <v>9018.0300000000007</v>
      </c>
      <c r="P65" s="39">
        <f>'Month (Million m3)'!O65+P64</f>
        <v>157.45999999999958</v>
      </c>
    </row>
    <row r="66" spans="1:29" x14ac:dyDescent="0.3">
      <c r="A66" s="48">
        <f t="shared" si="6"/>
        <v>2004</v>
      </c>
      <c r="B66" s="36" t="s">
        <v>60</v>
      </c>
      <c r="C66" s="49">
        <f>'Month (Million m3)'!B66+C65</f>
        <v>2339.1</v>
      </c>
      <c r="D66" s="49">
        <f>'Month (Million m3)'!C66+D65</f>
        <v>0</v>
      </c>
      <c r="E66" s="49">
        <f>'Month (Million m3)'!D66+E65</f>
        <v>8459.31</v>
      </c>
      <c r="F66" s="49">
        <f>'Month (Million m3)'!E66+F65</f>
        <v>0</v>
      </c>
      <c r="G66" s="49">
        <f>'Month (Million m3)'!F66+G65</f>
        <v>10798.440000000002</v>
      </c>
      <c r="H66" s="49">
        <f>'Month (Million m3)'!G66+H65</f>
        <v>5511.37</v>
      </c>
      <c r="I66" s="49">
        <f>'Month (Million m3)'!H66+I65</f>
        <v>263.88</v>
      </c>
      <c r="J66" s="49">
        <f>'Month (Million m3)'!I66+J65</f>
        <v>263.88</v>
      </c>
      <c r="K66" s="49">
        <f>'Month (Million m3)'!J66+K65</f>
        <v>0</v>
      </c>
      <c r="L66" s="49">
        <f>'Month (Million m3)'!K66+L65</f>
        <v>3558.08</v>
      </c>
      <c r="M66" s="49">
        <f>'Month (Million m3)'!L66+M65</f>
        <v>0</v>
      </c>
      <c r="N66" s="49">
        <f>'Month (Million m3)'!M66+N65</f>
        <v>0</v>
      </c>
      <c r="O66" s="49">
        <f>'Month (Million m3)'!N66+O65</f>
        <v>9333.33</v>
      </c>
      <c r="P66" s="49">
        <f>'Month (Million m3)'!O66+P65</f>
        <v>1465.1099999999997</v>
      </c>
    </row>
    <row r="67" spans="1:29" x14ac:dyDescent="0.3">
      <c r="A67" s="32">
        <f>A55+1</f>
        <v>2005</v>
      </c>
      <c r="B67" s="14" t="s">
        <v>49</v>
      </c>
      <c r="C67" s="39">
        <f>'Month (Million m3)'!B67</f>
        <v>402.53</v>
      </c>
      <c r="D67" s="39">
        <f>'Month (Million m3)'!C67</f>
        <v>0</v>
      </c>
      <c r="E67" s="39">
        <f>'Month (Million m3)'!D67</f>
        <v>1148.81</v>
      </c>
      <c r="F67" s="39">
        <f>'Month (Million m3)'!E67</f>
        <v>0</v>
      </c>
      <c r="G67" s="39">
        <f>'Month (Million m3)'!F67</f>
        <v>1551.34</v>
      </c>
      <c r="H67" s="39">
        <f>'Month (Million m3)'!G67</f>
        <v>0</v>
      </c>
      <c r="I67" s="39">
        <f>'Month (Million m3)'!H67</f>
        <v>19.559999999999999</v>
      </c>
      <c r="J67" s="39">
        <f>'Month (Million m3)'!I67</f>
        <v>19.559999999999999</v>
      </c>
      <c r="K67" s="39">
        <f>'Month (Million m3)'!J67</f>
        <v>0</v>
      </c>
      <c r="L67" s="39">
        <f>'Month (Million m3)'!K67</f>
        <v>271.38</v>
      </c>
      <c r="M67" s="39">
        <f>'Month (Million m3)'!L67</f>
        <v>5.62</v>
      </c>
      <c r="N67" s="39">
        <f>'Month (Million m3)'!M67</f>
        <v>0</v>
      </c>
      <c r="O67" s="39">
        <f>'Month (Million m3)'!N67</f>
        <v>296.56</v>
      </c>
      <c r="P67" s="39">
        <f>'Month (Million m3)'!O67</f>
        <v>1254.78</v>
      </c>
    </row>
    <row r="68" spans="1:29" x14ac:dyDescent="0.3">
      <c r="A68" s="32">
        <f>A67</f>
        <v>2005</v>
      </c>
      <c r="B68" s="14" t="s">
        <v>50</v>
      </c>
      <c r="C68" s="39">
        <f>'Month (Million m3)'!B68+C67</f>
        <v>815.38</v>
      </c>
      <c r="D68" s="39">
        <f>'Month (Million m3)'!C68+D67</f>
        <v>0</v>
      </c>
      <c r="E68" s="39">
        <f>'Month (Million m3)'!D68+E67</f>
        <v>2202.7799999999997</v>
      </c>
      <c r="F68" s="39">
        <f>'Month (Million m3)'!E68+F67</f>
        <v>0</v>
      </c>
      <c r="G68" s="39">
        <f>'Month (Million m3)'!F68+G67</f>
        <v>3018.17</v>
      </c>
      <c r="H68" s="39">
        <f>'Month (Million m3)'!G68+H67</f>
        <v>0</v>
      </c>
      <c r="I68" s="39">
        <f>'Month (Million m3)'!H68+I67</f>
        <v>30.07</v>
      </c>
      <c r="J68" s="39">
        <f>'Month (Million m3)'!I68+J67</f>
        <v>30.07</v>
      </c>
      <c r="K68" s="39">
        <f>'Month (Million m3)'!J68+K67</f>
        <v>0</v>
      </c>
      <c r="L68" s="39">
        <f>'Month (Million m3)'!K68+L67</f>
        <v>551.30999999999995</v>
      </c>
      <c r="M68" s="39">
        <f>'Month (Million m3)'!L68+M67</f>
        <v>10.690000000000001</v>
      </c>
      <c r="N68" s="39">
        <f>'Month (Million m3)'!M68+N67</f>
        <v>0</v>
      </c>
      <c r="O68" s="39">
        <f>'Month (Million m3)'!N68+O67</f>
        <v>592.06999999999994</v>
      </c>
      <c r="P68" s="39">
        <f>'Month (Million m3)'!O68+P67</f>
        <v>2426.1</v>
      </c>
    </row>
    <row r="69" spans="1:29" x14ac:dyDescent="0.3">
      <c r="A69" s="32">
        <f t="shared" ref="A69:A78" si="7">A68</f>
        <v>2005</v>
      </c>
      <c r="B69" s="53" t="s">
        <v>51</v>
      </c>
      <c r="C69" s="39">
        <f>'Month (Million m3)'!B69+C68</f>
        <v>907.05</v>
      </c>
      <c r="D69" s="39">
        <f>'Month (Million m3)'!C69+D68</f>
        <v>0</v>
      </c>
      <c r="E69" s="39">
        <f>'Month (Million m3)'!D69+E68</f>
        <v>3371.8999999999996</v>
      </c>
      <c r="F69" s="39">
        <f>'Month (Million m3)'!E69+F68</f>
        <v>0</v>
      </c>
      <c r="G69" s="39">
        <f>'Month (Million m3)'!F69+G68</f>
        <v>4278.96</v>
      </c>
      <c r="H69" s="39">
        <f>'Month (Million m3)'!G69+H68</f>
        <v>175.4</v>
      </c>
      <c r="I69" s="39">
        <f>'Month (Million m3)'!H69+I68</f>
        <v>80.25</v>
      </c>
      <c r="J69" s="39">
        <f>'Month (Million m3)'!I69+J68</f>
        <v>80.25</v>
      </c>
      <c r="K69" s="39">
        <f>'Month (Million m3)'!J69+K68</f>
        <v>0</v>
      </c>
      <c r="L69" s="39">
        <f>'Month (Million m3)'!K69+L68</f>
        <v>843.09999999999991</v>
      </c>
      <c r="M69" s="39">
        <f>'Month (Million m3)'!L69+M68</f>
        <v>14.120000000000001</v>
      </c>
      <c r="N69" s="39">
        <f>'Month (Million m3)'!M69+N68</f>
        <v>0</v>
      </c>
      <c r="O69" s="39">
        <f>'Month (Million m3)'!N69+O68</f>
        <v>1112.8699999999999</v>
      </c>
      <c r="P69" s="39">
        <f>'Month (Million m3)'!O69+P68</f>
        <v>3166.09</v>
      </c>
    </row>
    <row r="70" spans="1:29" x14ac:dyDescent="0.3">
      <c r="A70" s="32">
        <f t="shared" si="7"/>
        <v>2005</v>
      </c>
      <c r="B70" s="14" t="s">
        <v>52</v>
      </c>
      <c r="C70" s="39">
        <f>'Month (Million m3)'!B70+C69</f>
        <v>907.05</v>
      </c>
      <c r="D70" s="39">
        <f>'Month (Million m3)'!C70+D69</f>
        <v>0</v>
      </c>
      <c r="E70" s="39">
        <f>'Month (Million m3)'!D70+E69</f>
        <v>4423.29</v>
      </c>
      <c r="F70" s="39">
        <f>'Month (Million m3)'!E70+F69</f>
        <v>0</v>
      </c>
      <c r="G70" s="39">
        <f>'Month (Million m3)'!F70+G69</f>
        <v>5330.35</v>
      </c>
      <c r="H70" s="39">
        <f>'Month (Million m3)'!G70+H69</f>
        <v>638.4</v>
      </c>
      <c r="I70" s="39">
        <f>'Month (Million m3)'!H70+I69</f>
        <v>121.38</v>
      </c>
      <c r="J70" s="39">
        <f>'Month (Million m3)'!I70+J69</f>
        <v>121.38</v>
      </c>
      <c r="K70" s="39">
        <f>'Month (Million m3)'!J70+K69</f>
        <v>0</v>
      </c>
      <c r="L70" s="39">
        <f>'Month (Million m3)'!K70+L69</f>
        <v>1150.7199999999998</v>
      </c>
      <c r="M70" s="39">
        <f>'Month (Million m3)'!L70+M69</f>
        <v>22.200000000000003</v>
      </c>
      <c r="N70" s="39">
        <f>'Month (Million m3)'!M70+N69</f>
        <v>0</v>
      </c>
      <c r="O70" s="39">
        <f>'Month (Million m3)'!N70+O69</f>
        <v>1932.6999999999998</v>
      </c>
      <c r="P70" s="39">
        <f>'Month (Million m3)'!O70+P69</f>
        <v>3397.6600000000003</v>
      </c>
    </row>
    <row r="71" spans="1:29" x14ac:dyDescent="0.3">
      <c r="A71" s="32">
        <f t="shared" si="7"/>
        <v>2005</v>
      </c>
      <c r="B71" s="14" t="s">
        <v>53</v>
      </c>
      <c r="C71" s="39">
        <f>'Month (Million m3)'!B71+C70</f>
        <v>907.05</v>
      </c>
      <c r="D71" s="39">
        <f>'Month (Million m3)'!C71+D70</f>
        <v>0</v>
      </c>
      <c r="E71" s="39">
        <f>'Month (Million m3)'!D71+E70</f>
        <v>5475.37</v>
      </c>
      <c r="F71" s="39">
        <f>'Month (Million m3)'!E71+F70</f>
        <v>0</v>
      </c>
      <c r="G71" s="39">
        <f>'Month (Million m3)'!F71+G70</f>
        <v>6382.43</v>
      </c>
      <c r="H71" s="39">
        <f>'Month (Million m3)'!G71+H70</f>
        <v>1324.4</v>
      </c>
      <c r="I71" s="39">
        <f>'Month (Million m3)'!H71+I70</f>
        <v>159.59</v>
      </c>
      <c r="J71" s="39">
        <f>'Month (Million m3)'!I71+J70</f>
        <v>159.59</v>
      </c>
      <c r="K71" s="39">
        <f>'Month (Million m3)'!J71+K70</f>
        <v>0</v>
      </c>
      <c r="L71" s="39">
        <f>'Month (Million m3)'!K71+L70</f>
        <v>1464.7599999999998</v>
      </c>
      <c r="M71" s="39">
        <f>'Month (Million m3)'!L71+M70</f>
        <v>29.980000000000004</v>
      </c>
      <c r="N71" s="39">
        <f>'Month (Million m3)'!M71+N70</f>
        <v>0</v>
      </c>
      <c r="O71" s="39">
        <f>'Month (Million m3)'!N71+O70</f>
        <v>2978.72</v>
      </c>
      <c r="P71" s="39">
        <f>'Month (Million m3)'!O71+P70</f>
        <v>3403.7200000000003</v>
      </c>
      <c r="S71" s="32"/>
      <c r="T71" s="32"/>
      <c r="U71" s="32"/>
      <c r="V71" s="32"/>
      <c r="W71" s="32"/>
      <c r="X71" s="32"/>
      <c r="Y71" s="32"/>
      <c r="Z71" s="32"/>
      <c r="AA71" s="32"/>
      <c r="AB71" s="32"/>
      <c r="AC71" s="32"/>
    </row>
    <row r="72" spans="1:29" x14ac:dyDescent="0.3">
      <c r="A72" s="32">
        <f t="shared" si="7"/>
        <v>2005</v>
      </c>
      <c r="B72" s="14" t="s">
        <v>54</v>
      </c>
      <c r="C72" s="39">
        <f>'Month (Million m3)'!B72+C71</f>
        <v>907.05</v>
      </c>
      <c r="D72" s="39">
        <f>'Month (Million m3)'!C72+D71</f>
        <v>0</v>
      </c>
      <c r="E72" s="39">
        <f>'Month (Million m3)'!D72+E71</f>
        <v>5536.88</v>
      </c>
      <c r="F72" s="39">
        <f>'Month (Million m3)'!E72+F71</f>
        <v>0</v>
      </c>
      <c r="G72" s="39">
        <f>'Month (Million m3)'!F72+G71</f>
        <v>6443.9400000000005</v>
      </c>
      <c r="H72" s="39">
        <f>'Month (Million m3)'!G72+H71</f>
        <v>2005.4</v>
      </c>
      <c r="I72" s="39">
        <f>'Month (Million m3)'!H72+I71</f>
        <v>193.59</v>
      </c>
      <c r="J72" s="39">
        <f>'Month (Million m3)'!I72+J71</f>
        <v>193.59</v>
      </c>
      <c r="K72" s="39">
        <f>'Month (Million m3)'!J72+K71</f>
        <v>0</v>
      </c>
      <c r="L72" s="39">
        <f>'Month (Million m3)'!K72+L71</f>
        <v>1732.2599999999998</v>
      </c>
      <c r="M72" s="39">
        <f>'Month (Million m3)'!L72+M71</f>
        <v>39.870000000000005</v>
      </c>
      <c r="N72" s="39">
        <f>'Month (Million m3)'!M72+N71</f>
        <v>0</v>
      </c>
      <c r="O72" s="39">
        <f>'Month (Million m3)'!N72+O71</f>
        <v>3971.12</v>
      </c>
      <c r="P72" s="39">
        <f>'Month (Million m3)'!O72+P71</f>
        <v>2472.8300000000004</v>
      </c>
      <c r="S72" s="32"/>
      <c r="T72" s="32"/>
      <c r="U72" s="32"/>
      <c r="V72" s="32"/>
      <c r="W72" s="32"/>
      <c r="X72" s="32"/>
      <c r="Y72" s="32"/>
      <c r="Z72" s="32"/>
      <c r="AA72" s="32"/>
      <c r="AB72" s="32"/>
      <c r="AC72" s="32"/>
    </row>
    <row r="73" spans="1:29" x14ac:dyDescent="0.3">
      <c r="A73" s="32">
        <f t="shared" si="7"/>
        <v>2005</v>
      </c>
      <c r="B73" s="14" t="s">
        <v>55</v>
      </c>
      <c r="C73" s="39">
        <f>'Month (Million m3)'!B73+C72</f>
        <v>910.6099999999999</v>
      </c>
      <c r="D73" s="39">
        <f>'Month (Million m3)'!C73+D72</f>
        <v>0</v>
      </c>
      <c r="E73" s="39">
        <f>'Month (Million m3)'!D73+E72</f>
        <v>5991.01</v>
      </c>
      <c r="F73" s="39">
        <f>'Month (Million m3)'!E73+F72</f>
        <v>0</v>
      </c>
      <c r="G73" s="39">
        <f>'Month (Million m3)'!F73+G72</f>
        <v>6901.64</v>
      </c>
      <c r="H73" s="39">
        <f>'Month (Million m3)'!G73+H72</f>
        <v>2261.4</v>
      </c>
      <c r="I73" s="39">
        <f>'Month (Million m3)'!H73+I72</f>
        <v>231.89</v>
      </c>
      <c r="J73" s="39">
        <f>'Month (Million m3)'!I73+J72</f>
        <v>231.89</v>
      </c>
      <c r="K73" s="39">
        <f>'Month (Million m3)'!J73+K72</f>
        <v>0</v>
      </c>
      <c r="L73" s="39">
        <f>'Month (Million m3)'!K73+L72</f>
        <v>1931.9899999999998</v>
      </c>
      <c r="M73" s="39">
        <f>'Month (Million m3)'!L73+M72</f>
        <v>48.620000000000005</v>
      </c>
      <c r="N73" s="39">
        <f>'Month (Million m3)'!M73+N72</f>
        <v>0</v>
      </c>
      <c r="O73" s="39">
        <f>'Month (Million m3)'!N73+O72</f>
        <v>4473.8999999999996</v>
      </c>
      <c r="P73" s="39">
        <f>'Month (Million m3)'!O73+P72</f>
        <v>2427.7500000000005</v>
      </c>
      <c r="S73" s="32"/>
      <c r="T73" s="32"/>
      <c r="U73" s="32"/>
      <c r="V73" s="32"/>
      <c r="W73" s="32"/>
      <c r="X73" s="32"/>
      <c r="Y73" s="32"/>
      <c r="Z73" s="32"/>
      <c r="AA73" s="32"/>
      <c r="AB73" s="32"/>
      <c r="AC73" s="32"/>
    </row>
    <row r="74" spans="1:29" x14ac:dyDescent="0.3">
      <c r="A74" s="32">
        <f t="shared" si="7"/>
        <v>2005</v>
      </c>
      <c r="B74" s="14" t="s">
        <v>56</v>
      </c>
      <c r="C74" s="39">
        <f>'Month (Million m3)'!B74+C73</f>
        <v>1023.2099999999999</v>
      </c>
      <c r="D74" s="39">
        <f>'Month (Million m3)'!C74+D73</f>
        <v>0</v>
      </c>
      <c r="E74" s="39">
        <f>'Month (Million m3)'!D74+E73</f>
        <v>7133.4800000000005</v>
      </c>
      <c r="F74" s="39">
        <f>'Month (Million m3)'!E74+F73</f>
        <v>79.98</v>
      </c>
      <c r="G74" s="39">
        <f>'Month (Million m3)'!F74+G73</f>
        <v>8236.69</v>
      </c>
      <c r="H74" s="39">
        <f>'Month (Million m3)'!G74+H73</f>
        <v>2342.65</v>
      </c>
      <c r="I74" s="39">
        <f>'Month (Million m3)'!H74+I73</f>
        <v>263.96999999999997</v>
      </c>
      <c r="J74" s="39">
        <f>'Month (Million m3)'!I74+J73</f>
        <v>263.96999999999997</v>
      </c>
      <c r="K74" s="39">
        <f>'Month (Million m3)'!J74+K73</f>
        <v>0</v>
      </c>
      <c r="L74" s="39">
        <f>'Month (Million m3)'!K74+L73</f>
        <v>2260.0099999999998</v>
      </c>
      <c r="M74" s="39">
        <f>'Month (Million m3)'!L74+M73</f>
        <v>54.660000000000004</v>
      </c>
      <c r="N74" s="39">
        <f>'Month (Million m3)'!M74+N73</f>
        <v>0</v>
      </c>
      <c r="O74" s="39">
        <f>'Month (Million m3)'!N74+O73</f>
        <v>4921.2999999999993</v>
      </c>
      <c r="P74" s="39">
        <f>'Month (Million m3)'!O74+P73</f>
        <v>3315.4000000000005</v>
      </c>
      <c r="S74" s="32"/>
      <c r="T74" s="32"/>
      <c r="U74" s="32"/>
      <c r="V74" s="32"/>
      <c r="W74" s="32"/>
      <c r="X74" s="32"/>
      <c r="Y74" s="32"/>
      <c r="Z74" s="32"/>
      <c r="AA74" s="32"/>
      <c r="AB74" s="32"/>
      <c r="AC74" s="32"/>
    </row>
    <row r="75" spans="1:29" x14ac:dyDescent="0.3">
      <c r="A75" s="32">
        <f t="shared" si="7"/>
        <v>2005</v>
      </c>
      <c r="B75" s="14" t="s">
        <v>57</v>
      </c>
      <c r="C75" s="39">
        <f>'Month (Million m3)'!B75+C74</f>
        <v>1023.2099999999999</v>
      </c>
      <c r="D75" s="39">
        <f>'Month (Million m3)'!C75+D74</f>
        <v>0</v>
      </c>
      <c r="E75" s="39">
        <f>'Month (Million m3)'!D75+E74</f>
        <v>8165.47</v>
      </c>
      <c r="F75" s="39">
        <f>'Month (Million m3)'!E75+F74</f>
        <v>111.88</v>
      </c>
      <c r="G75" s="39">
        <f>'Month (Million m3)'!F75+G74</f>
        <v>9300.57</v>
      </c>
      <c r="H75" s="39">
        <f>'Month (Million m3)'!G75+H74</f>
        <v>3134.65</v>
      </c>
      <c r="I75" s="39">
        <f>'Month (Million m3)'!H75+I74</f>
        <v>280.51</v>
      </c>
      <c r="J75" s="39">
        <f>'Month (Million m3)'!I75+J74</f>
        <v>280.51</v>
      </c>
      <c r="K75" s="39">
        <f>'Month (Million m3)'!J75+K74</f>
        <v>0</v>
      </c>
      <c r="L75" s="39">
        <f>'Month (Million m3)'!K75+L74</f>
        <v>2586.7399999999998</v>
      </c>
      <c r="M75" s="39">
        <f>'Month (Million m3)'!L75+M74</f>
        <v>60.17</v>
      </c>
      <c r="N75" s="39">
        <f>'Month (Million m3)'!M75+N74</f>
        <v>0</v>
      </c>
      <c r="O75" s="39">
        <f>'Month (Million m3)'!N75+O74</f>
        <v>6062.079999999999</v>
      </c>
      <c r="P75" s="39">
        <f>'Month (Million m3)'!O75+P74</f>
        <v>3238.5000000000005</v>
      </c>
      <c r="S75" s="32"/>
      <c r="T75" s="32"/>
      <c r="U75" s="32"/>
      <c r="V75" s="32"/>
      <c r="W75" s="32"/>
      <c r="X75" s="32"/>
      <c r="Y75" s="32"/>
      <c r="Z75" s="32"/>
      <c r="AA75" s="32"/>
      <c r="AB75" s="32"/>
      <c r="AC75" s="32"/>
    </row>
    <row r="76" spans="1:29" x14ac:dyDescent="0.3">
      <c r="A76" s="32">
        <f t="shared" si="7"/>
        <v>2005</v>
      </c>
      <c r="B76" s="14" t="s">
        <v>58</v>
      </c>
      <c r="C76" s="39">
        <f>'Month (Million m3)'!B76+C75</f>
        <v>1060.23</v>
      </c>
      <c r="D76" s="39">
        <f>'Month (Million m3)'!C76+D75</f>
        <v>0</v>
      </c>
      <c r="E76" s="39">
        <f>'Month (Million m3)'!D76+E75</f>
        <v>9086.11</v>
      </c>
      <c r="F76" s="39">
        <f>'Month (Million m3)'!E76+F75</f>
        <v>155.66</v>
      </c>
      <c r="G76" s="39">
        <f>'Month (Million m3)'!F76+G75</f>
        <v>10302.01</v>
      </c>
      <c r="H76" s="39">
        <f>'Month (Million m3)'!G76+H75</f>
        <v>3356.65</v>
      </c>
      <c r="I76" s="39">
        <f>'Month (Million m3)'!H76+I75</f>
        <v>318.52999999999997</v>
      </c>
      <c r="J76" s="39">
        <f>'Month (Million m3)'!I76+J75</f>
        <v>318.52999999999997</v>
      </c>
      <c r="K76" s="39">
        <f>'Month (Million m3)'!J76+K75</f>
        <v>0</v>
      </c>
      <c r="L76" s="39">
        <f>'Month (Million m3)'!K76+L75</f>
        <v>2878.4399999999996</v>
      </c>
      <c r="M76" s="39">
        <f>'Month (Million m3)'!L76+M75</f>
        <v>69.08</v>
      </c>
      <c r="N76" s="39">
        <f>'Month (Million m3)'!M76+N75</f>
        <v>0</v>
      </c>
      <c r="O76" s="39">
        <f>'Month (Million m3)'!N76+O75</f>
        <v>6622.7199999999993</v>
      </c>
      <c r="P76" s="39">
        <f>'Month (Million m3)'!O76+P75</f>
        <v>3679.3000000000006</v>
      </c>
      <c r="S76" s="32"/>
      <c r="T76" s="32"/>
      <c r="U76" s="32"/>
      <c r="V76" s="32"/>
      <c r="W76" s="32"/>
      <c r="X76" s="32"/>
      <c r="Y76" s="32"/>
      <c r="Z76" s="32"/>
      <c r="AA76" s="32"/>
      <c r="AB76" s="32"/>
      <c r="AC76" s="32"/>
    </row>
    <row r="77" spans="1:29" x14ac:dyDescent="0.3">
      <c r="A77" s="32">
        <f t="shared" si="7"/>
        <v>2005</v>
      </c>
      <c r="B77" s="14" t="s">
        <v>59</v>
      </c>
      <c r="C77" s="39">
        <f>'Month (Million m3)'!B77+C76</f>
        <v>1614.75</v>
      </c>
      <c r="D77" s="39">
        <f>'Month (Million m3)'!C77+D76</f>
        <v>0</v>
      </c>
      <c r="E77" s="39">
        <f>'Month (Million m3)'!D77+E76</f>
        <v>10170.08</v>
      </c>
      <c r="F77" s="39">
        <f>'Month (Million m3)'!E77+F76</f>
        <v>222.56</v>
      </c>
      <c r="G77" s="39">
        <f>'Month (Million m3)'!F77+G76</f>
        <v>12007.4</v>
      </c>
      <c r="H77" s="39">
        <f>'Month (Million m3)'!G77+H76</f>
        <v>3370.27</v>
      </c>
      <c r="I77" s="39">
        <f>'Month (Million m3)'!H77+I76</f>
        <v>353.98999999999995</v>
      </c>
      <c r="J77" s="39">
        <f>'Month (Million m3)'!I77+J76</f>
        <v>353.98999999999995</v>
      </c>
      <c r="K77" s="39">
        <f>'Month (Million m3)'!J77+K76</f>
        <v>0</v>
      </c>
      <c r="L77" s="39">
        <f>'Month (Million m3)'!K77+L76</f>
        <v>3167.7799999999997</v>
      </c>
      <c r="M77" s="39">
        <f>'Month (Million m3)'!L77+M76</f>
        <v>76.739999999999995</v>
      </c>
      <c r="N77" s="39">
        <f>'Month (Million m3)'!M77+N76</f>
        <v>0</v>
      </c>
      <c r="O77" s="39">
        <f>'Month (Million m3)'!N77+O76</f>
        <v>6968.7999999999993</v>
      </c>
      <c r="P77" s="39">
        <f>'Month (Million m3)'!O77+P76</f>
        <v>5038.6100000000006</v>
      </c>
      <c r="S77" s="32"/>
      <c r="T77" s="32"/>
      <c r="U77" s="32"/>
      <c r="V77" s="32"/>
      <c r="W77" s="32"/>
      <c r="X77" s="32"/>
      <c r="Y77" s="32"/>
      <c r="Z77" s="32"/>
      <c r="AA77" s="32"/>
      <c r="AB77" s="32"/>
      <c r="AC77" s="32"/>
    </row>
    <row r="78" spans="1:29" x14ac:dyDescent="0.3">
      <c r="A78" s="48">
        <f t="shared" si="7"/>
        <v>2005</v>
      </c>
      <c r="B78" s="36" t="s">
        <v>60</v>
      </c>
      <c r="C78" s="49">
        <f>'Month (Million m3)'!B78+C77</f>
        <v>2203.46</v>
      </c>
      <c r="D78" s="49">
        <f>'Month (Million m3)'!C78+D77</f>
        <v>0</v>
      </c>
      <c r="E78" s="49">
        <f>'Month (Million m3)'!D78+E77</f>
        <v>11303.11</v>
      </c>
      <c r="F78" s="49">
        <f>'Month (Million m3)'!E78+F77</f>
        <v>498.41</v>
      </c>
      <c r="G78" s="49">
        <f>'Month (Million m3)'!F78+G77</f>
        <v>14004.98</v>
      </c>
      <c r="H78" s="49">
        <f>'Month (Million m3)'!G78+H77</f>
        <v>3370.27</v>
      </c>
      <c r="I78" s="49">
        <f>'Month (Million m3)'!H78+I77</f>
        <v>389.44999999999993</v>
      </c>
      <c r="J78" s="49">
        <f>'Month (Million m3)'!I78+J77</f>
        <v>389.44999999999993</v>
      </c>
      <c r="K78" s="49">
        <f>'Month (Million m3)'!J78+K77</f>
        <v>0</v>
      </c>
      <c r="L78" s="49">
        <f>'Month (Million m3)'!K78+L77</f>
        <v>3496.5899999999997</v>
      </c>
      <c r="M78" s="49">
        <f>'Month (Million m3)'!L78+M77</f>
        <v>85.929999999999993</v>
      </c>
      <c r="N78" s="49">
        <f>'Month (Million m3)'!M78+N77</f>
        <v>0</v>
      </c>
      <c r="O78" s="49">
        <f>'Month (Million m3)'!N78+O77</f>
        <v>7342.2599999999993</v>
      </c>
      <c r="P78" s="49">
        <f>'Month (Million m3)'!O78+P77</f>
        <v>6662.7300000000005</v>
      </c>
      <c r="S78" s="32"/>
      <c r="T78" s="32"/>
      <c r="U78" s="32"/>
      <c r="V78" s="32"/>
      <c r="W78" s="32"/>
      <c r="X78" s="32"/>
      <c r="Y78" s="32"/>
      <c r="Z78" s="32"/>
      <c r="AA78" s="32"/>
      <c r="AB78" s="32"/>
      <c r="AC78" s="32"/>
    </row>
    <row r="79" spans="1:29" x14ac:dyDescent="0.3">
      <c r="A79" s="32">
        <f>A67+1</f>
        <v>2006</v>
      </c>
      <c r="B79" s="14" t="s">
        <v>49</v>
      </c>
      <c r="C79" s="39">
        <f>'Month (Million m3)'!B79</f>
        <v>702.41</v>
      </c>
      <c r="D79" s="39">
        <f>'Month (Million m3)'!C79</f>
        <v>0</v>
      </c>
      <c r="E79" s="39">
        <f>'Month (Million m3)'!D79</f>
        <v>1069.18</v>
      </c>
      <c r="F79" s="39">
        <f>'Month (Million m3)'!E79</f>
        <v>282.47000000000003</v>
      </c>
      <c r="G79" s="39">
        <f>'Month (Million m3)'!F79</f>
        <v>2054.06</v>
      </c>
      <c r="H79" s="39">
        <f>'Month (Million m3)'!G79</f>
        <v>0</v>
      </c>
      <c r="I79" s="39">
        <f>'Month (Million m3)'!H79</f>
        <v>34.729999999999997</v>
      </c>
      <c r="J79" s="39">
        <f>'Month (Million m3)'!I79</f>
        <v>34.729999999999997</v>
      </c>
      <c r="K79" s="39">
        <f>'Month (Million m3)'!J79</f>
        <v>0</v>
      </c>
      <c r="L79" s="39">
        <f>'Month (Million m3)'!K79</f>
        <v>319.58999999999997</v>
      </c>
      <c r="M79" s="39">
        <f>'Month (Million m3)'!L79</f>
        <v>10.18</v>
      </c>
      <c r="N79" s="39">
        <f>'Month (Million m3)'!M79</f>
        <v>0</v>
      </c>
      <c r="O79" s="39">
        <f>'Month (Million m3)'!N79</f>
        <v>364.5</v>
      </c>
      <c r="P79" s="39">
        <f>'Month (Million m3)'!O79</f>
        <v>1689.56</v>
      </c>
      <c r="S79" s="32"/>
      <c r="T79" s="32"/>
      <c r="U79" s="32"/>
      <c r="V79" s="32"/>
      <c r="W79" s="32"/>
      <c r="X79" s="32"/>
      <c r="Y79" s="32"/>
      <c r="Z79" s="32"/>
      <c r="AA79" s="32"/>
      <c r="AB79" s="32"/>
      <c r="AC79" s="32"/>
    </row>
    <row r="80" spans="1:29" x14ac:dyDescent="0.3">
      <c r="A80" s="32">
        <f>A79</f>
        <v>2006</v>
      </c>
      <c r="B80" s="14" t="s">
        <v>50</v>
      </c>
      <c r="C80" s="39">
        <f>'Month (Million m3)'!B80+C79</f>
        <v>1668.1100000000001</v>
      </c>
      <c r="D80" s="39">
        <f>'Month (Million m3)'!C80+D79</f>
        <v>0</v>
      </c>
      <c r="E80" s="39">
        <f>'Month (Million m3)'!D80+E79</f>
        <v>2030.23</v>
      </c>
      <c r="F80" s="39">
        <f>'Month (Million m3)'!E80+F79</f>
        <v>606.29</v>
      </c>
      <c r="G80" s="39">
        <f>'Month (Million m3)'!F80+G79</f>
        <v>4304.63</v>
      </c>
      <c r="H80" s="39">
        <f>'Month (Million m3)'!G80+H79</f>
        <v>0</v>
      </c>
      <c r="I80" s="39">
        <f>'Month (Million m3)'!H80+I79</f>
        <v>67.09</v>
      </c>
      <c r="J80" s="39">
        <f>'Month (Million m3)'!I80+J79</f>
        <v>67.09</v>
      </c>
      <c r="K80" s="39">
        <f>'Month (Million m3)'!J80+K79</f>
        <v>0</v>
      </c>
      <c r="L80" s="39">
        <f>'Month (Million m3)'!K80+L79</f>
        <v>621.25</v>
      </c>
      <c r="M80" s="39">
        <f>'Month (Million m3)'!L80+M79</f>
        <v>19.38</v>
      </c>
      <c r="N80" s="39">
        <f>'Month (Million m3)'!M80+N79</f>
        <v>0</v>
      </c>
      <c r="O80" s="39">
        <f>'Month (Million m3)'!N80+O79</f>
        <v>707.71</v>
      </c>
      <c r="P80" s="39">
        <f>'Month (Million m3)'!O80+P79</f>
        <v>3596.93</v>
      </c>
      <c r="S80" s="32"/>
      <c r="T80" s="32"/>
      <c r="U80" s="32"/>
      <c r="V80" s="32"/>
      <c r="W80" s="32"/>
      <c r="X80" s="32"/>
      <c r="Y80" s="32"/>
      <c r="Z80" s="32"/>
      <c r="AA80" s="32"/>
      <c r="AB80" s="32"/>
      <c r="AC80" s="32"/>
    </row>
    <row r="81" spans="1:29" x14ac:dyDescent="0.3">
      <c r="A81" s="32">
        <f t="shared" ref="A81:A90" si="8">A80</f>
        <v>2006</v>
      </c>
      <c r="B81" s="53" t="s">
        <v>51</v>
      </c>
      <c r="C81" s="39">
        <f>'Month (Million m3)'!B81+C80</f>
        <v>2436.21</v>
      </c>
      <c r="D81" s="39">
        <f>'Month (Million m3)'!C81+D80</f>
        <v>0</v>
      </c>
      <c r="E81" s="39">
        <f>'Month (Million m3)'!D81+E80</f>
        <v>3020.13</v>
      </c>
      <c r="F81" s="39">
        <f>'Month (Million m3)'!E81+F80</f>
        <v>994.26</v>
      </c>
      <c r="G81" s="39">
        <f>'Month (Million m3)'!F81+G80</f>
        <v>6450.59</v>
      </c>
      <c r="H81" s="39">
        <f>'Month (Million m3)'!G81+H80</f>
        <v>0</v>
      </c>
      <c r="I81" s="39">
        <f>'Month (Million m3)'!H81+I80</f>
        <v>99.9</v>
      </c>
      <c r="J81" s="39">
        <f>'Month (Million m3)'!I81+J80</f>
        <v>99.9</v>
      </c>
      <c r="K81" s="39">
        <f>'Month (Million m3)'!J81+K80</f>
        <v>0</v>
      </c>
      <c r="L81" s="39">
        <f>'Month (Million m3)'!K81+L80</f>
        <v>982.28</v>
      </c>
      <c r="M81" s="39">
        <f>'Month (Million m3)'!L81+M80</f>
        <v>29.06</v>
      </c>
      <c r="N81" s="39">
        <f>'Month (Million m3)'!M81+N80</f>
        <v>0</v>
      </c>
      <c r="O81" s="39">
        <f>'Month (Million m3)'!N81+O80</f>
        <v>1111.24</v>
      </c>
      <c r="P81" s="39">
        <f>'Month (Million m3)'!O81+P80</f>
        <v>5339.36</v>
      </c>
      <c r="S81" s="32"/>
      <c r="T81" s="32"/>
      <c r="U81" s="32"/>
      <c r="V81" s="32"/>
      <c r="W81" s="32"/>
      <c r="X81" s="32"/>
      <c r="Y81" s="32"/>
      <c r="Z81" s="32"/>
      <c r="AA81" s="32"/>
      <c r="AB81" s="32"/>
      <c r="AC81" s="32"/>
    </row>
    <row r="82" spans="1:29" x14ac:dyDescent="0.3">
      <c r="A82" s="32">
        <f t="shared" si="8"/>
        <v>2006</v>
      </c>
      <c r="B82" s="14" t="s">
        <v>52</v>
      </c>
      <c r="C82" s="39">
        <f>'Month (Million m3)'!B82+C81</f>
        <v>2527.41</v>
      </c>
      <c r="D82" s="39">
        <f>'Month (Million m3)'!C82+D81</f>
        <v>0</v>
      </c>
      <c r="E82" s="39">
        <f>'Month (Million m3)'!D82+E81</f>
        <v>3909.5</v>
      </c>
      <c r="F82" s="39">
        <f>'Month (Million m3)'!E82+F81</f>
        <v>1344.34</v>
      </c>
      <c r="G82" s="39">
        <f>'Month (Million m3)'!F82+G81</f>
        <v>7781.2300000000005</v>
      </c>
      <c r="H82" s="39">
        <f>'Month (Million m3)'!G82+H81</f>
        <v>359.93</v>
      </c>
      <c r="I82" s="39">
        <f>'Month (Million m3)'!H82+I81</f>
        <v>125.67</v>
      </c>
      <c r="J82" s="39">
        <f>'Month (Million m3)'!I82+J81</f>
        <v>125.67</v>
      </c>
      <c r="K82" s="39">
        <f>'Month (Million m3)'!J82+K81</f>
        <v>0</v>
      </c>
      <c r="L82" s="39">
        <f>'Month (Million m3)'!K82+L81</f>
        <v>1355.57</v>
      </c>
      <c r="M82" s="39">
        <f>'Month (Million m3)'!L82+M81</f>
        <v>37.450000000000003</v>
      </c>
      <c r="N82" s="39">
        <f>'Month (Million m3)'!M82+N81</f>
        <v>0</v>
      </c>
      <c r="O82" s="39">
        <f>'Month (Million m3)'!N82+O81</f>
        <v>1878.63</v>
      </c>
      <c r="P82" s="39">
        <f>'Month (Million m3)'!O82+P81</f>
        <v>5902.61</v>
      </c>
      <c r="S82" s="32"/>
      <c r="T82" s="32"/>
      <c r="U82" s="32"/>
      <c r="V82" s="32"/>
      <c r="W82" s="32"/>
      <c r="X82" s="32"/>
      <c r="Y82" s="32"/>
      <c r="Z82" s="32"/>
      <c r="AA82" s="32"/>
      <c r="AB82" s="32"/>
      <c r="AC82" s="32"/>
    </row>
    <row r="83" spans="1:29" x14ac:dyDescent="0.3">
      <c r="A83" s="32">
        <f t="shared" si="8"/>
        <v>2006</v>
      </c>
      <c r="B83" s="14" t="s">
        <v>53</v>
      </c>
      <c r="C83" s="39">
        <f>'Month (Million m3)'!B83+C82</f>
        <v>2527.41</v>
      </c>
      <c r="D83" s="39">
        <f>'Month (Million m3)'!C83+D82</f>
        <v>0</v>
      </c>
      <c r="E83" s="39">
        <f>'Month (Million m3)'!D83+E82</f>
        <v>4819.4799999999996</v>
      </c>
      <c r="F83" s="39">
        <f>'Month (Million m3)'!E83+F82</f>
        <v>1508.09</v>
      </c>
      <c r="G83" s="39">
        <f>'Month (Million m3)'!F83+G82</f>
        <v>8854.9600000000009</v>
      </c>
      <c r="H83" s="39">
        <f>'Month (Million m3)'!G83+H82</f>
        <v>1295.68</v>
      </c>
      <c r="I83" s="39">
        <f>'Month (Million m3)'!H83+I82</f>
        <v>149.80000000000001</v>
      </c>
      <c r="J83" s="39">
        <f>'Month (Million m3)'!I83+J82</f>
        <v>149.80000000000001</v>
      </c>
      <c r="K83" s="39">
        <f>'Month (Million m3)'!J83+K82</f>
        <v>0</v>
      </c>
      <c r="L83" s="39">
        <f>'Month (Million m3)'!K83+L82</f>
        <v>1745.2199999999998</v>
      </c>
      <c r="M83" s="39">
        <f>'Month (Million m3)'!L83+M82</f>
        <v>39.64</v>
      </c>
      <c r="N83" s="39">
        <f>'Month (Million m3)'!M83+N82</f>
        <v>0</v>
      </c>
      <c r="O83" s="39">
        <f>'Month (Million m3)'!N83+O82</f>
        <v>3230.34</v>
      </c>
      <c r="P83" s="39">
        <f>'Month (Million m3)'!O83+P82</f>
        <v>5624.6299999999992</v>
      </c>
    </row>
    <row r="84" spans="1:29" x14ac:dyDescent="0.3">
      <c r="A84" s="32">
        <f t="shared" si="8"/>
        <v>2006</v>
      </c>
      <c r="B84" s="14" t="s">
        <v>54</v>
      </c>
      <c r="C84" s="39">
        <f>'Month (Million m3)'!B84+C83</f>
        <v>2527.41</v>
      </c>
      <c r="D84" s="39">
        <f>'Month (Million m3)'!C84+D83</f>
        <v>0</v>
      </c>
      <c r="E84" s="39">
        <f>'Month (Million m3)'!D84+E83</f>
        <v>5238.32</v>
      </c>
      <c r="F84" s="39">
        <f>'Month (Million m3)'!E84+F83</f>
        <v>1671.6699999999998</v>
      </c>
      <c r="G84" s="39">
        <f>'Month (Million m3)'!F84+G83</f>
        <v>9437.3700000000008</v>
      </c>
      <c r="H84" s="39">
        <f>'Month (Million m3)'!G84+H83</f>
        <v>1872.5100000000002</v>
      </c>
      <c r="I84" s="39">
        <f>'Month (Million m3)'!H84+I83</f>
        <v>177.13</v>
      </c>
      <c r="J84" s="39">
        <f>'Month (Million m3)'!I84+J83</f>
        <v>177.13</v>
      </c>
      <c r="K84" s="39">
        <f>'Month (Million m3)'!J84+K83</f>
        <v>0</v>
      </c>
      <c r="L84" s="39">
        <f>'Month (Million m3)'!K84+L83</f>
        <v>2106.37</v>
      </c>
      <c r="M84" s="39">
        <f>'Month (Million m3)'!L84+M83</f>
        <v>46.56</v>
      </c>
      <c r="N84" s="39">
        <f>'Month (Million m3)'!M84+N83</f>
        <v>0</v>
      </c>
      <c r="O84" s="39">
        <f>'Month (Million m3)'!N84+O83</f>
        <v>4202.5600000000004</v>
      </c>
      <c r="P84" s="39">
        <f>'Month (Million m3)'!O84+P83</f>
        <v>5234.8199999999988</v>
      </c>
    </row>
    <row r="85" spans="1:29" x14ac:dyDescent="0.3">
      <c r="A85" s="32">
        <f t="shared" si="8"/>
        <v>2006</v>
      </c>
      <c r="B85" s="14" t="s">
        <v>55</v>
      </c>
      <c r="C85" s="39">
        <f>'Month (Million m3)'!B85+C84</f>
        <v>2567.21</v>
      </c>
      <c r="D85" s="39">
        <f>'Month (Million m3)'!C85+D84</f>
        <v>0</v>
      </c>
      <c r="E85" s="39">
        <f>'Month (Million m3)'!D85+E84</f>
        <v>6167.94</v>
      </c>
      <c r="F85" s="39">
        <f>'Month (Million m3)'!E85+F84</f>
        <v>1878.9899999999998</v>
      </c>
      <c r="G85" s="39">
        <f>'Month (Million m3)'!F85+G84</f>
        <v>10614.11</v>
      </c>
      <c r="H85" s="39">
        <f>'Month (Million m3)'!G85+H84</f>
        <v>2705.9900000000002</v>
      </c>
      <c r="I85" s="39">
        <f>'Month (Million m3)'!H85+I84</f>
        <v>203.82</v>
      </c>
      <c r="J85" s="39">
        <f>'Month (Million m3)'!I85+J84</f>
        <v>203.82</v>
      </c>
      <c r="K85" s="39">
        <f>'Month (Million m3)'!J85+K84</f>
        <v>0</v>
      </c>
      <c r="L85" s="39">
        <f>'Month (Million m3)'!K85+L84</f>
        <v>2439.5299999999997</v>
      </c>
      <c r="M85" s="39">
        <f>'Month (Million m3)'!L85+M84</f>
        <v>54.510000000000005</v>
      </c>
      <c r="N85" s="39">
        <f>'Month (Million m3)'!M85+N84</f>
        <v>0</v>
      </c>
      <c r="O85" s="39">
        <f>'Month (Million m3)'!N85+O84</f>
        <v>5403.83</v>
      </c>
      <c r="P85" s="39">
        <f>'Month (Million m3)'!O85+P84</f>
        <v>5210.2899999999991</v>
      </c>
    </row>
    <row r="86" spans="1:29" x14ac:dyDescent="0.3">
      <c r="A86" s="32">
        <f t="shared" si="8"/>
        <v>2006</v>
      </c>
      <c r="B86" s="14" t="s">
        <v>56</v>
      </c>
      <c r="C86" s="39">
        <f>'Month (Million m3)'!B86+C85</f>
        <v>2597.81</v>
      </c>
      <c r="D86" s="39">
        <f>'Month (Million m3)'!C86+D85</f>
        <v>0</v>
      </c>
      <c r="E86" s="39">
        <f>'Month (Million m3)'!D86+E85</f>
        <v>7031.87</v>
      </c>
      <c r="F86" s="39">
        <f>'Month (Million m3)'!E86+F85</f>
        <v>2165.3799999999997</v>
      </c>
      <c r="G86" s="39">
        <f>'Month (Million m3)'!F86+G85</f>
        <v>11795.03</v>
      </c>
      <c r="H86" s="39">
        <f>'Month (Million m3)'!G86+H85</f>
        <v>3314.71</v>
      </c>
      <c r="I86" s="39">
        <f>'Month (Million m3)'!H86+I85</f>
        <v>219.72</v>
      </c>
      <c r="J86" s="39">
        <f>'Month (Million m3)'!I86+J85</f>
        <v>219.72</v>
      </c>
      <c r="K86" s="39">
        <f>'Month (Million m3)'!J86+K85</f>
        <v>0</v>
      </c>
      <c r="L86" s="39">
        <f>'Month (Million m3)'!K86+L85</f>
        <v>2789.7699999999995</v>
      </c>
      <c r="M86" s="39">
        <f>'Month (Million m3)'!L86+M85</f>
        <v>61.92</v>
      </c>
      <c r="N86" s="39">
        <f>'Month (Million m3)'!M86+N85</f>
        <v>0</v>
      </c>
      <c r="O86" s="39">
        <f>'Month (Million m3)'!N86+O85</f>
        <v>6386.11</v>
      </c>
      <c r="P86" s="39">
        <f>'Month (Million m3)'!O86+P85</f>
        <v>5408.9299999999994</v>
      </c>
    </row>
    <row r="87" spans="1:29" x14ac:dyDescent="0.3">
      <c r="A87" s="32">
        <f t="shared" si="8"/>
        <v>2006</v>
      </c>
      <c r="B87" s="14" t="s">
        <v>57</v>
      </c>
      <c r="C87" s="39">
        <f>'Month (Million m3)'!B87+C86</f>
        <v>2597.81</v>
      </c>
      <c r="D87" s="39">
        <f>'Month (Million m3)'!C87+D86</f>
        <v>0</v>
      </c>
      <c r="E87" s="39">
        <f>'Month (Million m3)'!D87+E86</f>
        <v>7972.05</v>
      </c>
      <c r="F87" s="39">
        <f>'Month (Million m3)'!E87+F86</f>
        <v>2315.0499999999997</v>
      </c>
      <c r="G87" s="39">
        <f>'Month (Million m3)'!F87+G86</f>
        <v>12884.890000000001</v>
      </c>
      <c r="H87" s="39">
        <f>'Month (Million m3)'!G87+H86</f>
        <v>4454.74</v>
      </c>
      <c r="I87" s="39">
        <f>'Month (Million m3)'!H87+I86</f>
        <v>225.02</v>
      </c>
      <c r="J87" s="39">
        <f>'Month (Million m3)'!I87+J86</f>
        <v>225.02</v>
      </c>
      <c r="K87" s="39">
        <f>'Month (Million m3)'!J87+K86</f>
        <v>0</v>
      </c>
      <c r="L87" s="39">
        <f>'Month (Million m3)'!K87+L86</f>
        <v>3132.1399999999994</v>
      </c>
      <c r="M87" s="39">
        <f>'Month (Million m3)'!L87+M86</f>
        <v>68.88</v>
      </c>
      <c r="N87" s="39">
        <f>'Month (Million m3)'!M87+N86</f>
        <v>0</v>
      </c>
      <c r="O87" s="39">
        <f>'Month (Million m3)'!N87+O86</f>
        <v>7880.7699999999995</v>
      </c>
      <c r="P87" s="39">
        <f>'Month (Million m3)'!O87+P86</f>
        <v>5004.119999999999</v>
      </c>
    </row>
    <row r="88" spans="1:29" x14ac:dyDescent="0.3">
      <c r="A88" s="32">
        <f t="shared" si="8"/>
        <v>2006</v>
      </c>
      <c r="B88" s="14" t="s">
        <v>58</v>
      </c>
      <c r="C88" s="39">
        <f>'Month (Million m3)'!B88+C87</f>
        <v>2597.81</v>
      </c>
      <c r="D88" s="39">
        <f>'Month (Million m3)'!C88+D87</f>
        <v>0</v>
      </c>
      <c r="E88" s="39">
        <f>'Month (Million m3)'!D88+E87</f>
        <v>9540.2999999999993</v>
      </c>
      <c r="F88" s="39">
        <f>'Month (Million m3)'!E88+F87</f>
        <v>2689.2599999999998</v>
      </c>
      <c r="G88" s="39">
        <f>'Month (Million m3)'!F88+G87</f>
        <v>14827.350000000002</v>
      </c>
      <c r="H88" s="39">
        <f>'Month (Million m3)'!G88+H87</f>
        <v>5294.7999999999993</v>
      </c>
      <c r="I88" s="39">
        <f>'Month (Million m3)'!H88+I87</f>
        <v>250.79000000000002</v>
      </c>
      <c r="J88" s="39">
        <f>'Month (Million m3)'!I88+J87</f>
        <v>250.79000000000002</v>
      </c>
      <c r="K88" s="39">
        <f>'Month (Million m3)'!J88+K87</f>
        <v>0</v>
      </c>
      <c r="L88" s="39">
        <f>'Month (Million m3)'!K88+L87</f>
        <v>3469.8099999999995</v>
      </c>
      <c r="M88" s="39">
        <f>'Month (Million m3)'!L88+M87</f>
        <v>75.14</v>
      </c>
      <c r="N88" s="39">
        <f>'Month (Million m3)'!M88+N87</f>
        <v>0</v>
      </c>
      <c r="O88" s="39">
        <f>'Month (Million m3)'!N88+O87</f>
        <v>9090.5399999999991</v>
      </c>
      <c r="P88" s="39">
        <f>'Month (Million m3)'!O88+P87</f>
        <v>5736.8099999999995</v>
      </c>
    </row>
    <row r="89" spans="1:29" x14ac:dyDescent="0.3">
      <c r="A89" s="32">
        <f t="shared" si="8"/>
        <v>2006</v>
      </c>
      <c r="B89" s="14" t="s">
        <v>59</v>
      </c>
      <c r="C89" s="39">
        <f>'Month (Million m3)'!B89+C88</f>
        <v>2675.41</v>
      </c>
      <c r="D89" s="39">
        <f>'Month (Million m3)'!C89+D88</f>
        <v>67.45</v>
      </c>
      <c r="E89" s="39">
        <f>'Month (Million m3)'!D89+E88</f>
        <v>11667.81</v>
      </c>
      <c r="F89" s="39">
        <f>'Month (Million m3)'!E89+F88</f>
        <v>3062.1699999999996</v>
      </c>
      <c r="G89" s="39">
        <f>'Month (Million m3)'!F89+G88</f>
        <v>17472.820000000003</v>
      </c>
      <c r="H89" s="39">
        <f>'Month (Million m3)'!G89+H88</f>
        <v>5430.44</v>
      </c>
      <c r="I89" s="39">
        <f>'Month (Million m3)'!H89+I88</f>
        <v>279.40000000000003</v>
      </c>
      <c r="J89" s="39">
        <f>'Month (Million m3)'!I89+J88</f>
        <v>279.40000000000003</v>
      </c>
      <c r="K89" s="39">
        <f>'Month (Million m3)'!J89+K88</f>
        <v>0</v>
      </c>
      <c r="L89" s="39">
        <f>'Month (Million m3)'!K89+L88</f>
        <v>3845.5499999999993</v>
      </c>
      <c r="M89" s="39">
        <f>'Month (Million m3)'!L89+M88</f>
        <v>83.1</v>
      </c>
      <c r="N89" s="39">
        <f>'Month (Million m3)'!M89+N88</f>
        <v>0</v>
      </c>
      <c r="O89" s="39">
        <f>'Month (Million m3)'!N89+O88</f>
        <v>9638.48</v>
      </c>
      <c r="P89" s="39">
        <f>'Month (Million m3)'!O89+P88</f>
        <v>7834.34</v>
      </c>
    </row>
    <row r="90" spans="1:29" x14ac:dyDescent="0.3">
      <c r="A90" s="48">
        <f t="shared" si="8"/>
        <v>2006</v>
      </c>
      <c r="B90" s="14" t="s">
        <v>60</v>
      </c>
      <c r="C90" s="49">
        <f>'Month (Million m3)'!B90+C89</f>
        <v>2787.5099999999998</v>
      </c>
      <c r="D90" s="49">
        <f>'Month (Million m3)'!C90+D89</f>
        <v>839.98</v>
      </c>
      <c r="E90" s="49">
        <f>'Month (Million m3)'!D90+E89</f>
        <v>14003.449999999999</v>
      </c>
      <c r="F90" s="49">
        <f>'Month (Million m3)'!E90+F89</f>
        <v>3437.6899999999996</v>
      </c>
      <c r="G90" s="49">
        <f>'Month (Million m3)'!F90+G89</f>
        <v>21068.610000000004</v>
      </c>
      <c r="H90" s="49">
        <f>'Month (Million m3)'!G90+H89</f>
        <v>5501.73</v>
      </c>
      <c r="I90" s="49">
        <f>'Month (Million m3)'!H90+I89</f>
        <v>308.10000000000002</v>
      </c>
      <c r="J90" s="49">
        <f>'Month (Million m3)'!I90+J89</f>
        <v>308.10000000000002</v>
      </c>
      <c r="K90" s="49">
        <f>'Month (Million m3)'!J90+K89</f>
        <v>0</v>
      </c>
      <c r="L90" s="49">
        <f>'Month (Million m3)'!K90+L89</f>
        <v>4225.4599999999991</v>
      </c>
      <c r="M90" s="49">
        <f>'Month (Million m3)'!L90+M89</f>
        <v>92.919999999999987</v>
      </c>
      <c r="N90" s="49">
        <f>'Month (Million m3)'!M90+N89</f>
        <v>0</v>
      </c>
      <c r="O90" s="49">
        <f>'Month (Million m3)'!N90+O89</f>
        <v>10128.199999999999</v>
      </c>
      <c r="P90" s="49">
        <f>'Month (Million m3)'!O90+P89</f>
        <v>10940.41</v>
      </c>
    </row>
    <row r="91" spans="1:29" x14ac:dyDescent="0.3">
      <c r="A91" s="32">
        <f>A79+1</f>
        <v>2007</v>
      </c>
      <c r="B91" s="54" t="s">
        <v>49</v>
      </c>
      <c r="C91" s="39">
        <f>'Month (Million m3)'!B91</f>
        <v>183.76</v>
      </c>
      <c r="D91" s="39">
        <f>'Month (Million m3)'!C91</f>
        <v>761.62</v>
      </c>
      <c r="E91" s="39">
        <f>'Month (Million m3)'!D91</f>
        <v>2128.92</v>
      </c>
      <c r="F91" s="39">
        <f>'Month (Million m3)'!E91</f>
        <v>407.12</v>
      </c>
      <c r="G91" s="39">
        <f>'Month (Million m3)'!F91</f>
        <v>3481.42</v>
      </c>
      <c r="H91" s="39">
        <f>'Month (Million m3)'!G91</f>
        <v>72.599999999999994</v>
      </c>
      <c r="I91" s="39">
        <f>'Month (Million m3)'!H91</f>
        <v>29.53</v>
      </c>
      <c r="J91" s="39">
        <f>'Month (Million m3)'!I91</f>
        <v>29.53</v>
      </c>
      <c r="K91" s="39">
        <f>'Month (Million m3)'!J91</f>
        <v>0</v>
      </c>
      <c r="L91" s="39">
        <f>'Month (Million m3)'!K91</f>
        <v>406.96</v>
      </c>
      <c r="M91" s="39">
        <f>'Month (Million m3)'!L91</f>
        <v>10.1</v>
      </c>
      <c r="N91" s="39">
        <f>'Month (Million m3)'!M91</f>
        <v>0</v>
      </c>
      <c r="O91" s="39">
        <f>'Month (Million m3)'!N91</f>
        <v>519.19000000000005</v>
      </c>
      <c r="P91" s="39">
        <f>'Month (Million m3)'!O91</f>
        <v>2962.23</v>
      </c>
    </row>
    <row r="92" spans="1:29" x14ac:dyDescent="0.3">
      <c r="A92" s="32">
        <f>A91</f>
        <v>2007</v>
      </c>
      <c r="B92" s="14" t="s">
        <v>50</v>
      </c>
      <c r="C92" s="39">
        <f>'Month (Million m3)'!B92+C91</f>
        <v>318.32</v>
      </c>
      <c r="D92" s="39">
        <f>'Month (Million m3)'!C92+D91</f>
        <v>1430.37</v>
      </c>
      <c r="E92" s="39">
        <f>'Month (Million m3)'!D92+E91</f>
        <v>4445.59</v>
      </c>
      <c r="F92" s="39">
        <f>'Month (Million m3)'!E92+F91</f>
        <v>700.13</v>
      </c>
      <c r="G92" s="39">
        <f>'Month (Million m3)'!F92+G91</f>
        <v>6894.42</v>
      </c>
      <c r="H92" s="39">
        <f>'Month (Million m3)'!G92+H91</f>
        <v>169.19</v>
      </c>
      <c r="I92" s="39">
        <f>'Month (Million m3)'!H92+I91</f>
        <v>54.32</v>
      </c>
      <c r="J92" s="39">
        <f>'Month (Million m3)'!I92+J91</f>
        <v>54.32</v>
      </c>
      <c r="K92" s="39">
        <f>'Month (Million m3)'!J92+K91</f>
        <v>0</v>
      </c>
      <c r="L92" s="39">
        <f>'Month (Million m3)'!K92+L91</f>
        <v>802.71</v>
      </c>
      <c r="M92" s="39">
        <f>'Month (Million m3)'!L92+M91</f>
        <v>19.079999999999998</v>
      </c>
      <c r="N92" s="39">
        <f>'Month (Million m3)'!M92+N91</f>
        <v>0</v>
      </c>
      <c r="O92" s="39">
        <f>'Month (Million m3)'!N92+O91</f>
        <v>1045.3000000000002</v>
      </c>
      <c r="P92" s="39">
        <f>'Month (Million m3)'!O92+P91</f>
        <v>5849.12</v>
      </c>
    </row>
    <row r="93" spans="1:29" x14ac:dyDescent="0.3">
      <c r="A93" s="32">
        <f t="shared" ref="A93:A102" si="9">A92</f>
        <v>2007</v>
      </c>
      <c r="B93" s="53" t="s">
        <v>51</v>
      </c>
      <c r="C93" s="39">
        <f>'Month (Million m3)'!B93+C92</f>
        <v>318.77999999999997</v>
      </c>
      <c r="D93" s="39">
        <f>'Month (Million m3)'!C93+D92</f>
        <v>2166.9299999999998</v>
      </c>
      <c r="E93" s="39">
        <f>'Month (Million m3)'!D93+E92</f>
        <v>6909.65</v>
      </c>
      <c r="F93" s="39">
        <f>'Month (Million m3)'!E93+F92</f>
        <v>783.49</v>
      </c>
      <c r="G93" s="39">
        <f>'Month (Million m3)'!F93+G92</f>
        <v>10178.86</v>
      </c>
      <c r="H93" s="39">
        <f>'Month (Million m3)'!G93+H92</f>
        <v>560.12</v>
      </c>
      <c r="I93" s="39">
        <f>'Month (Million m3)'!H93+I92</f>
        <v>80.73</v>
      </c>
      <c r="J93" s="39">
        <f>'Month (Million m3)'!I93+J92</f>
        <v>80.73</v>
      </c>
      <c r="K93" s="39">
        <f>'Month (Million m3)'!J93+K92</f>
        <v>0</v>
      </c>
      <c r="L93" s="39">
        <f>'Month (Million m3)'!K93+L92</f>
        <v>1213.93</v>
      </c>
      <c r="M93" s="39">
        <f>'Month (Million m3)'!L93+M92</f>
        <v>29.229999999999997</v>
      </c>
      <c r="N93" s="39">
        <f>'Month (Million m3)'!M93+N92</f>
        <v>0</v>
      </c>
      <c r="O93" s="39">
        <f>'Month (Million m3)'!N93+O92</f>
        <v>1884.0100000000002</v>
      </c>
      <c r="P93" s="39">
        <f>'Month (Million m3)'!O93+P92</f>
        <v>8294.85</v>
      </c>
    </row>
    <row r="94" spans="1:29" x14ac:dyDescent="0.3">
      <c r="A94" s="32">
        <f t="shared" si="9"/>
        <v>2007</v>
      </c>
      <c r="B94" s="14" t="s">
        <v>52</v>
      </c>
      <c r="C94" s="39">
        <f>'Month (Million m3)'!B94+C93</f>
        <v>318.77999999999997</v>
      </c>
      <c r="D94" s="39">
        <f>'Month (Million m3)'!C94+D93</f>
        <v>2813.75</v>
      </c>
      <c r="E94" s="39">
        <f>'Month (Million m3)'!D94+E93</f>
        <v>8946.33</v>
      </c>
      <c r="F94" s="39">
        <f>'Month (Million m3)'!E94+F93</f>
        <v>801.15</v>
      </c>
      <c r="G94" s="39">
        <f>'Month (Million m3)'!F94+G93</f>
        <v>12880.01</v>
      </c>
      <c r="H94" s="39">
        <f>'Month (Million m3)'!G94+H93</f>
        <v>1597.23</v>
      </c>
      <c r="I94" s="39">
        <f>'Month (Million m3)'!H94+I93</f>
        <v>111.4</v>
      </c>
      <c r="J94" s="39">
        <f>'Month (Million m3)'!I94+J93</f>
        <v>111.4</v>
      </c>
      <c r="K94" s="39">
        <f>'Month (Million m3)'!J94+K93</f>
        <v>0</v>
      </c>
      <c r="L94" s="39">
        <f>'Month (Million m3)'!K94+L93</f>
        <v>1554.02</v>
      </c>
      <c r="M94" s="39">
        <f>'Month (Million m3)'!L94+M93</f>
        <v>37.319999999999993</v>
      </c>
      <c r="N94" s="39">
        <f>'Month (Million m3)'!M94+N93</f>
        <v>0</v>
      </c>
      <c r="O94" s="39">
        <f>'Month (Million m3)'!N94+O93</f>
        <v>3299.9700000000003</v>
      </c>
      <c r="P94" s="39">
        <f>'Month (Million m3)'!O94+P93</f>
        <v>9580.0400000000009</v>
      </c>
    </row>
    <row r="95" spans="1:29" x14ac:dyDescent="0.3">
      <c r="A95" s="32">
        <f t="shared" si="9"/>
        <v>2007</v>
      </c>
      <c r="B95" s="14" t="s">
        <v>53</v>
      </c>
      <c r="C95" s="39">
        <f>'Month (Million m3)'!B95+C94</f>
        <v>318.77999999999997</v>
      </c>
      <c r="D95" s="39">
        <f>'Month (Million m3)'!C95+D94</f>
        <v>3185.61</v>
      </c>
      <c r="E95" s="39">
        <f>'Month (Million m3)'!D95+E94</f>
        <v>10064.02</v>
      </c>
      <c r="F95" s="39">
        <f>'Month (Million m3)'!E95+F94</f>
        <v>828.51</v>
      </c>
      <c r="G95" s="39">
        <f>'Month (Million m3)'!F95+G94</f>
        <v>14396.92</v>
      </c>
      <c r="H95" s="39">
        <f>'Month (Million m3)'!G95+H94</f>
        <v>2515.37</v>
      </c>
      <c r="I95" s="39">
        <f>'Month (Million m3)'!H95+I94</f>
        <v>141.56</v>
      </c>
      <c r="J95" s="39">
        <f>'Month (Million m3)'!I95+J94</f>
        <v>141.56</v>
      </c>
      <c r="K95" s="39">
        <f>'Month (Million m3)'!J95+K94</f>
        <v>0</v>
      </c>
      <c r="L95" s="39">
        <f>'Month (Million m3)'!K95+L94</f>
        <v>1869.95</v>
      </c>
      <c r="M95" s="39">
        <f>'Month (Million m3)'!L95+M94</f>
        <v>46.339999999999989</v>
      </c>
      <c r="N95" s="39">
        <f>'Month (Million m3)'!M95+N94</f>
        <v>0</v>
      </c>
      <c r="O95" s="39">
        <f>'Month (Million m3)'!N95+O94</f>
        <v>4573.22</v>
      </c>
      <c r="P95" s="39">
        <f>'Month (Million m3)'!O95+P94</f>
        <v>9823.7000000000007</v>
      </c>
    </row>
    <row r="96" spans="1:29" x14ac:dyDescent="0.3">
      <c r="A96" s="32">
        <f t="shared" si="9"/>
        <v>2007</v>
      </c>
      <c r="B96" s="14" t="s">
        <v>54</v>
      </c>
      <c r="C96" s="39">
        <f>'Month (Million m3)'!B96+C95</f>
        <v>362.46999999999997</v>
      </c>
      <c r="D96" s="39">
        <f>'Month (Million m3)'!C96+D95</f>
        <v>3548.34</v>
      </c>
      <c r="E96" s="39">
        <f>'Month (Million m3)'!D96+E95</f>
        <v>10994.36</v>
      </c>
      <c r="F96" s="39">
        <f>'Month (Million m3)'!E96+F95</f>
        <v>854.42</v>
      </c>
      <c r="G96" s="39">
        <f>'Month (Million m3)'!F96+G95</f>
        <v>15759.59</v>
      </c>
      <c r="H96" s="39">
        <f>'Month (Million m3)'!G96+H95</f>
        <v>2767.71</v>
      </c>
      <c r="I96" s="39">
        <f>'Month (Million m3)'!H96+I95</f>
        <v>176.07</v>
      </c>
      <c r="J96" s="39">
        <f>'Month (Million m3)'!I96+J95</f>
        <v>176.07</v>
      </c>
      <c r="K96" s="39">
        <f>'Month (Million m3)'!J96+K95</f>
        <v>0</v>
      </c>
      <c r="L96" s="39">
        <f>'Month (Million m3)'!K96+L95</f>
        <v>2221.35</v>
      </c>
      <c r="M96" s="39">
        <f>'Month (Million m3)'!L96+M95</f>
        <v>55.359999999999985</v>
      </c>
      <c r="N96" s="39">
        <f>'Month (Million m3)'!M96+N95</f>
        <v>0</v>
      </c>
      <c r="O96" s="39">
        <f>'Month (Million m3)'!N96+O95</f>
        <v>5220.49</v>
      </c>
      <c r="P96" s="39">
        <f>'Month (Million m3)'!O96+P95</f>
        <v>10539.1</v>
      </c>
    </row>
    <row r="97" spans="1:16" x14ac:dyDescent="0.3">
      <c r="A97" s="32">
        <f t="shared" si="9"/>
        <v>2007</v>
      </c>
      <c r="B97" s="14" t="s">
        <v>55</v>
      </c>
      <c r="C97" s="39">
        <f>'Month (Million m3)'!B97+C96</f>
        <v>362.46999999999997</v>
      </c>
      <c r="D97" s="39">
        <f>'Month (Million m3)'!C97+D96</f>
        <v>3923.42</v>
      </c>
      <c r="E97" s="39">
        <f>'Month (Million m3)'!D97+E96</f>
        <v>11911.51</v>
      </c>
      <c r="F97" s="39">
        <f>'Month (Million m3)'!E97+F96</f>
        <v>877.06</v>
      </c>
      <c r="G97" s="39">
        <f>'Month (Million m3)'!F97+G96</f>
        <v>17074.46</v>
      </c>
      <c r="H97" s="39">
        <f>'Month (Million m3)'!G97+H96</f>
        <v>3521.3</v>
      </c>
      <c r="I97" s="39">
        <f>'Month (Million m3)'!H97+I96</f>
        <v>239.1</v>
      </c>
      <c r="J97" s="39">
        <f>'Month (Million m3)'!I97+J96</f>
        <v>239.1</v>
      </c>
      <c r="K97" s="39">
        <f>'Month (Million m3)'!J97+K96</f>
        <v>0</v>
      </c>
      <c r="L97" s="39">
        <f>'Month (Million m3)'!K97+L96</f>
        <v>2591.0499999999997</v>
      </c>
      <c r="M97" s="39">
        <f>'Month (Million m3)'!L97+M96</f>
        <v>63.679999999999986</v>
      </c>
      <c r="N97" s="39">
        <f>'Month (Million m3)'!M97+N96</f>
        <v>0</v>
      </c>
      <c r="O97" s="39">
        <f>'Month (Million m3)'!N97+O96</f>
        <v>6415.13</v>
      </c>
      <c r="P97" s="39">
        <f>'Month (Million m3)'!O97+P96</f>
        <v>10659.33</v>
      </c>
    </row>
    <row r="98" spans="1:16" x14ac:dyDescent="0.3">
      <c r="A98" s="32">
        <f t="shared" si="9"/>
        <v>2007</v>
      </c>
      <c r="B98" s="14" t="s">
        <v>56</v>
      </c>
      <c r="C98" s="39">
        <f>'Month (Million m3)'!B98+C97</f>
        <v>367.96999999999997</v>
      </c>
      <c r="D98" s="39">
        <f>'Month (Million m3)'!C98+D97</f>
        <v>4294.37</v>
      </c>
      <c r="E98" s="39">
        <f>'Month (Million m3)'!D98+E97</f>
        <v>13034.8</v>
      </c>
      <c r="F98" s="39">
        <f>'Month (Million m3)'!E98+F97</f>
        <v>899.4899999999999</v>
      </c>
      <c r="G98" s="39">
        <f>'Month (Million m3)'!F98+G97</f>
        <v>18596.62</v>
      </c>
      <c r="H98" s="39">
        <f>'Month (Million m3)'!G98+H97</f>
        <v>3795.38</v>
      </c>
      <c r="I98" s="39">
        <f>'Month (Million m3)'!H98+I97</f>
        <v>320.55</v>
      </c>
      <c r="J98" s="39">
        <f>'Month (Million m3)'!I98+J97</f>
        <v>320.55</v>
      </c>
      <c r="K98" s="39">
        <f>'Month (Million m3)'!J98+K97</f>
        <v>0</v>
      </c>
      <c r="L98" s="39">
        <f>'Month (Million m3)'!K98+L97</f>
        <v>2953.0699999999997</v>
      </c>
      <c r="M98" s="39">
        <f>'Month (Million m3)'!L98+M97</f>
        <v>71.359999999999985</v>
      </c>
      <c r="N98" s="39">
        <f>'Month (Million m3)'!M98+N97</f>
        <v>0</v>
      </c>
      <c r="O98" s="39">
        <f>'Month (Million m3)'!N98+O97</f>
        <v>7140.3600000000006</v>
      </c>
      <c r="P98" s="39">
        <f>'Month (Million m3)'!O98+P97</f>
        <v>11456.26</v>
      </c>
    </row>
    <row r="99" spans="1:16" x14ac:dyDescent="0.3">
      <c r="A99" s="32">
        <f t="shared" si="9"/>
        <v>2007</v>
      </c>
      <c r="B99" s="14" t="s">
        <v>57</v>
      </c>
      <c r="C99" s="39">
        <f>'Month (Million m3)'!B99+C98</f>
        <v>368.7</v>
      </c>
      <c r="D99" s="39">
        <f>'Month (Million m3)'!C99+D98</f>
        <v>4548.2</v>
      </c>
      <c r="E99" s="39">
        <f>'Month (Million m3)'!D99+E98</f>
        <v>14312.24</v>
      </c>
      <c r="F99" s="39">
        <f>'Month (Million m3)'!E99+F98</f>
        <v>928.2399999999999</v>
      </c>
      <c r="G99" s="39">
        <f>'Month (Million m3)'!F99+G98</f>
        <v>20157.37</v>
      </c>
      <c r="H99" s="39">
        <f>'Month (Million m3)'!G99+H98</f>
        <v>3960.8</v>
      </c>
      <c r="I99" s="39">
        <f>'Month (Million m3)'!H99+I98</f>
        <v>343.23</v>
      </c>
      <c r="J99" s="39">
        <f>'Month (Million m3)'!I99+J98</f>
        <v>343.23</v>
      </c>
      <c r="K99" s="39">
        <f>'Month (Million m3)'!J99+K98</f>
        <v>2.17</v>
      </c>
      <c r="L99" s="39">
        <f>'Month (Million m3)'!K99+L98</f>
        <v>3322.29</v>
      </c>
      <c r="M99" s="39">
        <f>'Month (Million m3)'!L99+M98</f>
        <v>79.499999999999986</v>
      </c>
      <c r="N99" s="39">
        <f>'Month (Million m3)'!M99+N98</f>
        <v>0</v>
      </c>
      <c r="O99" s="39">
        <f>'Month (Million m3)'!N99+O98</f>
        <v>7708.0000000000009</v>
      </c>
      <c r="P99" s="39">
        <f>'Month (Million m3)'!O99+P98</f>
        <v>12449.380000000001</v>
      </c>
    </row>
    <row r="100" spans="1:16" x14ac:dyDescent="0.3">
      <c r="A100" s="32">
        <f t="shared" si="9"/>
        <v>2007</v>
      </c>
      <c r="B100" s="14" t="s">
        <v>58</v>
      </c>
      <c r="C100" s="39">
        <f>'Month (Million m3)'!B100+C99</f>
        <v>396.90999999999997</v>
      </c>
      <c r="D100" s="39">
        <f>'Month (Million m3)'!C100+D99</f>
        <v>4925.08</v>
      </c>
      <c r="E100" s="39">
        <f>'Month (Million m3)'!D100+E99</f>
        <v>16568.23</v>
      </c>
      <c r="F100" s="39">
        <f>'Month (Million m3)'!E100+F99</f>
        <v>998.9899999999999</v>
      </c>
      <c r="G100" s="39">
        <f>'Month (Million m3)'!F100+G99</f>
        <v>22889.199999999997</v>
      </c>
      <c r="H100" s="39">
        <f>'Month (Million m3)'!G100+H99</f>
        <v>4487.3600000000006</v>
      </c>
      <c r="I100" s="39">
        <f>'Month (Million m3)'!H100+I99</f>
        <v>427.52000000000004</v>
      </c>
      <c r="J100" s="39">
        <f>'Month (Million m3)'!I100+J99</f>
        <v>427.52000000000004</v>
      </c>
      <c r="K100" s="39">
        <f>'Month (Million m3)'!J100+K99</f>
        <v>6.0299999999999994</v>
      </c>
      <c r="L100" s="39">
        <f>'Month (Million m3)'!K100+L99</f>
        <v>3717.54</v>
      </c>
      <c r="M100" s="39">
        <f>'Month (Million m3)'!L100+M99</f>
        <v>82.84999999999998</v>
      </c>
      <c r="N100" s="39">
        <f>'Month (Million m3)'!M100+N99</f>
        <v>0</v>
      </c>
      <c r="O100" s="39">
        <f>'Month (Million m3)'!N100+O99</f>
        <v>8721.3000000000011</v>
      </c>
      <c r="P100" s="39">
        <f>'Month (Million m3)'!O100+P99</f>
        <v>14167.910000000002</v>
      </c>
    </row>
    <row r="101" spans="1:16" x14ac:dyDescent="0.3">
      <c r="A101" s="32">
        <f t="shared" si="9"/>
        <v>2007</v>
      </c>
      <c r="B101" s="14" t="s">
        <v>59</v>
      </c>
      <c r="C101" s="39">
        <f>'Month (Million m3)'!B101+C100</f>
        <v>427.92999999999995</v>
      </c>
      <c r="D101" s="39">
        <f>'Month (Million m3)'!C101+D100</f>
        <v>5956.66</v>
      </c>
      <c r="E101" s="39">
        <f>'Month (Million m3)'!D101+E100</f>
        <v>18284.329999999998</v>
      </c>
      <c r="F101" s="39">
        <f>'Month (Million m3)'!E101+F100</f>
        <v>1233.3</v>
      </c>
      <c r="G101" s="39">
        <f>'Month (Million m3)'!F101+G100</f>
        <v>25902.21</v>
      </c>
      <c r="H101" s="39">
        <f>'Month (Million m3)'!G101+H100</f>
        <v>4630.170000000001</v>
      </c>
      <c r="I101" s="39">
        <f>'Month (Million m3)'!H101+I100</f>
        <v>514.73</v>
      </c>
      <c r="J101" s="39">
        <f>'Month (Million m3)'!I101+J100</f>
        <v>514.73</v>
      </c>
      <c r="K101" s="39">
        <f>'Month (Million m3)'!J101+K100</f>
        <v>9.7099999999999991</v>
      </c>
      <c r="L101" s="39">
        <f>'Month (Million m3)'!K101+L100</f>
        <v>4149.33</v>
      </c>
      <c r="M101" s="39">
        <f>'Month (Million m3)'!L101+M100</f>
        <v>92.579999999999984</v>
      </c>
      <c r="N101" s="39">
        <f>'Month (Million m3)'!M101+N100</f>
        <v>0</v>
      </c>
      <c r="O101" s="39">
        <f>'Month (Million m3)'!N101+O100</f>
        <v>9396.5300000000007</v>
      </c>
      <c r="P101" s="39">
        <f>'Month (Million m3)'!O101+P100</f>
        <v>16505.690000000002</v>
      </c>
    </row>
    <row r="102" spans="1:16" x14ac:dyDescent="0.3">
      <c r="A102" s="48">
        <f t="shared" si="9"/>
        <v>2007</v>
      </c>
      <c r="B102" s="14" t="s">
        <v>60</v>
      </c>
      <c r="C102" s="49">
        <f>'Month (Million m3)'!B102+C101</f>
        <v>592.77</v>
      </c>
      <c r="D102" s="49">
        <f>'Month (Million m3)'!C102+D101</f>
        <v>7106.66</v>
      </c>
      <c r="E102" s="49">
        <f>'Month (Million m3)'!D102+E101</f>
        <v>20338.759999999998</v>
      </c>
      <c r="F102" s="49">
        <f>'Month (Million m3)'!E102+F101</f>
        <v>1404</v>
      </c>
      <c r="G102" s="49">
        <f>'Month (Million m3)'!F102+G101</f>
        <v>29442.18</v>
      </c>
      <c r="H102" s="49">
        <f>'Month (Million m3)'!G102+H101</f>
        <v>4696.170000000001</v>
      </c>
      <c r="I102" s="49">
        <f>'Month (Million m3)'!H102+I101</f>
        <v>602.08000000000004</v>
      </c>
      <c r="J102" s="49">
        <f>'Month (Million m3)'!I102+J101</f>
        <v>602.08000000000004</v>
      </c>
      <c r="K102" s="49">
        <f>'Month (Million m3)'!J102+K101</f>
        <v>13.69</v>
      </c>
      <c r="L102" s="49">
        <f>'Month (Million m3)'!K102+L101</f>
        <v>4552.6099999999997</v>
      </c>
      <c r="M102" s="49">
        <f>'Month (Million m3)'!L102+M101</f>
        <v>102.80999999999999</v>
      </c>
      <c r="N102" s="49">
        <f>'Month (Million m3)'!M102+N101</f>
        <v>0</v>
      </c>
      <c r="O102" s="49">
        <f>'Month (Million m3)'!N102+O101</f>
        <v>9967.3700000000008</v>
      </c>
      <c r="P102" s="49">
        <f>'Month (Million m3)'!O102+P101</f>
        <v>19474.820000000003</v>
      </c>
    </row>
    <row r="103" spans="1:16" x14ac:dyDescent="0.3">
      <c r="A103" s="32">
        <f>A91+1</f>
        <v>2008</v>
      </c>
      <c r="B103" s="54" t="s">
        <v>49</v>
      </c>
      <c r="C103" s="39">
        <f>'Month (Million m3)'!B103</f>
        <v>449.89</v>
      </c>
      <c r="D103" s="39">
        <f>'Month (Million m3)'!C103</f>
        <v>1126.17</v>
      </c>
      <c r="E103" s="39">
        <f>'Month (Million m3)'!D103</f>
        <v>2204.06</v>
      </c>
      <c r="F103" s="39">
        <f>'Month (Million m3)'!E103</f>
        <v>172.71</v>
      </c>
      <c r="G103" s="39">
        <f>'Month (Million m3)'!F103</f>
        <v>3952.82</v>
      </c>
      <c r="H103" s="39">
        <f>'Month (Million m3)'!G103</f>
        <v>11.7</v>
      </c>
      <c r="I103" s="39">
        <f>'Month (Million m3)'!H103</f>
        <v>98.6</v>
      </c>
      <c r="J103" s="39">
        <f>'Month (Million m3)'!I103</f>
        <v>98.6</v>
      </c>
      <c r="K103" s="39">
        <f>'Month (Million m3)'!J103</f>
        <v>3.54</v>
      </c>
      <c r="L103" s="39">
        <f>'Month (Million m3)'!K103</f>
        <v>410.81</v>
      </c>
      <c r="M103" s="39">
        <f>'Month (Million m3)'!L103</f>
        <v>12.22</v>
      </c>
      <c r="N103" s="39">
        <f>'Month (Million m3)'!M103</f>
        <v>0</v>
      </c>
      <c r="O103" s="39">
        <f>'Month (Million m3)'!N103</f>
        <v>536.88</v>
      </c>
      <c r="P103" s="39">
        <f>'Month (Million m3)'!O103</f>
        <v>3415.94</v>
      </c>
    </row>
    <row r="104" spans="1:16" x14ac:dyDescent="0.3">
      <c r="A104" s="32">
        <f>A103</f>
        <v>2008</v>
      </c>
      <c r="B104" s="14" t="s">
        <v>50</v>
      </c>
      <c r="C104" s="39">
        <f>'Month (Million m3)'!B104+C103</f>
        <v>615.67999999999995</v>
      </c>
      <c r="D104" s="39">
        <f>'Month (Million m3)'!C104+D103</f>
        <v>2112.35</v>
      </c>
      <c r="E104" s="39">
        <f>'Month (Million m3)'!D104+E103</f>
        <v>4731.96</v>
      </c>
      <c r="F104" s="39">
        <f>'Month (Million m3)'!E104+F103</f>
        <v>184.89000000000001</v>
      </c>
      <c r="G104" s="39">
        <f>'Month (Million m3)'!F104+G103</f>
        <v>7644.8600000000006</v>
      </c>
      <c r="H104" s="39">
        <f>'Month (Million m3)'!G104+H103</f>
        <v>42.89</v>
      </c>
      <c r="I104" s="39">
        <f>'Month (Million m3)'!H104+I103</f>
        <v>153.64999999999998</v>
      </c>
      <c r="J104" s="39">
        <f>'Month (Million m3)'!I104+J103</f>
        <v>153.64999999999998</v>
      </c>
      <c r="K104" s="39">
        <f>'Month (Million m3)'!J104+K103</f>
        <v>6.63</v>
      </c>
      <c r="L104" s="39">
        <f>'Month (Million m3)'!K104+L103</f>
        <v>832.94</v>
      </c>
      <c r="M104" s="39">
        <f>'Month (Million m3)'!L104+M103</f>
        <v>23.83</v>
      </c>
      <c r="N104" s="39">
        <f>'Month (Million m3)'!M104+N103</f>
        <v>0</v>
      </c>
      <c r="O104" s="39">
        <f>'Month (Million m3)'!N104+O103</f>
        <v>1059.96</v>
      </c>
      <c r="P104" s="39">
        <f>'Month (Million m3)'!O104+P103</f>
        <v>6584.9</v>
      </c>
    </row>
    <row r="105" spans="1:16" x14ac:dyDescent="0.3">
      <c r="A105" s="32">
        <f t="shared" ref="A105:A114" si="10">A104</f>
        <v>2008</v>
      </c>
      <c r="B105" s="14" t="s">
        <v>51</v>
      </c>
      <c r="C105" s="39">
        <f>'Month (Million m3)'!B105+C104</f>
        <v>790.78</v>
      </c>
      <c r="D105" s="39">
        <f>'Month (Million m3)'!C105+D104</f>
        <v>3150.06</v>
      </c>
      <c r="E105" s="39">
        <f>'Month (Million m3)'!D105+E104</f>
        <v>7453.57</v>
      </c>
      <c r="F105" s="39">
        <f>'Month (Million m3)'!E105+F104</f>
        <v>193.39000000000001</v>
      </c>
      <c r="G105" s="39">
        <f>'Month (Million m3)'!F105+G104</f>
        <v>11587.78</v>
      </c>
      <c r="H105" s="39">
        <f>'Month (Million m3)'!G105+H104</f>
        <v>66</v>
      </c>
      <c r="I105" s="39">
        <f>'Month (Million m3)'!H105+I104</f>
        <v>221.26</v>
      </c>
      <c r="J105" s="39">
        <f>'Month (Million m3)'!I105+J104</f>
        <v>221.26</v>
      </c>
      <c r="K105" s="39">
        <f>'Month (Million m3)'!J105+K104</f>
        <v>10.23</v>
      </c>
      <c r="L105" s="39">
        <f>'Month (Million m3)'!K105+L104</f>
        <v>1284.68</v>
      </c>
      <c r="M105" s="39">
        <f>'Month (Million m3)'!L105+M104</f>
        <v>35.54</v>
      </c>
      <c r="N105" s="39">
        <f>'Month (Million m3)'!M105+N104</f>
        <v>0</v>
      </c>
      <c r="O105" s="39">
        <f>'Month (Million m3)'!N105+O104</f>
        <v>1617.74</v>
      </c>
      <c r="P105" s="39">
        <f>'Month (Million m3)'!O105+P104</f>
        <v>9970.0399999999991</v>
      </c>
    </row>
    <row r="106" spans="1:16" x14ac:dyDescent="0.3">
      <c r="A106" s="32">
        <f t="shared" si="10"/>
        <v>2008</v>
      </c>
      <c r="B106" s="14" t="s">
        <v>52</v>
      </c>
      <c r="C106" s="39">
        <f>'Month (Million m3)'!B106+C105</f>
        <v>1067.7</v>
      </c>
      <c r="D106" s="39">
        <f>'Month (Million m3)'!C106+D105</f>
        <v>4000.37</v>
      </c>
      <c r="E106" s="39">
        <f>'Month (Million m3)'!D106+E105</f>
        <v>9481.99</v>
      </c>
      <c r="F106" s="39">
        <f>'Month (Million m3)'!E106+F105</f>
        <v>246.46</v>
      </c>
      <c r="G106" s="39">
        <f>'Month (Million m3)'!F106+G105</f>
        <v>14796.5</v>
      </c>
      <c r="H106" s="39">
        <f>'Month (Million m3)'!G106+H105</f>
        <v>107.28</v>
      </c>
      <c r="I106" s="39">
        <f>'Month (Million m3)'!H106+I105</f>
        <v>306.94</v>
      </c>
      <c r="J106" s="39">
        <f>'Month (Million m3)'!I106+J105</f>
        <v>306.94</v>
      </c>
      <c r="K106" s="39">
        <f>'Month (Million m3)'!J106+K105</f>
        <v>12.08</v>
      </c>
      <c r="L106" s="39">
        <f>'Month (Million m3)'!K106+L105</f>
        <v>1708.1100000000001</v>
      </c>
      <c r="M106" s="39">
        <f>'Month (Million m3)'!L106+M105</f>
        <v>44.379999999999995</v>
      </c>
      <c r="N106" s="39">
        <f>'Month (Million m3)'!M106+N105</f>
        <v>0</v>
      </c>
      <c r="O106" s="39">
        <f>'Month (Million m3)'!N106+O105</f>
        <v>2178.83</v>
      </c>
      <c r="P106" s="39">
        <f>'Month (Million m3)'!O106+P105</f>
        <v>12617.669999999998</v>
      </c>
    </row>
    <row r="107" spans="1:16" x14ac:dyDescent="0.3">
      <c r="A107" s="32">
        <f t="shared" si="10"/>
        <v>2008</v>
      </c>
      <c r="B107" s="14" t="s">
        <v>53</v>
      </c>
      <c r="C107" s="39">
        <f>'Month (Million m3)'!B107+C106</f>
        <v>1094.4000000000001</v>
      </c>
      <c r="D107" s="39">
        <f>'Month (Million m3)'!C107+D106</f>
        <v>4552.01</v>
      </c>
      <c r="E107" s="39">
        <f>'Month (Million m3)'!D107+E106</f>
        <v>11015.84</v>
      </c>
      <c r="F107" s="39">
        <f>'Month (Million m3)'!E107+F106</f>
        <v>273.15000000000003</v>
      </c>
      <c r="G107" s="39">
        <f>'Month (Million m3)'!F107+G106</f>
        <v>16935.38</v>
      </c>
      <c r="H107" s="39">
        <f>'Month (Million m3)'!G107+H106</f>
        <v>551.28</v>
      </c>
      <c r="I107" s="39">
        <f>'Month (Million m3)'!H107+I106</f>
        <v>414.55</v>
      </c>
      <c r="J107" s="39">
        <f>'Month (Million m3)'!I107+J106</f>
        <v>414.55</v>
      </c>
      <c r="K107" s="39">
        <f>'Month (Million m3)'!J107+K106</f>
        <v>15.01</v>
      </c>
      <c r="L107" s="39">
        <f>'Month (Million m3)'!K107+L106</f>
        <v>2110.9</v>
      </c>
      <c r="M107" s="39">
        <f>'Month (Million m3)'!L107+M106</f>
        <v>54.019999999999996</v>
      </c>
      <c r="N107" s="39">
        <f>'Month (Million m3)'!M107+N106</f>
        <v>0</v>
      </c>
      <c r="O107" s="39">
        <f>'Month (Million m3)'!N107+O106</f>
        <v>3145.8</v>
      </c>
      <c r="P107" s="39">
        <f>'Month (Million m3)'!O107+P106</f>
        <v>13789.579999999998</v>
      </c>
    </row>
    <row r="108" spans="1:16" x14ac:dyDescent="0.3">
      <c r="A108" s="32">
        <f t="shared" si="10"/>
        <v>2008</v>
      </c>
      <c r="B108" s="14" t="s">
        <v>54</v>
      </c>
      <c r="C108" s="39">
        <f>'Month (Million m3)'!B108+C107</f>
        <v>1094.4000000000001</v>
      </c>
      <c r="D108" s="39">
        <f>'Month (Million m3)'!C108+D107</f>
        <v>5074.62</v>
      </c>
      <c r="E108" s="39">
        <f>'Month (Million m3)'!D108+E107</f>
        <v>12166.8</v>
      </c>
      <c r="F108" s="39">
        <f>'Month (Million m3)'!E108+F107</f>
        <v>281.89000000000004</v>
      </c>
      <c r="G108" s="39">
        <f>'Month (Million m3)'!F108+G107</f>
        <v>18617.690000000002</v>
      </c>
      <c r="H108" s="39">
        <f>'Month (Million m3)'!G108+H107</f>
        <v>1078.6799999999998</v>
      </c>
      <c r="I108" s="39">
        <f>'Month (Million m3)'!H108+I107</f>
        <v>510.99</v>
      </c>
      <c r="J108" s="39">
        <f>'Month (Million m3)'!I108+J107</f>
        <v>510.99</v>
      </c>
      <c r="K108" s="39">
        <f>'Month (Million m3)'!J108+K107</f>
        <v>17.600000000000001</v>
      </c>
      <c r="L108" s="39">
        <f>'Month (Million m3)'!K108+L107</f>
        <v>2459.3000000000002</v>
      </c>
      <c r="M108" s="39">
        <f>'Month (Million m3)'!L108+M107</f>
        <v>63.459999999999994</v>
      </c>
      <c r="N108" s="39">
        <f>'Month (Million m3)'!M108+N107</f>
        <v>0</v>
      </c>
      <c r="O108" s="39">
        <f>'Month (Million m3)'!N108+O107</f>
        <v>4130.07</v>
      </c>
      <c r="P108" s="39">
        <f>'Month (Million m3)'!O108+P107</f>
        <v>14487.619999999999</v>
      </c>
    </row>
    <row r="109" spans="1:16" x14ac:dyDescent="0.3">
      <c r="A109" s="32">
        <f t="shared" si="10"/>
        <v>2008</v>
      </c>
      <c r="B109" s="14" t="s">
        <v>55</v>
      </c>
      <c r="C109" s="39">
        <f>'Month (Million m3)'!B109+C108</f>
        <v>1095.21</v>
      </c>
      <c r="D109" s="39">
        <f>'Month (Million m3)'!C109+D108</f>
        <v>5607.99</v>
      </c>
      <c r="E109" s="39">
        <f>'Month (Million m3)'!D109+E108</f>
        <v>14529.21</v>
      </c>
      <c r="F109" s="39">
        <f>'Month (Million m3)'!E109+F108</f>
        <v>303.51000000000005</v>
      </c>
      <c r="G109" s="39">
        <f>'Month (Million m3)'!F109+G108</f>
        <v>21535.890000000003</v>
      </c>
      <c r="H109" s="39">
        <f>'Month (Million m3)'!G109+H108</f>
        <v>1633.25</v>
      </c>
      <c r="I109" s="39">
        <f>'Month (Million m3)'!H109+I108</f>
        <v>590.30999999999995</v>
      </c>
      <c r="J109" s="39">
        <f>'Month (Million m3)'!I109+J108</f>
        <v>590.30999999999995</v>
      </c>
      <c r="K109" s="39">
        <f>'Month (Million m3)'!J109+K108</f>
        <v>20.520000000000003</v>
      </c>
      <c r="L109" s="39">
        <f>'Month (Million m3)'!K109+L108</f>
        <v>2836.75</v>
      </c>
      <c r="M109" s="39">
        <f>'Month (Million m3)'!L109+M108</f>
        <v>72.22</v>
      </c>
      <c r="N109" s="39">
        <f>'Month (Million m3)'!M109+N108</f>
        <v>0</v>
      </c>
      <c r="O109" s="39">
        <f>'Month (Million m3)'!N109+O108</f>
        <v>5153.1099999999997</v>
      </c>
      <c r="P109" s="39">
        <f>'Month (Million m3)'!O109+P108</f>
        <v>16382.789999999999</v>
      </c>
    </row>
    <row r="110" spans="1:16" x14ac:dyDescent="0.3">
      <c r="A110" s="32">
        <f t="shared" si="10"/>
        <v>2008</v>
      </c>
      <c r="B110" s="14" t="s">
        <v>56</v>
      </c>
      <c r="C110" s="39">
        <f>'Month (Million m3)'!B110+C109</f>
        <v>1095.21</v>
      </c>
      <c r="D110" s="39">
        <f>'Month (Million m3)'!C110+D109</f>
        <v>6107.82</v>
      </c>
      <c r="E110" s="39">
        <f>'Month (Million m3)'!D110+E109</f>
        <v>15904.46</v>
      </c>
      <c r="F110" s="39">
        <f>'Month (Million m3)'!E110+F109</f>
        <v>319.98</v>
      </c>
      <c r="G110" s="39">
        <f>'Month (Million m3)'!F110+G109</f>
        <v>23427.450000000004</v>
      </c>
      <c r="H110" s="39">
        <f>'Month (Million m3)'!G110+H109</f>
        <v>2199.11</v>
      </c>
      <c r="I110" s="39">
        <f>'Month (Million m3)'!H110+I109</f>
        <v>664.94999999999993</v>
      </c>
      <c r="J110" s="39">
        <f>'Month (Million m3)'!I110+J109</f>
        <v>664.94999999999993</v>
      </c>
      <c r="K110" s="39">
        <f>'Month (Million m3)'!J110+K109</f>
        <v>24.42</v>
      </c>
      <c r="L110" s="39">
        <f>'Month (Million m3)'!K110+L109</f>
        <v>3206.24</v>
      </c>
      <c r="M110" s="39">
        <f>'Month (Million m3)'!L110+M109</f>
        <v>81.27</v>
      </c>
      <c r="N110" s="39">
        <f>'Month (Million m3)'!M110+N109</f>
        <v>0</v>
      </c>
      <c r="O110" s="39">
        <f>'Month (Million m3)'!N110+O109</f>
        <v>6176.0499999999993</v>
      </c>
      <c r="P110" s="39">
        <f>'Month (Million m3)'!O110+P109</f>
        <v>17251.41</v>
      </c>
    </row>
    <row r="111" spans="1:16" x14ac:dyDescent="0.3">
      <c r="A111" s="32">
        <f t="shared" si="10"/>
        <v>2008</v>
      </c>
      <c r="B111" s="14" t="s">
        <v>57</v>
      </c>
      <c r="C111" s="39">
        <f>'Month (Million m3)'!B111+C110</f>
        <v>1095.21</v>
      </c>
      <c r="D111" s="39">
        <f>'Month (Million m3)'!C111+D110</f>
        <v>6404.32</v>
      </c>
      <c r="E111" s="39">
        <f>'Month (Million m3)'!D111+E110</f>
        <v>16975.8</v>
      </c>
      <c r="F111" s="39">
        <f>'Month (Million m3)'!E111+F110</f>
        <v>355.54</v>
      </c>
      <c r="G111" s="39">
        <f>'Month (Million m3)'!F111+G110</f>
        <v>24830.840000000004</v>
      </c>
      <c r="H111" s="39">
        <f>'Month (Million m3)'!G111+H110</f>
        <v>2572.7400000000002</v>
      </c>
      <c r="I111" s="39">
        <f>'Month (Million m3)'!H111+I110</f>
        <v>692.9</v>
      </c>
      <c r="J111" s="39">
        <f>'Month (Million m3)'!I111+J110</f>
        <v>692.9</v>
      </c>
      <c r="K111" s="39">
        <f>'Month (Million m3)'!J111+K110</f>
        <v>27.25</v>
      </c>
      <c r="L111" s="39">
        <f>'Month (Million m3)'!K111+L110</f>
        <v>3570</v>
      </c>
      <c r="M111" s="39">
        <f>'Month (Million m3)'!L111+M110</f>
        <v>85.89</v>
      </c>
      <c r="N111" s="39">
        <f>'Month (Million m3)'!M111+N110</f>
        <v>0</v>
      </c>
      <c r="O111" s="39">
        <f>'Month (Million m3)'!N111+O110</f>
        <v>6948.829999999999</v>
      </c>
      <c r="P111" s="39">
        <f>'Month (Million m3)'!O111+P110</f>
        <v>17882.02</v>
      </c>
    </row>
    <row r="112" spans="1:16" x14ac:dyDescent="0.3">
      <c r="A112" s="32">
        <f t="shared" si="10"/>
        <v>2008</v>
      </c>
      <c r="B112" s="14" t="s">
        <v>58</v>
      </c>
      <c r="C112" s="39">
        <f>'Month (Million m3)'!B112+C111</f>
        <v>1095.21</v>
      </c>
      <c r="D112" s="39">
        <f>'Month (Million m3)'!C112+D111</f>
        <v>6893.1799999999994</v>
      </c>
      <c r="E112" s="39">
        <f>'Month (Million m3)'!D112+E111</f>
        <v>19789.46</v>
      </c>
      <c r="F112" s="39">
        <f>'Month (Million m3)'!E112+F111</f>
        <v>429.73</v>
      </c>
      <c r="G112" s="39">
        <f>'Month (Million m3)'!F112+G111</f>
        <v>28207.550000000003</v>
      </c>
      <c r="H112" s="39">
        <f>'Month (Million m3)'!G112+H111</f>
        <v>3570.7000000000003</v>
      </c>
      <c r="I112" s="39">
        <f>'Month (Million m3)'!H112+I111</f>
        <v>753.17</v>
      </c>
      <c r="J112" s="39">
        <f>'Month (Million m3)'!I112+J111</f>
        <v>753.17</v>
      </c>
      <c r="K112" s="39">
        <f>'Month (Million m3)'!J112+K111</f>
        <v>29.92</v>
      </c>
      <c r="L112" s="39">
        <f>'Month (Million m3)'!K112+L111</f>
        <v>3966.0299999999997</v>
      </c>
      <c r="M112" s="39">
        <f>'Month (Million m3)'!L112+M111</f>
        <v>94.19</v>
      </c>
      <c r="N112" s="39">
        <f>'Month (Million m3)'!M112+N111</f>
        <v>0</v>
      </c>
      <c r="O112" s="39">
        <f>'Month (Million m3)'!N112+O111</f>
        <v>8414.0499999999993</v>
      </c>
      <c r="P112" s="39">
        <f>'Month (Million m3)'!O112+P111</f>
        <v>19793.510000000002</v>
      </c>
    </row>
    <row r="113" spans="1:16" x14ac:dyDescent="0.3">
      <c r="A113" s="32">
        <f t="shared" si="10"/>
        <v>2008</v>
      </c>
      <c r="B113" s="14" t="s">
        <v>59</v>
      </c>
      <c r="C113" s="39">
        <f>'Month (Million m3)'!B113+C112</f>
        <v>1096.3900000000001</v>
      </c>
      <c r="D113" s="39">
        <f>'Month (Million m3)'!C113+D112</f>
        <v>7641.2199999999993</v>
      </c>
      <c r="E113" s="39">
        <f>'Month (Million m3)'!D113+E112</f>
        <v>22563.199999999997</v>
      </c>
      <c r="F113" s="39">
        <f>'Month (Million m3)'!E113+F112</f>
        <v>611.88</v>
      </c>
      <c r="G113" s="39">
        <f>'Month (Million m3)'!F113+G112</f>
        <v>31912.65</v>
      </c>
      <c r="H113" s="39">
        <f>'Month (Million m3)'!G113+H112</f>
        <v>3998.9800000000005</v>
      </c>
      <c r="I113" s="39">
        <f>'Month (Million m3)'!H113+I112</f>
        <v>815.4</v>
      </c>
      <c r="J113" s="39">
        <f>'Month (Million m3)'!I113+J112</f>
        <v>815.4</v>
      </c>
      <c r="K113" s="39">
        <f>'Month (Million m3)'!J113+K112</f>
        <v>32.410000000000004</v>
      </c>
      <c r="L113" s="39">
        <f>'Month (Million m3)'!K113+L112</f>
        <v>4385.75</v>
      </c>
      <c r="M113" s="39">
        <f>'Month (Million m3)'!L113+M112</f>
        <v>105.50999999999999</v>
      </c>
      <c r="N113" s="39">
        <f>'Month (Million m3)'!M113+N112</f>
        <v>0</v>
      </c>
      <c r="O113" s="39">
        <f>'Month (Million m3)'!N113+O112</f>
        <v>9338.09</v>
      </c>
      <c r="P113" s="39">
        <f>'Month (Million m3)'!O113+P112</f>
        <v>22574.58</v>
      </c>
    </row>
    <row r="114" spans="1:16" x14ac:dyDescent="0.3">
      <c r="A114" s="48">
        <f t="shared" si="10"/>
        <v>2008</v>
      </c>
      <c r="B114" s="14" t="s">
        <v>60</v>
      </c>
      <c r="C114" s="49">
        <f>'Month (Million m3)'!B114+C113</f>
        <v>1126.8200000000002</v>
      </c>
      <c r="D114" s="49">
        <f>'Month (Million m3)'!C114+D113</f>
        <v>8439.58</v>
      </c>
      <c r="E114" s="49">
        <f>'Month (Million m3)'!D114+E113</f>
        <v>25686.069999999996</v>
      </c>
      <c r="F114" s="49">
        <f>'Month (Million m3)'!E114+F113</f>
        <v>834.78</v>
      </c>
      <c r="G114" s="49">
        <f>'Month (Million m3)'!F114+G113</f>
        <v>36087.21</v>
      </c>
      <c r="H114" s="49">
        <f>'Month (Million m3)'!G114+H113</f>
        <v>4183.84</v>
      </c>
      <c r="I114" s="49">
        <f>'Month (Million m3)'!H114+I113</f>
        <v>901.25</v>
      </c>
      <c r="J114" s="49">
        <f>'Month (Million m3)'!I114+J113</f>
        <v>901.25</v>
      </c>
      <c r="K114" s="49">
        <f>'Month (Million m3)'!J114+K113</f>
        <v>34.900000000000006</v>
      </c>
      <c r="L114" s="49">
        <f>'Month (Million m3)'!K114+L113</f>
        <v>4835.04</v>
      </c>
      <c r="M114" s="49">
        <f>'Month (Million m3)'!L114+M113</f>
        <v>117.30999999999999</v>
      </c>
      <c r="N114" s="49">
        <f>'Month (Million m3)'!M114+N113</f>
        <v>0</v>
      </c>
      <c r="O114" s="49">
        <f>'Month (Million m3)'!N114+O113</f>
        <v>10072.380000000001</v>
      </c>
      <c r="P114" s="49">
        <f>'Month (Million m3)'!O114+P113</f>
        <v>26014.86</v>
      </c>
    </row>
    <row r="115" spans="1:16" x14ac:dyDescent="0.3">
      <c r="A115" s="32">
        <f>A103+1</f>
        <v>2009</v>
      </c>
      <c r="B115" s="54" t="s">
        <v>49</v>
      </c>
      <c r="C115" s="39">
        <f>'Month (Million m3)'!B115</f>
        <v>6.39</v>
      </c>
      <c r="D115" s="39">
        <f>'Month (Million m3)'!C115</f>
        <v>841.95</v>
      </c>
      <c r="E115" s="39">
        <f>'Month (Million m3)'!D115</f>
        <v>2939.45</v>
      </c>
      <c r="F115" s="39">
        <f>'Month (Million m3)'!E115</f>
        <v>423.22</v>
      </c>
      <c r="G115" s="39">
        <f>'Month (Million m3)'!F115</f>
        <v>4211.01</v>
      </c>
      <c r="H115" s="39">
        <f>'Month (Million m3)'!G115</f>
        <v>801.43</v>
      </c>
      <c r="I115" s="39">
        <f>'Month (Million m3)'!H115</f>
        <v>81.02</v>
      </c>
      <c r="J115" s="39">
        <f>'Month (Million m3)'!I115</f>
        <v>81.02</v>
      </c>
      <c r="K115" s="39">
        <f>'Month (Million m3)'!J115</f>
        <v>3.02</v>
      </c>
      <c r="L115" s="39">
        <f>'Month (Million m3)'!K115</f>
        <v>444.31</v>
      </c>
      <c r="M115" s="39">
        <f>'Month (Million m3)'!L115</f>
        <v>11.82</v>
      </c>
      <c r="N115" s="39">
        <f>'Month (Million m3)'!M115</f>
        <v>0</v>
      </c>
      <c r="O115" s="39">
        <f>'Month (Million m3)'!N115</f>
        <v>1341.6</v>
      </c>
      <c r="P115" s="39">
        <f>'Month (Million m3)'!O115</f>
        <v>2869.4</v>
      </c>
    </row>
    <row r="116" spans="1:16" x14ac:dyDescent="0.3">
      <c r="A116" s="32">
        <f>A115</f>
        <v>2009</v>
      </c>
      <c r="B116" s="14" t="s">
        <v>50</v>
      </c>
      <c r="C116" s="39">
        <f>'Month (Million m3)'!B116+C115</f>
        <v>105.39</v>
      </c>
      <c r="D116" s="39">
        <f>'Month (Million m3)'!C116+D115</f>
        <v>1625.1</v>
      </c>
      <c r="E116" s="39">
        <f>'Month (Million m3)'!D116+E115</f>
        <v>5862.82</v>
      </c>
      <c r="F116" s="39">
        <f>'Month (Million m3)'!E116+F115</f>
        <v>797.6</v>
      </c>
      <c r="G116" s="39">
        <f>'Month (Million m3)'!F116+G115</f>
        <v>8390.92</v>
      </c>
      <c r="H116" s="39">
        <f>'Month (Million m3)'!G116+H115</f>
        <v>1029.3399999999999</v>
      </c>
      <c r="I116" s="39">
        <f>'Month (Million m3)'!H116+I115</f>
        <v>194.57999999999998</v>
      </c>
      <c r="J116" s="39">
        <f>'Month (Million m3)'!I116+J115</f>
        <v>194.57999999999998</v>
      </c>
      <c r="K116" s="39">
        <f>'Month (Million m3)'!J116+K115</f>
        <v>5.3599999999999994</v>
      </c>
      <c r="L116" s="39">
        <f>'Month (Million m3)'!K116+L115</f>
        <v>856.23</v>
      </c>
      <c r="M116" s="39">
        <f>'Month (Million m3)'!L116+M115</f>
        <v>22.630000000000003</v>
      </c>
      <c r="N116" s="39">
        <f>'Month (Million m3)'!M116+N115</f>
        <v>0</v>
      </c>
      <c r="O116" s="39">
        <f>'Month (Million m3)'!N116+O115</f>
        <v>2108.14</v>
      </c>
      <c r="P116" s="39">
        <f>'Month (Million m3)'!O116+P115</f>
        <v>6282.76</v>
      </c>
    </row>
    <row r="117" spans="1:16" x14ac:dyDescent="0.3">
      <c r="A117" s="32">
        <f t="shared" ref="A117:A126" si="11">A116</f>
        <v>2009</v>
      </c>
      <c r="B117" s="14" t="s">
        <v>51</v>
      </c>
      <c r="C117" s="39">
        <f>'Month (Million m3)'!B117+C116</f>
        <v>134.54</v>
      </c>
      <c r="D117" s="39">
        <f>'Month (Million m3)'!C117+D116</f>
        <v>2375.02</v>
      </c>
      <c r="E117" s="39">
        <f>'Month (Million m3)'!D117+E116</f>
        <v>9182.52</v>
      </c>
      <c r="F117" s="39">
        <f>'Month (Million m3)'!E117+F116</f>
        <v>1242.6100000000001</v>
      </c>
      <c r="G117" s="39">
        <f>'Month (Million m3)'!F117+G116</f>
        <v>12934.7</v>
      </c>
      <c r="H117" s="39">
        <f>'Month (Million m3)'!G117+H116</f>
        <v>1394.1599999999999</v>
      </c>
      <c r="I117" s="39">
        <f>'Month (Million m3)'!H117+I116</f>
        <v>315.40999999999997</v>
      </c>
      <c r="J117" s="39">
        <f>'Month (Million m3)'!I117+J116</f>
        <v>315.40999999999997</v>
      </c>
      <c r="K117" s="39">
        <f>'Month (Million m3)'!J117+K116</f>
        <v>7.56</v>
      </c>
      <c r="L117" s="39">
        <f>'Month (Million m3)'!K117+L116</f>
        <v>1260.02</v>
      </c>
      <c r="M117" s="39">
        <f>'Month (Million m3)'!L117+M116</f>
        <v>34.380000000000003</v>
      </c>
      <c r="N117" s="39">
        <f>'Month (Million m3)'!M117+N116</f>
        <v>0</v>
      </c>
      <c r="O117" s="39">
        <f>'Month (Million m3)'!N117+O116</f>
        <v>3011.52</v>
      </c>
      <c r="P117" s="39">
        <f>'Month (Million m3)'!O117+P116</f>
        <v>9923.16</v>
      </c>
    </row>
    <row r="118" spans="1:16" x14ac:dyDescent="0.3">
      <c r="A118" s="32">
        <f t="shared" si="11"/>
        <v>2009</v>
      </c>
      <c r="B118" s="14" t="s">
        <v>52</v>
      </c>
      <c r="C118" s="39">
        <f>'Month (Million m3)'!B118+C117</f>
        <v>134.54</v>
      </c>
      <c r="D118" s="39">
        <f>'Month (Million m3)'!C118+D117</f>
        <v>3073.92</v>
      </c>
      <c r="E118" s="39">
        <f>'Month (Million m3)'!D118+E117</f>
        <v>11195.19</v>
      </c>
      <c r="F118" s="39">
        <f>'Month (Million m3)'!E118+F117</f>
        <v>1778.38</v>
      </c>
      <c r="G118" s="39">
        <f>'Month (Million m3)'!F118+G117</f>
        <v>16182.04</v>
      </c>
      <c r="H118" s="39">
        <f>'Month (Million m3)'!G118+H117</f>
        <v>2234.1099999999997</v>
      </c>
      <c r="I118" s="39">
        <f>'Month (Million m3)'!H118+I117</f>
        <v>427.35999999999996</v>
      </c>
      <c r="J118" s="39">
        <f>'Month (Million m3)'!I118+J117</f>
        <v>427.35999999999996</v>
      </c>
      <c r="K118" s="39">
        <f>'Month (Million m3)'!J118+K117</f>
        <v>9.5299999999999994</v>
      </c>
      <c r="L118" s="39">
        <f>'Month (Million m3)'!K118+L117</f>
        <v>1696.61</v>
      </c>
      <c r="M118" s="39">
        <f>'Month (Million m3)'!L118+M117</f>
        <v>44.480000000000004</v>
      </c>
      <c r="N118" s="39">
        <f>'Month (Million m3)'!M118+N117</f>
        <v>0</v>
      </c>
      <c r="O118" s="39">
        <f>'Month (Million m3)'!N118+O117</f>
        <v>4412.09</v>
      </c>
      <c r="P118" s="39">
        <f>'Month (Million m3)'!O118+P117</f>
        <v>11769.93</v>
      </c>
    </row>
    <row r="119" spans="1:16" x14ac:dyDescent="0.3">
      <c r="A119" s="32">
        <f t="shared" si="11"/>
        <v>2009</v>
      </c>
      <c r="B119" s="14" t="s">
        <v>53</v>
      </c>
      <c r="C119" s="39">
        <f>'Month (Million m3)'!B119+C118</f>
        <v>134.54</v>
      </c>
      <c r="D119" s="39">
        <f>'Month (Million m3)'!C119+D118</f>
        <v>3427.57</v>
      </c>
      <c r="E119" s="39">
        <f>'Month (Million m3)'!D119+E118</f>
        <v>12783.78</v>
      </c>
      <c r="F119" s="39">
        <f>'Month (Million m3)'!E119+F118</f>
        <v>2392.4</v>
      </c>
      <c r="G119" s="39">
        <f>'Month (Million m3)'!F119+G118</f>
        <v>18738.310000000001</v>
      </c>
      <c r="H119" s="39">
        <f>'Month (Million m3)'!G119+H118</f>
        <v>3006.7999999999997</v>
      </c>
      <c r="I119" s="39">
        <f>'Month (Million m3)'!H119+I118</f>
        <v>564.74</v>
      </c>
      <c r="J119" s="39">
        <f>'Month (Million m3)'!I119+J118</f>
        <v>564.74</v>
      </c>
      <c r="K119" s="39">
        <f>'Month (Million m3)'!J119+K118</f>
        <v>11.379999999999999</v>
      </c>
      <c r="L119" s="39">
        <f>'Month (Million m3)'!K119+L118</f>
        <v>2121.92</v>
      </c>
      <c r="M119" s="39">
        <f>'Month (Million m3)'!L119+M118</f>
        <v>52.930000000000007</v>
      </c>
      <c r="N119" s="39">
        <f>'Month (Million m3)'!M119+N118</f>
        <v>0</v>
      </c>
      <c r="O119" s="39">
        <f>'Month (Million m3)'!N119+O118</f>
        <v>5757.77</v>
      </c>
      <c r="P119" s="39">
        <f>'Month (Million m3)'!O119+P118</f>
        <v>12980.52</v>
      </c>
    </row>
    <row r="120" spans="1:16" x14ac:dyDescent="0.3">
      <c r="A120" s="32">
        <f t="shared" si="11"/>
        <v>2009</v>
      </c>
      <c r="B120" s="14" t="s">
        <v>54</v>
      </c>
      <c r="C120" s="39">
        <f>'Month (Million m3)'!B120+C119</f>
        <v>134.54</v>
      </c>
      <c r="D120" s="39">
        <f>'Month (Million m3)'!C120+D119</f>
        <v>3664.83</v>
      </c>
      <c r="E120" s="39">
        <f>'Month (Million m3)'!D120+E119</f>
        <v>13836.94</v>
      </c>
      <c r="F120" s="39">
        <f>'Month (Million m3)'!E120+F119</f>
        <v>2951.21</v>
      </c>
      <c r="G120" s="39">
        <f>'Month (Million m3)'!F120+G119</f>
        <v>20587.530000000002</v>
      </c>
      <c r="H120" s="39">
        <f>'Month (Million m3)'!G120+H119</f>
        <v>3783.5999999999995</v>
      </c>
      <c r="I120" s="39">
        <f>'Month (Million m3)'!H120+I119</f>
        <v>691.54</v>
      </c>
      <c r="J120" s="39">
        <f>'Month (Million m3)'!I120+J119</f>
        <v>691.54</v>
      </c>
      <c r="K120" s="39">
        <f>'Month (Million m3)'!J120+K119</f>
        <v>13.399999999999999</v>
      </c>
      <c r="L120" s="39">
        <f>'Month (Million m3)'!K120+L119</f>
        <v>2476.2200000000003</v>
      </c>
      <c r="M120" s="39">
        <f>'Month (Million m3)'!L120+M119</f>
        <v>62.300000000000004</v>
      </c>
      <c r="N120" s="39">
        <f>'Month (Million m3)'!M120+N119</f>
        <v>0</v>
      </c>
      <c r="O120" s="39">
        <f>'Month (Million m3)'!N120+O119</f>
        <v>7027.06</v>
      </c>
      <c r="P120" s="39">
        <f>'Month (Million m3)'!O120+P119</f>
        <v>13560.460000000001</v>
      </c>
    </row>
    <row r="121" spans="1:16" x14ac:dyDescent="0.3">
      <c r="A121" s="32">
        <f t="shared" si="11"/>
        <v>2009</v>
      </c>
      <c r="B121" s="14" t="s">
        <v>55</v>
      </c>
      <c r="C121" s="39">
        <f>'Month (Million m3)'!B121+C120</f>
        <v>134.54</v>
      </c>
      <c r="D121" s="39">
        <f>'Month (Million m3)'!C121+D120</f>
        <v>3880.14</v>
      </c>
      <c r="E121" s="39">
        <f>'Month (Million m3)'!D121+E120</f>
        <v>14726.24</v>
      </c>
      <c r="F121" s="39">
        <f>'Month (Million m3)'!E121+F120</f>
        <v>3745.82</v>
      </c>
      <c r="G121" s="39">
        <f>'Month (Million m3)'!F121+G120</f>
        <v>22486.760000000002</v>
      </c>
      <c r="H121" s="39">
        <f>'Month (Million m3)'!G121+H120</f>
        <v>4223.3999999999996</v>
      </c>
      <c r="I121" s="39">
        <f>'Month (Million m3)'!H121+I120</f>
        <v>781.23</v>
      </c>
      <c r="J121" s="39">
        <f>'Month (Million m3)'!I121+J120</f>
        <v>781.23</v>
      </c>
      <c r="K121" s="39">
        <f>'Month (Million m3)'!J121+K120</f>
        <v>15.11</v>
      </c>
      <c r="L121" s="39">
        <f>'Month (Million m3)'!K121+L120</f>
        <v>2828.0400000000004</v>
      </c>
      <c r="M121" s="39">
        <f>'Month (Million m3)'!L121+M120</f>
        <v>71.460000000000008</v>
      </c>
      <c r="N121" s="39">
        <f>'Month (Million m3)'!M121+N120</f>
        <v>0</v>
      </c>
      <c r="O121" s="39">
        <f>'Month (Million m3)'!N121+O120</f>
        <v>7919.25</v>
      </c>
      <c r="P121" s="39">
        <f>'Month (Million m3)'!O121+P120</f>
        <v>14567.5</v>
      </c>
    </row>
    <row r="122" spans="1:16" x14ac:dyDescent="0.3">
      <c r="A122" s="32">
        <f t="shared" si="11"/>
        <v>2009</v>
      </c>
      <c r="B122" s="14" t="s">
        <v>56</v>
      </c>
      <c r="C122" s="39">
        <f>'Month (Million m3)'!B122+C121</f>
        <v>140.01</v>
      </c>
      <c r="D122" s="39">
        <f>'Month (Million m3)'!C122+D121</f>
        <v>4222.2299999999996</v>
      </c>
      <c r="E122" s="39">
        <f>'Month (Million m3)'!D122+E121</f>
        <v>16081.33</v>
      </c>
      <c r="F122" s="39">
        <f>'Month (Million m3)'!E122+F121</f>
        <v>4693.29</v>
      </c>
      <c r="G122" s="39">
        <f>'Month (Million m3)'!F122+G121</f>
        <v>25136.880000000001</v>
      </c>
      <c r="H122" s="39">
        <f>'Month (Million m3)'!G122+H121</f>
        <v>4482.28</v>
      </c>
      <c r="I122" s="39">
        <f>'Month (Million m3)'!H122+I121</f>
        <v>862.07</v>
      </c>
      <c r="J122" s="39">
        <f>'Month (Million m3)'!I122+J121</f>
        <v>862.07</v>
      </c>
      <c r="K122" s="39">
        <f>'Month (Million m3)'!J122+K121</f>
        <v>17.18</v>
      </c>
      <c r="L122" s="39">
        <f>'Month (Million m3)'!K122+L121</f>
        <v>3170.26</v>
      </c>
      <c r="M122" s="39">
        <f>'Month (Million m3)'!L122+M121</f>
        <v>81.010000000000005</v>
      </c>
      <c r="N122" s="39">
        <f>'Month (Million m3)'!M122+N121</f>
        <v>0</v>
      </c>
      <c r="O122" s="39">
        <f>'Month (Million m3)'!N122+O121</f>
        <v>8612.81</v>
      </c>
      <c r="P122" s="39">
        <f>'Month (Million m3)'!O122+P121</f>
        <v>16524.060000000001</v>
      </c>
    </row>
    <row r="123" spans="1:16" x14ac:dyDescent="0.3">
      <c r="A123" s="32">
        <f t="shared" si="11"/>
        <v>2009</v>
      </c>
      <c r="B123" s="14" t="s">
        <v>57</v>
      </c>
      <c r="C123" s="39">
        <f>'Month (Million m3)'!B123+C122</f>
        <v>140.01</v>
      </c>
      <c r="D123" s="39">
        <f>'Month (Million m3)'!C123+D122</f>
        <v>4333.4299999999994</v>
      </c>
      <c r="E123" s="39">
        <f>'Month (Million m3)'!D123+E122</f>
        <v>17765.18</v>
      </c>
      <c r="F123" s="39">
        <f>'Month (Million m3)'!E123+F122</f>
        <v>5732.77</v>
      </c>
      <c r="G123" s="39">
        <f>'Month (Million m3)'!F123+G122</f>
        <v>27971.41</v>
      </c>
      <c r="H123" s="39">
        <f>'Month (Million m3)'!G123+H122</f>
        <v>4942.7999999999993</v>
      </c>
      <c r="I123" s="39">
        <f>'Month (Million m3)'!H123+I122</f>
        <v>880.96</v>
      </c>
      <c r="J123" s="39">
        <f>'Month (Million m3)'!I123+J122</f>
        <v>880.96</v>
      </c>
      <c r="K123" s="39">
        <f>'Month (Million m3)'!J123+K122</f>
        <v>19.05</v>
      </c>
      <c r="L123" s="39">
        <f>'Month (Million m3)'!K123+L122</f>
        <v>3536.17</v>
      </c>
      <c r="M123" s="39">
        <f>'Month (Million m3)'!L123+M122</f>
        <v>89.660000000000011</v>
      </c>
      <c r="N123" s="39">
        <f>'Month (Million m3)'!M123+N122</f>
        <v>0</v>
      </c>
      <c r="O123" s="39">
        <f>'Month (Million m3)'!N123+O122</f>
        <v>9468.65</v>
      </c>
      <c r="P123" s="39">
        <f>'Month (Million m3)'!O123+P122</f>
        <v>18502.75</v>
      </c>
    </row>
    <row r="124" spans="1:16" x14ac:dyDescent="0.3">
      <c r="A124" s="32">
        <f t="shared" si="11"/>
        <v>2009</v>
      </c>
      <c r="B124" s="14" t="s">
        <v>58</v>
      </c>
      <c r="C124" s="39">
        <f>'Month (Million m3)'!B124+C123</f>
        <v>140.01</v>
      </c>
      <c r="D124" s="39">
        <f>'Month (Million m3)'!C124+D123</f>
        <v>4562.2499999999991</v>
      </c>
      <c r="E124" s="39">
        <f>'Month (Million m3)'!D124+E123</f>
        <v>19596.61</v>
      </c>
      <c r="F124" s="39">
        <f>'Month (Million m3)'!E124+F123</f>
        <v>7172.59</v>
      </c>
      <c r="G124" s="39">
        <f>'Month (Million m3)'!F124+G123</f>
        <v>31471.48</v>
      </c>
      <c r="H124" s="39">
        <f>'Month (Million m3)'!G124+H123</f>
        <v>5567.0899999999992</v>
      </c>
      <c r="I124" s="39">
        <f>'Month (Million m3)'!H124+I123</f>
        <v>980.49</v>
      </c>
      <c r="J124" s="39">
        <f>'Month (Million m3)'!I124+J123</f>
        <v>980.49</v>
      </c>
      <c r="K124" s="39">
        <f>'Month (Million m3)'!J124+K123</f>
        <v>20.96</v>
      </c>
      <c r="L124" s="39">
        <f>'Month (Million m3)'!K124+L123</f>
        <v>3920.16</v>
      </c>
      <c r="M124" s="39">
        <f>'Month (Million m3)'!L124+M123</f>
        <v>99.890000000000015</v>
      </c>
      <c r="N124" s="39">
        <f>'Month (Million m3)'!M124+N123</f>
        <v>0</v>
      </c>
      <c r="O124" s="39">
        <f>'Month (Million m3)'!N124+O123</f>
        <v>10588.6</v>
      </c>
      <c r="P124" s="39">
        <f>'Month (Million m3)'!O124+P123</f>
        <v>20882.86</v>
      </c>
    </row>
    <row r="125" spans="1:16" x14ac:dyDescent="0.3">
      <c r="A125" s="32">
        <f t="shared" si="11"/>
        <v>2009</v>
      </c>
      <c r="B125" s="14" t="s">
        <v>59</v>
      </c>
      <c r="C125" s="39">
        <f>'Month (Million m3)'!B125+C124</f>
        <v>244.3</v>
      </c>
      <c r="D125" s="39">
        <f>'Month (Million m3)'!C125+D124</f>
        <v>5429.8199999999988</v>
      </c>
      <c r="E125" s="39">
        <f>'Month (Million m3)'!D125+E124</f>
        <v>22023.55</v>
      </c>
      <c r="F125" s="39">
        <f>'Month (Million m3)'!E125+F124</f>
        <v>8506.0400000000009</v>
      </c>
      <c r="G125" s="39">
        <f>'Month (Million m3)'!F125+G124</f>
        <v>36203.729999999996</v>
      </c>
      <c r="H125" s="39">
        <f>'Month (Million m3)'!G125+H124</f>
        <v>5702.4299999999994</v>
      </c>
      <c r="I125" s="39">
        <f>'Month (Million m3)'!H125+I124</f>
        <v>1094.3399999999999</v>
      </c>
      <c r="J125" s="39">
        <f>'Month (Million m3)'!I125+J124</f>
        <v>1094.3399999999999</v>
      </c>
      <c r="K125" s="39">
        <f>'Month (Million m3)'!J125+K124</f>
        <v>22.61</v>
      </c>
      <c r="L125" s="39">
        <f>'Month (Million m3)'!K125+L124</f>
        <v>4341</v>
      </c>
      <c r="M125" s="39">
        <f>'Month (Million m3)'!L125+M124</f>
        <v>110.58000000000001</v>
      </c>
      <c r="N125" s="39">
        <f>'Month (Million m3)'!M125+N124</f>
        <v>0</v>
      </c>
      <c r="O125" s="39">
        <f>'Month (Million m3)'!N125+O124</f>
        <v>11270.960000000001</v>
      </c>
      <c r="P125" s="39">
        <f>'Month (Million m3)'!O125+P124</f>
        <v>24932.74</v>
      </c>
    </row>
    <row r="126" spans="1:16" x14ac:dyDescent="0.3">
      <c r="A126" s="48">
        <f t="shared" si="11"/>
        <v>2009</v>
      </c>
      <c r="B126" s="14" t="s">
        <v>60</v>
      </c>
      <c r="C126" s="49">
        <f>'Month (Million m3)'!B126+C125</f>
        <v>728.03</v>
      </c>
      <c r="D126" s="49">
        <f>'Month (Million m3)'!C126+D125</f>
        <v>6474.6999999999989</v>
      </c>
      <c r="E126" s="49">
        <f>'Month (Million m3)'!D126+E125</f>
        <v>24689.54</v>
      </c>
      <c r="F126" s="49">
        <f>'Month (Million m3)'!E126+F125</f>
        <v>10279.070000000002</v>
      </c>
      <c r="G126" s="49">
        <f>'Month (Million m3)'!F126+G125</f>
        <v>42171.359999999993</v>
      </c>
      <c r="H126" s="49">
        <f>'Month (Million m3)'!G126+H125</f>
        <v>5702.4299999999994</v>
      </c>
      <c r="I126" s="49">
        <f>'Month (Million m3)'!H126+I125</f>
        <v>1210.54</v>
      </c>
      <c r="J126" s="49">
        <f>'Month (Million m3)'!I126+J125</f>
        <v>1210.54</v>
      </c>
      <c r="K126" s="49">
        <f>'Month (Million m3)'!J126+K125</f>
        <v>24.05</v>
      </c>
      <c r="L126" s="49">
        <f>'Month (Million m3)'!K126+L125</f>
        <v>4823.67</v>
      </c>
      <c r="M126" s="49">
        <f>'Month (Million m3)'!L126+M125</f>
        <v>122.82000000000001</v>
      </c>
      <c r="N126" s="49">
        <f>'Month (Million m3)'!M126+N125</f>
        <v>0</v>
      </c>
      <c r="O126" s="49">
        <f>'Month (Million m3)'!N126+O125</f>
        <v>11883.5</v>
      </c>
      <c r="P126" s="49">
        <f>'Month (Million m3)'!O126+P125</f>
        <v>30287.83</v>
      </c>
    </row>
    <row r="127" spans="1:16" x14ac:dyDescent="0.3">
      <c r="A127" s="32">
        <f>A115+1</f>
        <v>2010</v>
      </c>
      <c r="B127" s="54" t="s">
        <v>49</v>
      </c>
      <c r="C127" s="39">
        <f>'Month (Million m3)'!B127</f>
        <v>390.32</v>
      </c>
      <c r="D127" s="39">
        <f>'Month (Million m3)'!C127</f>
        <v>1031.8699999999999</v>
      </c>
      <c r="E127" s="39">
        <f>'Month (Million m3)'!D127</f>
        <v>3165.52</v>
      </c>
      <c r="F127" s="39">
        <f>'Month (Million m3)'!E127</f>
        <v>1645.18</v>
      </c>
      <c r="G127" s="39">
        <f>'Month (Million m3)'!F127</f>
        <v>6232.89</v>
      </c>
      <c r="H127" s="39">
        <f>'Month (Million m3)'!G127</f>
        <v>42.65</v>
      </c>
      <c r="I127" s="39">
        <f>'Month (Million m3)'!H127</f>
        <v>128.65</v>
      </c>
      <c r="J127" s="39">
        <f>'Month (Million m3)'!I127</f>
        <v>128.65</v>
      </c>
      <c r="K127" s="39">
        <f>'Month (Million m3)'!J127</f>
        <v>1.57</v>
      </c>
      <c r="L127" s="39">
        <f>'Month (Million m3)'!K127</f>
        <v>498.07</v>
      </c>
      <c r="M127" s="39">
        <f>'Month (Million m3)'!L127</f>
        <v>12.47</v>
      </c>
      <c r="N127" s="39">
        <f>'Month (Million m3)'!M127</f>
        <v>0</v>
      </c>
      <c r="O127" s="39">
        <f>'Month (Million m3)'!N127</f>
        <v>683.41</v>
      </c>
      <c r="P127" s="39">
        <f>'Month (Million m3)'!O127</f>
        <v>5549.48</v>
      </c>
    </row>
    <row r="128" spans="1:16" x14ac:dyDescent="0.3">
      <c r="A128" s="32">
        <f>A127</f>
        <v>2010</v>
      </c>
      <c r="B128" s="14" t="s">
        <v>50</v>
      </c>
      <c r="C128" s="39">
        <f>'Month (Million m3)'!B128+C127</f>
        <v>519.29999999999995</v>
      </c>
      <c r="D128" s="39">
        <f>'Month (Million m3)'!C128+D127</f>
        <v>1908.87</v>
      </c>
      <c r="E128" s="39">
        <f>'Month (Million m3)'!D128+E127</f>
        <v>6000.15</v>
      </c>
      <c r="F128" s="39">
        <f>'Month (Million m3)'!E128+F127</f>
        <v>3077.7</v>
      </c>
      <c r="G128" s="39">
        <f>'Month (Million m3)'!F128+G127</f>
        <v>11506.02</v>
      </c>
      <c r="H128" s="39">
        <f>'Month (Million m3)'!G128+H127</f>
        <v>114.35999999999999</v>
      </c>
      <c r="I128" s="39">
        <f>'Month (Million m3)'!H128+I127</f>
        <v>249.05</v>
      </c>
      <c r="J128" s="39">
        <f>'Month (Million m3)'!I128+J127</f>
        <v>249.05</v>
      </c>
      <c r="K128" s="39">
        <f>'Month (Million m3)'!J128+K127</f>
        <v>2.5</v>
      </c>
      <c r="L128" s="39">
        <f>'Month (Million m3)'!K128+L127</f>
        <v>784.04</v>
      </c>
      <c r="M128" s="39">
        <f>'Month (Million m3)'!L128+M127</f>
        <v>22.990000000000002</v>
      </c>
      <c r="N128" s="39">
        <f>'Month (Million m3)'!M128+N127</f>
        <v>0</v>
      </c>
      <c r="O128" s="39">
        <f>'Month (Million m3)'!N128+O127</f>
        <v>1172.94</v>
      </c>
      <c r="P128" s="39">
        <f>'Month (Million m3)'!O128+P127</f>
        <v>10333.09</v>
      </c>
    </row>
    <row r="129" spans="1:16" x14ac:dyDescent="0.3">
      <c r="A129" s="32">
        <f t="shared" ref="A129:A138" si="12">A128</f>
        <v>2010</v>
      </c>
      <c r="B129" s="14" t="s">
        <v>51</v>
      </c>
      <c r="C129" s="39">
        <f>'Month (Million m3)'!B129+C128</f>
        <v>530.87</v>
      </c>
      <c r="D129" s="39">
        <f>'Month (Million m3)'!C129+D128</f>
        <v>2819.97</v>
      </c>
      <c r="E129" s="39">
        <f>'Month (Million m3)'!D129+E128</f>
        <v>8988.0499999999993</v>
      </c>
      <c r="F129" s="39">
        <f>'Month (Million m3)'!E129+F128</f>
        <v>4485.59</v>
      </c>
      <c r="G129" s="39">
        <f>'Month (Million m3)'!F129+G128</f>
        <v>16824.490000000002</v>
      </c>
      <c r="H129" s="39">
        <f>'Month (Million m3)'!G129+H128</f>
        <v>375.68999999999994</v>
      </c>
      <c r="I129" s="39">
        <f>'Month (Million m3)'!H129+I128</f>
        <v>387.36</v>
      </c>
      <c r="J129" s="39">
        <f>'Month (Million m3)'!I129+J128</f>
        <v>387.36</v>
      </c>
      <c r="K129" s="39">
        <f>'Month (Million m3)'!J129+K128</f>
        <v>3.84</v>
      </c>
      <c r="L129" s="39">
        <f>'Month (Million m3)'!K129+L128</f>
        <v>1256.04</v>
      </c>
      <c r="M129" s="39">
        <f>'Month (Million m3)'!L129+M128</f>
        <v>32.660000000000004</v>
      </c>
      <c r="N129" s="39">
        <f>'Month (Million m3)'!M129+N128</f>
        <v>0</v>
      </c>
      <c r="O129" s="39">
        <f>'Month (Million m3)'!N129+O128</f>
        <v>2055.6</v>
      </c>
      <c r="P129" s="39">
        <f>'Month (Million m3)'!O129+P128</f>
        <v>14768.900000000001</v>
      </c>
    </row>
    <row r="130" spans="1:16" x14ac:dyDescent="0.3">
      <c r="A130" s="32">
        <f t="shared" si="12"/>
        <v>2010</v>
      </c>
      <c r="B130" s="14" t="s">
        <v>52</v>
      </c>
      <c r="C130" s="39">
        <f>'Month (Million m3)'!B130+C129</f>
        <v>530.87</v>
      </c>
      <c r="D130" s="39">
        <f>'Month (Million m3)'!C130+D129</f>
        <v>3541.93</v>
      </c>
      <c r="E130" s="39">
        <f>'Month (Million m3)'!D130+E129</f>
        <v>10854.89</v>
      </c>
      <c r="F130" s="39">
        <f>'Month (Million m3)'!E130+F129</f>
        <v>6305.75</v>
      </c>
      <c r="G130" s="39">
        <f>'Month (Million m3)'!F130+G129</f>
        <v>21233.440000000002</v>
      </c>
      <c r="H130" s="39">
        <f>'Month (Million m3)'!G130+H129</f>
        <v>1240.3800000000001</v>
      </c>
      <c r="I130" s="39">
        <f>'Month (Million m3)'!H130+I129</f>
        <v>514.42000000000007</v>
      </c>
      <c r="J130" s="39">
        <f>'Month (Million m3)'!I130+J129</f>
        <v>514.42000000000007</v>
      </c>
      <c r="K130" s="39">
        <f>'Month (Million m3)'!J130+K129</f>
        <v>5.32</v>
      </c>
      <c r="L130" s="39">
        <f>'Month (Million m3)'!K130+L129</f>
        <v>1654.1</v>
      </c>
      <c r="M130" s="39">
        <f>'Month (Million m3)'!L130+M129</f>
        <v>41.070000000000007</v>
      </c>
      <c r="N130" s="39">
        <f>'Month (Million m3)'!M130+N129</f>
        <v>0</v>
      </c>
      <c r="O130" s="39">
        <f>'Month (Million m3)'!N130+O129</f>
        <v>3455.3</v>
      </c>
      <c r="P130" s="39">
        <f>'Month (Million m3)'!O130+P129</f>
        <v>17778.160000000003</v>
      </c>
    </row>
    <row r="131" spans="1:16" x14ac:dyDescent="0.3">
      <c r="A131" s="32">
        <f t="shared" si="12"/>
        <v>2010</v>
      </c>
      <c r="B131" s="14" t="s">
        <v>53</v>
      </c>
      <c r="C131" s="39">
        <f>'Month (Million m3)'!B131+C130</f>
        <v>530.87</v>
      </c>
      <c r="D131" s="39">
        <f>'Month (Million m3)'!C131+D130</f>
        <v>4062.67</v>
      </c>
      <c r="E131" s="39">
        <f>'Month (Million m3)'!D131+E130</f>
        <v>12785.89</v>
      </c>
      <c r="F131" s="39">
        <f>'Month (Million m3)'!E131+F130</f>
        <v>8005.24</v>
      </c>
      <c r="G131" s="39">
        <f>'Month (Million m3)'!F131+G130</f>
        <v>25384.670000000002</v>
      </c>
      <c r="H131" s="39">
        <f>'Month (Million m3)'!G131+H130</f>
        <v>2546.67</v>
      </c>
      <c r="I131" s="39">
        <f>'Month (Million m3)'!H131+I130</f>
        <v>637.53000000000009</v>
      </c>
      <c r="J131" s="39">
        <f>'Month (Million m3)'!I131+J130</f>
        <v>637.53000000000009</v>
      </c>
      <c r="K131" s="39">
        <f>'Month (Million m3)'!J131+K130</f>
        <v>6.4</v>
      </c>
      <c r="L131" s="39">
        <f>'Month (Million m3)'!K131+L130</f>
        <v>2072.7399999999998</v>
      </c>
      <c r="M131" s="39">
        <f>'Month (Million m3)'!L131+M130</f>
        <v>48.300000000000011</v>
      </c>
      <c r="N131" s="39">
        <f>'Month (Million m3)'!M131+N130</f>
        <v>0</v>
      </c>
      <c r="O131" s="39">
        <f>'Month (Million m3)'!N131+O130</f>
        <v>5311.65</v>
      </c>
      <c r="P131" s="39">
        <f>'Month (Million m3)'!O131+P130</f>
        <v>20073.040000000005</v>
      </c>
    </row>
    <row r="132" spans="1:16" x14ac:dyDescent="0.3">
      <c r="A132" s="32">
        <f t="shared" si="12"/>
        <v>2010</v>
      </c>
      <c r="B132" s="14" t="s">
        <v>54</v>
      </c>
      <c r="C132" s="39">
        <f>'Month (Million m3)'!B132+C131</f>
        <v>530.87</v>
      </c>
      <c r="D132" s="39">
        <f>'Month (Million m3)'!C132+D131</f>
        <v>4506.57</v>
      </c>
      <c r="E132" s="39">
        <f>'Month (Million m3)'!D132+E131</f>
        <v>14935.06</v>
      </c>
      <c r="F132" s="39">
        <f>'Month (Million m3)'!E132+F131</f>
        <v>9010.369999999999</v>
      </c>
      <c r="G132" s="39">
        <f>'Month (Million m3)'!F132+G131</f>
        <v>28982.870000000003</v>
      </c>
      <c r="H132" s="39">
        <f>'Month (Million m3)'!G132+H131</f>
        <v>3961.38</v>
      </c>
      <c r="I132" s="39">
        <f>'Month (Million m3)'!H132+I131</f>
        <v>760.48000000000013</v>
      </c>
      <c r="J132" s="39">
        <f>'Month (Million m3)'!I132+J131</f>
        <v>760.48000000000013</v>
      </c>
      <c r="K132" s="39">
        <f>'Month (Million m3)'!J132+K131</f>
        <v>6.54</v>
      </c>
      <c r="L132" s="39">
        <f>'Month (Million m3)'!K132+L131</f>
        <v>2477.08</v>
      </c>
      <c r="M132" s="39">
        <f>'Month (Million m3)'!L132+M131</f>
        <v>56.860000000000014</v>
      </c>
      <c r="N132" s="39">
        <f>'Month (Million m3)'!M132+N131</f>
        <v>0</v>
      </c>
      <c r="O132" s="39">
        <f>'Month (Million m3)'!N132+O131</f>
        <v>7262.34</v>
      </c>
      <c r="P132" s="39">
        <f>'Month (Million m3)'!O132+P131</f>
        <v>21720.540000000005</v>
      </c>
    </row>
    <row r="133" spans="1:16" x14ac:dyDescent="0.3">
      <c r="A133" s="32">
        <f t="shared" si="12"/>
        <v>2010</v>
      </c>
      <c r="B133" s="14" t="s">
        <v>55</v>
      </c>
      <c r="C133" s="39">
        <f>'Month (Million m3)'!B133+C132</f>
        <v>530.87</v>
      </c>
      <c r="D133" s="39">
        <f>'Month (Million m3)'!C133+D132</f>
        <v>4974.2599999999993</v>
      </c>
      <c r="E133" s="39">
        <f>'Month (Million m3)'!D133+E132</f>
        <v>16364.73</v>
      </c>
      <c r="F133" s="39">
        <f>'Month (Million m3)'!E133+F132</f>
        <v>10047.459999999999</v>
      </c>
      <c r="G133" s="39">
        <f>'Month (Million m3)'!F133+G132</f>
        <v>31917.31</v>
      </c>
      <c r="H133" s="39">
        <f>'Month (Million m3)'!G133+H132</f>
        <v>5263.84</v>
      </c>
      <c r="I133" s="39">
        <f>'Month (Million m3)'!H133+I132</f>
        <v>839.56000000000017</v>
      </c>
      <c r="J133" s="39">
        <f>'Month (Million m3)'!I133+J132</f>
        <v>839.56000000000017</v>
      </c>
      <c r="K133" s="39">
        <f>'Month (Million m3)'!J133+K132</f>
        <v>6.92</v>
      </c>
      <c r="L133" s="39">
        <f>'Month (Million m3)'!K133+L132</f>
        <v>2872.42</v>
      </c>
      <c r="M133" s="39">
        <f>'Month (Million m3)'!L133+M132</f>
        <v>66.610000000000014</v>
      </c>
      <c r="N133" s="39">
        <f>'Month (Million m3)'!M133+N132</f>
        <v>0</v>
      </c>
      <c r="O133" s="39">
        <f>'Month (Million m3)'!N133+O132</f>
        <v>9049.35</v>
      </c>
      <c r="P133" s="39">
        <f>'Month (Million m3)'!O133+P132</f>
        <v>22867.970000000005</v>
      </c>
    </row>
    <row r="134" spans="1:16" x14ac:dyDescent="0.3">
      <c r="A134" s="32">
        <f t="shared" si="12"/>
        <v>2010</v>
      </c>
      <c r="B134" s="14" t="s">
        <v>56</v>
      </c>
      <c r="C134" s="39">
        <f>'Month (Million m3)'!B134+C133</f>
        <v>530.87</v>
      </c>
      <c r="D134" s="39">
        <f>'Month (Million m3)'!C134+D133</f>
        <v>5381.8399999999992</v>
      </c>
      <c r="E134" s="39">
        <f>'Month (Million m3)'!D134+E133</f>
        <v>17644.29</v>
      </c>
      <c r="F134" s="39">
        <f>'Month (Million m3)'!E134+F133</f>
        <v>11528.74</v>
      </c>
      <c r="G134" s="39">
        <f>'Month (Million m3)'!F134+G133</f>
        <v>35085.74</v>
      </c>
      <c r="H134" s="39">
        <f>'Month (Million m3)'!G134+H133</f>
        <v>6289.5300000000007</v>
      </c>
      <c r="I134" s="39">
        <f>'Month (Million m3)'!H134+I133</f>
        <v>937.01000000000022</v>
      </c>
      <c r="J134" s="39">
        <f>'Month (Million m3)'!I134+J133</f>
        <v>937.01000000000022</v>
      </c>
      <c r="K134" s="39">
        <f>'Month (Million m3)'!J134+K133</f>
        <v>8.39</v>
      </c>
      <c r="L134" s="39">
        <f>'Month (Million m3)'!K134+L133</f>
        <v>3276.41</v>
      </c>
      <c r="M134" s="39">
        <f>'Month (Million m3)'!L134+M133</f>
        <v>75.900000000000006</v>
      </c>
      <c r="N134" s="39">
        <f>'Month (Million m3)'!M134+N133</f>
        <v>0</v>
      </c>
      <c r="O134" s="39">
        <f>'Month (Million m3)'!N134+O133</f>
        <v>10587.24</v>
      </c>
      <c r="P134" s="39">
        <f>'Month (Million m3)'!O134+P133</f>
        <v>24498.510000000006</v>
      </c>
    </row>
    <row r="135" spans="1:16" x14ac:dyDescent="0.3">
      <c r="A135" s="32">
        <f t="shared" si="12"/>
        <v>2010</v>
      </c>
      <c r="B135" s="14" t="s">
        <v>57</v>
      </c>
      <c r="C135" s="39">
        <f>'Month (Million m3)'!B135+C134</f>
        <v>530.87</v>
      </c>
      <c r="D135" s="39">
        <f>'Month (Million m3)'!C135+D134</f>
        <v>5794.82</v>
      </c>
      <c r="E135" s="39">
        <f>'Month (Million m3)'!D135+E134</f>
        <v>18433.07</v>
      </c>
      <c r="F135" s="39">
        <f>'Month (Million m3)'!E135+F134</f>
        <v>13104.68</v>
      </c>
      <c r="G135" s="39">
        <f>'Month (Million m3)'!F135+G134</f>
        <v>37863.439999999995</v>
      </c>
      <c r="H135" s="39">
        <f>'Month (Million m3)'!G135+H134</f>
        <v>6959.0500000000011</v>
      </c>
      <c r="I135" s="39">
        <f>'Month (Million m3)'!H135+I134</f>
        <v>954.13000000000022</v>
      </c>
      <c r="J135" s="39">
        <f>'Month (Million m3)'!I135+J134</f>
        <v>954.13000000000022</v>
      </c>
      <c r="K135" s="39">
        <f>'Month (Million m3)'!J135+K134</f>
        <v>9.9600000000000009</v>
      </c>
      <c r="L135" s="39">
        <f>'Month (Million m3)'!K135+L134</f>
        <v>3688.3999999999996</v>
      </c>
      <c r="M135" s="39">
        <f>'Month (Million m3)'!L135+M134</f>
        <v>85.410000000000011</v>
      </c>
      <c r="N135" s="39">
        <f>'Month (Million m3)'!M135+N134</f>
        <v>0</v>
      </c>
      <c r="O135" s="39">
        <f>'Month (Million m3)'!N135+O134</f>
        <v>11696.96</v>
      </c>
      <c r="P135" s="39">
        <f>'Month (Million m3)'!O135+P134</f>
        <v>26166.490000000005</v>
      </c>
    </row>
    <row r="136" spans="1:16" x14ac:dyDescent="0.3">
      <c r="A136" s="32">
        <f t="shared" si="12"/>
        <v>2010</v>
      </c>
      <c r="B136" s="14" t="s">
        <v>58</v>
      </c>
      <c r="C136" s="39">
        <f>'Month (Million m3)'!B136+C135</f>
        <v>530.87</v>
      </c>
      <c r="D136" s="39">
        <f>'Month (Million m3)'!C136+D135</f>
        <v>6353.03</v>
      </c>
      <c r="E136" s="39">
        <f>'Month (Million m3)'!D136+E135</f>
        <v>20779.939999999999</v>
      </c>
      <c r="F136" s="39">
        <f>'Month (Million m3)'!E136+F135</f>
        <v>14876.43</v>
      </c>
      <c r="G136" s="39">
        <f>'Month (Million m3)'!F136+G135</f>
        <v>42540.27</v>
      </c>
      <c r="H136" s="39">
        <f>'Month (Million m3)'!G136+H135</f>
        <v>8465.27</v>
      </c>
      <c r="I136" s="39">
        <f>'Month (Million m3)'!H136+I135</f>
        <v>1048.6000000000001</v>
      </c>
      <c r="J136" s="39">
        <f>'Month (Million m3)'!I136+J135</f>
        <v>1048.6000000000001</v>
      </c>
      <c r="K136" s="39">
        <f>'Month (Million m3)'!J136+K135</f>
        <v>11.72</v>
      </c>
      <c r="L136" s="39">
        <f>'Month (Million m3)'!K136+L135</f>
        <v>4074.3399999999997</v>
      </c>
      <c r="M136" s="39">
        <f>'Month (Million m3)'!L136+M135</f>
        <v>95.76</v>
      </c>
      <c r="N136" s="39">
        <f>'Month (Million m3)'!M136+N135</f>
        <v>0</v>
      </c>
      <c r="O136" s="39">
        <f>'Month (Million m3)'!N136+O135</f>
        <v>13695.699999999999</v>
      </c>
      <c r="P136" s="39">
        <f>'Month (Million m3)'!O136+P135</f>
        <v>28844.580000000005</v>
      </c>
    </row>
    <row r="137" spans="1:16" x14ac:dyDescent="0.3">
      <c r="A137" s="32">
        <f t="shared" si="12"/>
        <v>2010</v>
      </c>
      <c r="B137" s="14" t="s">
        <v>59</v>
      </c>
      <c r="C137" s="39">
        <f>'Month (Million m3)'!B137+C136</f>
        <v>617.63</v>
      </c>
      <c r="D137" s="39">
        <f>'Month (Million m3)'!C137+D136</f>
        <v>7240.8099999999995</v>
      </c>
      <c r="E137" s="39">
        <f>'Month (Million m3)'!D137+E136</f>
        <v>23490.23</v>
      </c>
      <c r="F137" s="39">
        <f>'Month (Million m3)'!E137+F136</f>
        <v>16798.23</v>
      </c>
      <c r="G137" s="39">
        <f>'Month (Million m3)'!F137+G136</f>
        <v>48146.899999999994</v>
      </c>
      <c r="H137" s="39">
        <f>'Month (Million m3)'!G137+H136</f>
        <v>8800.73</v>
      </c>
      <c r="I137" s="39">
        <f>'Month (Million m3)'!H137+I136</f>
        <v>1157.9100000000001</v>
      </c>
      <c r="J137" s="39">
        <f>'Month (Million m3)'!I137+J136</f>
        <v>1157.9100000000001</v>
      </c>
      <c r="K137" s="39">
        <f>'Month (Million m3)'!J137+K136</f>
        <v>12.91</v>
      </c>
      <c r="L137" s="39">
        <f>'Month (Million m3)'!K137+L136</f>
        <v>4553.63</v>
      </c>
      <c r="M137" s="39">
        <f>'Month (Million m3)'!L137+M136</f>
        <v>107.26</v>
      </c>
      <c r="N137" s="39">
        <f>'Month (Million m3)'!M137+N136</f>
        <v>0</v>
      </c>
      <c r="O137" s="39">
        <f>'Month (Million m3)'!N137+O136</f>
        <v>14632.46</v>
      </c>
      <c r="P137" s="39">
        <f>'Month (Million m3)'!O137+P136</f>
        <v>33514.44</v>
      </c>
    </row>
    <row r="138" spans="1:16" x14ac:dyDescent="0.3">
      <c r="A138" s="48">
        <f t="shared" si="12"/>
        <v>2010</v>
      </c>
      <c r="B138" s="14" t="s">
        <v>60</v>
      </c>
      <c r="C138" s="49">
        <f>'Month (Million m3)'!B138+C137</f>
        <v>1244.74</v>
      </c>
      <c r="D138" s="49">
        <f>'Month (Million m3)'!C138+D137</f>
        <v>8164.08</v>
      </c>
      <c r="E138" s="49">
        <f>'Month (Million m3)'!D138+E137</f>
        <v>26869.35</v>
      </c>
      <c r="F138" s="49">
        <f>'Month (Million m3)'!E138+F137</f>
        <v>19031.63</v>
      </c>
      <c r="G138" s="49">
        <f>'Month (Million m3)'!F138+G137</f>
        <v>55309.799999999996</v>
      </c>
      <c r="H138" s="49">
        <f>'Month (Million m3)'!G138+H137</f>
        <v>8801.66</v>
      </c>
      <c r="I138" s="49">
        <f>'Month (Million m3)'!H138+I137</f>
        <v>1293.5300000000002</v>
      </c>
      <c r="J138" s="49">
        <f>'Month (Million m3)'!I138+J137</f>
        <v>1293.5300000000002</v>
      </c>
      <c r="K138" s="49">
        <f>'Month (Million m3)'!J138+K137</f>
        <v>14.17</v>
      </c>
      <c r="L138" s="49">
        <f>'Month (Million m3)'!K138+L137</f>
        <v>5013.4800000000005</v>
      </c>
      <c r="M138" s="49">
        <f>'Month (Million m3)'!L138+M137</f>
        <v>120.02000000000001</v>
      </c>
      <c r="N138" s="49">
        <f>'Month (Million m3)'!M138+N137</f>
        <v>0</v>
      </c>
      <c r="O138" s="49">
        <f>'Month (Million m3)'!N138+O137</f>
        <v>15242.88</v>
      </c>
      <c r="P138" s="49">
        <f>'Month (Million m3)'!O138+P137</f>
        <v>40066.92</v>
      </c>
    </row>
    <row r="139" spans="1:16" x14ac:dyDescent="0.3">
      <c r="A139" s="32">
        <f>A127+1</f>
        <v>2011</v>
      </c>
      <c r="B139" s="54" t="s">
        <v>49</v>
      </c>
      <c r="C139" s="39">
        <f>'Month (Million m3)'!B139</f>
        <v>300.36</v>
      </c>
      <c r="D139" s="39">
        <f>'Month (Million m3)'!C139</f>
        <v>949.86</v>
      </c>
      <c r="E139" s="39">
        <f>'Month (Million m3)'!D139</f>
        <v>2599.81</v>
      </c>
      <c r="F139" s="39">
        <f>'Month (Million m3)'!E139</f>
        <v>2587.2399999999998</v>
      </c>
      <c r="G139" s="39">
        <f>'Month (Million m3)'!F139</f>
        <v>6437.28</v>
      </c>
      <c r="H139" s="39">
        <f>'Month (Million m3)'!G139</f>
        <v>0.51</v>
      </c>
      <c r="I139" s="39">
        <f>'Month (Million m3)'!H139</f>
        <v>141.08000000000001</v>
      </c>
      <c r="J139" s="39">
        <f>'Month (Million m3)'!I139</f>
        <v>141.08000000000001</v>
      </c>
      <c r="K139" s="39">
        <f>'Month (Million m3)'!J139</f>
        <v>1.39</v>
      </c>
      <c r="L139" s="39">
        <f>'Month (Million m3)'!K139</f>
        <v>476.6</v>
      </c>
      <c r="M139" s="39">
        <f>'Month (Million m3)'!L139</f>
        <v>12.34</v>
      </c>
      <c r="N139" s="39">
        <f>'Month (Million m3)'!M139</f>
        <v>0</v>
      </c>
      <c r="O139" s="39">
        <f>'Month (Million m3)'!N139</f>
        <v>631.91</v>
      </c>
      <c r="P139" s="39">
        <f>'Month (Million m3)'!O139</f>
        <v>5805.37</v>
      </c>
    </row>
    <row r="140" spans="1:16" x14ac:dyDescent="0.3">
      <c r="A140" s="32">
        <f>A139</f>
        <v>2011</v>
      </c>
      <c r="B140" s="14" t="s">
        <v>50</v>
      </c>
      <c r="C140" s="39">
        <f>'Month (Million m3)'!B140+C139</f>
        <v>322.98</v>
      </c>
      <c r="D140" s="39">
        <f>'Month (Million m3)'!C140+D139</f>
        <v>1496.2</v>
      </c>
      <c r="E140" s="39">
        <f>'Month (Million m3)'!D140+E139</f>
        <v>4888.3999999999996</v>
      </c>
      <c r="F140" s="39">
        <f>'Month (Million m3)'!E140+F139</f>
        <v>4716.84</v>
      </c>
      <c r="G140" s="39">
        <f>'Month (Million m3)'!F140+G139</f>
        <v>11424.42</v>
      </c>
      <c r="H140" s="39">
        <f>'Month (Million m3)'!G140+H139</f>
        <v>101.45</v>
      </c>
      <c r="I140" s="39">
        <f>'Month (Million m3)'!H140+I139</f>
        <v>264.64</v>
      </c>
      <c r="J140" s="39">
        <f>'Month (Million m3)'!I140+J139</f>
        <v>264.64</v>
      </c>
      <c r="K140" s="39">
        <f>'Month (Million m3)'!J140+K139</f>
        <v>2.5099999999999998</v>
      </c>
      <c r="L140" s="39">
        <f>'Month (Million m3)'!K140+L139</f>
        <v>839.1400000000001</v>
      </c>
      <c r="M140" s="39">
        <f>'Month (Million m3)'!L140+M139</f>
        <v>22.92</v>
      </c>
      <c r="N140" s="39">
        <f>'Month (Million m3)'!M140+N139</f>
        <v>0</v>
      </c>
      <c r="O140" s="39">
        <f>'Month (Million m3)'!N140+O139</f>
        <v>1230.6500000000001</v>
      </c>
      <c r="P140" s="39">
        <f>'Month (Million m3)'!O140+P139</f>
        <v>10193.77</v>
      </c>
    </row>
    <row r="141" spans="1:16" x14ac:dyDescent="0.3">
      <c r="A141" s="32">
        <f t="shared" ref="A141:A150" si="13">A140</f>
        <v>2011</v>
      </c>
      <c r="B141" s="14" t="s">
        <v>51</v>
      </c>
      <c r="C141" s="39">
        <f>'Month (Million m3)'!B141+C140</f>
        <v>362.49</v>
      </c>
      <c r="D141" s="39">
        <f>'Month (Million m3)'!C141+D140</f>
        <v>1704.47</v>
      </c>
      <c r="E141" s="39">
        <f>'Month (Million m3)'!D141+E140</f>
        <v>7355.7099999999991</v>
      </c>
      <c r="F141" s="39">
        <f>'Month (Million m3)'!E141+F140</f>
        <v>7321.07</v>
      </c>
      <c r="G141" s="39">
        <f>'Month (Million m3)'!F141+G140</f>
        <v>16743.739999999998</v>
      </c>
      <c r="H141" s="39">
        <f>'Month (Million m3)'!G141+H140</f>
        <v>218.44</v>
      </c>
      <c r="I141" s="39">
        <f>'Month (Million m3)'!H141+I140</f>
        <v>400.42999999999995</v>
      </c>
      <c r="J141" s="39">
        <f>'Month (Million m3)'!I141+J140</f>
        <v>400.42999999999995</v>
      </c>
      <c r="K141" s="39">
        <f>'Month (Million m3)'!J141+K140</f>
        <v>3.9699999999999998</v>
      </c>
      <c r="L141" s="39">
        <f>'Month (Million m3)'!K141+L140</f>
        <v>1240.97</v>
      </c>
      <c r="M141" s="39">
        <f>'Month (Million m3)'!L141+M140</f>
        <v>28.220000000000002</v>
      </c>
      <c r="N141" s="39">
        <f>'Month (Million m3)'!M141+N140</f>
        <v>0</v>
      </c>
      <c r="O141" s="39">
        <f>'Month (Million m3)'!N141+O140</f>
        <v>1892.02</v>
      </c>
      <c r="P141" s="39">
        <f>'Month (Million m3)'!O141+P140</f>
        <v>14851.720000000001</v>
      </c>
    </row>
    <row r="142" spans="1:16" x14ac:dyDescent="0.3">
      <c r="A142" s="32">
        <f t="shared" si="13"/>
        <v>2011</v>
      </c>
      <c r="B142" s="14" t="s">
        <v>52</v>
      </c>
      <c r="C142" s="39">
        <f>'Month (Million m3)'!B142+C141</f>
        <v>362.49</v>
      </c>
      <c r="D142" s="39">
        <f>'Month (Million m3)'!C142+D141</f>
        <v>2197.48</v>
      </c>
      <c r="E142" s="39">
        <f>'Month (Million m3)'!D142+E141</f>
        <v>8565.6299999999992</v>
      </c>
      <c r="F142" s="39">
        <f>'Month (Million m3)'!E142+F141</f>
        <v>10158.58</v>
      </c>
      <c r="G142" s="39">
        <f>'Month (Million m3)'!F142+G141</f>
        <v>21284.179999999997</v>
      </c>
      <c r="H142" s="39">
        <f>'Month (Million m3)'!G142+H141</f>
        <v>1458.8400000000001</v>
      </c>
      <c r="I142" s="39">
        <f>'Month (Million m3)'!H142+I141</f>
        <v>522.28</v>
      </c>
      <c r="J142" s="39">
        <f>'Month (Million m3)'!I142+J141</f>
        <v>522.28</v>
      </c>
      <c r="K142" s="39">
        <f>'Month (Million m3)'!J142+K141</f>
        <v>4.9399999999999995</v>
      </c>
      <c r="L142" s="39">
        <f>'Month (Million m3)'!K142+L141</f>
        <v>1641.65</v>
      </c>
      <c r="M142" s="39">
        <f>'Month (Million m3)'!L142+M141</f>
        <v>38.340000000000003</v>
      </c>
      <c r="N142" s="39">
        <f>'Month (Million m3)'!M142+N141</f>
        <v>0</v>
      </c>
      <c r="O142" s="39">
        <f>'Month (Million m3)'!N142+O141</f>
        <v>3666.04</v>
      </c>
      <c r="P142" s="39">
        <f>'Month (Million m3)'!O142+P141</f>
        <v>17618.150000000001</v>
      </c>
    </row>
    <row r="143" spans="1:16" x14ac:dyDescent="0.3">
      <c r="A143" s="32">
        <f t="shared" si="13"/>
        <v>2011</v>
      </c>
      <c r="B143" s="14" t="s">
        <v>53</v>
      </c>
      <c r="C143" s="39">
        <f>'Month (Million m3)'!B143+C142</f>
        <v>362.49</v>
      </c>
      <c r="D143" s="39">
        <f>'Month (Million m3)'!C143+D142</f>
        <v>2729.64</v>
      </c>
      <c r="E143" s="39">
        <f>'Month (Million m3)'!D143+E142</f>
        <v>9609.8599999999988</v>
      </c>
      <c r="F143" s="39">
        <f>'Month (Million m3)'!E143+F142</f>
        <v>12783.619999999999</v>
      </c>
      <c r="G143" s="39">
        <f>'Month (Million m3)'!F143+G142</f>
        <v>25485.609999999997</v>
      </c>
      <c r="H143" s="39">
        <f>'Month (Million m3)'!G143+H142</f>
        <v>2576.88</v>
      </c>
      <c r="I143" s="39">
        <f>'Month (Million m3)'!H143+I142</f>
        <v>649.88</v>
      </c>
      <c r="J143" s="39">
        <f>'Month (Million m3)'!I143+J142</f>
        <v>649.88</v>
      </c>
      <c r="K143" s="39">
        <f>'Month (Million m3)'!J143+K142</f>
        <v>5.9499999999999993</v>
      </c>
      <c r="L143" s="39">
        <f>'Month (Million m3)'!K143+L142</f>
        <v>2052.7400000000002</v>
      </c>
      <c r="M143" s="39">
        <f>'Month (Million m3)'!L143+M142</f>
        <v>47.570000000000007</v>
      </c>
      <c r="N143" s="39">
        <f>'Month (Million m3)'!M143+N142</f>
        <v>0</v>
      </c>
      <c r="O143" s="39">
        <f>'Month (Million m3)'!N143+O142</f>
        <v>5333.01</v>
      </c>
      <c r="P143" s="39">
        <f>'Month (Million m3)'!O143+P142</f>
        <v>20152.61</v>
      </c>
    </row>
    <row r="144" spans="1:16" x14ac:dyDescent="0.3">
      <c r="A144" s="32">
        <f t="shared" si="13"/>
        <v>2011</v>
      </c>
      <c r="B144" s="14" t="s">
        <v>54</v>
      </c>
      <c r="C144" s="39">
        <f>'Month (Million m3)'!B144+C143</f>
        <v>362.49</v>
      </c>
      <c r="D144" s="39">
        <f>'Month (Million m3)'!C144+D143</f>
        <v>3119.62</v>
      </c>
      <c r="E144" s="39">
        <f>'Month (Million m3)'!D144+E143</f>
        <v>10466.64</v>
      </c>
      <c r="F144" s="39">
        <f>'Month (Million m3)'!E144+F143</f>
        <v>14937.829999999998</v>
      </c>
      <c r="G144" s="39">
        <f>'Month (Million m3)'!F144+G143</f>
        <v>28886.579999999998</v>
      </c>
      <c r="H144" s="39">
        <f>'Month (Million m3)'!G144+H143</f>
        <v>3459.8</v>
      </c>
      <c r="I144" s="39">
        <f>'Month (Million m3)'!H144+I143</f>
        <v>742.43</v>
      </c>
      <c r="J144" s="39">
        <f>'Month (Million m3)'!I144+J143</f>
        <v>742.43</v>
      </c>
      <c r="K144" s="39">
        <f>'Month (Million m3)'!J144+K143</f>
        <v>6.7199999999999989</v>
      </c>
      <c r="L144" s="39">
        <f>'Month (Million m3)'!K144+L143</f>
        <v>2432.3300000000004</v>
      </c>
      <c r="M144" s="39">
        <f>'Month (Million m3)'!L144+M143</f>
        <v>54.390000000000008</v>
      </c>
      <c r="N144" s="39">
        <f>'Month (Million m3)'!M144+N143</f>
        <v>0</v>
      </c>
      <c r="O144" s="39">
        <f>'Month (Million m3)'!N144+O143</f>
        <v>6695.6500000000005</v>
      </c>
      <c r="P144" s="39">
        <f>'Month (Million m3)'!O144+P143</f>
        <v>22190.940000000002</v>
      </c>
    </row>
    <row r="145" spans="1:16" x14ac:dyDescent="0.3">
      <c r="A145" s="32">
        <f t="shared" si="13"/>
        <v>2011</v>
      </c>
      <c r="B145" s="14" t="s">
        <v>55</v>
      </c>
      <c r="C145" s="39">
        <f>'Month (Million m3)'!B145+C144</f>
        <v>362.49</v>
      </c>
      <c r="D145" s="39">
        <f>'Month (Million m3)'!C145+D144</f>
        <v>3529.12</v>
      </c>
      <c r="E145" s="39">
        <f>'Month (Million m3)'!D145+E144</f>
        <v>11851.52</v>
      </c>
      <c r="F145" s="39">
        <f>'Month (Million m3)'!E145+F144</f>
        <v>16931.21</v>
      </c>
      <c r="G145" s="39">
        <f>'Month (Million m3)'!F145+G144</f>
        <v>32674.339999999997</v>
      </c>
      <c r="H145" s="39">
        <f>'Month (Million m3)'!G145+H144</f>
        <v>4481.92</v>
      </c>
      <c r="I145" s="39">
        <f>'Month (Million m3)'!H145+I144</f>
        <v>811.31999999999994</v>
      </c>
      <c r="J145" s="39">
        <f>'Month (Million m3)'!I145+J144</f>
        <v>811.31999999999994</v>
      </c>
      <c r="K145" s="39">
        <f>'Month (Million m3)'!J145+K144</f>
        <v>7.5999999999999988</v>
      </c>
      <c r="L145" s="39">
        <f>'Month (Million m3)'!K145+L144</f>
        <v>2869.4200000000005</v>
      </c>
      <c r="M145" s="39">
        <f>'Month (Million m3)'!L145+M144</f>
        <v>58.70000000000001</v>
      </c>
      <c r="N145" s="39">
        <f>'Month (Million m3)'!M145+N144</f>
        <v>0</v>
      </c>
      <c r="O145" s="39">
        <f>'Month (Million m3)'!N145+O144</f>
        <v>8228.9500000000007</v>
      </c>
      <c r="P145" s="39">
        <f>'Month (Million m3)'!O145+P144</f>
        <v>24445.4</v>
      </c>
    </row>
    <row r="146" spans="1:16" x14ac:dyDescent="0.3">
      <c r="A146" s="32">
        <f t="shared" si="13"/>
        <v>2011</v>
      </c>
      <c r="B146" s="14" t="s">
        <v>56</v>
      </c>
      <c r="C146" s="39">
        <f>'Month (Million m3)'!B146+C145</f>
        <v>362.49</v>
      </c>
      <c r="D146" s="39">
        <f>'Month (Million m3)'!C146+D145</f>
        <v>3893.09</v>
      </c>
      <c r="E146" s="39">
        <f>'Month (Million m3)'!D146+E145</f>
        <v>13663.800000000001</v>
      </c>
      <c r="F146" s="39">
        <f>'Month (Million m3)'!E146+F145</f>
        <v>18837.14</v>
      </c>
      <c r="G146" s="39">
        <f>'Month (Million m3)'!F146+G145</f>
        <v>36756.519999999997</v>
      </c>
      <c r="H146" s="39">
        <f>'Month (Million m3)'!G146+H145</f>
        <v>5816.68</v>
      </c>
      <c r="I146" s="39">
        <f>'Month (Million m3)'!H146+I145</f>
        <v>922.56999999999994</v>
      </c>
      <c r="J146" s="39">
        <f>'Month (Million m3)'!I146+J145</f>
        <v>922.56999999999994</v>
      </c>
      <c r="K146" s="39">
        <f>'Month (Million m3)'!J146+K145</f>
        <v>8.3299999999999983</v>
      </c>
      <c r="L146" s="39">
        <f>'Month (Million m3)'!K146+L145</f>
        <v>3302.4500000000007</v>
      </c>
      <c r="M146" s="39">
        <f>'Month (Million m3)'!L146+M145</f>
        <v>68.300000000000011</v>
      </c>
      <c r="N146" s="39">
        <f>'Month (Million m3)'!M146+N145</f>
        <v>0</v>
      </c>
      <c r="O146" s="39">
        <f>'Month (Million m3)'!N146+O145</f>
        <v>10118.32</v>
      </c>
      <c r="P146" s="39">
        <f>'Month (Million m3)'!O146+P145</f>
        <v>26638.210000000003</v>
      </c>
    </row>
    <row r="147" spans="1:16" x14ac:dyDescent="0.3">
      <c r="A147" s="32">
        <f t="shared" si="13"/>
        <v>2011</v>
      </c>
      <c r="B147" s="14" t="s">
        <v>57</v>
      </c>
      <c r="C147" s="39">
        <f>'Month (Million m3)'!B147+C146</f>
        <v>362.49</v>
      </c>
      <c r="D147" s="39">
        <f>'Month (Million m3)'!C147+D146</f>
        <v>4399.34</v>
      </c>
      <c r="E147" s="39">
        <f>'Month (Million m3)'!D147+E146</f>
        <v>14991.260000000002</v>
      </c>
      <c r="F147" s="39">
        <f>'Month (Million m3)'!E147+F146</f>
        <v>20537.18</v>
      </c>
      <c r="G147" s="39">
        <f>'Month (Million m3)'!F147+G146</f>
        <v>40290.259999999995</v>
      </c>
      <c r="H147" s="39">
        <f>'Month (Million m3)'!G147+H146</f>
        <v>6480.64</v>
      </c>
      <c r="I147" s="39">
        <f>'Month (Million m3)'!H147+I146</f>
        <v>1033.1999999999998</v>
      </c>
      <c r="J147" s="39">
        <f>'Month (Million m3)'!I147+J146</f>
        <v>1033.1999999999998</v>
      </c>
      <c r="K147" s="39">
        <f>'Month (Million m3)'!J147+K146</f>
        <v>8.9199999999999982</v>
      </c>
      <c r="L147" s="39">
        <f>'Month (Million m3)'!K147+L146</f>
        <v>3766.5400000000009</v>
      </c>
      <c r="M147" s="39">
        <f>'Month (Million m3)'!L147+M146</f>
        <v>77.100000000000009</v>
      </c>
      <c r="N147" s="39">
        <f>'Month (Million m3)'!M147+N146</f>
        <v>0</v>
      </c>
      <c r="O147" s="39">
        <f>'Month (Million m3)'!N147+O146</f>
        <v>11366.4</v>
      </c>
      <c r="P147" s="39">
        <f>'Month (Million m3)'!O147+P146</f>
        <v>28923.870000000003</v>
      </c>
    </row>
    <row r="148" spans="1:16" x14ac:dyDescent="0.3">
      <c r="A148" s="32">
        <f t="shared" si="13"/>
        <v>2011</v>
      </c>
      <c r="B148" s="14" t="s">
        <v>58</v>
      </c>
      <c r="C148" s="39">
        <f>'Month (Million m3)'!B148+C147</f>
        <v>362.49</v>
      </c>
      <c r="D148" s="39">
        <f>'Month (Million m3)'!C148+D147</f>
        <v>4979.68</v>
      </c>
      <c r="E148" s="39">
        <f>'Month (Million m3)'!D148+E147</f>
        <v>16862.13</v>
      </c>
      <c r="F148" s="39">
        <f>'Month (Million m3)'!E148+F147</f>
        <v>22393.37</v>
      </c>
      <c r="G148" s="39">
        <f>'Month (Million m3)'!F148+G147</f>
        <v>44597.659999999996</v>
      </c>
      <c r="H148" s="39">
        <f>'Month (Million m3)'!G148+H147</f>
        <v>7862.74</v>
      </c>
      <c r="I148" s="39">
        <f>'Month (Million m3)'!H148+I147</f>
        <v>1145.3599999999999</v>
      </c>
      <c r="J148" s="39">
        <f>'Month (Million m3)'!I148+J147</f>
        <v>1145.3599999999999</v>
      </c>
      <c r="K148" s="39">
        <f>'Month (Million m3)'!J148+K147</f>
        <v>9.4899999999999984</v>
      </c>
      <c r="L148" s="39">
        <f>'Month (Million m3)'!K148+L147</f>
        <v>4239.3600000000006</v>
      </c>
      <c r="M148" s="39">
        <f>'Month (Million m3)'!L148+M147</f>
        <v>87.01</v>
      </c>
      <c r="N148" s="39">
        <f>'Month (Million m3)'!M148+N147</f>
        <v>0</v>
      </c>
      <c r="O148" s="39">
        <f>'Month (Million m3)'!N148+O147</f>
        <v>13343.949999999999</v>
      </c>
      <c r="P148" s="39">
        <f>'Month (Million m3)'!O148+P147</f>
        <v>31253.710000000003</v>
      </c>
    </row>
    <row r="149" spans="1:16" x14ac:dyDescent="0.3">
      <c r="A149" s="32">
        <f t="shared" si="13"/>
        <v>2011</v>
      </c>
      <c r="B149" s="14" t="s">
        <v>59</v>
      </c>
      <c r="C149" s="39">
        <f>'Month (Million m3)'!B149+C148</f>
        <v>362.49</v>
      </c>
      <c r="D149" s="39">
        <f>'Month (Million m3)'!C149+D148</f>
        <v>5654.47</v>
      </c>
      <c r="E149" s="39">
        <f>'Month (Million m3)'!D149+E148</f>
        <v>19550.900000000001</v>
      </c>
      <c r="F149" s="39">
        <f>'Month (Million m3)'!E149+F148</f>
        <v>23645.759999999998</v>
      </c>
      <c r="G149" s="39">
        <f>'Month (Million m3)'!F149+G148</f>
        <v>49213.609999999993</v>
      </c>
      <c r="H149" s="39">
        <f>'Month (Million m3)'!G149+H148</f>
        <v>8898.57</v>
      </c>
      <c r="I149" s="39">
        <f>'Month (Million m3)'!H149+I148</f>
        <v>1262.6999999999998</v>
      </c>
      <c r="J149" s="39">
        <f>'Month (Million m3)'!I149+J148</f>
        <v>1262.6999999999998</v>
      </c>
      <c r="K149" s="39">
        <f>'Month (Million m3)'!J149+K148</f>
        <v>10.209999999999999</v>
      </c>
      <c r="L149" s="39">
        <f>'Month (Million m3)'!K149+L148</f>
        <v>4728.0700000000006</v>
      </c>
      <c r="M149" s="39">
        <f>'Month (Million m3)'!L149+M148</f>
        <v>97.48</v>
      </c>
      <c r="N149" s="39">
        <f>'Month (Million m3)'!M149+N148</f>
        <v>0</v>
      </c>
      <c r="O149" s="39">
        <f>'Month (Million m3)'!N149+O148</f>
        <v>14997.029999999999</v>
      </c>
      <c r="P149" s="39">
        <f>'Month (Million m3)'!O149+P148</f>
        <v>34216.590000000004</v>
      </c>
    </row>
    <row r="150" spans="1:16" x14ac:dyDescent="0.3">
      <c r="A150" s="48">
        <f t="shared" si="13"/>
        <v>2011</v>
      </c>
      <c r="B150" s="14" t="s">
        <v>60</v>
      </c>
      <c r="C150" s="49">
        <f>'Month (Million m3)'!B150+C149</f>
        <v>368.40000000000003</v>
      </c>
      <c r="D150" s="49">
        <f>'Month (Million m3)'!C150+D149</f>
        <v>6446.97</v>
      </c>
      <c r="E150" s="49">
        <f>'Month (Million m3)'!D150+E149</f>
        <v>22510.65</v>
      </c>
      <c r="F150" s="49">
        <f>'Month (Million m3)'!E150+F149</f>
        <v>25297.3</v>
      </c>
      <c r="G150" s="49">
        <f>'Month (Million m3)'!F150+G149</f>
        <v>54623.319999999992</v>
      </c>
      <c r="H150" s="49">
        <f>'Month (Million m3)'!G150+H149</f>
        <v>9279.01</v>
      </c>
      <c r="I150" s="49">
        <f>'Month (Million m3)'!H150+I149</f>
        <v>1386.6399999999999</v>
      </c>
      <c r="J150" s="49">
        <f>'Month (Million m3)'!I150+J149</f>
        <v>1386.6399999999999</v>
      </c>
      <c r="K150" s="49">
        <f>'Month (Million m3)'!J150+K149</f>
        <v>10.809999999999999</v>
      </c>
      <c r="L150" s="49">
        <f>'Month (Million m3)'!K150+L149</f>
        <v>5177.8700000000008</v>
      </c>
      <c r="M150" s="49">
        <f>'Month (Million m3)'!L150+M149</f>
        <v>109.2</v>
      </c>
      <c r="N150" s="49">
        <f>'Month (Million m3)'!M150+N149</f>
        <v>0</v>
      </c>
      <c r="O150" s="49">
        <f>'Month (Million m3)'!N150+O149</f>
        <v>15963.529999999999</v>
      </c>
      <c r="P150" s="49">
        <f>'Month (Million m3)'!O150+P149</f>
        <v>38659.79</v>
      </c>
    </row>
    <row r="151" spans="1:16" x14ac:dyDescent="0.3">
      <c r="A151" s="32">
        <f>A139+1</f>
        <v>2012</v>
      </c>
      <c r="B151" s="54" t="s">
        <v>49</v>
      </c>
      <c r="C151" s="39">
        <f>'Month (Million m3)'!B151</f>
        <v>19.57</v>
      </c>
      <c r="D151" s="39">
        <f>'Month (Million m3)'!C151</f>
        <v>862.5</v>
      </c>
      <c r="E151" s="39">
        <f>'Month (Million m3)'!D151</f>
        <v>3337.4</v>
      </c>
      <c r="F151" s="39">
        <f>'Month (Million m3)'!E151</f>
        <v>1229.99</v>
      </c>
      <c r="G151" s="39">
        <f>'Month (Million m3)'!F151</f>
        <v>5449.46</v>
      </c>
      <c r="H151" s="39">
        <f>'Month (Million m3)'!G151</f>
        <v>176.35</v>
      </c>
      <c r="I151" s="39">
        <f>'Month (Million m3)'!H151</f>
        <v>184.82</v>
      </c>
      <c r="J151" s="39">
        <f>'Month (Million m3)'!I151</f>
        <v>184.82</v>
      </c>
      <c r="K151" s="39">
        <f>'Month (Million m3)'!J151</f>
        <v>0.72</v>
      </c>
      <c r="L151" s="39">
        <f>'Month (Million m3)'!K151</f>
        <v>428.06</v>
      </c>
      <c r="M151" s="39">
        <f>'Month (Million m3)'!L151</f>
        <v>11.83</v>
      </c>
      <c r="N151" s="39">
        <f>'Month (Million m3)'!M151</f>
        <v>0</v>
      </c>
      <c r="O151" s="39">
        <f>'Month (Million m3)'!N151</f>
        <v>801.77</v>
      </c>
      <c r="P151" s="39">
        <f>'Month (Million m3)'!O151</f>
        <v>4647.6899999999996</v>
      </c>
    </row>
    <row r="152" spans="1:16" x14ac:dyDescent="0.3">
      <c r="A152" s="32">
        <f>A151</f>
        <v>2012</v>
      </c>
      <c r="B152" s="14" t="s">
        <v>50</v>
      </c>
      <c r="C152" s="39">
        <f>'Month (Million m3)'!B152+C151</f>
        <v>31.4</v>
      </c>
      <c r="D152" s="39">
        <f>'Month (Million m3)'!C152+D151</f>
        <v>1726.5900000000001</v>
      </c>
      <c r="E152" s="39">
        <f>'Month (Million m3)'!D152+E151</f>
        <v>6446.74</v>
      </c>
      <c r="F152" s="39">
        <f>'Month (Million m3)'!E152+F151</f>
        <v>2401.44</v>
      </c>
      <c r="G152" s="39">
        <f>'Month (Million m3)'!F152+G151</f>
        <v>10606.16</v>
      </c>
      <c r="H152" s="39">
        <f>'Month (Million m3)'!G152+H151</f>
        <v>482.70000000000005</v>
      </c>
      <c r="I152" s="39">
        <f>'Month (Million m3)'!H152+I151</f>
        <v>368.28</v>
      </c>
      <c r="J152" s="39">
        <f>'Month (Million m3)'!I152+J151</f>
        <v>368.28</v>
      </c>
      <c r="K152" s="39">
        <f>'Month (Million m3)'!J152+K151</f>
        <v>1.23</v>
      </c>
      <c r="L152" s="39">
        <f>'Month (Million m3)'!K152+L151</f>
        <v>834.18000000000006</v>
      </c>
      <c r="M152" s="39">
        <f>'Month (Million m3)'!L152+M151</f>
        <v>22.96</v>
      </c>
      <c r="N152" s="39">
        <f>'Month (Million m3)'!M152+N151</f>
        <v>0</v>
      </c>
      <c r="O152" s="39">
        <f>'Month (Million m3)'!N152+O151</f>
        <v>1709.3400000000001</v>
      </c>
      <c r="P152" s="39">
        <f>'Month (Million m3)'!O152+P151</f>
        <v>8896.83</v>
      </c>
    </row>
    <row r="153" spans="1:16" x14ac:dyDescent="0.3">
      <c r="A153" s="32">
        <f t="shared" ref="A153:A162" si="14">A152</f>
        <v>2012</v>
      </c>
      <c r="B153" s="14" t="s">
        <v>51</v>
      </c>
      <c r="C153" s="39">
        <f>'Month (Million m3)'!B153+C152</f>
        <v>31.4</v>
      </c>
      <c r="D153" s="39">
        <f>'Month (Million m3)'!C153+D152</f>
        <v>2516.6000000000004</v>
      </c>
      <c r="E153" s="39">
        <f>'Month (Million m3)'!D153+E152</f>
        <v>9172.48</v>
      </c>
      <c r="F153" s="39">
        <f>'Month (Million m3)'!E153+F152</f>
        <v>3611.54</v>
      </c>
      <c r="G153" s="39">
        <f>'Month (Million m3)'!F153+G152</f>
        <v>15332.01</v>
      </c>
      <c r="H153" s="39">
        <f>'Month (Million m3)'!G153+H152</f>
        <v>914.35</v>
      </c>
      <c r="I153" s="39">
        <f>'Month (Million m3)'!H153+I152</f>
        <v>551.01</v>
      </c>
      <c r="J153" s="39">
        <f>'Month (Million m3)'!I153+J152</f>
        <v>551.01</v>
      </c>
      <c r="K153" s="39">
        <f>'Month (Million m3)'!J153+K152</f>
        <v>1.78</v>
      </c>
      <c r="L153" s="39">
        <f>'Month (Million m3)'!K153+L152</f>
        <v>1222.1200000000001</v>
      </c>
      <c r="M153" s="39">
        <f>'Month (Million m3)'!L153+M152</f>
        <v>31.310000000000002</v>
      </c>
      <c r="N153" s="39">
        <f>'Month (Million m3)'!M153+N152</f>
        <v>0</v>
      </c>
      <c r="O153" s="39">
        <f>'Month (Million m3)'!N153+O152</f>
        <v>2720.5600000000004</v>
      </c>
      <c r="P153" s="39">
        <f>'Month (Million m3)'!O153+P152</f>
        <v>12611.46</v>
      </c>
    </row>
    <row r="154" spans="1:16" x14ac:dyDescent="0.3">
      <c r="A154" s="32">
        <f t="shared" si="14"/>
        <v>2012</v>
      </c>
      <c r="B154" s="14" t="s">
        <v>52</v>
      </c>
      <c r="C154" s="39">
        <f>'Month (Million m3)'!B154+C153</f>
        <v>31.4</v>
      </c>
      <c r="D154" s="39">
        <f>'Month (Million m3)'!C154+D153</f>
        <v>3210.6400000000003</v>
      </c>
      <c r="E154" s="39">
        <f>'Month (Million m3)'!D154+E153</f>
        <v>10999.039999999999</v>
      </c>
      <c r="F154" s="39">
        <f>'Month (Million m3)'!E154+F153</f>
        <v>5430.1900000000005</v>
      </c>
      <c r="G154" s="39">
        <f>'Month (Million m3)'!F154+G153</f>
        <v>19671.27</v>
      </c>
      <c r="H154" s="39">
        <f>'Month (Million m3)'!G154+H153</f>
        <v>1494.8899999999999</v>
      </c>
      <c r="I154" s="39">
        <f>'Month (Million m3)'!H154+I153</f>
        <v>750.04</v>
      </c>
      <c r="J154" s="39">
        <f>'Month (Million m3)'!I154+J153</f>
        <v>750.04</v>
      </c>
      <c r="K154" s="39">
        <f>'Month (Million m3)'!J154+K153</f>
        <v>2.21</v>
      </c>
      <c r="L154" s="39">
        <f>'Month (Million m3)'!K154+L153</f>
        <v>1656.39</v>
      </c>
      <c r="M154" s="39">
        <f>'Month (Million m3)'!L154+M153</f>
        <v>41.6</v>
      </c>
      <c r="N154" s="39">
        <f>'Month (Million m3)'!M154+N153</f>
        <v>0</v>
      </c>
      <c r="O154" s="39">
        <f>'Month (Million m3)'!N154+O153</f>
        <v>3945.1200000000003</v>
      </c>
      <c r="P154" s="39">
        <f>'Month (Million m3)'!O154+P153</f>
        <v>15726.16</v>
      </c>
    </row>
    <row r="155" spans="1:16" x14ac:dyDescent="0.3">
      <c r="A155" s="32">
        <f t="shared" si="14"/>
        <v>2012</v>
      </c>
      <c r="B155" s="14" t="s">
        <v>53</v>
      </c>
      <c r="C155" s="39">
        <f>'Month (Million m3)'!B155+C154</f>
        <v>42.65</v>
      </c>
      <c r="D155" s="39">
        <f>'Month (Million m3)'!C155+D154</f>
        <v>3728.2400000000002</v>
      </c>
      <c r="E155" s="39">
        <f>'Month (Million m3)'!D155+E154</f>
        <v>12888.519999999999</v>
      </c>
      <c r="F155" s="39">
        <f>'Month (Million m3)'!E155+F154</f>
        <v>6902.4800000000005</v>
      </c>
      <c r="G155" s="39">
        <f>'Month (Million m3)'!F155+G154</f>
        <v>23561.89</v>
      </c>
      <c r="H155" s="39">
        <f>'Month (Million m3)'!G155+H154</f>
        <v>1988.58</v>
      </c>
      <c r="I155" s="39">
        <f>'Month (Million m3)'!H155+I154</f>
        <v>937.92</v>
      </c>
      <c r="J155" s="39">
        <f>'Month (Million m3)'!I155+J154</f>
        <v>937.92</v>
      </c>
      <c r="K155" s="39">
        <f>'Month (Million m3)'!J155+K154</f>
        <v>2.56</v>
      </c>
      <c r="L155" s="39">
        <f>'Month (Million m3)'!K155+L154</f>
        <v>2112.21</v>
      </c>
      <c r="M155" s="39">
        <f>'Month (Million m3)'!L155+M154</f>
        <v>43.230000000000004</v>
      </c>
      <c r="N155" s="39">
        <f>'Month (Million m3)'!M155+N154</f>
        <v>0</v>
      </c>
      <c r="O155" s="39">
        <f>'Month (Million m3)'!N155+O154</f>
        <v>5084.49</v>
      </c>
      <c r="P155" s="39">
        <f>'Month (Million m3)'!O155+P154</f>
        <v>18477.41</v>
      </c>
    </row>
    <row r="156" spans="1:16" x14ac:dyDescent="0.3">
      <c r="A156" s="32">
        <f t="shared" si="14"/>
        <v>2012</v>
      </c>
      <c r="B156" s="14" t="s">
        <v>54</v>
      </c>
      <c r="C156" s="39">
        <f>'Month (Million m3)'!B156+C155</f>
        <v>42.65</v>
      </c>
      <c r="D156" s="39">
        <f>'Month (Million m3)'!C156+D155</f>
        <v>4158.08</v>
      </c>
      <c r="E156" s="39">
        <f>'Month (Million m3)'!D156+E155</f>
        <v>14462.539999999999</v>
      </c>
      <c r="F156" s="39">
        <f>'Month (Million m3)'!E156+F155</f>
        <v>8038.630000000001</v>
      </c>
      <c r="G156" s="39">
        <f>'Month (Million m3)'!F156+G155</f>
        <v>26701.91</v>
      </c>
      <c r="H156" s="39">
        <f>'Month (Million m3)'!G156+H155</f>
        <v>2332.08</v>
      </c>
      <c r="I156" s="39">
        <f>'Month (Million m3)'!H156+I155</f>
        <v>1127.55</v>
      </c>
      <c r="J156" s="39">
        <f>'Month (Million m3)'!I156+J155</f>
        <v>1127.55</v>
      </c>
      <c r="K156" s="39">
        <f>'Month (Million m3)'!J156+K155</f>
        <v>3.06</v>
      </c>
      <c r="L156" s="39">
        <f>'Month (Million m3)'!K156+L155</f>
        <v>2608.94</v>
      </c>
      <c r="M156" s="39">
        <f>'Month (Million m3)'!L156+M155</f>
        <v>44.39</v>
      </c>
      <c r="N156" s="39">
        <f>'Month (Million m3)'!M156+N155</f>
        <v>0</v>
      </c>
      <c r="O156" s="39">
        <f>'Month (Million m3)'!N156+O155</f>
        <v>6116.01</v>
      </c>
      <c r="P156" s="39">
        <f>'Month (Million m3)'!O156+P155</f>
        <v>20585.91</v>
      </c>
    </row>
    <row r="157" spans="1:16" x14ac:dyDescent="0.3">
      <c r="A157" s="32">
        <f t="shared" si="14"/>
        <v>2012</v>
      </c>
      <c r="B157" s="14" t="s">
        <v>55</v>
      </c>
      <c r="C157" s="39">
        <f>'Month (Million m3)'!B157+C156</f>
        <v>42.65</v>
      </c>
      <c r="D157" s="39">
        <f>'Month (Million m3)'!C157+D156</f>
        <v>4605.9799999999996</v>
      </c>
      <c r="E157" s="39">
        <f>'Month (Million m3)'!D157+E156</f>
        <v>16646.899999999998</v>
      </c>
      <c r="F157" s="39">
        <f>'Month (Million m3)'!E157+F156</f>
        <v>8799.86</v>
      </c>
      <c r="G157" s="39">
        <f>'Month (Million m3)'!F157+G156</f>
        <v>30095.4</v>
      </c>
      <c r="H157" s="39">
        <f>'Month (Million m3)'!G157+H156</f>
        <v>3255.0699999999997</v>
      </c>
      <c r="I157" s="39">
        <f>'Month (Million m3)'!H157+I156</f>
        <v>1316.99</v>
      </c>
      <c r="J157" s="39">
        <f>'Month (Million m3)'!I157+J156</f>
        <v>1316.99</v>
      </c>
      <c r="K157" s="39">
        <f>'Month (Million m3)'!J157+K156</f>
        <v>3.3</v>
      </c>
      <c r="L157" s="39">
        <f>'Month (Million m3)'!K157+L156</f>
        <v>3072.82</v>
      </c>
      <c r="M157" s="39">
        <f>'Month (Million m3)'!L157+M156</f>
        <v>45.46</v>
      </c>
      <c r="N157" s="39">
        <f>'Month (Million m3)'!M157+N156</f>
        <v>0</v>
      </c>
      <c r="O157" s="39">
        <f>'Month (Million m3)'!N157+O156</f>
        <v>7693.64</v>
      </c>
      <c r="P157" s="39">
        <f>'Month (Million m3)'!O157+P156</f>
        <v>22401.77</v>
      </c>
    </row>
    <row r="158" spans="1:16" x14ac:dyDescent="0.3">
      <c r="A158" s="32">
        <f t="shared" si="14"/>
        <v>2012</v>
      </c>
      <c r="B158" s="14" t="s">
        <v>56</v>
      </c>
      <c r="C158" s="39">
        <f>'Month (Million m3)'!B158+C157</f>
        <v>42.65</v>
      </c>
      <c r="D158" s="39">
        <f>'Month (Million m3)'!C158+D157</f>
        <v>4946.2599999999993</v>
      </c>
      <c r="E158" s="39">
        <f>'Month (Million m3)'!D158+E157</f>
        <v>17752.079999999998</v>
      </c>
      <c r="F158" s="39">
        <f>'Month (Million m3)'!E158+F157</f>
        <v>10559.91</v>
      </c>
      <c r="G158" s="39">
        <f>'Month (Million m3)'!F158+G157</f>
        <v>33300.910000000003</v>
      </c>
      <c r="H158" s="39">
        <f>'Month (Million m3)'!G158+H157</f>
        <v>4307</v>
      </c>
      <c r="I158" s="39">
        <f>'Month (Million m3)'!H158+I157</f>
        <v>1497.52</v>
      </c>
      <c r="J158" s="39">
        <f>'Month (Million m3)'!I158+J157</f>
        <v>1497.52</v>
      </c>
      <c r="K158" s="39">
        <f>'Month (Million m3)'!J158+K157</f>
        <v>3.61</v>
      </c>
      <c r="L158" s="39">
        <f>'Month (Million m3)'!K158+L157</f>
        <v>3601.0200000000004</v>
      </c>
      <c r="M158" s="39">
        <f>'Month (Million m3)'!L158+M157</f>
        <v>46.35</v>
      </c>
      <c r="N158" s="39">
        <f>'Month (Million m3)'!M158+N157</f>
        <v>0</v>
      </c>
      <c r="O158" s="39">
        <f>'Month (Million m3)'!N158+O157</f>
        <v>9455.51</v>
      </c>
      <c r="P158" s="39">
        <f>'Month (Million m3)'!O158+P157</f>
        <v>23845.420000000002</v>
      </c>
    </row>
    <row r="159" spans="1:16" x14ac:dyDescent="0.3">
      <c r="A159" s="32">
        <f t="shared" si="14"/>
        <v>2012</v>
      </c>
      <c r="B159" s="14" t="s">
        <v>57</v>
      </c>
      <c r="C159" s="39">
        <f>'Month (Million m3)'!B159+C158</f>
        <v>48.62</v>
      </c>
      <c r="D159" s="39">
        <f>'Month (Million m3)'!C159+D158</f>
        <v>5126.03</v>
      </c>
      <c r="E159" s="39">
        <f>'Month (Million m3)'!D159+E158</f>
        <v>19138.239999999998</v>
      </c>
      <c r="F159" s="39">
        <f>'Month (Million m3)'!E159+F158</f>
        <v>11281.56</v>
      </c>
      <c r="G159" s="39">
        <f>'Month (Million m3)'!F159+G158</f>
        <v>35594.460000000006</v>
      </c>
      <c r="H159" s="39">
        <f>'Month (Million m3)'!G159+H158</f>
        <v>4543.07</v>
      </c>
      <c r="I159" s="39">
        <f>'Month (Million m3)'!H159+I158</f>
        <v>1570.05</v>
      </c>
      <c r="J159" s="39">
        <f>'Month (Million m3)'!I159+J158</f>
        <v>1570.05</v>
      </c>
      <c r="K159" s="39">
        <f>'Month (Million m3)'!J159+K158</f>
        <v>3.82</v>
      </c>
      <c r="L159" s="39">
        <f>'Month (Million m3)'!K159+L158</f>
        <v>3983.3400000000006</v>
      </c>
      <c r="M159" s="39">
        <f>'Month (Million m3)'!L159+M158</f>
        <v>47.74</v>
      </c>
      <c r="N159" s="39">
        <f>'Month (Million m3)'!M159+N158</f>
        <v>0</v>
      </c>
      <c r="O159" s="39">
        <f>'Month (Million m3)'!N159+O158</f>
        <v>10148.02</v>
      </c>
      <c r="P159" s="39">
        <f>'Month (Million m3)'!O159+P158</f>
        <v>25446.460000000003</v>
      </c>
    </row>
    <row r="160" spans="1:16" x14ac:dyDescent="0.3">
      <c r="A160" s="32">
        <f t="shared" si="14"/>
        <v>2012</v>
      </c>
      <c r="B160" s="14" t="s">
        <v>58</v>
      </c>
      <c r="C160" s="39">
        <f>'Month (Million m3)'!B160+C159</f>
        <v>359.61</v>
      </c>
      <c r="D160" s="39">
        <f>'Month (Million m3)'!C160+D159</f>
        <v>5682.65</v>
      </c>
      <c r="E160" s="39">
        <f>'Month (Million m3)'!D160+E159</f>
        <v>21888.729999999996</v>
      </c>
      <c r="F160" s="39">
        <f>'Month (Million m3)'!E160+F159</f>
        <v>11735.31</v>
      </c>
      <c r="G160" s="39">
        <f>'Month (Million m3)'!F160+G159</f>
        <v>39666.300000000003</v>
      </c>
      <c r="H160" s="39">
        <f>'Month (Million m3)'!G160+H159</f>
        <v>4594.1499999999996</v>
      </c>
      <c r="I160" s="39">
        <f>'Month (Million m3)'!H160+I159</f>
        <v>1722.05</v>
      </c>
      <c r="J160" s="39">
        <f>'Month (Million m3)'!I160+J159</f>
        <v>1722.05</v>
      </c>
      <c r="K160" s="39">
        <f>'Month (Million m3)'!J160+K159</f>
        <v>4.03</v>
      </c>
      <c r="L160" s="39">
        <f>'Month (Million m3)'!K160+L159</f>
        <v>4389.2100000000009</v>
      </c>
      <c r="M160" s="39">
        <f>'Month (Million m3)'!L160+M159</f>
        <v>52.35</v>
      </c>
      <c r="N160" s="39">
        <f>'Month (Million m3)'!M160+N159</f>
        <v>0</v>
      </c>
      <c r="O160" s="39">
        <f>'Month (Million m3)'!N160+O159</f>
        <v>10761.78</v>
      </c>
      <c r="P160" s="39">
        <f>'Month (Million m3)'!O160+P159</f>
        <v>28904.54</v>
      </c>
    </row>
    <row r="161" spans="1:16" x14ac:dyDescent="0.3">
      <c r="A161" s="32">
        <f t="shared" si="14"/>
        <v>2012</v>
      </c>
      <c r="B161" s="14" t="s">
        <v>59</v>
      </c>
      <c r="C161" s="39">
        <f>'Month (Million m3)'!B161+C160</f>
        <v>893.24</v>
      </c>
      <c r="D161" s="39">
        <f>'Month (Million m3)'!C161+D160</f>
        <v>6379.73</v>
      </c>
      <c r="E161" s="39">
        <f>'Month (Million m3)'!D161+E160</f>
        <v>24835.479999999996</v>
      </c>
      <c r="F161" s="39">
        <f>'Month (Million m3)'!E161+F160</f>
        <v>12587.98</v>
      </c>
      <c r="G161" s="39">
        <f>'Month (Million m3)'!F161+G160</f>
        <v>44696.44</v>
      </c>
      <c r="H161" s="39">
        <f>'Month (Million m3)'!G161+H160</f>
        <v>4594.1499999999996</v>
      </c>
      <c r="I161" s="39">
        <f>'Month (Million m3)'!H161+I160</f>
        <v>1886.72</v>
      </c>
      <c r="J161" s="39">
        <f>'Month (Million m3)'!I161+J160</f>
        <v>1886.72</v>
      </c>
      <c r="K161" s="39">
        <f>'Month (Million m3)'!J161+K160</f>
        <v>4.24</v>
      </c>
      <c r="L161" s="39">
        <f>'Month (Million m3)'!K161+L160</f>
        <v>4791.1200000000008</v>
      </c>
      <c r="M161" s="39">
        <f>'Month (Million m3)'!L161+M160</f>
        <v>62.36</v>
      </c>
      <c r="N161" s="39">
        <f>'Month (Million m3)'!M161+N160</f>
        <v>0</v>
      </c>
      <c r="O161" s="39">
        <f>'Month (Million m3)'!N161+O160</f>
        <v>11338.57</v>
      </c>
      <c r="P161" s="39">
        <f>'Month (Million m3)'!O161+P160</f>
        <v>33357.89</v>
      </c>
    </row>
    <row r="162" spans="1:16" x14ac:dyDescent="0.3">
      <c r="A162" s="48">
        <f t="shared" si="14"/>
        <v>2012</v>
      </c>
      <c r="B162" s="14" t="s">
        <v>60</v>
      </c>
      <c r="C162" s="49">
        <f>'Month (Million m3)'!B162+C161</f>
        <v>1310.01</v>
      </c>
      <c r="D162" s="49">
        <f>'Month (Million m3)'!C162+D161</f>
        <v>7296.7999999999993</v>
      </c>
      <c r="E162" s="49">
        <f>'Month (Million m3)'!D162+E161</f>
        <v>28288.629999999997</v>
      </c>
      <c r="F162" s="49">
        <f>'Month (Million m3)'!E162+F161</f>
        <v>13820.349999999999</v>
      </c>
      <c r="G162" s="49">
        <f>'Month (Million m3)'!F162+G161</f>
        <v>50715.8</v>
      </c>
      <c r="H162" s="49">
        <f>'Month (Million m3)'!G162+H161</f>
        <v>4627.6899999999996</v>
      </c>
      <c r="I162" s="49">
        <f>'Month (Million m3)'!H162+I161</f>
        <v>2052.5300000000002</v>
      </c>
      <c r="J162" s="49">
        <f>'Month (Million m3)'!I162+J161</f>
        <v>2052.5300000000002</v>
      </c>
      <c r="K162" s="49">
        <f>'Month (Million m3)'!J162+K161</f>
        <v>4.45</v>
      </c>
      <c r="L162" s="49">
        <f>'Month (Million m3)'!K162+L161</f>
        <v>5205.5500000000011</v>
      </c>
      <c r="M162" s="49">
        <f>'Month (Million m3)'!L162+M161</f>
        <v>74.64</v>
      </c>
      <c r="N162" s="49">
        <f>'Month (Million m3)'!M162+N161</f>
        <v>0</v>
      </c>
      <c r="O162" s="49">
        <f>'Month (Million m3)'!N162+O161</f>
        <v>11964.83</v>
      </c>
      <c r="P162" s="49">
        <f>'Month (Million m3)'!O162+P161</f>
        <v>38750.99</v>
      </c>
    </row>
    <row r="163" spans="1:16" x14ac:dyDescent="0.3">
      <c r="A163" s="32">
        <f>A151+1</f>
        <v>2013</v>
      </c>
      <c r="B163" s="54" t="s">
        <v>49</v>
      </c>
      <c r="C163" s="39">
        <f>'Month (Million m3)'!B163</f>
        <v>417.46</v>
      </c>
      <c r="D163" s="39">
        <f>'Month (Million m3)'!C163</f>
        <v>967.33</v>
      </c>
      <c r="E163" s="39">
        <f>'Month (Million m3)'!D163</f>
        <v>3461.19</v>
      </c>
      <c r="F163" s="39">
        <f>'Month (Million m3)'!E163</f>
        <v>660.32</v>
      </c>
      <c r="G163" s="39">
        <f>'Month (Million m3)'!F163</f>
        <v>5506.3</v>
      </c>
      <c r="H163" s="39">
        <f>'Month (Million m3)'!G163</f>
        <v>32.630000000000003</v>
      </c>
      <c r="I163" s="39">
        <f>'Month (Million m3)'!H163</f>
        <v>159.25</v>
      </c>
      <c r="J163" s="39">
        <f>'Month (Million m3)'!I163</f>
        <v>159.25</v>
      </c>
      <c r="K163" s="39">
        <f>'Month (Million m3)'!J163</f>
        <v>0</v>
      </c>
      <c r="L163" s="39">
        <f>'Month (Million m3)'!K163</f>
        <v>397.54</v>
      </c>
      <c r="M163" s="39">
        <f>'Month (Million m3)'!L163</f>
        <v>13.06</v>
      </c>
      <c r="N163" s="39">
        <f>'Month (Million m3)'!M163</f>
        <v>0</v>
      </c>
      <c r="O163" s="39">
        <f>'Month (Million m3)'!N163</f>
        <v>602.49</v>
      </c>
      <c r="P163" s="39">
        <f>'Month (Million m3)'!O163</f>
        <v>4903.82</v>
      </c>
    </row>
    <row r="164" spans="1:16" x14ac:dyDescent="0.3">
      <c r="A164" s="32">
        <f>A163</f>
        <v>2013</v>
      </c>
      <c r="B164" s="14" t="s">
        <v>50</v>
      </c>
      <c r="C164" s="39">
        <f>'Month (Million m3)'!B164+C163</f>
        <v>927.51</v>
      </c>
      <c r="D164" s="39">
        <f>'Month (Million m3)'!C164+D163</f>
        <v>1903.4</v>
      </c>
      <c r="E164" s="39">
        <f>'Month (Million m3)'!D164+E163</f>
        <v>6526.38</v>
      </c>
      <c r="F164" s="39">
        <f>'Month (Million m3)'!E164+F163</f>
        <v>1099.21</v>
      </c>
      <c r="G164" s="39">
        <f>'Month (Million m3)'!F164+G163</f>
        <v>10456.51</v>
      </c>
      <c r="H164" s="39">
        <f>'Month (Million m3)'!G164+H163</f>
        <v>32.630000000000003</v>
      </c>
      <c r="I164" s="39">
        <f>'Month (Million m3)'!H164+I163</f>
        <v>307.14</v>
      </c>
      <c r="J164" s="39">
        <f>'Month (Million m3)'!I164+J163</f>
        <v>307.14</v>
      </c>
      <c r="K164" s="39">
        <f>'Month (Million m3)'!J164+K163</f>
        <v>0.36</v>
      </c>
      <c r="L164" s="39">
        <f>'Month (Million m3)'!K164+L163</f>
        <v>772</v>
      </c>
      <c r="M164" s="39">
        <f>'Month (Million m3)'!L164+M163</f>
        <v>24.990000000000002</v>
      </c>
      <c r="N164" s="39">
        <f>'Month (Million m3)'!M164+N163</f>
        <v>0</v>
      </c>
      <c r="O164" s="39">
        <f>'Month (Million m3)'!N164+O163</f>
        <v>1137.1300000000001</v>
      </c>
      <c r="P164" s="39">
        <f>'Month (Million m3)'!O164+P163</f>
        <v>9319.39</v>
      </c>
    </row>
    <row r="165" spans="1:16" x14ac:dyDescent="0.3">
      <c r="A165" s="32">
        <f t="shared" ref="A165:A174" si="15">A164</f>
        <v>2013</v>
      </c>
      <c r="B165" s="14" t="s">
        <v>51</v>
      </c>
      <c r="C165" s="39">
        <f>'Month (Million m3)'!B165+C164</f>
        <v>2610.92</v>
      </c>
      <c r="D165" s="39">
        <f>'Month (Million m3)'!C165+D164</f>
        <v>2857.55</v>
      </c>
      <c r="E165" s="39">
        <f>'Month (Million m3)'!D165+E164</f>
        <v>9848.0499999999993</v>
      </c>
      <c r="F165" s="39">
        <f>'Month (Million m3)'!E165+F164</f>
        <v>1496.69</v>
      </c>
      <c r="G165" s="39">
        <f>'Month (Million m3)'!F165+G164</f>
        <v>16813.21</v>
      </c>
      <c r="H165" s="39">
        <f>'Month (Million m3)'!G165+H164</f>
        <v>32.630000000000003</v>
      </c>
      <c r="I165" s="39">
        <f>'Month (Million m3)'!H165+I164</f>
        <v>447.03</v>
      </c>
      <c r="J165" s="39">
        <f>'Month (Million m3)'!I165+J164</f>
        <v>447.03</v>
      </c>
      <c r="K165" s="39">
        <f>'Month (Million m3)'!J165+K164</f>
        <v>0.42</v>
      </c>
      <c r="L165" s="39">
        <f>'Month (Million m3)'!K165+L164</f>
        <v>1223.05</v>
      </c>
      <c r="M165" s="39">
        <f>'Month (Million m3)'!L165+M164</f>
        <v>38.120000000000005</v>
      </c>
      <c r="N165" s="39">
        <f>'Month (Million m3)'!M165+N164</f>
        <v>0</v>
      </c>
      <c r="O165" s="39">
        <f>'Month (Million m3)'!N165+O164</f>
        <v>1741.2600000000002</v>
      </c>
      <c r="P165" s="39">
        <f>'Month (Million m3)'!O165+P164</f>
        <v>15071.96</v>
      </c>
    </row>
    <row r="166" spans="1:16" x14ac:dyDescent="0.3">
      <c r="A166" s="32">
        <f t="shared" si="15"/>
        <v>2013</v>
      </c>
      <c r="B166" s="14" t="s">
        <v>52</v>
      </c>
      <c r="C166" s="39">
        <f>'Month (Million m3)'!B166+C165</f>
        <v>2755.77</v>
      </c>
      <c r="D166" s="39">
        <f>'Month (Million m3)'!C166+D165</f>
        <v>3514.7000000000003</v>
      </c>
      <c r="E166" s="39">
        <f>'Month (Million m3)'!D166+E165</f>
        <v>12748.949999999999</v>
      </c>
      <c r="F166" s="39">
        <f>'Month (Million m3)'!E166+F165</f>
        <v>2666.6800000000003</v>
      </c>
      <c r="G166" s="39">
        <f>'Month (Million m3)'!F166+G165</f>
        <v>21686.11</v>
      </c>
      <c r="H166" s="39">
        <f>'Month (Million m3)'!G166+H165</f>
        <v>262.28000000000003</v>
      </c>
      <c r="I166" s="39">
        <f>'Month (Million m3)'!H166+I165</f>
        <v>548.69999999999993</v>
      </c>
      <c r="J166" s="39">
        <f>'Month (Million m3)'!I166+J165</f>
        <v>548.69999999999993</v>
      </c>
      <c r="K166" s="39">
        <f>'Month (Million m3)'!J166+K165</f>
        <v>0.44999999999999996</v>
      </c>
      <c r="L166" s="39">
        <f>'Month (Million m3)'!K166+L165</f>
        <v>1628.8799999999999</v>
      </c>
      <c r="M166" s="39">
        <f>'Month (Million m3)'!L166+M165</f>
        <v>45.930000000000007</v>
      </c>
      <c r="N166" s="39">
        <f>'Month (Million m3)'!M166+N165</f>
        <v>0</v>
      </c>
      <c r="O166" s="39">
        <f>'Month (Million m3)'!N166+O165</f>
        <v>2486.25</v>
      </c>
      <c r="P166" s="39">
        <f>'Month (Million m3)'!O166+P165</f>
        <v>19199.87</v>
      </c>
    </row>
    <row r="167" spans="1:16" x14ac:dyDescent="0.3">
      <c r="A167" s="32">
        <f t="shared" si="15"/>
        <v>2013</v>
      </c>
      <c r="B167" s="14" t="s">
        <v>53</v>
      </c>
      <c r="C167" s="39">
        <f>'Month (Million m3)'!B167+C166</f>
        <v>2757.7599999999998</v>
      </c>
      <c r="D167" s="39">
        <f>'Month (Million m3)'!C167+D166</f>
        <v>4063.28</v>
      </c>
      <c r="E167" s="39">
        <f>'Month (Million m3)'!D167+E166</f>
        <v>14392.279999999999</v>
      </c>
      <c r="F167" s="39">
        <f>'Month (Million m3)'!E167+F166</f>
        <v>4126.58</v>
      </c>
      <c r="G167" s="39">
        <f>'Month (Million m3)'!F167+G166</f>
        <v>25339.9</v>
      </c>
      <c r="H167" s="39">
        <f>'Month (Million m3)'!G167+H166</f>
        <v>731.09</v>
      </c>
      <c r="I167" s="39">
        <f>'Month (Million m3)'!H167+I166</f>
        <v>669.81</v>
      </c>
      <c r="J167" s="39">
        <f>'Month (Million m3)'!I167+J166</f>
        <v>669.81</v>
      </c>
      <c r="K167" s="39">
        <f>'Month (Million m3)'!J167+K166</f>
        <v>0.52999999999999992</v>
      </c>
      <c r="L167" s="39">
        <f>'Month (Million m3)'!K167+L166</f>
        <v>2070.7199999999998</v>
      </c>
      <c r="M167" s="39">
        <f>'Month (Million m3)'!L167+M166</f>
        <v>56.63000000000001</v>
      </c>
      <c r="N167" s="39">
        <f>'Month (Million m3)'!M167+N166</f>
        <v>0</v>
      </c>
      <c r="O167" s="39">
        <f>'Month (Million m3)'!N167+O166</f>
        <v>3528.81</v>
      </c>
      <c r="P167" s="39">
        <f>'Month (Million m3)'!O167+P166</f>
        <v>21811.1</v>
      </c>
    </row>
    <row r="168" spans="1:16" x14ac:dyDescent="0.3">
      <c r="A168" s="32">
        <f t="shared" si="15"/>
        <v>2013</v>
      </c>
      <c r="B168" s="14" t="s">
        <v>54</v>
      </c>
      <c r="C168" s="39">
        <f>'Month (Million m3)'!B168+C167</f>
        <v>2757.7599999999998</v>
      </c>
      <c r="D168" s="39">
        <f>'Month (Million m3)'!C168+D167</f>
        <v>4335.33</v>
      </c>
      <c r="E168" s="39">
        <f>'Month (Million m3)'!D168+E167</f>
        <v>16185.289999999999</v>
      </c>
      <c r="F168" s="39">
        <f>'Month (Million m3)'!E168+F167</f>
        <v>5549.7</v>
      </c>
      <c r="G168" s="39">
        <f>'Month (Million m3)'!F168+G167</f>
        <v>28828.09</v>
      </c>
      <c r="H168" s="39">
        <f>'Month (Million m3)'!G168+H167</f>
        <v>1347.3200000000002</v>
      </c>
      <c r="I168" s="39">
        <f>'Month (Million m3)'!H168+I167</f>
        <v>801.51</v>
      </c>
      <c r="J168" s="39">
        <f>'Month (Million m3)'!I168+J167</f>
        <v>801.51</v>
      </c>
      <c r="K168" s="39">
        <f>'Month (Million m3)'!J168+K167</f>
        <v>0.52999999999999992</v>
      </c>
      <c r="L168" s="39">
        <f>'Month (Million m3)'!K168+L167</f>
        <v>2522.7399999999998</v>
      </c>
      <c r="M168" s="39">
        <f>'Month (Million m3)'!L168+M167</f>
        <v>64.690000000000012</v>
      </c>
      <c r="N168" s="39">
        <f>'Month (Million m3)'!M168+N167</f>
        <v>0</v>
      </c>
      <c r="O168" s="39">
        <f>'Month (Million m3)'!N168+O167</f>
        <v>4736.83</v>
      </c>
      <c r="P168" s="39">
        <f>'Month (Million m3)'!O168+P167</f>
        <v>24091.269999999997</v>
      </c>
    </row>
    <row r="169" spans="1:16" x14ac:dyDescent="0.3">
      <c r="A169" s="32">
        <f t="shared" si="15"/>
        <v>2013</v>
      </c>
      <c r="B169" s="14" t="s">
        <v>55</v>
      </c>
      <c r="C169" s="39">
        <f>'Month (Million m3)'!B169+C168</f>
        <v>2757.7599999999998</v>
      </c>
      <c r="D169" s="39">
        <f>'Month (Million m3)'!C169+D168</f>
        <v>4701.83</v>
      </c>
      <c r="E169" s="39">
        <f>'Month (Million m3)'!D169+E168</f>
        <v>17735.52</v>
      </c>
      <c r="F169" s="39">
        <f>'Month (Million m3)'!E169+F168</f>
        <v>6287.53</v>
      </c>
      <c r="G169" s="39">
        <f>'Month (Million m3)'!F169+G168</f>
        <v>31482.65</v>
      </c>
      <c r="H169" s="39">
        <f>'Month (Million m3)'!G169+H168</f>
        <v>1938.6200000000001</v>
      </c>
      <c r="I169" s="39">
        <f>'Month (Million m3)'!H169+I168</f>
        <v>948.78</v>
      </c>
      <c r="J169" s="39">
        <f>'Month (Million m3)'!I169+J168</f>
        <v>948.78</v>
      </c>
      <c r="K169" s="39">
        <f>'Month (Million m3)'!J169+K168</f>
        <v>0.52999999999999992</v>
      </c>
      <c r="L169" s="39">
        <f>'Month (Million m3)'!K169+L168</f>
        <v>2907.83</v>
      </c>
      <c r="M169" s="39">
        <f>'Month (Million m3)'!L169+M168</f>
        <v>71.830000000000013</v>
      </c>
      <c r="N169" s="39">
        <f>'Month (Million m3)'!M169+N168</f>
        <v>0</v>
      </c>
      <c r="O169" s="39">
        <f>'Month (Million m3)'!N169+O168</f>
        <v>5867.63</v>
      </c>
      <c r="P169" s="39">
        <f>'Month (Million m3)'!O169+P168</f>
        <v>25615.029999999995</v>
      </c>
    </row>
    <row r="170" spans="1:16" x14ac:dyDescent="0.3">
      <c r="A170" s="32">
        <f t="shared" si="15"/>
        <v>2013</v>
      </c>
      <c r="B170" s="14" t="s">
        <v>56</v>
      </c>
      <c r="C170" s="39">
        <f>'Month (Million m3)'!B170+C169</f>
        <v>2779.2799999999997</v>
      </c>
      <c r="D170" s="39">
        <f>'Month (Million m3)'!C170+D169</f>
        <v>5020.66</v>
      </c>
      <c r="E170" s="39">
        <f>'Month (Million m3)'!D170+E169</f>
        <v>19010.63</v>
      </c>
      <c r="F170" s="39">
        <f>'Month (Million m3)'!E170+F169</f>
        <v>6883.86</v>
      </c>
      <c r="G170" s="39">
        <f>'Month (Million m3)'!F170+G169</f>
        <v>33694.450000000004</v>
      </c>
      <c r="H170" s="39">
        <f>'Month (Million m3)'!G170+H169</f>
        <v>2119.81</v>
      </c>
      <c r="I170" s="39">
        <f>'Month (Million m3)'!H170+I169</f>
        <v>1078.25</v>
      </c>
      <c r="J170" s="39">
        <f>'Month (Million m3)'!I170+J169</f>
        <v>1078.25</v>
      </c>
      <c r="K170" s="39">
        <f>'Month (Million m3)'!J170+K169</f>
        <v>0.58999999999999986</v>
      </c>
      <c r="L170" s="39">
        <f>'Month (Million m3)'!K170+L169</f>
        <v>3294.25</v>
      </c>
      <c r="M170" s="39">
        <f>'Month (Million m3)'!L170+M169</f>
        <v>78.280000000000015</v>
      </c>
      <c r="N170" s="39">
        <f>'Month (Million m3)'!M170+N169</f>
        <v>0</v>
      </c>
      <c r="O170" s="39">
        <f>'Month (Million m3)'!N170+O169</f>
        <v>6571.22</v>
      </c>
      <c r="P170" s="39">
        <f>'Month (Million m3)'!O170+P169</f>
        <v>27123.229999999996</v>
      </c>
    </row>
    <row r="171" spans="1:16" x14ac:dyDescent="0.3">
      <c r="A171" s="32">
        <f t="shared" si="15"/>
        <v>2013</v>
      </c>
      <c r="B171" s="14" t="s">
        <v>57</v>
      </c>
      <c r="C171" s="39">
        <f>'Month (Million m3)'!B171+C170</f>
        <v>2783.3399999999997</v>
      </c>
      <c r="D171" s="39">
        <f>'Month (Million m3)'!C171+D170</f>
        <v>5315.84</v>
      </c>
      <c r="E171" s="39">
        <f>'Month (Million m3)'!D171+E170</f>
        <v>20600.48</v>
      </c>
      <c r="F171" s="39">
        <f>'Month (Million m3)'!E171+F170</f>
        <v>7329.49</v>
      </c>
      <c r="G171" s="39">
        <f>'Month (Million m3)'!F171+G170</f>
        <v>36029.160000000003</v>
      </c>
      <c r="H171" s="39">
        <f>'Month (Million m3)'!G171+H170</f>
        <v>2347.86</v>
      </c>
      <c r="I171" s="39">
        <f>'Month (Million m3)'!H171+I170</f>
        <v>1212.26</v>
      </c>
      <c r="J171" s="39">
        <f>'Month (Million m3)'!I171+J170</f>
        <v>1212.26</v>
      </c>
      <c r="K171" s="39">
        <f>'Month (Million m3)'!J171+K170</f>
        <v>0.61999999999999988</v>
      </c>
      <c r="L171" s="39">
        <f>'Month (Million m3)'!K171+L170</f>
        <v>3677.29</v>
      </c>
      <c r="M171" s="39">
        <f>'Month (Million m3)'!L171+M170</f>
        <v>81.700000000000017</v>
      </c>
      <c r="N171" s="39">
        <f>'Month (Million m3)'!M171+N170</f>
        <v>0</v>
      </c>
      <c r="O171" s="39">
        <f>'Month (Million m3)'!N171+O170</f>
        <v>7319.77</v>
      </c>
      <c r="P171" s="39">
        <f>'Month (Million m3)'!O171+P170</f>
        <v>28709.389999999996</v>
      </c>
    </row>
    <row r="172" spans="1:16" x14ac:dyDescent="0.3">
      <c r="A172" s="32">
        <f t="shared" si="15"/>
        <v>2013</v>
      </c>
      <c r="B172" s="14" t="s">
        <v>58</v>
      </c>
      <c r="C172" s="39">
        <f>'Month (Million m3)'!B172+C171</f>
        <v>2791.1499999999996</v>
      </c>
      <c r="D172" s="39">
        <f>'Month (Million m3)'!C172+D171</f>
        <v>5720.91</v>
      </c>
      <c r="E172" s="39">
        <f>'Month (Million m3)'!D172+E171</f>
        <v>22784</v>
      </c>
      <c r="F172" s="39">
        <f>'Month (Million m3)'!E172+F171</f>
        <v>8004.62</v>
      </c>
      <c r="G172" s="39">
        <f>'Month (Million m3)'!F172+G171</f>
        <v>39300.69</v>
      </c>
      <c r="H172" s="39">
        <f>'Month (Million m3)'!G172+H171</f>
        <v>2518.67</v>
      </c>
      <c r="I172" s="39">
        <f>'Month (Million m3)'!H172+I171</f>
        <v>1332.4</v>
      </c>
      <c r="J172" s="39">
        <f>'Month (Million m3)'!I172+J171</f>
        <v>1332.4</v>
      </c>
      <c r="K172" s="39">
        <f>'Month (Million m3)'!J172+K171</f>
        <v>0.85999999999999988</v>
      </c>
      <c r="L172" s="39">
        <f>'Month (Million m3)'!K172+L171</f>
        <v>4040.12</v>
      </c>
      <c r="M172" s="39">
        <f>'Month (Million m3)'!L172+M171</f>
        <v>89.740000000000009</v>
      </c>
      <c r="N172" s="39">
        <f>'Month (Million m3)'!M172+N171</f>
        <v>0</v>
      </c>
      <c r="O172" s="39">
        <f>'Month (Million m3)'!N172+O171</f>
        <v>7981.83</v>
      </c>
      <c r="P172" s="39">
        <f>'Month (Million m3)'!O172+P171</f>
        <v>31318.869999999995</v>
      </c>
    </row>
    <row r="173" spans="1:16" x14ac:dyDescent="0.3">
      <c r="A173" s="32">
        <f t="shared" si="15"/>
        <v>2013</v>
      </c>
      <c r="B173" s="14" t="s">
        <v>59</v>
      </c>
      <c r="C173" s="39">
        <f>'Month (Million m3)'!B173+C172</f>
        <v>3054.0699999999997</v>
      </c>
      <c r="D173" s="39">
        <f>'Month (Million m3)'!C173+D172</f>
        <v>6627.78</v>
      </c>
      <c r="E173" s="39">
        <f>'Month (Million m3)'!D173+E172</f>
        <v>25670.05</v>
      </c>
      <c r="F173" s="39">
        <f>'Month (Million m3)'!E173+F172</f>
        <v>9048.48</v>
      </c>
      <c r="G173" s="39">
        <f>'Month (Million m3)'!F173+G172</f>
        <v>44400.380000000005</v>
      </c>
      <c r="H173" s="39">
        <f>'Month (Million m3)'!G173+H172</f>
        <v>2518.67</v>
      </c>
      <c r="I173" s="39">
        <f>'Month (Million m3)'!H173+I172</f>
        <v>1458.2800000000002</v>
      </c>
      <c r="J173" s="39">
        <f>'Month (Million m3)'!I173+J172</f>
        <v>1458.2800000000002</v>
      </c>
      <c r="K173" s="39">
        <f>'Month (Million m3)'!J173+K172</f>
        <v>0.85999999999999988</v>
      </c>
      <c r="L173" s="39">
        <f>'Month (Million m3)'!K173+L172</f>
        <v>4430.51</v>
      </c>
      <c r="M173" s="39">
        <f>'Month (Million m3)'!L173+M172</f>
        <v>101.33000000000001</v>
      </c>
      <c r="N173" s="39">
        <f>'Month (Million m3)'!M173+N172</f>
        <v>0</v>
      </c>
      <c r="O173" s="39">
        <f>'Month (Million m3)'!N173+O172</f>
        <v>8510.1299999999992</v>
      </c>
      <c r="P173" s="39">
        <f>'Month (Million m3)'!O173+P172</f>
        <v>35890.259999999995</v>
      </c>
    </row>
    <row r="174" spans="1:16" x14ac:dyDescent="0.3">
      <c r="A174" s="48">
        <f t="shared" si="15"/>
        <v>2013</v>
      </c>
      <c r="B174" s="14" t="s">
        <v>60</v>
      </c>
      <c r="C174" s="49">
        <f>'Month (Million m3)'!B174+C173</f>
        <v>3307.16</v>
      </c>
      <c r="D174" s="49">
        <f>'Month (Million m3)'!C174+D173</f>
        <v>7597.94</v>
      </c>
      <c r="E174" s="49">
        <f>'Month (Million m3)'!D174+E173</f>
        <v>28986.5</v>
      </c>
      <c r="F174" s="49">
        <f>'Month (Million m3)'!E174+F173</f>
        <v>9417.5399999999991</v>
      </c>
      <c r="G174" s="49">
        <f>'Month (Million m3)'!F174+G173</f>
        <v>49309.130000000005</v>
      </c>
      <c r="H174" s="49">
        <f>'Month (Million m3)'!G174+H173</f>
        <v>2519.31</v>
      </c>
      <c r="I174" s="49">
        <f>'Month (Million m3)'!H174+I173</f>
        <v>1561.7000000000003</v>
      </c>
      <c r="J174" s="49">
        <f>'Month (Million m3)'!I174+J173</f>
        <v>1561.7000000000003</v>
      </c>
      <c r="K174" s="49">
        <f>'Month (Million m3)'!J174+K173</f>
        <v>0.85999999999999988</v>
      </c>
      <c r="L174" s="49">
        <f>'Month (Million m3)'!K174+L173</f>
        <v>4789.9400000000005</v>
      </c>
      <c r="M174" s="49">
        <f>'Month (Million m3)'!L174+M173</f>
        <v>113.11000000000001</v>
      </c>
      <c r="N174" s="49">
        <f>'Month (Million m3)'!M174+N173</f>
        <v>0</v>
      </c>
      <c r="O174" s="49">
        <f>'Month (Million m3)'!N174+O173</f>
        <v>8985.8599999999988</v>
      </c>
      <c r="P174" s="49">
        <f>'Month (Million m3)'!O174+P173</f>
        <v>40323.279999999999</v>
      </c>
    </row>
    <row r="175" spans="1:16" x14ac:dyDescent="0.3">
      <c r="A175" s="32">
        <f>A163+1</f>
        <v>2014</v>
      </c>
      <c r="B175" s="54" t="s">
        <v>49</v>
      </c>
      <c r="C175" s="39">
        <f>'Month (Million m3)'!B175</f>
        <v>192.4</v>
      </c>
      <c r="D175" s="39">
        <f>'Month (Million m3)'!C175</f>
        <v>1099.3</v>
      </c>
      <c r="E175" s="39">
        <f>'Month (Million m3)'!D175</f>
        <v>3201.75</v>
      </c>
      <c r="F175" s="39">
        <f>'Month (Million m3)'!E175</f>
        <v>327.87</v>
      </c>
      <c r="G175" s="39">
        <f>'Month (Million m3)'!F175</f>
        <v>4821.32</v>
      </c>
      <c r="H175" s="39">
        <f>'Month (Million m3)'!G175</f>
        <v>3.41</v>
      </c>
      <c r="I175" s="39">
        <f>'Month (Million m3)'!H175</f>
        <v>151.94999999999999</v>
      </c>
      <c r="J175" s="39">
        <f>'Month (Million m3)'!I175</f>
        <v>151.94999999999999</v>
      </c>
      <c r="K175" s="39">
        <f>'Month (Million m3)'!J175</f>
        <v>0.26</v>
      </c>
      <c r="L175" s="39">
        <f>'Month (Million m3)'!K175</f>
        <v>378.46</v>
      </c>
      <c r="M175" s="39">
        <f>'Month (Million m3)'!L175</f>
        <v>12.28</v>
      </c>
      <c r="N175" s="39">
        <f>'Month (Million m3)'!M175</f>
        <v>0</v>
      </c>
      <c r="O175" s="39">
        <f>'Month (Million m3)'!N175</f>
        <v>546.34</v>
      </c>
      <c r="P175" s="39">
        <f>'Month (Million m3)'!O175</f>
        <v>4274.9799999999996</v>
      </c>
    </row>
    <row r="176" spans="1:16" x14ac:dyDescent="0.3">
      <c r="A176" s="32">
        <f>A175</f>
        <v>2014</v>
      </c>
      <c r="B176" s="14" t="s">
        <v>50</v>
      </c>
      <c r="C176" s="39">
        <f>'Month (Million m3)'!B176+C175</f>
        <v>226.96</v>
      </c>
      <c r="D176" s="39">
        <f>'Month (Million m3)'!C176+D175</f>
        <v>2003.13</v>
      </c>
      <c r="E176" s="39">
        <f>'Month (Million m3)'!D176+E175</f>
        <v>6122.8099999999995</v>
      </c>
      <c r="F176" s="39">
        <f>'Month (Million m3)'!E176+F175</f>
        <v>676.23</v>
      </c>
      <c r="G176" s="39">
        <f>'Month (Million m3)'!F176+G175</f>
        <v>9029.130000000001</v>
      </c>
      <c r="H176" s="39">
        <f>'Month (Million m3)'!G176+H175</f>
        <v>16.34</v>
      </c>
      <c r="I176" s="39">
        <f>'Month (Million m3)'!H176+I175</f>
        <v>312.45999999999998</v>
      </c>
      <c r="J176" s="39">
        <f>'Month (Million m3)'!I176+J175</f>
        <v>312.45999999999998</v>
      </c>
      <c r="K176" s="39">
        <f>'Month (Million m3)'!J176+K175</f>
        <v>0.29000000000000004</v>
      </c>
      <c r="L176" s="39">
        <f>'Month (Million m3)'!K176+L175</f>
        <v>702.88</v>
      </c>
      <c r="M176" s="39">
        <f>'Month (Million m3)'!L176+M175</f>
        <v>23.45</v>
      </c>
      <c r="N176" s="39">
        <f>'Month (Million m3)'!M176+N175</f>
        <v>0</v>
      </c>
      <c r="O176" s="39">
        <f>'Month (Million m3)'!N176+O175</f>
        <v>1055.4000000000001</v>
      </c>
      <c r="P176" s="39">
        <f>'Month (Million m3)'!O176+P175</f>
        <v>7973.73</v>
      </c>
    </row>
    <row r="177" spans="1:16" x14ac:dyDescent="0.3">
      <c r="A177" s="32">
        <f t="shared" ref="A177:A186" si="16">A176</f>
        <v>2014</v>
      </c>
      <c r="B177" s="14" t="s">
        <v>51</v>
      </c>
      <c r="C177" s="39">
        <f>'Month (Million m3)'!B177+C176</f>
        <v>296.91000000000003</v>
      </c>
      <c r="D177" s="39">
        <f>'Month (Million m3)'!C177+D176</f>
        <v>2786.9900000000002</v>
      </c>
      <c r="E177" s="39">
        <f>'Month (Million m3)'!D177+E176</f>
        <v>8862.7199999999993</v>
      </c>
      <c r="F177" s="39">
        <f>'Month (Million m3)'!E177+F176</f>
        <v>1184.8</v>
      </c>
      <c r="G177" s="39">
        <f>'Month (Million m3)'!F177+G176</f>
        <v>13131.43</v>
      </c>
      <c r="H177" s="39">
        <f>'Month (Million m3)'!G177+H176</f>
        <v>53.769999999999996</v>
      </c>
      <c r="I177" s="39">
        <f>'Month (Million m3)'!H177+I176</f>
        <v>511.51</v>
      </c>
      <c r="J177" s="39">
        <f>'Month (Million m3)'!I177+J176</f>
        <v>511.51</v>
      </c>
      <c r="K177" s="39">
        <f>'Month (Million m3)'!J177+K176</f>
        <v>0.45000000000000007</v>
      </c>
      <c r="L177" s="39">
        <f>'Month (Million m3)'!K177+L176</f>
        <v>1147.1300000000001</v>
      </c>
      <c r="M177" s="39">
        <f>'Month (Million m3)'!L177+M176</f>
        <v>33.18</v>
      </c>
      <c r="N177" s="39">
        <f>'Month (Million m3)'!M177+N176</f>
        <v>0</v>
      </c>
      <c r="O177" s="39">
        <f>'Month (Million m3)'!N177+O176</f>
        <v>1746.0100000000002</v>
      </c>
      <c r="P177" s="39">
        <f>'Month (Million m3)'!O177+P176</f>
        <v>11385.42</v>
      </c>
    </row>
    <row r="178" spans="1:16" x14ac:dyDescent="0.3">
      <c r="A178" s="32">
        <f t="shared" si="16"/>
        <v>2014</v>
      </c>
      <c r="B178" s="14" t="s">
        <v>52</v>
      </c>
      <c r="C178" s="39">
        <f>'Month (Million m3)'!B178+C177</f>
        <v>296.91000000000003</v>
      </c>
      <c r="D178" s="39">
        <f>'Month (Million m3)'!C178+D177</f>
        <v>3461.71</v>
      </c>
      <c r="E178" s="39">
        <f>'Month (Million m3)'!D178+E177</f>
        <v>10420.469999999999</v>
      </c>
      <c r="F178" s="39">
        <f>'Month (Million m3)'!E178+F177</f>
        <v>2343.8000000000002</v>
      </c>
      <c r="G178" s="39">
        <f>'Month (Million m3)'!F178+G177</f>
        <v>16522.900000000001</v>
      </c>
      <c r="H178" s="39">
        <f>'Month (Million m3)'!G178+H177</f>
        <v>537.81000000000006</v>
      </c>
      <c r="I178" s="39">
        <f>'Month (Million m3)'!H178+I177</f>
        <v>707.36</v>
      </c>
      <c r="J178" s="39">
        <f>'Month (Million m3)'!I178+J177</f>
        <v>707.36</v>
      </c>
      <c r="K178" s="39">
        <f>'Month (Million m3)'!J178+K177</f>
        <v>0.6100000000000001</v>
      </c>
      <c r="L178" s="39">
        <f>'Month (Million m3)'!K178+L177</f>
        <v>1519.73</v>
      </c>
      <c r="M178" s="39">
        <f>'Month (Million m3)'!L178+M177</f>
        <v>39.92</v>
      </c>
      <c r="N178" s="39">
        <f>'Month (Million m3)'!M178+N177</f>
        <v>0</v>
      </c>
      <c r="O178" s="39">
        <f>'Month (Million m3)'!N178+O177</f>
        <v>2805.4000000000005</v>
      </c>
      <c r="P178" s="39">
        <f>'Month (Million m3)'!O178+P177</f>
        <v>13717.5</v>
      </c>
    </row>
    <row r="179" spans="1:16" x14ac:dyDescent="0.3">
      <c r="A179" s="32">
        <f t="shared" si="16"/>
        <v>2014</v>
      </c>
      <c r="B179" s="14" t="s">
        <v>53</v>
      </c>
      <c r="C179" s="39">
        <f>'Month (Million m3)'!B179+C178</f>
        <v>296.91000000000003</v>
      </c>
      <c r="D179" s="39">
        <f>'Month (Million m3)'!C179+D178</f>
        <v>3791.44</v>
      </c>
      <c r="E179" s="39">
        <f>'Month (Million m3)'!D179+E178</f>
        <v>11784.57</v>
      </c>
      <c r="F179" s="39">
        <f>'Month (Million m3)'!E179+F178</f>
        <v>3875.83</v>
      </c>
      <c r="G179" s="39">
        <f>'Month (Million m3)'!F179+G178</f>
        <v>19748.760000000002</v>
      </c>
      <c r="H179" s="39">
        <f>'Month (Million m3)'!G179+H178</f>
        <v>1320.72</v>
      </c>
      <c r="I179" s="39">
        <f>'Month (Million m3)'!H179+I178</f>
        <v>870.05</v>
      </c>
      <c r="J179" s="39">
        <f>'Month (Million m3)'!I179+J178</f>
        <v>870.05</v>
      </c>
      <c r="K179" s="39">
        <f>'Month (Million m3)'!J179+K178</f>
        <v>0.63000000000000012</v>
      </c>
      <c r="L179" s="39">
        <f>'Month (Million m3)'!K179+L178</f>
        <v>1927.65</v>
      </c>
      <c r="M179" s="39">
        <f>'Month (Million m3)'!L179+M178</f>
        <v>49.06</v>
      </c>
      <c r="N179" s="39">
        <f>'Month (Million m3)'!M179+N178</f>
        <v>0</v>
      </c>
      <c r="O179" s="39">
        <f>'Month (Million m3)'!N179+O178</f>
        <v>4168.0800000000008</v>
      </c>
      <c r="P179" s="39">
        <f>'Month (Million m3)'!O179+P178</f>
        <v>15580.68</v>
      </c>
    </row>
    <row r="180" spans="1:16" x14ac:dyDescent="0.3">
      <c r="A180" s="32">
        <f t="shared" si="16"/>
        <v>2014</v>
      </c>
      <c r="B180" s="14" t="s">
        <v>54</v>
      </c>
      <c r="C180" s="39">
        <f>'Month (Million m3)'!B180+C179</f>
        <v>296.91000000000003</v>
      </c>
      <c r="D180" s="39">
        <f>'Month (Million m3)'!C180+D179</f>
        <v>4160.7</v>
      </c>
      <c r="E180" s="39">
        <f>'Month (Million m3)'!D180+E179</f>
        <v>13168.55</v>
      </c>
      <c r="F180" s="39">
        <f>'Month (Million m3)'!E180+F179</f>
        <v>5213.54</v>
      </c>
      <c r="G180" s="39">
        <f>'Month (Million m3)'!F180+G179</f>
        <v>22839.710000000003</v>
      </c>
      <c r="H180" s="39">
        <f>'Month (Million m3)'!G180+H179</f>
        <v>1809.54</v>
      </c>
      <c r="I180" s="39">
        <f>'Month (Million m3)'!H180+I179</f>
        <v>1004.4499999999999</v>
      </c>
      <c r="J180" s="39">
        <f>'Month (Million m3)'!I180+J179</f>
        <v>1004.4499999999999</v>
      </c>
      <c r="K180" s="39">
        <f>'Month (Million m3)'!J180+K179</f>
        <v>0.63000000000000012</v>
      </c>
      <c r="L180" s="39">
        <f>'Month (Million m3)'!K180+L179</f>
        <v>2314.3200000000002</v>
      </c>
      <c r="M180" s="39">
        <f>'Month (Million m3)'!L180+M179</f>
        <v>57.660000000000004</v>
      </c>
      <c r="N180" s="39">
        <f>'Month (Million m3)'!M180+N179</f>
        <v>0</v>
      </c>
      <c r="O180" s="39">
        <f>'Month (Million m3)'!N180+O179</f>
        <v>5186.5700000000006</v>
      </c>
      <c r="P180" s="39">
        <f>'Month (Million m3)'!O180+P179</f>
        <v>17653.13</v>
      </c>
    </row>
    <row r="181" spans="1:16" x14ac:dyDescent="0.3">
      <c r="A181" s="32">
        <f t="shared" si="16"/>
        <v>2014</v>
      </c>
      <c r="B181" s="14" t="s">
        <v>55</v>
      </c>
      <c r="C181" s="39">
        <f>'Month (Million m3)'!B181+C180</f>
        <v>296.91000000000003</v>
      </c>
      <c r="D181" s="39">
        <f>'Month (Million m3)'!C181+D180</f>
        <v>4383.97</v>
      </c>
      <c r="E181" s="39">
        <f>'Month (Million m3)'!D181+E180</f>
        <v>14401.43</v>
      </c>
      <c r="F181" s="39">
        <f>'Month (Million m3)'!E181+F180</f>
        <v>6668.43</v>
      </c>
      <c r="G181" s="39">
        <f>'Month (Million m3)'!F181+G180</f>
        <v>25750.760000000002</v>
      </c>
      <c r="H181" s="39">
        <f>'Month (Million m3)'!G181+H180</f>
        <v>2646.22</v>
      </c>
      <c r="I181" s="39">
        <f>'Month (Million m3)'!H181+I180</f>
        <v>1066.8799999999999</v>
      </c>
      <c r="J181" s="39">
        <f>'Month (Million m3)'!I181+J180</f>
        <v>1066.8799999999999</v>
      </c>
      <c r="K181" s="39">
        <f>'Month (Million m3)'!J181+K180</f>
        <v>0.75000000000000011</v>
      </c>
      <c r="L181" s="39">
        <f>'Month (Million m3)'!K181+L180</f>
        <v>2669.4700000000003</v>
      </c>
      <c r="M181" s="39">
        <f>'Month (Million m3)'!L181+M180</f>
        <v>67.010000000000005</v>
      </c>
      <c r="N181" s="39">
        <f>'Month (Million m3)'!M181+N180</f>
        <v>0</v>
      </c>
      <c r="O181" s="39">
        <f>'Month (Million m3)'!N181+O180</f>
        <v>6450.3000000000011</v>
      </c>
      <c r="P181" s="39">
        <f>'Month (Million m3)'!O181+P180</f>
        <v>19300.45</v>
      </c>
    </row>
    <row r="182" spans="1:16" x14ac:dyDescent="0.3">
      <c r="A182" s="32">
        <f t="shared" si="16"/>
        <v>2014</v>
      </c>
      <c r="B182" s="14" t="s">
        <v>56</v>
      </c>
      <c r="C182" s="39">
        <f>'Month (Million m3)'!B182+C181</f>
        <v>296.91000000000003</v>
      </c>
      <c r="D182" s="39">
        <f>'Month (Million m3)'!C182+D181</f>
        <v>4575.9000000000005</v>
      </c>
      <c r="E182" s="39">
        <f>'Month (Million m3)'!D182+E181</f>
        <v>15451.44</v>
      </c>
      <c r="F182" s="39">
        <f>'Month (Million m3)'!E182+F181</f>
        <v>8047.72</v>
      </c>
      <c r="G182" s="39">
        <f>'Month (Million m3)'!F182+G181</f>
        <v>28371.99</v>
      </c>
      <c r="H182" s="39">
        <f>'Month (Million m3)'!G182+H181</f>
        <v>3158.62</v>
      </c>
      <c r="I182" s="39">
        <f>'Month (Million m3)'!H182+I181</f>
        <v>1210.8499999999999</v>
      </c>
      <c r="J182" s="39">
        <f>'Month (Million m3)'!I182+J181</f>
        <v>1210.8499999999999</v>
      </c>
      <c r="K182" s="39">
        <f>'Month (Million m3)'!J182+K181</f>
        <v>0.80000000000000016</v>
      </c>
      <c r="L182" s="39">
        <f>'Month (Million m3)'!K182+L181</f>
        <v>3028.9800000000005</v>
      </c>
      <c r="M182" s="39">
        <f>'Month (Million m3)'!L182+M181</f>
        <v>75.400000000000006</v>
      </c>
      <c r="N182" s="39">
        <f>'Month (Million m3)'!M182+N181</f>
        <v>0</v>
      </c>
      <c r="O182" s="39">
        <f>'Month (Million m3)'!N182+O181</f>
        <v>7474.6100000000006</v>
      </c>
      <c r="P182" s="39">
        <f>'Month (Million m3)'!O182+P181</f>
        <v>20897.370000000003</v>
      </c>
    </row>
    <row r="183" spans="1:16" x14ac:dyDescent="0.3">
      <c r="A183" s="32">
        <f t="shared" si="16"/>
        <v>2014</v>
      </c>
      <c r="B183" s="14" t="s">
        <v>57</v>
      </c>
      <c r="C183" s="39">
        <f>'Month (Million m3)'!B183+C182</f>
        <v>296.91000000000003</v>
      </c>
      <c r="D183" s="39">
        <f>'Month (Million m3)'!C183+D182</f>
        <v>5005.8500000000004</v>
      </c>
      <c r="E183" s="39">
        <f>'Month (Million m3)'!D183+E182</f>
        <v>16863.580000000002</v>
      </c>
      <c r="F183" s="39">
        <f>'Month (Million m3)'!E183+F182</f>
        <v>8894.49</v>
      </c>
      <c r="G183" s="39">
        <f>'Month (Million m3)'!F183+G182</f>
        <v>31060.850000000002</v>
      </c>
      <c r="H183" s="39">
        <f>'Month (Million m3)'!G183+H182</f>
        <v>3796.83</v>
      </c>
      <c r="I183" s="39">
        <f>'Month (Million m3)'!H183+I182</f>
        <v>1339.9099999999999</v>
      </c>
      <c r="J183" s="39">
        <f>'Month (Million m3)'!I183+J182</f>
        <v>1339.9099999999999</v>
      </c>
      <c r="K183" s="39">
        <f>'Month (Million m3)'!J183+K182</f>
        <v>0.80000000000000016</v>
      </c>
      <c r="L183" s="39">
        <f>'Month (Million m3)'!K183+L182</f>
        <v>3407.6700000000005</v>
      </c>
      <c r="M183" s="39">
        <f>'Month (Million m3)'!L183+M182</f>
        <v>80.78</v>
      </c>
      <c r="N183" s="39">
        <f>'Month (Million m3)'!M183+N182</f>
        <v>0</v>
      </c>
      <c r="O183" s="39">
        <f>'Month (Million m3)'!N183+O182</f>
        <v>8625.9500000000007</v>
      </c>
      <c r="P183" s="39">
        <f>'Month (Million m3)'!O183+P182</f>
        <v>22434.9</v>
      </c>
    </row>
    <row r="184" spans="1:16" x14ac:dyDescent="0.3">
      <c r="A184" s="32">
        <f t="shared" si="16"/>
        <v>2014</v>
      </c>
      <c r="B184" s="14" t="s">
        <v>58</v>
      </c>
      <c r="C184" s="39">
        <f>'Month (Million m3)'!B184+C183</f>
        <v>296.91000000000003</v>
      </c>
      <c r="D184" s="39">
        <f>'Month (Million m3)'!C184+D183</f>
        <v>5398.42</v>
      </c>
      <c r="E184" s="39">
        <f>'Month (Million m3)'!D184+E183</f>
        <v>19477.990000000002</v>
      </c>
      <c r="F184" s="39">
        <f>'Month (Million m3)'!E184+F183</f>
        <v>9314.64</v>
      </c>
      <c r="G184" s="39">
        <f>'Month (Million m3)'!F184+G183</f>
        <v>34487.980000000003</v>
      </c>
      <c r="H184" s="39">
        <f>'Month (Million m3)'!G184+H183</f>
        <v>4294.03</v>
      </c>
      <c r="I184" s="39">
        <f>'Month (Million m3)'!H184+I183</f>
        <v>1444.4799999999998</v>
      </c>
      <c r="J184" s="39">
        <f>'Month (Million m3)'!I184+J183</f>
        <v>1444.4799999999998</v>
      </c>
      <c r="K184" s="39">
        <f>'Month (Million m3)'!J184+K183</f>
        <v>0.80000000000000016</v>
      </c>
      <c r="L184" s="39">
        <f>'Month (Million m3)'!K184+L183</f>
        <v>3730.3000000000006</v>
      </c>
      <c r="M184" s="39">
        <f>'Month (Million m3)'!L184+M183</f>
        <v>91.63</v>
      </c>
      <c r="N184" s="39">
        <f>'Month (Million m3)'!M184+N183</f>
        <v>0</v>
      </c>
      <c r="O184" s="39">
        <f>'Month (Million m3)'!N184+O183</f>
        <v>9561.2000000000007</v>
      </c>
      <c r="P184" s="39">
        <f>'Month (Million m3)'!O184+P183</f>
        <v>24926.780000000002</v>
      </c>
    </row>
    <row r="185" spans="1:16" x14ac:dyDescent="0.3">
      <c r="A185" s="32">
        <f t="shared" si="16"/>
        <v>2014</v>
      </c>
      <c r="B185" s="14" t="s">
        <v>59</v>
      </c>
      <c r="C185" s="39">
        <f>'Month (Million m3)'!B185+C184</f>
        <v>328.96000000000004</v>
      </c>
      <c r="D185" s="39">
        <f>'Month (Million m3)'!C185+D184</f>
        <v>5853.91</v>
      </c>
      <c r="E185" s="39">
        <f>'Month (Million m3)'!D185+E184</f>
        <v>22199.600000000002</v>
      </c>
      <c r="F185" s="39">
        <f>'Month (Million m3)'!E185+F184</f>
        <v>10305.41</v>
      </c>
      <c r="G185" s="39">
        <f>'Month (Million m3)'!F185+G184</f>
        <v>38687.89</v>
      </c>
      <c r="H185" s="39">
        <f>'Month (Million m3)'!G185+H184</f>
        <v>4364.1399999999994</v>
      </c>
      <c r="I185" s="39">
        <f>'Month (Million m3)'!H185+I184</f>
        <v>1580.3099999999997</v>
      </c>
      <c r="J185" s="39">
        <f>'Month (Million m3)'!I185+J184</f>
        <v>1580.3099999999997</v>
      </c>
      <c r="K185" s="39">
        <f>'Month (Million m3)'!J185+K184</f>
        <v>0.82000000000000017</v>
      </c>
      <c r="L185" s="39">
        <f>'Month (Million m3)'!K185+L184</f>
        <v>4012.7900000000009</v>
      </c>
      <c r="M185" s="39">
        <f>'Month (Million m3)'!L185+M184</f>
        <v>103.03999999999999</v>
      </c>
      <c r="N185" s="39">
        <f>'Month (Million m3)'!M185+N184</f>
        <v>0</v>
      </c>
      <c r="O185" s="39">
        <f>'Month (Million m3)'!N185+O184</f>
        <v>10061.070000000002</v>
      </c>
      <c r="P185" s="39">
        <f>'Month (Million m3)'!O185+P184</f>
        <v>28626.83</v>
      </c>
    </row>
    <row r="186" spans="1:16" x14ac:dyDescent="0.3">
      <c r="A186" s="48">
        <f t="shared" si="16"/>
        <v>2014</v>
      </c>
      <c r="B186" s="14" t="s">
        <v>60</v>
      </c>
      <c r="C186" s="49">
        <f>'Month (Million m3)'!B186+C185</f>
        <v>364.93000000000006</v>
      </c>
      <c r="D186" s="49">
        <f>'Month (Million m3)'!C186+D185</f>
        <v>6567.16</v>
      </c>
      <c r="E186" s="49">
        <f>'Month (Million m3)'!D186+E185</f>
        <v>25561.11</v>
      </c>
      <c r="F186" s="49">
        <f>'Month (Million m3)'!E186+F185</f>
        <v>11327.41</v>
      </c>
      <c r="G186" s="49">
        <f>'Month (Million m3)'!F186+G185</f>
        <v>43820.61</v>
      </c>
      <c r="H186" s="49">
        <f>'Month (Million m3)'!G186+H185</f>
        <v>4403.3499999999995</v>
      </c>
      <c r="I186" s="49">
        <f>'Month (Million m3)'!H186+I185</f>
        <v>1664.6499999999996</v>
      </c>
      <c r="J186" s="49">
        <f>'Month (Million m3)'!I186+J185</f>
        <v>1664.6499999999996</v>
      </c>
      <c r="K186" s="49">
        <f>'Month (Million m3)'!J186+K185</f>
        <v>1.6700000000000002</v>
      </c>
      <c r="L186" s="49">
        <f>'Month (Million m3)'!K186+L185</f>
        <v>4376.3000000000011</v>
      </c>
      <c r="M186" s="49">
        <f>'Month (Million m3)'!L186+M185</f>
        <v>114.61999999999999</v>
      </c>
      <c r="N186" s="49">
        <f>'Month (Million m3)'!M186+N185</f>
        <v>0</v>
      </c>
      <c r="O186" s="49">
        <f>'Month (Million m3)'!N186+O185</f>
        <v>10560.560000000001</v>
      </c>
      <c r="P186" s="49">
        <f>'Month (Million m3)'!O186+P185</f>
        <v>33260.06</v>
      </c>
    </row>
    <row r="187" spans="1:16" x14ac:dyDescent="0.3">
      <c r="A187" s="32">
        <f>A175+1</f>
        <v>2015</v>
      </c>
      <c r="B187" s="54" t="s">
        <v>49</v>
      </c>
      <c r="C187" s="39">
        <f>'Month (Million m3)'!B187</f>
        <v>71.62</v>
      </c>
      <c r="D187" s="39">
        <f>'Month (Million m3)'!C187</f>
        <v>877.07</v>
      </c>
      <c r="E187" s="39">
        <f>'Month (Million m3)'!D187</f>
        <v>2928.21</v>
      </c>
      <c r="F187" s="39">
        <f>'Month (Million m3)'!E187</f>
        <v>1091.95</v>
      </c>
      <c r="G187" s="39">
        <f>'Month (Million m3)'!F187</f>
        <v>4968.84</v>
      </c>
      <c r="H187" s="39">
        <f>'Month (Million m3)'!G187</f>
        <v>165.67</v>
      </c>
      <c r="I187" s="39">
        <f>'Month (Million m3)'!H187</f>
        <v>167.75</v>
      </c>
      <c r="J187" s="39">
        <f>'Month (Million m3)'!I187</f>
        <v>167.75</v>
      </c>
      <c r="K187" s="39">
        <f>'Month (Million m3)'!J187</f>
        <v>0.03</v>
      </c>
      <c r="L187" s="39">
        <f>'Month (Million m3)'!K187</f>
        <v>374.47</v>
      </c>
      <c r="M187" s="39">
        <f>'Month (Million m3)'!L187</f>
        <v>12.53</v>
      </c>
      <c r="N187" s="39">
        <f>'Month (Million m3)'!M187</f>
        <v>0</v>
      </c>
      <c r="O187" s="39">
        <f>'Month (Million m3)'!N187</f>
        <v>720.45</v>
      </c>
      <c r="P187" s="39">
        <f>'Month (Million m3)'!O187</f>
        <v>4248.3900000000003</v>
      </c>
    </row>
    <row r="188" spans="1:16" x14ac:dyDescent="0.3">
      <c r="A188" s="32">
        <f>A187</f>
        <v>2015</v>
      </c>
      <c r="B188" s="14" t="s">
        <v>50</v>
      </c>
      <c r="C188" s="39">
        <f>'Month (Million m3)'!B188+C187</f>
        <v>173.99</v>
      </c>
      <c r="D188" s="39">
        <f>'Month (Million m3)'!C188+D187</f>
        <v>1541.96</v>
      </c>
      <c r="E188" s="39">
        <f>'Month (Million m3)'!D188+E187</f>
        <v>5980.8099999999995</v>
      </c>
      <c r="F188" s="39">
        <f>'Month (Million m3)'!E188+F187</f>
        <v>1945.8400000000001</v>
      </c>
      <c r="G188" s="39">
        <f>'Month (Million m3)'!F188+G187</f>
        <v>9642.58</v>
      </c>
      <c r="H188" s="39">
        <f>'Month (Million m3)'!G188+H187</f>
        <v>219.45999999999998</v>
      </c>
      <c r="I188" s="39">
        <f>'Month (Million m3)'!H188+I187</f>
        <v>340.89</v>
      </c>
      <c r="J188" s="39">
        <f>'Month (Million m3)'!I188+J187</f>
        <v>340.89</v>
      </c>
      <c r="K188" s="39">
        <f>'Month (Million m3)'!J188+K187</f>
        <v>0.03</v>
      </c>
      <c r="L188" s="39">
        <f>'Month (Million m3)'!K188+L187</f>
        <v>731.54</v>
      </c>
      <c r="M188" s="39">
        <f>'Month (Million m3)'!L188+M187</f>
        <v>23.799999999999997</v>
      </c>
      <c r="N188" s="39">
        <f>'Month (Million m3)'!M188+N187</f>
        <v>0</v>
      </c>
      <c r="O188" s="39">
        <f>'Month (Million m3)'!N188+O187</f>
        <v>1315.72</v>
      </c>
      <c r="P188" s="39">
        <f>'Month (Million m3)'!O188+P187</f>
        <v>8326.85</v>
      </c>
    </row>
    <row r="189" spans="1:16" x14ac:dyDescent="0.3">
      <c r="A189" s="32">
        <f t="shared" ref="A189:A198" si="17">A188</f>
        <v>2015</v>
      </c>
      <c r="B189" s="14" t="s">
        <v>51</v>
      </c>
      <c r="C189" s="39">
        <f>'Month (Million m3)'!B189+C188</f>
        <v>195.79000000000002</v>
      </c>
      <c r="D189" s="39">
        <f>'Month (Million m3)'!C189+D188</f>
        <v>2115.4700000000003</v>
      </c>
      <c r="E189" s="39">
        <f>'Month (Million m3)'!D189+E188</f>
        <v>8818.7899999999991</v>
      </c>
      <c r="F189" s="39">
        <f>'Month (Million m3)'!E189+F188</f>
        <v>3271.57</v>
      </c>
      <c r="G189" s="39">
        <f>'Month (Million m3)'!F189+G188</f>
        <v>14401.6</v>
      </c>
      <c r="H189" s="39">
        <f>'Month (Million m3)'!G189+H188</f>
        <v>543.12</v>
      </c>
      <c r="I189" s="39">
        <f>'Month (Million m3)'!H189+I188</f>
        <v>547.32999999999993</v>
      </c>
      <c r="J189" s="39">
        <f>'Month (Million m3)'!I189+J188</f>
        <v>547.32999999999993</v>
      </c>
      <c r="K189" s="39">
        <f>'Month (Million m3)'!J189+K188</f>
        <v>0.1</v>
      </c>
      <c r="L189" s="39">
        <f>'Month (Million m3)'!K189+L188</f>
        <v>1090.9299999999998</v>
      </c>
      <c r="M189" s="39">
        <f>'Month (Million m3)'!L189+M188</f>
        <v>35.54</v>
      </c>
      <c r="N189" s="39">
        <f>'Month (Million m3)'!M189+N188</f>
        <v>96.19</v>
      </c>
      <c r="O189" s="39">
        <f>'Month (Million m3)'!N189+O188</f>
        <v>2313.2200000000003</v>
      </c>
      <c r="P189" s="39">
        <f>'Month (Million m3)'!O189+P188</f>
        <v>12088.37</v>
      </c>
    </row>
    <row r="190" spans="1:16" x14ac:dyDescent="0.3">
      <c r="A190" s="32">
        <f t="shared" si="17"/>
        <v>2015</v>
      </c>
      <c r="B190" s="14" t="s">
        <v>52</v>
      </c>
      <c r="C190" s="39">
        <f>'Month (Million m3)'!B190+C189</f>
        <v>195.98000000000002</v>
      </c>
      <c r="D190" s="39">
        <f>'Month (Million m3)'!C190+D189</f>
        <v>2164.5300000000002</v>
      </c>
      <c r="E190" s="39">
        <f>'Month (Million m3)'!D190+E189</f>
        <v>10795.599999999999</v>
      </c>
      <c r="F190" s="39">
        <f>'Month (Million m3)'!E190+F189</f>
        <v>4188.7700000000004</v>
      </c>
      <c r="G190" s="39">
        <f>'Month (Million m3)'!F190+G189</f>
        <v>17344.86</v>
      </c>
      <c r="H190" s="39">
        <f>'Month (Million m3)'!G190+H189</f>
        <v>1190.72</v>
      </c>
      <c r="I190" s="39">
        <f>'Month (Million m3)'!H190+I189</f>
        <v>654.57999999999993</v>
      </c>
      <c r="J190" s="39">
        <f>'Month (Million m3)'!I190+J189</f>
        <v>654.57999999999993</v>
      </c>
      <c r="K190" s="39">
        <f>'Month (Million m3)'!J190+K189</f>
        <v>0.11</v>
      </c>
      <c r="L190" s="39">
        <f>'Month (Million m3)'!K190+L189</f>
        <v>1419.6799999999998</v>
      </c>
      <c r="M190" s="39">
        <f>'Month (Million m3)'!L190+M189</f>
        <v>44.05</v>
      </c>
      <c r="N190" s="39">
        <f>'Month (Million m3)'!M190+N189</f>
        <v>96.19</v>
      </c>
      <c r="O190" s="39">
        <f>'Month (Million m3)'!N190+O189</f>
        <v>3405.3500000000004</v>
      </c>
      <c r="P190" s="39">
        <f>'Month (Million m3)'!O190+P189</f>
        <v>13939.5</v>
      </c>
    </row>
    <row r="191" spans="1:16" x14ac:dyDescent="0.3">
      <c r="A191" s="32">
        <f t="shared" si="17"/>
        <v>2015</v>
      </c>
      <c r="B191" s="14" t="s">
        <v>53</v>
      </c>
      <c r="C191" s="39">
        <f>'Month (Million m3)'!B191+C190</f>
        <v>195.98000000000002</v>
      </c>
      <c r="D191" s="39">
        <f>'Month (Million m3)'!C191+D190</f>
        <v>2194.6000000000004</v>
      </c>
      <c r="E191" s="39">
        <f>'Month (Million m3)'!D191+E190</f>
        <v>12381.559999999998</v>
      </c>
      <c r="F191" s="39">
        <f>'Month (Million m3)'!E191+F190</f>
        <v>5697.1200000000008</v>
      </c>
      <c r="G191" s="39">
        <f>'Month (Million m3)'!F191+G190</f>
        <v>20469.240000000002</v>
      </c>
      <c r="H191" s="39">
        <f>'Month (Million m3)'!G191+H190</f>
        <v>2013.74</v>
      </c>
      <c r="I191" s="39">
        <f>'Month (Million m3)'!H191+I190</f>
        <v>857.33999999999992</v>
      </c>
      <c r="J191" s="39">
        <f>'Month (Million m3)'!I191+J190</f>
        <v>857.33999999999992</v>
      </c>
      <c r="K191" s="39">
        <f>'Month (Million m3)'!J191+K190</f>
        <v>0.12</v>
      </c>
      <c r="L191" s="39">
        <f>'Month (Million m3)'!K191+L190</f>
        <v>1850.85</v>
      </c>
      <c r="M191" s="39">
        <f>'Month (Million m3)'!L191+M190</f>
        <v>52.739999999999995</v>
      </c>
      <c r="N191" s="39">
        <f>'Month (Million m3)'!M191+N190</f>
        <v>191.7</v>
      </c>
      <c r="O191" s="39">
        <f>'Month (Million m3)'!N191+O190</f>
        <v>4966.51</v>
      </c>
      <c r="P191" s="39">
        <f>'Month (Million m3)'!O191+P190</f>
        <v>15502.72</v>
      </c>
    </row>
    <row r="192" spans="1:16" x14ac:dyDescent="0.3">
      <c r="A192" s="32">
        <f t="shared" si="17"/>
        <v>2015</v>
      </c>
      <c r="B192" s="14" t="s">
        <v>54</v>
      </c>
      <c r="C192" s="39">
        <f>'Month (Million m3)'!B192+C191</f>
        <v>195.98000000000002</v>
      </c>
      <c r="D192" s="39">
        <f>'Month (Million m3)'!C192+D191</f>
        <v>2422.6700000000005</v>
      </c>
      <c r="E192" s="39">
        <f>'Month (Million m3)'!D192+E191</f>
        <v>13820.259999999998</v>
      </c>
      <c r="F192" s="39">
        <f>'Month (Million m3)'!E192+F191</f>
        <v>6600.2600000000011</v>
      </c>
      <c r="G192" s="39">
        <f>'Month (Million m3)'!F192+G191</f>
        <v>23039.15</v>
      </c>
      <c r="H192" s="39">
        <f>'Month (Million m3)'!G192+H191</f>
        <v>2421.2200000000003</v>
      </c>
      <c r="I192" s="39">
        <f>'Month (Million m3)'!H192+I191</f>
        <v>960.33999999999992</v>
      </c>
      <c r="J192" s="39">
        <f>'Month (Million m3)'!I192+J191</f>
        <v>960.33999999999992</v>
      </c>
      <c r="K192" s="39">
        <f>'Month (Million m3)'!J192+K191</f>
        <v>0.16</v>
      </c>
      <c r="L192" s="39">
        <f>'Month (Million m3)'!K192+L191</f>
        <v>2187.5299999999997</v>
      </c>
      <c r="M192" s="39">
        <f>'Month (Million m3)'!L192+M191</f>
        <v>58.41</v>
      </c>
      <c r="N192" s="39">
        <f>'Month (Million m3)'!M192+N191</f>
        <v>191.7</v>
      </c>
      <c r="O192" s="39">
        <f>'Month (Million m3)'!N192+O191</f>
        <v>5819.38</v>
      </c>
      <c r="P192" s="39">
        <f>'Month (Million m3)'!O192+P191</f>
        <v>17219.77</v>
      </c>
    </row>
    <row r="193" spans="1:16" x14ac:dyDescent="0.3">
      <c r="A193" s="32">
        <f t="shared" si="17"/>
        <v>2015</v>
      </c>
      <c r="B193" s="14" t="s">
        <v>55</v>
      </c>
      <c r="C193" s="39">
        <f>'Month (Million m3)'!B193+C192</f>
        <v>195.98000000000002</v>
      </c>
      <c r="D193" s="39">
        <f>'Month (Million m3)'!C193+D192</f>
        <v>2434.8000000000006</v>
      </c>
      <c r="E193" s="39">
        <f>'Month (Million m3)'!D193+E192</f>
        <v>15666.029999999999</v>
      </c>
      <c r="F193" s="39">
        <f>'Month (Million m3)'!E193+F192</f>
        <v>7666.5600000000013</v>
      </c>
      <c r="G193" s="39">
        <f>'Month (Million m3)'!F193+G192</f>
        <v>25963.34</v>
      </c>
      <c r="H193" s="39">
        <f>'Month (Million m3)'!G193+H192</f>
        <v>3292.5800000000004</v>
      </c>
      <c r="I193" s="39">
        <f>'Month (Million m3)'!H193+I192</f>
        <v>1112.77</v>
      </c>
      <c r="J193" s="39">
        <f>'Month (Million m3)'!I193+J192</f>
        <v>1112.77</v>
      </c>
      <c r="K193" s="39">
        <f>'Month (Million m3)'!J193+K192</f>
        <v>0.2</v>
      </c>
      <c r="L193" s="39">
        <f>'Month (Million m3)'!K193+L192</f>
        <v>2537.6799999999998</v>
      </c>
      <c r="M193" s="39">
        <f>'Month (Million m3)'!L193+M192</f>
        <v>66.19</v>
      </c>
      <c r="N193" s="39">
        <f>'Month (Million m3)'!M193+N192</f>
        <v>275.90999999999997</v>
      </c>
      <c r="O193" s="39">
        <f>'Month (Million m3)'!N193+O192</f>
        <v>7285.33</v>
      </c>
      <c r="P193" s="39">
        <f>'Month (Million m3)'!O193+P192</f>
        <v>18678.010000000002</v>
      </c>
    </row>
    <row r="194" spans="1:16" x14ac:dyDescent="0.3">
      <c r="A194" s="32">
        <f t="shared" si="17"/>
        <v>2015</v>
      </c>
      <c r="B194" s="14" t="s">
        <v>56</v>
      </c>
      <c r="C194" s="39">
        <f>'Month (Million m3)'!B194+C193</f>
        <v>195.98000000000002</v>
      </c>
      <c r="D194" s="39">
        <f>'Month (Million m3)'!C194+D193</f>
        <v>2435.3100000000009</v>
      </c>
      <c r="E194" s="39">
        <f>'Month (Million m3)'!D194+E193</f>
        <v>17717.129999999997</v>
      </c>
      <c r="F194" s="39">
        <f>'Month (Million m3)'!E194+F193</f>
        <v>9013.4400000000023</v>
      </c>
      <c r="G194" s="39">
        <f>'Month (Million m3)'!F194+G193</f>
        <v>29361.83</v>
      </c>
      <c r="H194" s="39">
        <f>'Month (Million m3)'!G194+H193</f>
        <v>4498.6200000000008</v>
      </c>
      <c r="I194" s="39">
        <f>'Month (Million m3)'!H194+I193</f>
        <v>1309.1300000000001</v>
      </c>
      <c r="J194" s="39">
        <f>'Month (Million m3)'!I194+J193</f>
        <v>1309.1300000000001</v>
      </c>
      <c r="K194" s="39">
        <f>'Month (Million m3)'!J194+K193</f>
        <v>0.23</v>
      </c>
      <c r="L194" s="39">
        <f>'Month (Million m3)'!K194+L193</f>
        <v>2903.5899999999997</v>
      </c>
      <c r="M194" s="39">
        <f>'Month (Million m3)'!L194+M193</f>
        <v>69.27</v>
      </c>
      <c r="N194" s="39">
        <f>'Month (Million m3)'!M194+N193</f>
        <v>275.90999999999997</v>
      </c>
      <c r="O194" s="39">
        <f>'Month (Million m3)'!N194+O193</f>
        <v>9056.74</v>
      </c>
      <c r="P194" s="39">
        <f>'Month (Million m3)'!O194+P193</f>
        <v>20305.080000000002</v>
      </c>
    </row>
    <row r="195" spans="1:16" x14ac:dyDescent="0.3">
      <c r="A195" s="32">
        <f t="shared" si="17"/>
        <v>2015</v>
      </c>
      <c r="B195" s="14" t="s">
        <v>57</v>
      </c>
      <c r="C195" s="39">
        <f>'Month (Million m3)'!B195+C194</f>
        <v>195.98000000000002</v>
      </c>
      <c r="D195" s="39">
        <f>'Month (Million m3)'!C195+D194</f>
        <v>2447.2700000000009</v>
      </c>
      <c r="E195" s="39">
        <f>'Month (Million m3)'!D195+E194</f>
        <v>19733.769999999997</v>
      </c>
      <c r="F195" s="39">
        <f>'Month (Million m3)'!E195+F194</f>
        <v>10194.170000000002</v>
      </c>
      <c r="G195" s="39">
        <f>'Month (Million m3)'!F195+G194</f>
        <v>32571.170000000002</v>
      </c>
      <c r="H195" s="39">
        <f>'Month (Million m3)'!G195+H194</f>
        <v>5553.4800000000005</v>
      </c>
      <c r="I195" s="39">
        <f>'Month (Million m3)'!H195+I194</f>
        <v>1407.23</v>
      </c>
      <c r="J195" s="39">
        <f>'Month (Million m3)'!I195+J194</f>
        <v>1407.23</v>
      </c>
      <c r="K195" s="39">
        <f>'Month (Million m3)'!J195+K194</f>
        <v>0.27</v>
      </c>
      <c r="L195" s="39">
        <f>'Month (Million m3)'!K195+L194</f>
        <v>3255.5299999999997</v>
      </c>
      <c r="M195" s="39">
        <f>'Month (Million m3)'!L195+M194</f>
        <v>78.06</v>
      </c>
      <c r="N195" s="39">
        <f>'Month (Million m3)'!M195+N194</f>
        <v>275.90999999999997</v>
      </c>
      <c r="O195" s="39">
        <f>'Month (Million m3)'!N195+O194</f>
        <v>10570.47</v>
      </c>
      <c r="P195" s="39">
        <f>'Month (Million m3)'!O195+P194</f>
        <v>22000.690000000002</v>
      </c>
    </row>
    <row r="196" spans="1:16" x14ac:dyDescent="0.3">
      <c r="A196" s="32">
        <f t="shared" si="17"/>
        <v>2015</v>
      </c>
      <c r="B196" s="14" t="s">
        <v>58</v>
      </c>
      <c r="C196" s="39">
        <f>'Month (Million m3)'!B196+C195</f>
        <v>195.98000000000002</v>
      </c>
      <c r="D196" s="39">
        <f>'Month (Million m3)'!C196+D195</f>
        <v>2457.4800000000009</v>
      </c>
      <c r="E196" s="39">
        <f>'Month (Million m3)'!D196+E195</f>
        <v>22374.799999999996</v>
      </c>
      <c r="F196" s="39">
        <f>'Month (Million m3)'!E196+F195</f>
        <v>11686.580000000002</v>
      </c>
      <c r="G196" s="39">
        <f>'Month (Million m3)'!F196+G195</f>
        <v>36714.82</v>
      </c>
      <c r="H196" s="39">
        <f>'Month (Million m3)'!G196+H195</f>
        <v>6448.8300000000008</v>
      </c>
      <c r="I196" s="39">
        <f>'Month (Million m3)'!H196+I195</f>
        <v>1523.95</v>
      </c>
      <c r="J196" s="39">
        <f>'Month (Million m3)'!I196+J195</f>
        <v>1523.95</v>
      </c>
      <c r="K196" s="39">
        <f>'Month (Million m3)'!J196+K195</f>
        <v>0.28000000000000003</v>
      </c>
      <c r="L196" s="39">
        <f>'Month (Million m3)'!K196+L195</f>
        <v>3641.9399999999996</v>
      </c>
      <c r="M196" s="39">
        <f>'Month (Million m3)'!L196+M195</f>
        <v>85.070000000000007</v>
      </c>
      <c r="N196" s="39">
        <f>'Month (Million m3)'!M196+N195</f>
        <v>275.90999999999997</v>
      </c>
      <c r="O196" s="39">
        <f>'Month (Million m3)'!N196+O195</f>
        <v>11975.97</v>
      </c>
      <c r="P196" s="39">
        <f>'Month (Million m3)'!O196+P195</f>
        <v>24738.840000000004</v>
      </c>
    </row>
    <row r="197" spans="1:16" x14ac:dyDescent="0.3">
      <c r="A197" s="32">
        <f t="shared" si="17"/>
        <v>2015</v>
      </c>
      <c r="B197" s="14" t="s">
        <v>59</v>
      </c>
      <c r="C197" s="39">
        <f>'Month (Million m3)'!B197+C196</f>
        <v>195.98000000000002</v>
      </c>
      <c r="D197" s="39">
        <f>'Month (Million m3)'!C197+D196</f>
        <v>2748.2100000000009</v>
      </c>
      <c r="E197" s="39">
        <f>'Month (Million m3)'!D197+E196</f>
        <v>25194.949999999997</v>
      </c>
      <c r="F197" s="39">
        <f>'Month (Million m3)'!E197+F196</f>
        <v>13059.79</v>
      </c>
      <c r="G197" s="39">
        <f>'Month (Million m3)'!F197+G196</f>
        <v>41198.9</v>
      </c>
      <c r="H197" s="39">
        <f>'Month (Million m3)'!G197+H196</f>
        <v>7205.7400000000007</v>
      </c>
      <c r="I197" s="39">
        <f>'Month (Million m3)'!H197+I196</f>
        <v>1670.45</v>
      </c>
      <c r="J197" s="39">
        <f>'Month (Million m3)'!I197+J196</f>
        <v>1670.45</v>
      </c>
      <c r="K197" s="39">
        <f>'Month (Million m3)'!J197+K196</f>
        <v>0.34</v>
      </c>
      <c r="L197" s="39">
        <f>'Month (Million m3)'!K197+L196</f>
        <v>3964.8499999999995</v>
      </c>
      <c r="M197" s="39">
        <f>'Month (Million m3)'!L197+M196</f>
        <v>95.830000000000013</v>
      </c>
      <c r="N197" s="39">
        <f>'Month (Million m3)'!M197+N196</f>
        <v>275.90999999999997</v>
      </c>
      <c r="O197" s="39">
        <f>'Month (Million m3)'!N197+O196</f>
        <v>13213.099999999999</v>
      </c>
      <c r="P197" s="39">
        <f>'Month (Million m3)'!O197+P196</f>
        <v>27985.790000000005</v>
      </c>
    </row>
    <row r="198" spans="1:16" x14ac:dyDescent="0.3">
      <c r="A198" s="48">
        <f t="shared" si="17"/>
        <v>2015</v>
      </c>
      <c r="B198" s="14" t="s">
        <v>60</v>
      </c>
      <c r="C198" s="49">
        <f>'Month (Million m3)'!B198+C197</f>
        <v>195.98000000000002</v>
      </c>
      <c r="D198" s="49">
        <f>'Month (Million m3)'!C198+D197</f>
        <v>3327.110000000001</v>
      </c>
      <c r="E198" s="49">
        <f>'Month (Million m3)'!D198+E197</f>
        <v>28103.789999999997</v>
      </c>
      <c r="F198" s="49">
        <f>'Month (Million m3)'!E198+F197</f>
        <v>13925.230000000001</v>
      </c>
      <c r="G198" s="49">
        <f>'Month (Million m3)'!F198+G197</f>
        <v>45552.07</v>
      </c>
      <c r="H198" s="49">
        <f>'Month (Million m3)'!G198+H197</f>
        <v>7740.7000000000007</v>
      </c>
      <c r="I198" s="49">
        <f>'Month (Million m3)'!H198+I197</f>
        <v>1822.8400000000001</v>
      </c>
      <c r="J198" s="49">
        <f>'Month (Million m3)'!I198+J197</f>
        <v>1822.8400000000001</v>
      </c>
      <c r="K198" s="49">
        <f>'Month (Million m3)'!J198+K197</f>
        <v>0.34</v>
      </c>
      <c r="L198" s="49">
        <f>'Month (Million m3)'!K198+L197</f>
        <v>4270.9999999999991</v>
      </c>
      <c r="M198" s="49">
        <f>'Month (Million m3)'!L198+M197</f>
        <v>107.84000000000002</v>
      </c>
      <c r="N198" s="49">
        <f>'Month (Million m3)'!M198+N197</f>
        <v>275.90999999999997</v>
      </c>
      <c r="O198" s="49">
        <f>'Month (Million m3)'!N198+O197</f>
        <v>14218.609999999999</v>
      </c>
      <c r="P198" s="49">
        <f>'Month (Million m3)'!O198+P197</f>
        <v>31333.450000000004</v>
      </c>
    </row>
    <row r="199" spans="1:16" x14ac:dyDescent="0.3">
      <c r="A199" s="32">
        <f>A187+1</f>
        <v>2016</v>
      </c>
      <c r="B199" s="54" t="s">
        <v>49</v>
      </c>
      <c r="C199" s="39">
        <f>'Month (Million m3)'!B199</f>
        <v>22.44</v>
      </c>
      <c r="D199" s="39">
        <f>'Month (Million m3)'!C199</f>
        <v>646.01</v>
      </c>
      <c r="E199" s="39">
        <f>'Month (Million m3)'!D199</f>
        <v>3110.02</v>
      </c>
      <c r="F199" s="39">
        <f>'Month (Million m3)'!E199</f>
        <v>729.03</v>
      </c>
      <c r="G199" s="39">
        <f>'Month (Million m3)'!F199</f>
        <v>4507.5</v>
      </c>
      <c r="H199" s="39">
        <f>'Month (Million m3)'!G199</f>
        <v>200.44</v>
      </c>
      <c r="I199" s="39">
        <f>'Month (Million m3)'!H199</f>
        <v>153.72</v>
      </c>
      <c r="J199" s="39">
        <f>'Month (Million m3)'!I199</f>
        <v>153.72</v>
      </c>
      <c r="K199" s="39">
        <f>'Month (Million m3)'!J199</f>
        <v>0</v>
      </c>
      <c r="L199" s="39">
        <f>'Month (Million m3)'!K199</f>
        <v>226.9</v>
      </c>
      <c r="M199" s="39">
        <f>'Month (Million m3)'!L199</f>
        <v>12.81</v>
      </c>
      <c r="N199" s="39">
        <f>'Month (Million m3)'!M199</f>
        <v>0</v>
      </c>
      <c r="O199" s="39">
        <f>'Month (Million m3)'!N199</f>
        <v>593.87</v>
      </c>
      <c r="P199" s="39">
        <f>'Month (Million m3)'!O199</f>
        <v>3913.63</v>
      </c>
    </row>
    <row r="200" spans="1:16" x14ac:dyDescent="0.3">
      <c r="A200" s="32">
        <f>A199</f>
        <v>2016</v>
      </c>
      <c r="B200" s="14" t="s">
        <v>50</v>
      </c>
      <c r="C200" s="39">
        <f>'Month (Million m3)'!B200+C199</f>
        <v>42.96</v>
      </c>
      <c r="D200" s="39">
        <f>'Month (Million m3)'!C200+D199</f>
        <v>1251.5999999999999</v>
      </c>
      <c r="E200" s="39">
        <f>'Month (Million m3)'!D200+E199</f>
        <v>5981.5599999999995</v>
      </c>
      <c r="F200" s="39">
        <f>'Month (Million m3)'!E200+F199</f>
        <v>1555.59</v>
      </c>
      <c r="G200" s="39">
        <f>'Month (Million m3)'!F200+G199</f>
        <v>8831.7000000000007</v>
      </c>
      <c r="H200" s="39">
        <f>'Month (Million m3)'!G200+H199</f>
        <v>322.06</v>
      </c>
      <c r="I200" s="39">
        <f>'Month (Million m3)'!H200+I199</f>
        <v>295.59000000000003</v>
      </c>
      <c r="J200" s="39">
        <f>'Month (Million m3)'!I200+J199</f>
        <v>295.59000000000003</v>
      </c>
      <c r="K200" s="39">
        <f>'Month (Million m3)'!J200+K199</f>
        <v>0</v>
      </c>
      <c r="L200" s="39">
        <f>'Month (Million m3)'!K200+L199</f>
        <v>484.48</v>
      </c>
      <c r="M200" s="39">
        <f>'Month (Million m3)'!L200+M199</f>
        <v>24.96</v>
      </c>
      <c r="N200" s="39">
        <f>'Month (Million m3)'!M200+N199</f>
        <v>0</v>
      </c>
      <c r="O200" s="39">
        <f>'Month (Million m3)'!N200+O199</f>
        <v>1127.0900000000001</v>
      </c>
      <c r="P200" s="39">
        <f>'Month (Million m3)'!O200+P199</f>
        <v>7704.6100000000006</v>
      </c>
    </row>
    <row r="201" spans="1:16" x14ac:dyDescent="0.3">
      <c r="A201" s="32">
        <f t="shared" ref="A201:A210" si="18">A200</f>
        <v>2016</v>
      </c>
      <c r="B201" s="14" t="s">
        <v>51</v>
      </c>
      <c r="C201" s="39">
        <f>'Month (Million m3)'!B201+C200</f>
        <v>75.28</v>
      </c>
      <c r="D201" s="39">
        <f>'Month (Million m3)'!C201+D200</f>
        <v>2015.4299999999998</v>
      </c>
      <c r="E201" s="39">
        <f>'Month (Million m3)'!D201+E200</f>
        <v>9343.08</v>
      </c>
      <c r="F201" s="39">
        <f>'Month (Million m3)'!E201+F200</f>
        <v>2535.96</v>
      </c>
      <c r="G201" s="39">
        <f>'Month (Million m3)'!F201+G200</f>
        <v>13969.73</v>
      </c>
      <c r="H201" s="39">
        <f>'Month (Million m3)'!G201+H200</f>
        <v>500.94</v>
      </c>
      <c r="I201" s="39">
        <f>'Month (Million m3)'!H201+I200</f>
        <v>450.08000000000004</v>
      </c>
      <c r="J201" s="39">
        <f>'Month (Million m3)'!I201+J200</f>
        <v>450.08000000000004</v>
      </c>
      <c r="K201" s="39">
        <f>'Month (Million m3)'!J201+K200</f>
        <v>0.02</v>
      </c>
      <c r="L201" s="39">
        <f>'Month (Million m3)'!K201+L200</f>
        <v>722.03</v>
      </c>
      <c r="M201" s="39">
        <f>'Month (Million m3)'!L201+M200</f>
        <v>37.260000000000005</v>
      </c>
      <c r="N201" s="39">
        <f>'Month (Million m3)'!M201+N200</f>
        <v>39.549999999999997</v>
      </c>
      <c r="O201" s="39">
        <f>'Month (Million m3)'!N201+O200</f>
        <v>1749.88</v>
      </c>
      <c r="P201" s="39">
        <f>'Month (Million m3)'!O201+P200</f>
        <v>12219.85</v>
      </c>
    </row>
    <row r="202" spans="1:16" x14ac:dyDescent="0.3">
      <c r="A202" s="32">
        <f t="shared" si="18"/>
        <v>2016</v>
      </c>
      <c r="B202" s="14" t="s">
        <v>52</v>
      </c>
      <c r="C202" s="39">
        <f>'Month (Million m3)'!B202+C201</f>
        <v>75.28</v>
      </c>
      <c r="D202" s="39">
        <f>'Month (Million m3)'!C202+D201</f>
        <v>2458.14</v>
      </c>
      <c r="E202" s="39">
        <f>'Month (Million m3)'!D202+E201</f>
        <v>12053.59</v>
      </c>
      <c r="F202" s="39">
        <f>'Month (Million m3)'!E202+F201</f>
        <v>3618.63</v>
      </c>
      <c r="G202" s="39">
        <f>'Month (Million m3)'!F202+G201</f>
        <v>18205.61</v>
      </c>
      <c r="H202" s="39">
        <f>'Month (Million m3)'!G202+H201</f>
        <v>983.8</v>
      </c>
      <c r="I202" s="39">
        <f>'Month (Million m3)'!H202+I201</f>
        <v>617</v>
      </c>
      <c r="J202" s="39">
        <f>'Month (Million m3)'!I202+J201</f>
        <v>617</v>
      </c>
      <c r="K202" s="39">
        <f>'Month (Million m3)'!J202+K201</f>
        <v>0.02</v>
      </c>
      <c r="L202" s="39">
        <f>'Month (Million m3)'!K202+L201</f>
        <v>940.89</v>
      </c>
      <c r="M202" s="39">
        <f>'Month (Million m3)'!L202+M201</f>
        <v>48.660000000000004</v>
      </c>
      <c r="N202" s="39">
        <f>'Month (Million m3)'!M202+N201</f>
        <v>39.549999999999997</v>
      </c>
      <c r="O202" s="39">
        <f>'Month (Million m3)'!N202+O201</f>
        <v>2629.9300000000003</v>
      </c>
      <c r="P202" s="39">
        <f>'Month (Million m3)'!O202+P201</f>
        <v>15575.68</v>
      </c>
    </row>
    <row r="203" spans="1:16" x14ac:dyDescent="0.3">
      <c r="A203" s="32">
        <f t="shared" si="18"/>
        <v>2016</v>
      </c>
      <c r="B203" s="14" t="s">
        <v>53</v>
      </c>
      <c r="C203" s="39">
        <f>'Month (Million m3)'!B203+C202</f>
        <v>75.28</v>
      </c>
      <c r="D203" s="39">
        <f>'Month (Million m3)'!C203+D202</f>
        <v>2480.58</v>
      </c>
      <c r="E203" s="39">
        <f>'Month (Million m3)'!D203+E202</f>
        <v>14072.56</v>
      </c>
      <c r="F203" s="39">
        <f>'Month (Million m3)'!E203+F202</f>
        <v>4890.16</v>
      </c>
      <c r="G203" s="39">
        <f>'Month (Million m3)'!F203+G202</f>
        <v>21518.55</v>
      </c>
      <c r="H203" s="39">
        <f>'Month (Million m3)'!G203+H202</f>
        <v>1909.09</v>
      </c>
      <c r="I203" s="39">
        <f>'Month (Million m3)'!H203+I202</f>
        <v>772.65</v>
      </c>
      <c r="J203" s="39">
        <f>'Month (Million m3)'!I203+J202</f>
        <v>772.65</v>
      </c>
      <c r="K203" s="39">
        <f>'Month (Million m3)'!J203+K202</f>
        <v>0.02</v>
      </c>
      <c r="L203" s="39">
        <f>'Month (Million m3)'!K203+L202</f>
        <v>1132.01</v>
      </c>
      <c r="M203" s="39">
        <f>'Month (Million m3)'!L203+M202</f>
        <v>55.860000000000007</v>
      </c>
      <c r="N203" s="39">
        <f>'Month (Million m3)'!M203+N202</f>
        <v>123.58</v>
      </c>
      <c r="O203" s="39">
        <f>'Month (Million m3)'!N203+O202</f>
        <v>3993.2200000000003</v>
      </c>
      <c r="P203" s="39">
        <f>'Month (Million m3)'!O203+P202</f>
        <v>17525.330000000002</v>
      </c>
    </row>
    <row r="204" spans="1:16" x14ac:dyDescent="0.3">
      <c r="A204" s="32">
        <f t="shared" si="18"/>
        <v>2016</v>
      </c>
      <c r="B204" s="14" t="s">
        <v>54</v>
      </c>
      <c r="C204" s="39">
        <f>'Month (Million m3)'!B204+C203</f>
        <v>91.44</v>
      </c>
      <c r="D204" s="39">
        <f>'Month (Million m3)'!C204+D203</f>
        <v>2508.46</v>
      </c>
      <c r="E204" s="39">
        <f>'Month (Million m3)'!D204+E203</f>
        <v>16030.869999999999</v>
      </c>
      <c r="F204" s="39">
        <f>'Month (Million m3)'!E204+F203</f>
        <v>5616.9</v>
      </c>
      <c r="G204" s="39">
        <f>'Month (Million m3)'!F204+G203</f>
        <v>24247.649999999998</v>
      </c>
      <c r="H204" s="39">
        <f>'Month (Million m3)'!G204+H203</f>
        <v>1960.4099999999999</v>
      </c>
      <c r="I204" s="39">
        <f>'Month (Million m3)'!H204+I203</f>
        <v>857.91</v>
      </c>
      <c r="J204" s="39">
        <f>'Month (Million m3)'!I204+J203</f>
        <v>857.91</v>
      </c>
      <c r="K204" s="39">
        <f>'Month (Million m3)'!J204+K203</f>
        <v>0.02</v>
      </c>
      <c r="L204" s="39">
        <f>'Month (Million m3)'!K204+L203</f>
        <v>1296.06</v>
      </c>
      <c r="M204" s="39">
        <f>'Month (Million m3)'!L204+M203</f>
        <v>62.180000000000007</v>
      </c>
      <c r="N204" s="39">
        <f>'Month (Million m3)'!M204+N203</f>
        <v>123.58</v>
      </c>
      <c r="O204" s="39">
        <f>'Month (Million m3)'!N204+O203</f>
        <v>4300.16</v>
      </c>
      <c r="P204" s="39">
        <f>'Month (Million m3)'!O204+P203</f>
        <v>19947.490000000002</v>
      </c>
    </row>
    <row r="205" spans="1:16" x14ac:dyDescent="0.3">
      <c r="A205" s="32">
        <f t="shared" si="18"/>
        <v>2016</v>
      </c>
      <c r="B205" s="14" t="s">
        <v>55</v>
      </c>
      <c r="C205" s="39">
        <f>'Month (Million m3)'!B205+C204</f>
        <v>91.44</v>
      </c>
      <c r="D205" s="39">
        <f>'Month (Million m3)'!C205+D204</f>
        <v>2508.46</v>
      </c>
      <c r="E205" s="39">
        <f>'Month (Million m3)'!D205+E204</f>
        <v>17663.239999999998</v>
      </c>
      <c r="F205" s="39">
        <f>'Month (Million m3)'!E205+F204</f>
        <v>6561.84</v>
      </c>
      <c r="G205" s="39">
        <f>'Month (Million m3)'!F205+G204</f>
        <v>26824.959999999999</v>
      </c>
      <c r="H205" s="39">
        <f>'Month (Million m3)'!G205+H204</f>
        <v>3318</v>
      </c>
      <c r="I205" s="39">
        <f>'Month (Million m3)'!H205+I204</f>
        <v>961.09999999999991</v>
      </c>
      <c r="J205" s="39">
        <f>'Month (Million m3)'!I205+J204</f>
        <v>961.09999999999991</v>
      </c>
      <c r="K205" s="39">
        <f>'Month (Million m3)'!J205+K204</f>
        <v>0.04</v>
      </c>
      <c r="L205" s="39">
        <f>'Month (Million m3)'!K205+L204</f>
        <v>1442.49</v>
      </c>
      <c r="M205" s="39">
        <f>'Month (Million m3)'!L205+M204</f>
        <v>69.580000000000013</v>
      </c>
      <c r="N205" s="39">
        <f>'Month (Million m3)'!M205+N204</f>
        <v>206.64</v>
      </c>
      <c r="O205" s="39">
        <f>'Month (Million m3)'!N205+O204</f>
        <v>5997.83</v>
      </c>
      <c r="P205" s="39">
        <f>'Month (Million m3)'!O205+P204</f>
        <v>20827.13</v>
      </c>
    </row>
    <row r="206" spans="1:16" x14ac:dyDescent="0.3">
      <c r="A206" s="32">
        <f t="shared" si="18"/>
        <v>2016</v>
      </c>
      <c r="B206" s="14" t="s">
        <v>56</v>
      </c>
      <c r="C206" s="39">
        <f>'Month (Million m3)'!B206+C205</f>
        <v>91.44</v>
      </c>
      <c r="D206" s="39">
        <f>'Month (Million m3)'!C206+D205</f>
        <v>2520.08</v>
      </c>
      <c r="E206" s="39">
        <f>'Month (Million m3)'!D206+E205</f>
        <v>19181.579999999998</v>
      </c>
      <c r="F206" s="39">
        <f>'Month (Million m3)'!E206+F205</f>
        <v>7442.6100000000006</v>
      </c>
      <c r="G206" s="39">
        <f>'Month (Million m3)'!F206+G205</f>
        <v>29235.699999999997</v>
      </c>
      <c r="H206" s="39">
        <f>'Month (Million m3)'!G206+H205</f>
        <v>4220.6000000000004</v>
      </c>
      <c r="I206" s="39">
        <f>'Month (Million m3)'!H206+I205</f>
        <v>1111.9899999999998</v>
      </c>
      <c r="J206" s="39">
        <f>'Month (Million m3)'!I206+J205</f>
        <v>1111.9899999999998</v>
      </c>
      <c r="K206" s="39">
        <f>'Month (Million m3)'!J206+K205</f>
        <v>0.12</v>
      </c>
      <c r="L206" s="39">
        <f>'Month (Million m3)'!K206+L205</f>
        <v>1594.54</v>
      </c>
      <c r="M206" s="39">
        <f>'Month (Million m3)'!L206+M205</f>
        <v>79.580000000000013</v>
      </c>
      <c r="N206" s="39">
        <f>'Month (Million m3)'!M206+N205</f>
        <v>299.06</v>
      </c>
      <c r="O206" s="39">
        <f>'Month (Million m3)'!N206+O205</f>
        <v>7305.86</v>
      </c>
      <c r="P206" s="39">
        <f>'Month (Million m3)'!O206+P205</f>
        <v>21929.84</v>
      </c>
    </row>
    <row r="207" spans="1:16" x14ac:dyDescent="0.3">
      <c r="A207" s="32">
        <f t="shared" si="18"/>
        <v>2016</v>
      </c>
      <c r="B207" s="14" t="s">
        <v>57</v>
      </c>
      <c r="C207" s="39">
        <f>'Month (Million m3)'!B207+C206</f>
        <v>91.44</v>
      </c>
      <c r="D207" s="39">
        <f>'Month (Million m3)'!C207+D206</f>
        <v>2536.27</v>
      </c>
      <c r="E207" s="39">
        <f>'Month (Million m3)'!D207+E206</f>
        <v>20899.669999999998</v>
      </c>
      <c r="F207" s="39">
        <f>'Month (Million m3)'!E207+F206</f>
        <v>8668.630000000001</v>
      </c>
      <c r="G207" s="39">
        <f>'Month (Million m3)'!F207+G206</f>
        <v>32195.999999999996</v>
      </c>
      <c r="H207" s="39">
        <f>'Month (Million m3)'!G207+H206</f>
        <v>5639.9400000000005</v>
      </c>
      <c r="I207" s="39">
        <f>'Month (Million m3)'!H207+I206</f>
        <v>1193.5999999999997</v>
      </c>
      <c r="J207" s="39">
        <f>'Month (Million m3)'!I207+J206</f>
        <v>1193.5999999999997</v>
      </c>
      <c r="K207" s="39">
        <f>'Month (Million m3)'!J207+K206</f>
        <v>0.13</v>
      </c>
      <c r="L207" s="39">
        <f>'Month (Million m3)'!K207+L206</f>
        <v>1806.6</v>
      </c>
      <c r="M207" s="39">
        <f>'Month (Million m3)'!L207+M206</f>
        <v>87.710000000000008</v>
      </c>
      <c r="N207" s="39">
        <f>'Month (Million m3)'!M207+N206</f>
        <v>393.48</v>
      </c>
      <c r="O207" s="39">
        <f>'Month (Million m3)'!N207+O206</f>
        <v>9121.42</v>
      </c>
      <c r="P207" s="39">
        <f>'Month (Million m3)'!O207+P206</f>
        <v>23074.58</v>
      </c>
    </row>
    <row r="208" spans="1:16" x14ac:dyDescent="0.3">
      <c r="A208" s="32">
        <f t="shared" si="18"/>
        <v>2016</v>
      </c>
      <c r="B208" s="14" t="s">
        <v>58</v>
      </c>
      <c r="C208" s="39">
        <f>'Month (Million m3)'!B208+C207</f>
        <v>91.44</v>
      </c>
      <c r="D208" s="39">
        <f>'Month (Million m3)'!C208+D207</f>
        <v>2907.17</v>
      </c>
      <c r="E208" s="39">
        <f>'Month (Million m3)'!D208+E207</f>
        <v>24058.62</v>
      </c>
      <c r="F208" s="39">
        <f>'Month (Million m3)'!E208+F207</f>
        <v>8981.7000000000007</v>
      </c>
      <c r="G208" s="39">
        <f>'Month (Million m3)'!F208+G207</f>
        <v>36038.92</v>
      </c>
      <c r="H208" s="39">
        <f>'Month (Million m3)'!G208+H207</f>
        <v>6071.8700000000008</v>
      </c>
      <c r="I208" s="39">
        <f>'Month (Million m3)'!H208+I207</f>
        <v>1316.4399999999996</v>
      </c>
      <c r="J208" s="39">
        <f>'Month (Million m3)'!I208+J207</f>
        <v>1316.4399999999996</v>
      </c>
      <c r="K208" s="39">
        <f>'Month (Million m3)'!J208+K207</f>
        <v>0.13</v>
      </c>
      <c r="L208" s="39">
        <f>'Month (Million m3)'!K208+L207</f>
        <v>1984.98</v>
      </c>
      <c r="M208" s="39">
        <f>'Month (Million m3)'!L208+M207</f>
        <v>97.54</v>
      </c>
      <c r="N208" s="39">
        <f>'Month (Million m3)'!M208+N207</f>
        <v>495.70000000000005</v>
      </c>
      <c r="O208" s="39">
        <f>'Month (Million m3)'!N208+O207</f>
        <v>9966.6200000000008</v>
      </c>
      <c r="P208" s="39">
        <f>'Month (Million m3)'!O208+P207</f>
        <v>26072.300000000003</v>
      </c>
    </row>
    <row r="209" spans="1:16" x14ac:dyDescent="0.3">
      <c r="A209" s="32">
        <f t="shared" si="18"/>
        <v>2016</v>
      </c>
      <c r="B209" s="14" t="s">
        <v>59</v>
      </c>
      <c r="C209" s="39">
        <f>'Month (Million m3)'!B209+C208</f>
        <v>638.17000000000007</v>
      </c>
      <c r="D209" s="39">
        <f>'Month (Million m3)'!C209+D208</f>
        <v>3822.13</v>
      </c>
      <c r="E209" s="39">
        <f>'Month (Million m3)'!D209+E208</f>
        <v>27757.079999999998</v>
      </c>
      <c r="F209" s="39">
        <f>'Month (Million m3)'!E209+F208</f>
        <v>9489.380000000001</v>
      </c>
      <c r="G209" s="39">
        <f>'Month (Million m3)'!F209+G208</f>
        <v>41706.759999999995</v>
      </c>
      <c r="H209" s="39">
        <f>'Month (Million m3)'!G209+H208</f>
        <v>6090.8200000000006</v>
      </c>
      <c r="I209" s="39">
        <f>'Month (Million m3)'!H209+I208</f>
        <v>1440.5999999999997</v>
      </c>
      <c r="J209" s="39">
        <f>'Month (Million m3)'!I209+J208</f>
        <v>1440.5999999999997</v>
      </c>
      <c r="K209" s="39">
        <f>'Month (Million m3)'!J209+K208</f>
        <v>0.13</v>
      </c>
      <c r="L209" s="39">
        <f>'Month (Million m3)'!K209+L208</f>
        <v>2196.33</v>
      </c>
      <c r="M209" s="39">
        <f>'Month (Million m3)'!L209+M208</f>
        <v>109.66000000000001</v>
      </c>
      <c r="N209" s="39">
        <f>'Month (Million m3)'!M209+N208</f>
        <v>495.70000000000005</v>
      </c>
      <c r="O209" s="39">
        <f>'Month (Million m3)'!N209+O208</f>
        <v>10333.200000000001</v>
      </c>
      <c r="P209" s="39">
        <f>'Month (Million m3)'!O209+P208</f>
        <v>31373.550000000003</v>
      </c>
    </row>
    <row r="210" spans="1:16" x14ac:dyDescent="0.3">
      <c r="A210" s="48">
        <f t="shared" si="18"/>
        <v>2016</v>
      </c>
      <c r="B210" s="14" t="s">
        <v>60</v>
      </c>
      <c r="C210" s="49">
        <f>'Month (Million m3)'!B210+C209</f>
        <v>1387.2600000000002</v>
      </c>
      <c r="D210" s="49">
        <f>'Month (Million m3)'!C210+D209</f>
        <v>4269.8</v>
      </c>
      <c r="E210" s="49">
        <f>'Month (Million m3)'!D210+E209</f>
        <v>31707.62</v>
      </c>
      <c r="F210" s="49">
        <f>'Month (Million m3)'!E210+F209</f>
        <v>9777.6200000000008</v>
      </c>
      <c r="G210" s="49">
        <f>'Month (Million m3)'!F210+G209</f>
        <v>47142.31</v>
      </c>
      <c r="H210" s="49">
        <f>'Month (Million m3)'!G210+H209</f>
        <v>6090.8200000000006</v>
      </c>
      <c r="I210" s="49">
        <f>'Month (Million m3)'!H210+I209</f>
        <v>1587.7599999999998</v>
      </c>
      <c r="J210" s="49">
        <f>'Month (Million m3)'!I210+J209</f>
        <v>1587.7599999999998</v>
      </c>
      <c r="K210" s="49">
        <f>'Month (Million m3)'!J210+K209</f>
        <v>0.13</v>
      </c>
      <c r="L210" s="49">
        <f>'Month (Million m3)'!K210+L209</f>
        <v>2365.5</v>
      </c>
      <c r="M210" s="49">
        <f>'Month (Million m3)'!L210+M209</f>
        <v>122.14000000000001</v>
      </c>
      <c r="N210" s="49">
        <f>'Month (Million m3)'!M210+N209</f>
        <v>495.70000000000005</v>
      </c>
      <c r="O210" s="49">
        <f>'Month (Million m3)'!N210+O209</f>
        <v>10662.01</v>
      </c>
      <c r="P210" s="49">
        <f>'Month (Million m3)'!O210+P209</f>
        <v>36480.28</v>
      </c>
    </row>
    <row r="211" spans="1:16" x14ac:dyDescent="0.3">
      <c r="A211" s="32">
        <f>A199+1</f>
        <v>2017</v>
      </c>
      <c r="B211" s="54" t="s">
        <v>49</v>
      </c>
      <c r="C211" s="39">
        <f>'Month (Million m3)'!B211</f>
        <v>647.55999999999995</v>
      </c>
      <c r="D211" s="39">
        <f>'Month (Million m3)'!C211</f>
        <v>470.75</v>
      </c>
      <c r="E211" s="39">
        <f>'Month (Million m3)'!D211</f>
        <v>4256.8599999999997</v>
      </c>
      <c r="F211" s="39">
        <f>'Month (Million m3)'!E211</f>
        <v>156.6</v>
      </c>
      <c r="G211" s="39">
        <f>'Month (Million m3)'!F211</f>
        <v>5531.76</v>
      </c>
      <c r="H211" s="39">
        <f>'Month (Million m3)'!G211</f>
        <v>0</v>
      </c>
      <c r="I211" s="39">
        <f>'Month (Million m3)'!H211</f>
        <v>142.22</v>
      </c>
      <c r="J211" s="39">
        <f>'Month (Million m3)'!I211</f>
        <v>142.22</v>
      </c>
      <c r="K211" s="39">
        <f>'Month (Million m3)'!J211</f>
        <v>0.13</v>
      </c>
      <c r="L211" s="39">
        <f>'Month (Million m3)'!K211</f>
        <v>160.04</v>
      </c>
      <c r="M211" s="39">
        <f>'Month (Million m3)'!L211</f>
        <v>12.97</v>
      </c>
      <c r="N211" s="39">
        <f>'Month (Million m3)'!M211</f>
        <v>132.46</v>
      </c>
      <c r="O211" s="39">
        <f>'Month (Million m3)'!N211</f>
        <v>447.83</v>
      </c>
      <c r="P211" s="39">
        <f>'Month (Million m3)'!O211</f>
        <v>5083.93</v>
      </c>
    </row>
    <row r="212" spans="1:16" x14ac:dyDescent="0.3">
      <c r="A212" s="32">
        <f>A211</f>
        <v>2017</v>
      </c>
      <c r="B212" s="14" t="s">
        <v>50</v>
      </c>
      <c r="C212" s="39">
        <f>'Month (Million m3)'!B212+C211</f>
        <v>1129.55</v>
      </c>
      <c r="D212" s="39">
        <f>'Month (Million m3)'!C212+D211</f>
        <v>793.87</v>
      </c>
      <c r="E212" s="39">
        <f>'Month (Million m3)'!D212+E211</f>
        <v>7966.8499999999995</v>
      </c>
      <c r="F212" s="39">
        <f>'Month (Million m3)'!E212+F211</f>
        <v>193.62</v>
      </c>
      <c r="G212" s="39">
        <f>'Month (Million m3)'!F212+G211</f>
        <v>10083.869999999999</v>
      </c>
      <c r="H212" s="39">
        <f>'Month (Million m3)'!G212+H211</f>
        <v>18.5</v>
      </c>
      <c r="I212" s="39">
        <f>'Month (Million m3)'!H212+I211</f>
        <v>246</v>
      </c>
      <c r="J212" s="39">
        <f>'Month (Million m3)'!I212+J211</f>
        <v>246</v>
      </c>
      <c r="K212" s="39">
        <f>'Month (Million m3)'!J212+K211</f>
        <v>0.13</v>
      </c>
      <c r="L212" s="39">
        <f>'Month (Million m3)'!K212+L211</f>
        <v>284.23</v>
      </c>
      <c r="M212" s="39">
        <f>'Month (Million m3)'!L212+M211</f>
        <v>24.71</v>
      </c>
      <c r="N212" s="39">
        <f>'Month (Million m3)'!M212+N211</f>
        <v>222.84</v>
      </c>
      <c r="O212" s="39">
        <f>'Month (Million m3)'!N212+O211</f>
        <v>796.42</v>
      </c>
      <c r="P212" s="39">
        <f>'Month (Million m3)'!O212+P211</f>
        <v>9287.4500000000007</v>
      </c>
    </row>
    <row r="213" spans="1:16" x14ac:dyDescent="0.3">
      <c r="A213" s="32">
        <f t="shared" ref="A213:A222" si="19">A212</f>
        <v>2017</v>
      </c>
      <c r="B213" s="14" t="s">
        <v>51</v>
      </c>
      <c r="C213" s="39">
        <f>'Month (Million m3)'!B213+C212</f>
        <v>1131.8499999999999</v>
      </c>
      <c r="D213" s="39">
        <f>'Month (Million m3)'!C213+D212</f>
        <v>840.42</v>
      </c>
      <c r="E213" s="39">
        <f>'Month (Million m3)'!D213+E212</f>
        <v>11491.16</v>
      </c>
      <c r="F213" s="39">
        <f>'Month (Million m3)'!E213+F212</f>
        <v>1259.9299999999998</v>
      </c>
      <c r="G213" s="39">
        <f>'Month (Million m3)'!F213+G212</f>
        <v>14723.349999999999</v>
      </c>
      <c r="H213" s="39">
        <f>'Month (Million m3)'!G213+H212</f>
        <v>311.85000000000002</v>
      </c>
      <c r="I213" s="39">
        <f>'Month (Million m3)'!H213+I212</f>
        <v>363.32</v>
      </c>
      <c r="J213" s="39">
        <f>'Month (Million m3)'!I213+J212</f>
        <v>363.32</v>
      </c>
      <c r="K213" s="39">
        <f>'Month (Million m3)'!J213+K212</f>
        <v>0.13</v>
      </c>
      <c r="L213" s="39">
        <f>'Month (Million m3)'!K213+L212</f>
        <v>419.69000000000005</v>
      </c>
      <c r="M213" s="39">
        <f>'Month (Million m3)'!L213+M212</f>
        <v>36.21</v>
      </c>
      <c r="N213" s="39">
        <f>'Month (Million m3)'!M213+N212</f>
        <v>222.84</v>
      </c>
      <c r="O213" s="39">
        <f>'Month (Million m3)'!N213+O212</f>
        <v>1354.04</v>
      </c>
      <c r="P213" s="39">
        <f>'Month (Million m3)'!O213+P212</f>
        <v>13369.300000000001</v>
      </c>
    </row>
    <row r="214" spans="1:16" x14ac:dyDescent="0.3">
      <c r="A214" s="32">
        <f t="shared" si="19"/>
        <v>2017</v>
      </c>
      <c r="B214" s="14" t="s">
        <v>52</v>
      </c>
      <c r="C214" s="39">
        <f>'Month (Million m3)'!B214+C213</f>
        <v>1131.8499999999999</v>
      </c>
      <c r="D214" s="39">
        <f>'Month (Million m3)'!C214+D213</f>
        <v>841.66</v>
      </c>
      <c r="E214" s="39">
        <f>'Month (Million m3)'!D214+E213</f>
        <v>14129.09</v>
      </c>
      <c r="F214" s="39">
        <f>'Month (Million m3)'!E214+F213</f>
        <v>2311.81</v>
      </c>
      <c r="G214" s="39">
        <f>'Month (Million m3)'!F214+G213</f>
        <v>18414.399999999998</v>
      </c>
      <c r="H214" s="39">
        <f>'Month (Million m3)'!G214+H213</f>
        <v>1455.56</v>
      </c>
      <c r="I214" s="39">
        <f>'Month (Million m3)'!H214+I213</f>
        <v>489.03999999999996</v>
      </c>
      <c r="J214" s="39">
        <f>'Month (Million m3)'!I214+J213</f>
        <v>489.03999999999996</v>
      </c>
      <c r="K214" s="39">
        <f>'Month (Million m3)'!J214+K213</f>
        <v>0.13</v>
      </c>
      <c r="L214" s="39">
        <f>'Month (Million m3)'!K214+L213</f>
        <v>547.07000000000005</v>
      </c>
      <c r="M214" s="39">
        <f>'Month (Million m3)'!L214+M213</f>
        <v>44.85</v>
      </c>
      <c r="N214" s="39">
        <f>'Month (Million m3)'!M214+N213</f>
        <v>222.84</v>
      </c>
      <c r="O214" s="39">
        <f>'Month (Million m3)'!N214+O213</f>
        <v>2759.49</v>
      </c>
      <c r="P214" s="39">
        <f>'Month (Million m3)'!O214+P213</f>
        <v>15654.900000000001</v>
      </c>
    </row>
    <row r="215" spans="1:16" x14ac:dyDescent="0.3">
      <c r="A215" s="32">
        <f t="shared" si="19"/>
        <v>2017</v>
      </c>
      <c r="B215" s="14" t="s">
        <v>53</v>
      </c>
      <c r="C215" s="39">
        <f>'Month (Million m3)'!B215+C214</f>
        <v>1131.8499999999999</v>
      </c>
      <c r="D215" s="39">
        <f>'Month (Million m3)'!C215+D214</f>
        <v>848.58999999999992</v>
      </c>
      <c r="E215" s="39">
        <f>'Month (Million m3)'!D215+E214</f>
        <v>16139.27</v>
      </c>
      <c r="F215" s="39">
        <f>'Month (Million m3)'!E215+F214</f>
        <v>2938.81</v>
      </c>
      <c r="G215" s="39">
        <f>'Month (Million m3)'!F215+G214</f>
        <v>21058.51</v>
      </c>
      <c r="H215" s="39">
        <f>'Month (Million m3)'!G215+H214</f>
        <v>2667.5299999999997</v>
      </c>
      <c r="I215" s="39">
        <f>'Month (Million m3)'!H215+I214</f>
        <v>609.41</v>
      </c>
      <c r="J215" s="39">
        <f>'Month (Million m3)'!I215+J214</f>
        <v>609.41</v>
      </c>
      <c r="K215" s="39">
        <f>'Month (Million m3)'!J215+K214</f>
        <v>0.13</v>
      </c>
      <c r="L215" s="39">
        <f>'Month (Million m3)'!K215+L214</f>
        <v>643.59</v>
      </c>
      <c r="M215" s="39">
        <f>'Month (Million m3)'!L215+M214</f>
        <v>51.660000000000004</v>
      </c>
      <c r="N215" s="39">
        <f>'Month (Million m3)'!M215+N214</f>
        <v>222.84</v>
      </c>
      <c r="O215" s="39">
        <f>'Month (Million m3)'!N215+O214</f>
        <v>4195.1499999999996</v>
      </c>
      <c r="P215" s="39">
        <f>'Month (Million m3)'!O215+P214</f>
        <v>16863.350000000002</v>
      </c>
    </row>
    <row r="216" spans="1:16" x14ac:dyDescent="0.3">
      <c r="A216" s="32">
        <f t="shared" si="19"/>
        <v>2017</v>
      </c>
      <c r="B216" s="14" t="s">
        <v>54</v>
      </c>
      <c r="C216" s="39">
        <f>'Month (Million m3)'!B216+C215</f>
        <v>1131.8499999999999</v>
      </c>
      <c r="D216" s="39">
        <f>'Month (Million m3)'!C216+D215</f>
        <v>848.58999999999992</v>
      </c>
      <c r="E216" s="39">
        <f>'Month (Million m3)'!D216+E215</f>
        <v>17766.080000000002</v>
      </c>
      <c r="F216" s="39">
        <f>'Month (Million m3)'!E216+F215</f>
        <v>3395</v>
      </c>
      <c r="G216" s="39">
        <f>'Month (Million m3)'!F216+G215</f>
        <v>23141.51</v>
      </c>
      <c r="H216" s="39">
        <f>'Month (Million m3)'!G216+H215</f>
        <v>3385.3999999999996</v>
      </c>
      <c r="I216" s="39">
        <f>'Month (Million m3)'!H216+I215</f>
        <v>685.22</v>
      </c>
      <c r="J216" s="39">
        <f>'Month (Million m3)'!I216+J215</f>
        <v>685.22</v>
      </c>
      <c r="K216" s="39">
        <f>'Month (Million m3)'!J216+K215</f>
        <v>0.14000000000000001</v>
      </c>
      <c r="L216" s="39">
        <f>'Month (Million m3)'!K216+L215</f>
        <v>747.19</v>
      </c>
      <c r="M216" s="39">
        <f>'Month (Million m3)'!L216+M215</f>
        <v>60.480000000000004</v>
      </c>
      <c r="N216" s="39">
        <f>'Month (Million m3)'!M216+N215</f>
        <v>222.84</v>
      </c>
      <c r="O216" s="39">
        <f>'Month (Million m3)'!N216+O215</f>
        <v>5101.28</v>
      </c>
      <c r="P216" s="39">
        <f>'Month (Million m3)'!O216+P215</f>
        <v>18040.22</v>
      </c>
    </row>
    <row r="217" spans="1:16" x14ac:dyDescent="0.3">
      <c r="A217" s="32">
        <f t="shared" si="19"/>
        <v>2017</v>
      </c>
      <c r="B217" s="14" t="s">
        <v>55</v>
      </c>
      <c r="C217" s="39">
        <f>'Month (Million m3)'!B217+C216</f>
        <v>1131.8499999999999</v>
      </c>
      <c r="D217" s="39">
        <f>'Month (Million m3)'!C217+D216</f>
        <v>848.58999999999992</v>
      </c>
      <c r="E217" s="39">
        <f>'Month (Million m3)'!D217+E216</f>
        <v>20193.240000000002</v>
      </c>
      <c r="F217" s="39">
        <f>'Month (Million m3)'!E217+F216</f>
        <v>4355.47</v>
      </c>
      <c r="G217" s="39">
        <f>'Month (Million m3)'!F217+G216</f>
        <v>26529.14</v>
      </c>
      <c r="H217" s="39">
        <f>'Month (Million m3)'!G217+H216</f>
        <v>5111.08</v>
      </c>
      <c r="I217" s="39">
        <f>'Month (Million m3)'!H217+I216</f>
        <v>730.92000000000007</v>
      </c>
      <c r="J217" s="39">
        <f>'Month (Million m3)'!I217+J216</f>
        <v>730.92000000000007</v>
      </c>
      <c r="K217" s="39">
        <f>'Month (Million m3)'!J217+K216</f>
        <v>0.16</v>
      </c>
      <c r="L217" s="39">
        <f>'Month (Million m3)'!K217+L216</f>
        <v>854.93000000000006</v>
      </c>
      <c r="M217" s="39">
        <f>'Month (Million m3)'!L217+M216</f>
        <v>66.010000000000005</v>
      </c>
      <c r="N217" s="39">
        <f>'Month (Million m3)'!M217+N216</f>
        <v>222.84</v>
      </c>
      <c r="O217" s="39">
        <f>'Month (Million m3)'!N217+O216</f>
        <v>6985.94</v>
      </c>
      <c r="P217" s="39">
        <f>'Month (Million m3)'!O217+P216</f>
        <v>19543.190000000002</v>
      </c>
    </row>
    <row r="218" spans="1:16" x14ac:dyDescent="0.3">
      <c r="A218" s="32">
        <f t="shared" si="19"/>
        <v>2017</v>
      </c>
      <c r="B218" s="14" t="s">
        <v>56</v>
      </c>
      <c r="C218" s="39">
        <f>'Month (Million m3)'!B218+C217</f>
        <v>1131.8499999999999</v>
      </c>
      <c r="D218" s="39">
        <f>'Month (Million m3)'!C218+D217</f>
        <v>848.79</v>
      </c>
      <c r="E218" s="39">
        <f>'Month (Million m3)'!D218+E217</f>
        <v>22818.120000000003</v>
      </c>
      <c r="F218" s="39">
        <f>'Month (Million m3)'!E218+F217</f>
        <v>4790.54</v>
      </c>
      <c r="G218" s="39">
        <f>'Month (Million m3)'!F218+G217</f>
        <v>29589.279999999999</v>
      </c>
      <c r="H218" s="39">
        <f>'Month (Million m3)'!G218+H217</f>
        <v>6542.12</v>
      </c>
      <c r="I218" s="39">
        <f>'Month (Million m3)'!H218+I217</f>
        <v>810.73</v>
      </c>
      <c r="J218" s="39">
        <f>'Month (Million m3)'!I218+J217</f>
        <v>810.73</v>
      </c>
      <c r="K218" s="39">
        <f>'Month (Million m3)'!J218+K217</f>
        <v>0.16</v>
      </c>
      <c r="L218" s="39">
        <f>'Month (Million m3)'!K218+L217</f>
        <v>961.98</v>
      </c>
      <c r="M218" s="39">
        <f>'Month (Million m3)'!L218+M217</f>
        <v>75.03</v>
      </c>
      <c r="N218" s="39">
        <f>'Month (Million m3)'!M218+N217</f>
        <v>222.84</v>
      </c>
      <c r="O218" s="39">
        <f>'Month (Million m3)'!N218+O217</f>
        <v>8612.85</v>
      </c>
      <c r="P218" s="39">
        <f>'Month (Million m3)'!O218+P217</f>
        <v>20976.420000000002</v>
      </c>
    </row>
    <row r="219" spans="1:16" x14ac:dyDescent="0.3">
      <c r="A219" s="32">
        <f t="shared" si="19"/>
        <v>2017</v>
      </c>
      <c r="B219" s="14" t="s">
        <v>57</v>
      </c>
      <c r="C219" s="39">
        <f>'Month (Million m3)'!B219+C218</f>
        <v>1131.8499999999999</v>
      </c>
      <c r="D219" s="39">
        <f>'Month (Million m3)'!C219+D218</f>
        <v>853.5</v>
      </c>
      <c r="E219" s="39">
        <f>'Month (Million m3)'!D219+E218</f>
        <v>25058.340000000004</v>
      </c>
      <c r="F219" s="39">
        <f>'Month (Million m3)'!E219+F218</f>
        <v>5117.58</v>
      </c>
      <c r="G219" s="39">
        <f>'Month (Million m3)'!F219+G218</f>
        <v>32161.25</v>
      </c>
      <c r="H219" s="39">
        <f>'Month (Million m3)'!G219+H218</f>
        <v>7365.74</v>
      </c>
      <c r="I219" s="39">
        <f>'Month (Million m3)'!H219+I218</f>
        <v>891.41000000000008</v>
      </c>
      <c r="J219" s="39">
        <f>'Month (Million m3)'!I219+J218</f>
        <v>891.41000000000008</v>
      </c>
      <c r="K219" s="39">
        <f>'Month (Million m3)'!J219+K218</f>
        <v>0.16</v>
      </c>
      <c r="L219" s="39">
        <f>'Month (Million m3)'!K219+L218</f>
        <v>1266.6300000000001</v>
      </c>
      <c r="M219" s="39">
        <f>'Month (Million m3)'!L219+M218</f>
        <v>83.03</v>
      </c>
      <c r="N219" s="39">
        <f>'Month (Million m3)'!M219+N218</f>
        <v>222.84</v>
      </c>
      <c r="O219" s="39">
        <f>'Month (Million m3)'!N219+O218</f>
        <v>9829.8000000000011</v>
      </c>
      <c r="P219" s="39">
        <f>'Month (Million m3)'!O219+P218</f>
        <v>22331.440000000002</v>
      </c>
    </row>
    <row r="220" spans="1:16" x14ac:dyDescent="0.3">
      <c r="A220" s="32">
        <f t="shared" si="19"/>
        <v>2017</v>
      </c>
      <c r="B220" s="14" t="s">
        <v>58</v>
      </c>
      <c r="C220" s="39">
        <f>'Month (Million m3)'!B220+C219</f>
        <v>1131.8499999999999</v>
      </c>
      <c r="D220" s="39">
        <f>'Month (Million m3)'!C220+D219</f>
        <v>888.43</v>
      </c>
      <c r="E220" s="39">
        <f>'Month (Million m3)'!D220+E219</f>
        <v>27940.400000000005</v>
      </c>
      <c r="F220" s="39">
        <f>'Month (Million m3)'!E220+F219</f>
        <v>5883.8099999999995</v>
      </c>
      <c r="G220" s="39">
        <f>'Month (Million m3)'!F220+G219</f>
        <v>35844.47</v>
      </c>
      <c r="H220" s="39">
        <f>'Month (Million m3)'!G220+H219</f>
        <v>7987.2999999999993</v>
      </c>
      <c r="I220" s="39">
        <f>'Month (Million m3)'!H220+I219</f>
        <v>958.60000000000014</v>
      </c>
      <c r="J220" s="39">
        <f>'Month (Million m3)'!I220+J219</f>
        <v>958.60000000000014</v>
      </c>
      <c r="K220" s="39">
        <f>'Month (Million m3)'!J220+K219</f>
        <v>0.16</v>
      </c>
      <c r="L220" s="39">
        <f>'Month (Million m3)'!K220+L219</f>
        <v>1473.5600000000002</v>
      </c>
      <c r="M220" s="39">
        <f>'Month (Million m3)'!L220+M219</f>
        <v>93.22</v>
      </c>
      <c r="N220" s="39">
        <f>'Month (Million m3)'!M220+N219</f>
        <v>222.84</v>
      </c>
      <c r="O220" s="39">
        <f>'Month (Million m3)'!N220+O219</f>
        <v>10735.670000000002</v>
      </c>
      <c r="P220" s="39">
        <f>'Month (Million m3)'!O220+P219</f>
        <v>25108.79</v>
      </c>
    </row>
    <row r="221" spans="1:16" x14ac:dyDescent="0.3">
      <c r="A221" s="32">
        <f t="shared" si="19"/>
        <v>2017</v>
      </c>
      <c r="B221" s="14" t="s">
        <v>59</v>
      </c>
      <c r="C221" s="39">
        <f>'Month (Million m3)'!B221+C220</f>
        <v>1287.98</v>
      </c>
      <c r="D221" s="39">
        <f>'Month (Million m3)'!C221+D220</f>
        <v>1196.76</v>
      </c>
      <c r="E221" s="39">
        <f>'Month (Million m3)'!D221+E220</f>
        <v>31768.800000000007</v>
      </c>
      <c r="F221" s="39">
        <f>'Month (Million m3)'!E221+F220</f>
        <v>6119.5899999999992</v>
      </c>
      <c r="G221" s="39">
        <f>'Month (Million m3)'!F221+G220</f>
        <v>40373.1</v>
      </c>
      <c r="H221" s="39">
        <f>'Month (Million m3)'!G221+H220</f>
        <v>8023.7699999999995</v>
      </c>
      <c r="I221" s="39">
        <f>'Month (Million m3)'!H221+I220</f>
        <v>1045.8200000000002</v>
      </c>
      <c r="J221" s="39">
        <f>'Month (Million m3)'!I221+J220</f>
        <v>1045.8200000000002</v>
      </c>
      <c r="K221" s="39">
        <f>'Month (Million m3)'!J221+K220</f>
        <v>0.16</v>
      </c>
      <c r="L221" s="39">
        <f>'Month (Million m3)'!K221+L220</f>
        <v>1663.8400000000001</v>
      </c>
      <c r="M221" s="39">
        <f>'Month (Million m3)'!L221+M220</f>
        <v>105.13</v>
      </c>
      <c r="N221" s="39">
        <f>'Month (Million m3)'!M221+N220</f>
        <v>316.33</v>
      </c>
      <c r="O221" s="39">
        <f>'Month (Million m3)'!N221+O220</f>
        <v>11155.050000000001</v>
      </c>
      <c r="P221" s="39">
        <f>'Month (Million m3)'!O221+P220</f>
        <v>29218.050000000003</v>
      </c>
    </row>
    <row r="222" spans="1:16" x14ac:dyDescent="0.3">
      <c r="A222" s="48">
        <f t="shared" si="19"/>
        <v>2017</v>
      </c>
      <c r="B222" s="36" t="s">
        <v>60</v>
      </c>
      <c r="C222" s="49">
        <f>'Month (Million m3)'!B222+C221</f>
        <v>2648.56</v>
      </c>
      <c r="D222" s="49">
        <f>'Month (Million m3)'!C222+D221</f>
        <v>1868.92</v>
      </c>
      <c r="E222" s="49">
        <f>'Month (Million m3)'!D222+E221</f>
        <v>35889.780000000006</v>
      </c>
      <c r="F222" s="49">
        <f>'Month (Million m3)'!E222+F221</f>
        <v>6578.1599999999989</v>
      </c>
      <c r="G222" s="49">
        <f>'Month (Million m3)'!F222+G221</f>
        <v>46985.39</v>
      </c>
      <c r="H222" s="49">
        <f>'Month (Million m3)'!G222+H221</f>
        <v>8023.7699999999995</v>
      </c>
      <c r="I222" s="49">
        <f>'Month (Million m3)'!H222+I221</f>
        <v>1126.3000000000002</v>
      </c>
      <c r="J222" s="49">
        <f>'Month (Million m3)'!I222+J221</f>
        <v>1126.3000000000002</v>
      </c>
      <c r="K222" s="49">
        <f>'Month (Million m3)'!J222+K221</f>
        <v>0.19</v>
      </c>
      <c r="L222" s="49">
        <f>'Month (Million m3)'!K222+L221</f>
        <v>1812.0800000000002</v>
      </c>
      <c r="M222" s="49">
        <f>'Month (Million m3)'!L222+M221</f>
        <v>118.22999999999999</v>
      </c>
      <c r="N222" s="49">
        <f>'Month (Million m3)'!M222+N221</f>
        <v>407.21</v>
      </c>
      <c r="O222" s="49">
        <f>'Month (Million m3)'!N222+O221</f>
        <v>11487.79</v>
      </c>
      <c r="P222" s="49">
        <f>'Month (Million m3)'!O222+P221</f>
        <v>35497.600000000006</v>
      </c>
    </row>
    <row r="223" spans="1:16" x14ac:dyDescent="0.3">
      <c r="A223" s="32">
        <f>A211+1</f>
        <v>2018</v>
      </c>
      <c r="B223" s="54" t="s">
        <v>49</v>
      </c>
      <c r="C223" s="39">
        <f>'Month (Million m3)'!B223</f>
        <v>1102.8800000000001</v>
      </c>
      <c r="D223" s="39">
        <f>'Month (Million m3)'!C223</f>
        <v>961.58</v>
      </c>
      <c r="E223" s="39">
        <f>'Month (Million m3)'!D223</f>
        <v>4106.9799999999996</v>
      </c>
      <c r="F223" s="39">
        <f>'Month (Million m3)'!E223</f>
        <v>97.77</v>
      </c>
      <c r="G223" s="39">
        <f>'Month (Million m3)'!F223</f>
        <v>6269.21</v>
      </c>
      <c r="H223" s="39">
        <f>'Month (Million m3)'!G223</f>
        <v>0</v>
      </c>
      <c r="I223" s="39">
        <f>'Month (Million m3)'!H223</f>
        <v>80.3</v>
      </c>
      <c r="J223" s="39">
        <f>'Month (Million m3)'!I223</f>
        <v>80.3</v>
      </c>
      <c r="K223" s="39">
        <f>'Month (Million m3)'!J223</f>
        <v>0</v>
      </c>
      <c r="L223" s="39">
        <f>'Month (Million m3)'!K223</f>
        <v>140.4</v>
      </c>
      <c r="M223" s="39">
        <f>'Month (Million m3)'!L223</f>
        <v>13.06</v>
      </c>
      <c r="N223" s="39">
        <f>'Month (Million m3)'!M223</f>
        <v>83.16</v>
      </c>
      <c r="O223" s="39">
        <f>'Month (Million m3)'!N223</f>
        <v>316.92</v>
      </c>
      <c r="P223" s="39">
        <f>'Month (Million m3)'!O223</f>
        <v>5952.29</v>
      </c>
    </row>
    <row r="224" spans="1:16" x14ac:dyDescent="0.3">
      <c r="A224" s="32">
        <f>A223</f>
        <v>2018</v>
      </c>
      <c r="B224" s="14" t="s">
        <v>50</v>
      </c>
      <c r="C224" s="39">
        <f>'Month (Million m3)'!B224+C223</f>
        <v>2304.33</v>
      </c>
      <c r="D224" s="39">
        <f>'Month (Million m3)'!C224+D223</f>
        <v>1469.6200000000001</v>
      </c>
      <c r="E224" s="39">
        <f>'Month (Million m3)'!D224+E223</f>
        <v>7764.25</v>
      </c>
      <c r="F224" s="39">
        <f>'Month (Million m3)'!E224+F223</f>
        <v>254.51</v>
      </c>
      <c r="G224" s="39">
        <f>'Month (Million m3)'!F224+G223</f>
        <v>11792.71</v>
      </c>
      <c r="H224" s="39">
        <f>'Month (Million m3)'!G224+H223</f>
        <v>0</v>
      </c>
      <c r="I224" s="39">
        <f>'Month (Million m3)'!H224+I223</f>
        <v>155.19999999999999</v>
      </c>
      <c r="J224" s="39">
        <f>'Month (Million m3)'!I224+J223</f>
        <v>155.19999999999999</v>
      </c>
      <c r="K224" s="39">
        <f>'Month (Million m3)'!J224+K223</f>
        <v>0</v>
      </c>
      <c r="L224" s="39">
        <f>'Month (Million m3)'!K224+L223</f>
        <v>301.77</v>
      </c>
      <c r="M224" s="39">
        <f>'Month (Million m3)'!L224+M223</f>
        <v>25.11</v>
      </c>
      <c r="N224" s="39">
        <f>'Month (Million m3)'!M224+N223</f>
        <v>83.16</v>
      </c>
      <c r="O224" s="39">
        <f>'Month (Million m3)'!N224+O223</f>
        <v>565.24</v>
      </c>
      <c r="P224" s="39">
        <f>'Month (Million m3)'!O224+P223</f>
        <v>11227.46</v>
      </c>
    </row>
    <row r="225" spans="1:16" x14ac:dyDescent="0.3">
      <c r="A225" s="32">
        <f t="shared" ref="A225:A288" si="20">A224</f>
        <v>2018</v>
      </c>
      <c r="B225" s="14" t="s">
        <v>51</v>
      </c>
      <c r="C225" s="39">
        <f>'Month (Million m3)'!B225+C224</f>
        <v>3109.34</v>
      </c>
      <c r="D225" s="39">
        <f>'Month (Million m3)'!C225+D224</f>
        <v>1990.17</v>
      </c>
      <c r="E225" s="39">
        <f>'Month (Million m3)'!D225+E224</f>
        <v>11672.29</v>
      </c>
      <c r="F225" s="39">
        <f>'Month (Million m3)'!E225+F224</f>
        <v>746.39</v>
      </c>
      <c r="G225" s="39">
        <f>'Month (Million m3)'!F225+G224</f>
        <v>17518.199999999997</v>
      </c>
      <c r="H225" s="39">
        <f>'Month (Million m3)'!G225+H224</f>
        <v>3.4</v>
      </c>
      <c r="I225" s="39">
        <f>'Month (Million m3)'!H225+I224</f>
        <v>210.94</v>
      </c>
      <c r="J225" s="39">
        <f>'Month (Million m3)'!I225+J224</f>
        <v>210.94</v>
      </c>
      <c r="K225" s="39">
        <f>'Month (Million m3)'!J225+K224</f>
        <v>0</v>
      </c>
      <c r="L225" s="39">
        <f>'Month (Million m3)'!K225+L224</f>
        <v>494.13</v>
      </c>
      <c r="M225" s="39">
        <f>'Month (Million m3)'!L225+M224</f>
        <v>37.909999999999997</v>
      </c>
      <c r="N225" s="39">
        <f>'Month (Million m3)'!M225+N224</f>
        <v>83.16</v>
      </c>
      <c r="O225" s="39">
        <f>'Month (Million m3)'!N225+O224</f>
        <v>829.54</v>
      </c>
      <c r="P225" s="39">
        <f>'Month (Million m3)'!O225+P224</f>
        <v>16688.64</v>
      </c>
    </row>
    <row r="226" spans="1:16" x14ac:dyDescent="0.3">
      <c r="A226" s="32">
        <f t="shared" si="20"/>
        <v>2018</v>
      </c>
      <c r="B226" s="14" t="s">
        <v>52</v>
      </c>
      <c r="C226" s="39">
        <f>'Month (Million m3)'!B226+C225</f>
        <v>3156.28</v>
      </c>
      <c r="D226" s="39">
        <f>'Month (Million m3)'!C226+D225</f>
        <v>2051.2400000000002</v>
      </c>
      <c r="E226" s="39">
        <f>'Month (Million m3)'!D226+E225</f>
        <v>14480.740000000002</v>
      </c>
      <c r="F226" s="39">
        <f>'Month (Million m3)'!E226+F225</f>
        <v>1566.0900000000001</v>
      </c>
      <c r="G226" s="39">
        <f>'Month (Million m3)'!F226+G225</f>
        <v>21254.369999999995</v>
      </c>
      <c r="H226" s="39">
        <f>'Month (Million m3)'!G226+H225</f>
        <v>141.73000000000002</v>
      </c>
      <c r="I226" s="39">
        <f>'Month (Million m3)'!H226+I225</f>
        <v>279.49</v>
      </c>
      <c r="J226" s="39">
        <f>'Month (Million m3)'!I226+J225</f>
        <v>279.49</v>
      </c>
      <c r="K226" s="39">
        <f>'Month (Million m3)'!J226+K225</f>
        <v>0</v>
      </c>
      <c r="L226" s="39">
        <f>'Month (Million m3)'!K226+L225</f>
        <v>669.36</v>
      </c>
      <c r="M226" s="39">
        <f>'Month (Million m3)'!L226+M225</f>
        <v>47.809999999999995</v>
      </c>
      <c r="N226" s="39">
        <f>'Month (Million m3)'!M226+N225</f>
        <v>83.16</v>
      </c>
      <c r="O226" s="39">
        <f>'Month (Million m3)'!N226+O225</f>
        <v>1221.55</v>
      </c>
      <c r="P226" s="39">
        <f>'Month (Million m3)'!O226+P225</f>
        <v>20032.8</v>
      </c>
    </row>
    <row r="227" spans="1:16" x14ac:dyDescent="0.3">
      <c r="A227" s="32">
        <f t="shared" si="20"/>
        <v>2018</v>
      </c>
      <c r="B227" s="14" t="s">
        <v>53</v>
      </c>
      <c r="C227" s="39">
        <f>'Month (Million m3)'!B227+C226</f>
        <v>3156.28</v>
      </c>
      <c r="D227" s="39">
        <f>'Month (Million m3)'!C227+D226</f>
        <v>2054.5400000000004</v>
      </c>
      <c r="E227" s="39">
        <f>'Month (Million m3)'!D227+E226</f>
        <v>16495.510000000002</v>
      </c>
      <c r="F227" s="39">
        <f>'Month (Million m3)'!E227+F226</f>
        <v>1820.88</v>
      </c>
      <c r="G227" s="39">
        <f>'Month (Million m3)'!F227+G226</f>
        <v>23527.239999999994</v>
      </c>
      <c r="H227" s="39">
        <f>'Month (Million m3)'!G227+H226</f>
        <v>906.34</v>
      </c>
      <c r="I227" s="39">
        <f>'Month (Million m3)'!H227+I226</f>
        <v>359.97</v>
      </c>
      <c r="J227" s="39">
        <f>'Month (Million m3)'!I227+J226</f>
        <v>359.97</v>
      </c>
      <c r="K227" s="39">
        <f>'Month (Million m3)'!J227+K226</f>
        <v>0</v>
      </c>
      <c r="L227" s="39">
        <f>'Month (Million m3)'!K227+L226</f>
        <v>845.45</v>
      </c>
      <c r="M227" s="39">
        <f>'Month (Million m3)'!L227+M226</f>
        <v>53.139999999999993</v>
      </c>
      <c r="N227" s="39">
        <f>'Month (Million m3)'!M227+N226</f>
        <v>83.16</v>
      </c>
      <c r="O227" s="39">
        <f>'Month (Million m3)'!N227+O226</f>
        <v>2248.0699999999997</v>
      </c>
      <c r="P227" s="39">
        <f>'Month (Million m3)'!O227+P226</f>
        <v>21279.149999999998</v>
      </c>
    </row>
    <row r="228" spans="1:16" x14ac:dyDescent="0.3">
      <c r="A228" s="32">
        <f t="shared" si="20"/>
        <v>2018</v>
      </c>
      <c r="B228" s="14" t="s">
        <v>54</v>
      </c>
      <c r="C228" s="39">
        <f>'Month (Million m3)'!B228+C227</f>
        <v>3156.28</v>
      </c>
      <c r="D228" s="39">
        <f>'Month (Million m3)'!C228+D227</f>
        <v>2061.0900000000006</v>
      </c>
      <c r="E228" s="39">
        <f>'Month (Million m3)'!D228+E227</f>
        <v>18173.810000000001</v>
      </c>
      <c r="F228" s="39">
        <f>'Month (Million m3)'!E228+F227</f>
        <v>2391.69</v>
      </c>
      <c r="G228" s="39">
        <f>'Month (Million m3)'!F228+G227</f>
        <v>25782.899999999994</v>
      </c>
      <c r="H228" s="39">
        <f>'Month (Million m3)'!G228+H227</f>
        <v>1174.19</v>
      </c>
      <c r="I228" s="39">
        <f>'Month (Million m3)'!H228+I227</f>
        <v>411.15000000000003</v>
      </c>
      <c r="J228" s="39">
        <f>'Month (Million m3)'!I228+J227</f>
        <v>411.15000000000003</v>
      </c>
      <c r="K228" s="39">
        <f>'Month (Million m3)'!J228+K227</f>
        <v>0</v>
      </c>
      <c r="L228" s="39">
        <f>'Month (Million m3)'!K228+L227</f>
        <v>1002.5400000000001</v>
      </c>
      <c r="M228" s="39">
        <f>'Month (Million m3)'!L228+M227</f>
        <v>61.169999999999995</v>
      </c>
      <c r="N228" s="39">
        <f>'Month (Million m3)'!M228+N227</f>
        <v>83.16</v>
      </c>
      <c r="O228" s="39">
        <f>'Month (Million m3)'!N228+O227</f>
        <v>2732.2299999999996</v>
      </c>
      <c r="P228" s="39">
        <f>'Month (Million m3)'!O228+P227</f>
        <v>23050.649999999998</v>
      </c>
    </row>
    <row r="229" spans="1:16" x14ac:dyDescent="0.3">
      <c r="A229" s="32">
        <f t="shared" si="20"/>
        <v>2018</v>
      </c>
      <c r="B229" s="14" t="s">
        <v>55</v>
      </c>
      <c r="C229" s="39">
        <f>'Month (Million m3)'!B229+C228</f>
        <v>3156.28</v>
      </c>
      <c r="D229" s="39">
        <f>'Month (Million m3)'!C229+D228</f>
        <v>2061.0900000000006</v>
      </c>
      <c r="E229" s="39">
        <f>'Month (Million m3)'!D229+E228</f>
        <v>20673.960000000003</v>
      </c>
      <c r="F229" s="39">
        <f>'Month (Million m3)'!E229+F228</f>
        <v>2705.4</v>
      </c>
      <c r="G229" s="39">
        <f>'Month (Million m3)'!F229+G228</f>
        <v>28596.759999999995</v>
      </c>
      <c r="H229" s="39">
        <f>'Month (Million m3)'!G229+H228</f>
        <v>2644.31</v>
      </c>
      <c r="I229" s="39">
        <f>'Month (Million m3)'!H229+I228</f>
        <v>472.54</v>
      </c>
      <c r="J229" s="39">
        <f>'Month (Million m3)'!I229+J228</f>
        <v>472.54</v>
      </c>
      <c r="K229" s="39">
        <f>'Month (Million m3)'!J229+K228</f>
        <v>0</v>
      </c>
      <c r="L229" s="39">
        <f>'Month (Million m3)'!K229+L228</f>
        <v>1166.17</v>
      </c>
      <c r="M229" s="39">
        <f>'Month (Million m3)'!L229+M228</f>
        <v>67.319999999999993</v>
      </c>
      <c r="N229" s="39">
        <f>'Month (Million m3)'!M229+N228</f>
        <v>172.23</v>
      </c>
      <c r="O229" s="39">
        <f>'Month (Million m3)'!N229+O228</f>
        <v>4522.5999999999995</v>
      </c>
      <c r="P229" s="39">
        <f>'Month (Million m3)'!O229+P228</f>
        <v>24074.14</v>
      </c>
    </row>
    <row r="230" spans="1:16" x14ac:dyDescent="0.3">
      <c r="A230" s="32">
        <f t="shared" si="20"/>
        <v>2018</v>
      </c>
      <c r="B230" s="14" t="s">
        <v>56</v>
      </c>
      <c r="C230" s="39">
        <f>'Month (Million m3)'!B230+C229</f>
        <v>3156.28</v>
      </c>
      <c r="D230" s="39">
        <f>'Month (Million m3)'!C230+D229</f>
        <v>2061.0900000000006</v>
      </c>
      <c r="E230" s="39">
        <f>'Month (Million m3)'!D230+E229</f>
        <v>22954.120000000003</v>
      </c>
      <c r="F230" s="39">
        <f>'Month (Million m3)'!E230+F229</f>
        <v>2928.02</v>
      </c>
      <c r="G230" s="39">
        <f>'Month (Million m3)'!F230+G229</f>
        <v>31099.539999999994</v>
      </c>
      <c r="H230" s="39">
        <f>'Month (Million m3)'!G230+H229</f>
        <v>3768.08</v>
      </c>
      <c r="I230" s="39">
        <f>'Month (Million m3)'!H230+I229</f>
        <v>552.07000000000005</v>
      </c>
      <c r="J230" s="39">
        <f>'Month (Million m3)'!I230+J229</f>
        <v>552.07000000000005</v>
      </c>
      <c r="K230" s="39">
        <f>'Month (Million m3)'!J230+K229</f>
        <v>0</v>
      </c>
      <c r="L230" s="39">
        <f>'Month (Million m3)'!K230+L229</f>
        <v>1306.97</v>
      </c>
      <c r="M230" s="39">
        <f>'Month (Million m3)'!L230+M229</f>
        <v>73.449999999999989</v>
      </c>
      <c r="N230" s="39">
        <f>'Month (Million m3)'!M230+N229</f>
        <v>172.23</v>
      </c>
      <c r="O230" s="39">
        <f>'Month (Million m3)'!N230+O229</f>
        <v>5872.83</v>
      </c>
      <c r="P230" s="39">
        <f>'Month (Million m3)'!O230+P229</f>
        <v>25226.7</v>
      </c>
    </row>
    <row r="231" spans="1:16" x14ac:dyDescent="0.3">
      <c r="A231" s="32">
        <f t="shared" si="20"/>
        <v>2018</v>
      </c>
      <c r="B231" s="14" t="s">
        <v>57</v>
      </c>
      <c r="C231" s="39">
        <f>'Month (Million m3)'!B231+C230</f>
        <v>3156.28</v>
      </c>
      <c r="D231" s="39">
        <f>'Month (Million m3)'!C231+D230</f>
        <v>2081.6700000000005</v>
      </c>
      <c r="E231" s="39">
        <f>'Month (Million m3)'!D231+E230</f>
        <v>24683.88</v>
      </c>
      <c r="F231" s="39">
        <f>'Month (Million m3)'!E231+F230</f>
        <v>3249.05</v>
      </c>
      <c r="G231" s="39">
        <f>'Month (Million m3)'!F231+G230</f>
        <v>33170.909999999996</v>
      </c>
      <c r="H231" s="39">
        <f>'Month (Million m3)'!G231+H230</f>
        <v>4463.6099999999997</v>
      </c>
      <c r="I231" s="39">
        <f>'Month (Million m3)'!H231+I230</f>
        <v>618.87</v>
      </c>
      <c r="J231" s="39">
        <f>'Month (Million m3)'!I231+J230</f>
        <v>618.87</v>
      </c>
      <c r="K231" s="39">
        <f>'Month (Million m3)'!J231+K230</f>
        <v>0</v>
      </c>
      <c r="L231" s="39">
        <f>'Month (Million m3)'!K231+L230</f>
        <v>1468.4</v>
      </c>
      <c r="M231" s="39">
        <f>'Month (Million m3)'!L231+M230</f>
        <v>80.11999999999999</v>
      </c>
      <c r="N231" s="39">
        <f>'Month (Million m3)'!M231+N230</f>
        <v>172.23</v>
      </c>
      <c r="O231" s="39">
        <f>'Month (Million m3)'!N231+O230</f>
        <v>6803.26</v>
      </c>
      <c r="P231" s="39">
        <f>'Month (Million m3)'!O231+P230</f>
        <v>26367.65</v>
      </c>
    </row>
    <row r="232" spans="1:16" x14ac:dyDescent="0.3">
      <c r="A232" s="32">
        <f t="shared" si="20"/>
        <v>2018</v>
      </c>
      <c r="B232" s="14" t="s">
        <v>58</v>
      </c>
      <c r="C232" s="39">
        <f>'Month (Million m3)'!B232+C231</f>
        <v>3161.69</v>
      </c>
      <c r="D232" s="39">
        <f>'Month (Million m3)'!C232+D231</f>
        <v>2143.3000000000006</v>
      </c>
      <c r="E232" s="39">
        <f>'Month (Million m3)'!D232+E231</f>
        <v>27515</v>
      </c>
      <c r="F232" s="39">
        <f>'Month (Million m3)'!E232+F231</f>
        <v>4243.2300000000005</v>
      </c>
      <c r="G232" s="39">
        <f>'Month (Million m3)'!F232+G231</f>
        <v>37063.24</v>
      </c>
      <c r="H232" s="39">
        <f>'Month (Million m3)'!G232+H231</f>
        <v>4472.28</v>
      </c>
      <c r="I232" s="39">
        <f>'Month (Million m3)'!H232+I231</f>
        <v>668.04</v>
      </c>
      <c r="J232" s="39">
        <f>'Month (Million m3)'!I232+J231</f>
        <v>668.04</v>
      </c>
      <c r="K232" s="39">
        <f>'Month (Million m3)'!J232+K231</f>
        <v>0</v>
      </c>
      <c r="L232" s="39">
        <f>'Month (Million m3)'!K232+L231</f>
        <v>1666.41</v>
      </c>
      <c r="M232" s="39">
        <f>'Month (Million m3)'!L232+M231</f>
        <v>88.149999999999991</v>
      </c>
      <c r="N232" s="39">
        <f>'Month (Million m3)'!M232+N231</f>
        <v>172.23</v>
      </c>
      <c r="O232" s="39">
        <f>'Month (Million m3)'!N232+O231</f>
        <v>7067.14</v>
      </c>
      <c r="P232" s="39">
        <f>'Month (Million m3)'!O232+P231</f>
        <v>29996.100000000002</v>
      </c>
    </row>
    <row r="233" spans="1:16" x14ac:dyDescent="0.3">
      <c r="A233" s="32">
        <f t="shared" si="20"/>
        <v>2018</v>
      </c>
      <c r="B233" s="14" t="s">
        <v>59</v>
      </c>
      <c r="C233" s="39">
        <f>'Month (Million m3)'!B233+C232</f>
        <v>3162.54</v>
      </c>
      <c r="D233" s="39">
        <f>'Month (Million m3)'!C233+D232</f>
        <v>2272.7700000000004</v>
      </c>
      <c r="E233" s="39">
        <f>'Month (Million m3)'!D233+E232</f>
        <v>30615.37</v>
      </c>
      <c r="F233" s="39">
        <f>'Month (Million m3)'!E233+F232</f>
        <v>5401.6600000000008</v>
      </c>
      <c r="G233" s="39">
        <f>'Month (Million m3)'!F233+G232</f>
        <v>41452.36</v>
      </c>
      <c r="H233" s="39">
        <f>'Month (Million m3)'!G233+H232</f>
        <v>4482.59</v>
      </c>
      <c r="I233" s="39">
        <f>'Month (Million m3)'!H233+I232</f>
        <v>734.91</v>
      </c>
      <c r="J233" s="39">
        <f>'Month (Million m3)'!I233+J232</f>
        <v>734.91</v>
      </c>
      <c r="K233" s="39">
        <f>'Month (Million m3)'!J233+K232</f>
        <v>0</v>
      </c>
      <c r="L233" s="39">
        <f>'Month (Million m3)'!K233+L232</f>
        <v>1896.2800000000002</v>
      </c>
      <c r="M233" s="39">
        <f>'Month (Million m3)'!L233+M232</f>
        <v>99.929999999999993</v>
      </c>
      <c r="N233" s="39">
        <f>'Month (Million m3)'!M233+N232</f>
        <v>172.23</v>
      </c>
      <c r="O233" s="39">
        <f>'Month (Million m3)'!N233+O232</f>
        <v>7385.97</v>
      </c>
      <c r="P233" s="39">
        <f>'Month (Million m3)'!O233+P232</f>
        <v>34066.39</v>
      </c>
    </row>
    <row r="234" spans="1:16" x14ac:dyDescent="0.3">
      <c r="A234" s="32">
        <f t="shared" si="20"/>
        <v>2018</v>
      </c>
      <c r="B234" s="14" t="s">
        <v>60</v>
      </c>
      <c r="C234" s="39">
        <f>'Month (Million m3)'!B234+C233</f>
        <v>3197.47</v>
      </c>
      <c r="D234" s="39">
        <f>'Month (Million m3)'!C234+D233</f>
        <v>2708.6200000000003</v>
      </c>
      <c r="E234" s="39">
        <f>'Month (Million m3)'!D234+E233</f>
        <v>34085.54</v>
      </c>
      <c r="F234" s="39">
        <f>'Month (Million m3)'!E234+F233</f>
        <v>6921.7800000000007</v>
      </c>
      <c r="G234" s="39">
        <f>'Month (Million m3)'!F234+G233</f>
        <v>46913.42</v>
      </c>
      <c r="H234" s="39">
        <f>'Month (Million m3)'!G234+H233</f>
        <v>4482.59</v>
      </c>
      <c r="I234" s="39">
        <f>'Month (Million m3)'!H234+I233</f>
        <v>806.31</v>
      </c>
      <c r="J234" s="39">
        <f>'Month (Million m3)'!I234+J233</f>
        <v>806.31</v>
      </c>
      <c r="K234" s="39">
        <f>'Month (Million m3)'!J234+K233</f>
        <v>0</v>
      </c>
      <c r="L234" s="39">
        <f>'Month (Million m3)'!K234+L233</f>
        <v>2126.3300000000004</v>
      </c>
      <c r="M234" s="39">
        <f>'Month (Million m3)'!L234+M233</f>
        <v>114.13</v>
      </c>
      <c r="N234" s="39">
        <f>'Month (Million m3)'!M234+N233</f>
        <v>172.23</v>
      </c>
      <c r="O234" s="39">
        <f>'Month (Million m3)'!N234+O233</f>
        <v>7701.62</v>
      </c>
      <c r="P234" s="39">
        <f>'Month (Million m3)'!O234+P233</f>
        <v>39211.81</v>
      </c>
    </row>
    <row r="235" spans="1:16" x14ac:dyDescent="0.3">
      <c r="A235" s="55">
        <v>2019</v>
      </c>
      <c r="B235" s="54" t="s">
        <v>49</v>
      </c>
      <c r="C235" s="56">
        <f>'Month (Million m3)'!B235</f>
        <v>247.98</v>
      </c>
      <c r="D235" s="56">
        <f>'Month (Million m3)'!C235</f>
        <v>950.64</v>
      </c>
      <c r="E235" s="56">
        <f>'Month (Million m3)'!D235</f>
        <v>3823.43</v>
      </c>
      <c r="F235" s="56">
        <f>'Month (Million m3)'!E235</f>
        <v>1503.9</v>
      </c>
      <c r="G235" s="56">
        <f>'Month (Million m3)'!F235</f>
        <v>6525.96</v>
      </c>
      <c r="H235" s="56">
        <f>'Month (Million m3)'!G235</f>
        <v>0</v>
      </c>
      <c r="I235" s="56">
        <f>'Month (Million m3)'!H235</f>
        <v>72.06</v>
      </c>
      <c r="J235" s="56">
        <f>'Month (Million m3)'!I235</f>
        <v>71.97</v>
      </c>
      <c r="K235" s="56">
        <f>'Month (Million m3)'!J235</f>
        <v>0</v>
      </c>
      <c r="L235" s="56">
        <f>'Month (Million m3)'!K235</f>
        <v>259.7</v>
      </c>
      <c r="M235" s="56">
        <f>'Month (Million m3)'!L235</f>
        <v>15.16</v>
      </c>
      <c r="N235" s="56">
        <f>'Month (Million m3)'!M235</f>
        <v>0</v>
      </c>
      <c r="O235" s="56">
        <f>'Month (Million m3)'!N235</f>
        <v>346.92</v>
      </c>
      <c r="P235" s="56">
        <f>'Month (Million m3)'!O235</f>
        <v>6179.04</v>
      </c>
    </row>
    <row r="236" spans="1:16" x14ac:dyDescent="0.3">
      <c r="A236" s="32">
        <f t="shared" si="20"/>
        <v>2019</v>
      </c>
      <c r="B236" s="14" t="s">
        <v>50</v>
      </c>
      <c r="C236" s="39">
        <f>'Month (Million m3)'!B236+C235</f>
        <v>290.05</v>
      </c>
      <c r="D236" s="39">
        <f>'Month (Million m3)'!C236+D235</f>
        <v>1264.51</v>
      </c>
      <c r="E236" s="39">
        <f>'Month (Million m3)'!D236+E235</f>
        <v>6714.54</v>
      </c>
      <c r="F236" s="39">
        <f>'Month (Million m3)'!E236+F235</f>
        <v>2606.2800000000002</v>
      </c>
      <c r="G236" s="39">
        <f>'Month (Million m3)'!F236+G235</f>
        <v>10875.39</v>
      </c>
      <c r="H236" s="39">
        <f>'Month (Million m3)'!G236+H235</f>
        <v>2.1800000000000002</v>
      </c>
      <c r="I236" s="39">
        <f>'Month (Million m3)'!H236+I235</f>
        <v>133.17000000000002</v>
      </c>
      <c r="J236" s="39">
        <f>'Month (Million m3)'!I236+J235</f>
        <v>133.07999999999998</v>
      </c>
      <c r="K236" s="39">
        <f>'Month (Million m3)'!J236+K235</f>
        <v>0</v>
      </c>
      <c r="L236" s="39">
        <f>'Month (Million m3)'!K236+L235</f>
        <v>452.40999999999997</v>
      </c>
      <c r="M236" s="39">
        <f>'Month (Million m3)'!L236+M235</f>
        <v>28.34</v>
      </c>
      <c r="N236" s="39">
        <f>'Month (Million m3)'!M236+N235</f>
        <v>0</v>
      </c>
      <c r="O236" s="39">
        <f>'Month (Million m3)'!N236+O235</f>
        <v>616.1</v>
      </c>
      <c r="P236" s="39">
        <f>'Month (Million m3)'!O236+P235</f>
        <v>10259.290000000001</v>
      </c>
    </row>
    <row r="237" spans="1:16" x14ac:dyDescent="0.3">
      <c r="A237" s="32">
        <f t="shared" si="20"/>
        <v>2019</v>
      </c>
      <c r="B237" s="14" t="s">
        <v>51</v>
      </c>
      <c r="C237" s="39">
        <f>'Month (Million m3)'!B237+C236</f>
        <v>290.55</v>
      </c>
      <c r="D237" s="39">
        <f>'Month (Million m3)'!C237+D236</f>
        <v>1268.1600000000001</v>
      </c>
      <c r="E237" s="39">
        <f>'Month (Million m3)'!D237+E236</f>
        <v>9357.98</v>
      </c>
      <c r="F237" s="39">
        <f>'Month (Million m3)'!E237+F236</f>
        <v>4230.66</v>
      </c>
      <c r="G237" s="39">
        <f>'Month (Million m3)'!F237+G236</f>
        <v>15147.36</v>
      </c>
      <c r="H237" s="39">
        <f>'Month (Million m3)'!G237+H236</f>
        <v>16.36</v>
      </c>
      <c r="I237" s="39">
        <f>'Month (Million m3)'!H237+I236</f>
        <v>200.43</v>
      </c>
      <c r="J237" s="39">
        <f>'Month (Million m3)'!I237+J236</f>
        <v>200.33999999999997</v>
      </c>
      <c r="K237" s="39">
        <f>'Month (Million m3)'!J237+K236</f>
        <v>0</v>
      </c>
      <c r="L237" s="39">
        <f>'Month (Million m3)'!K237+L236</f>
        <v>697.98</v>
      </c>
      <c r="M237" s="39">
        <f>'Month (Million m3)'!L237+M236</f>
        <v>42.34</v>
      </c>
      <c r="N237" s="39">
        <f>'Month (Million m3)'!M237+N236</f>
        <v>0</v>
      </c>
      <c r="O237" s="39">
        <f>'Month (Million m3)'!N237+O236</f>
        <v>957.12</v>
      </c>
      <c r="P237" s="39">
        <f>'Month (Million m3)'!O237+P236</f>
        <v>14190.25</v>
      </c>
    </row>
    <row r="238" spans="1:16" x14ac:dyDescent="0.3">
      <c r="A238" s="32">
        <f t="shared" si="20"/>
        <v>2019</v>
      </c>
      <c r="B238" s="14" t="s">
        <v>52</v>
      </c>
      <c r="C238" s="39">
        <f>'Month (Million m3)'!B238+C237</f>
        <v>290.55</v>
      </c>
      <c r="D238" s="39">
        <f>'Month (Million m3)'!C238+D237</f>
        <v>1269.5400000000002</v>
      </c>
      <c r="E238" s="39">
        <f>'Month (Million m3)'!D238+E237</f>
        <v>11333.74</v>
      </c>
      <c r="F238" s="39">
        <f>'Month (Million m3)'!E238+F237</f>
        <v>6378.74</v>
      </c>
      <c r="G238" s="39">
        <f>'Month (Million m3)'!F238+G237</f>
        <v>19272.580000000002</v>
      </c>
      <c r="H238" s="39">
        <f>'Month (Million m3)'!G238+H237</f>
        <v>565.39</v>
      </c>
      <c r="I238" s="39">
        <f>'Month (Million m3)'!H238+I237</f>
        <v>258.5</v>
      </c>
      <c r="J238" s="39">
        <f>'Month (Million m3)'!I238+J237</f>
        <v>258.40999999999997</v>
      </c>
      <c r="K238" s="39">
        <f>'Month (Million m3)'!J238+K237</f>
        <v>0</v>
      </c>
      <c r="L238" s="39">
        <f>'Month (Million m3)'!K238+L237</f>
        <v>950.29</v>
      </c>
      <c r="M238" s="39">
        <f>'Month (Million m3)'!L238+M237</f>
        <v>49.42</v>
      </c>
      <c r="N238" s="39">
        <f>'Month (Million m3)'!M238+N237</f>
        <v>0</v>
      </c>
      <c r="O238" s="39">
        <f>'Month (Million m3)'!N238+O237</f>
        <v>1823.6100000000001</v>
      </c>
      <c r="P238" s="39">
        <f>'Month (Million m3)'!O238+P237</f>
        <v>17448.97</v>
      </c>
    </row>
    <row r="239" spans="1:16" x14ac:dyDescent="0.3">
      <c r="A239" s="32">
        <f t="shared" si="20"/>
        <v>2019</v>
      </c>
      <c r="B239" s="14" t="s">
        <v>53</v>
      </c>
      <c r="C239" s="39">
        <f>'Month (Million m3)'!B239+C238</f>
        <v>290.55</v>
      </c>
      <c r="D239" s="39">
        <f>'Month (Million m3)'!C239+D238</f>
        <v>1271.2600000000002</v>
      </c>
      <c r="E239" s="39">
        <f>'Month (Million m3)'!D239+E238</f>
        <v>12917.59</v>
      </c>
      <c r="F239" s="39">
        <f>'Month (Million m3)'!E239+F238</f>
        <v>8489.26</v>
      </c>
      <c r="G239" s="39">
        <f>'Month (Million m3)'!F239+G238</f>
        <v>22968.660000000003</v>
      </c>
      <c r="H239" s="39">
        <f>'Month (Million m3)'!G239+H238</f>
        <v>1773.0300000000002</v>
      </c>
      <c r="I239" s="39">
        <f>'Month (Million m3)'!H239+I238</f>
        <v>313.67</v>
      </c>
      <c r="J239" s="39">
        <f>'Month (Million m3)'!I239+J238</f>
        <v>313.58</v>
      </c>
      <c r="K239" s="39">
        <f>'Month (Million m3)'!J239+K238</f>
        <v>0</v>
      </c>
      <c r="L239" s="39">
        <f>'Month (Million m3)'!K239+L238</f>
        <v>1203.4000000000001</v>
      </c>
      <c r="M239" s="39">
        <f>'Month (Million m3)'!L239+M238</f>
        <v>57</v>
      </c>
      <c r="N239" s="39">
        <f>'Month (Million m3)'!M239+N238</f>
        <v>0</v>
      </c>
      <c r="O239" s="39">
        <f>'Month (Million m3)'!N239+O238</f>
        <v>3347.11</v>
      </c>
      <c r="P239" s="39">
        <f>'Month (Million m3)'!O239+P238</f>
        <v>19621.560000000001</v>
      </c>
    </row>
    <row r="240" spans="1:16" x14ac:dyDescent="0.3">
      <c r="A240" s="32">
        <f t="shared" si="20"/>
        <v>2019</v>
      </c>
      <c r="B240" s="14" t="s">
        <v>54</v>
      </c>
      <c r="C240" s="39">
        <f>'Month (Million m3)'!B240+C239</f>
        <v>290.55</v>
      </c>
      <c r="D240" s="39">
        <f>'Month (Million m3)'!C240+D239</f>
        <v>1271.2600000000002</v>
      </c>
      <c r="E240" s="39">
        <f>'Month (Million m3)'!D240+E239</f>
        <v>15394.6</v>
      </c>
      <c r="F240" s="39">
        <f>'Month (Million m3)'!E240+F239</f>
        <v>9104.02</v>
      </c>
      <c r="G240" s="39">
        <f>'Month (Million m3)'!F240+G239</f>
        <v>26060.430000000004</v>
      </c>
      <c r="H240" s="39">
        <f>'Month (Million m3)'!G240+H239</f>
        <v>2790.4100000000003</v>
      </c>
      <c r="I240" s="39">
        <f>'Month (Million m3)'!H240+I239</f>
        <v>357.18</v>
      </c>
      <c r="J240" s="39">
        <f>'Month (Million m3)'!I240+J239</f>
        <v>357.09</v>
      </c>
      <c r="K240" s="39">
        <f>'Month (Million m3)'!J240+K239</f>
        <v>0</v>
      </c>
      <c r="L240" s="39">
        <f>'Month (Million m3)'!K240+L239</f>
        <v>1425.4</v>
      </c>
      <c r="M240" s="39">
        <f>'Month (Million m3)'!L240+M239</f>
        <v>68.13</v>
      </c>
      <c r="N240" s="39">
        <f>'Month (Million m3)'!M240+N239</f>
        <v>0</v>
      </c>
      <c r="O240" s="39">
        <f>'Month (Million m3)'!N240+O239</f>
        <v>4641.13</v>
      </c>
      <c r="P240" s="39">
        <f>'Month (Million m3)'!O240+P239</f>
        <v>21419.31</v>
      </c>
    </row>
    <row r="241" spans="1:16" x14ac:dyDescent="0.3">
      <c r="A241" s="32">
        <f t="shared" si="20"/>
        <v>2019</v>
      </c>
      <c r="B241" s="14" t="s">
        <v>55</v>
      </c>
      <c r="C241" s="39">
        <f>'Month (Million m3)'!B241+C240</f>
        <v>290.55</v>
      </c>
      <c r="D241" s="39">
        <f>'Month (Million m3)'!C241+D240</f>
        <v>1274.0500000000002</v>
      </c>
      <c r="E241" s="39">
        <f>'Month (Million m3)'!D241+E240</f>
        <v>17259.3</v>
      </c>
      <c r="F241" s="39">
        <f>'Month (Million m3)'!E241+F240</f>
        <v>9607.65</v>
      </c>
      <c r="G241" s="39">
        <f>'Month (Million m3)'!F241+G240</f>
        <v>28431.550000000003</v>
      </c>
      <c r="H241" s="39">
        <f>'Month (Million m3)'!G241+H240</f>
        <v>3327.2200000000003</v>
      </c>
      <c r="I241" s="39">
        <f>'Month (Million m3)'!H241+I240</f>
        <v>405.75</v>
      </c>
      <c r="J241" s="39">
        <f>'Month (Million m3)'!I241+J240</f>
        <v>403.12</v>
      </c>
      <c r="K241" s="39">
        <f>'Month (Million m3)'!J241+K240</f>
        <v>0</v>
      </c>
      <c r="L241" s="39">
        <f>'Month (Million m3)'!K241+L240</f>
        <v>1652.67</v>
      </c>
      <c r="M241" s="39">
        <f>'Month (Million m3)'!L241+M240</f>
        <v>74.41</v>
      </c>
      <c r="N241" s="39">
        <f>'Month (Million m3)'!M241+N240</f>
        <v>0</v>
      </c>
      <c r="O241" s="39">
        <f>'Month (Million m3)'!N241+O240</f>
        <v>5460.06</v>
      </c>
      <c r="P241" s="39">
        <f>'Month (Million m3)'!O241+P240</f>
        <v>22971.5</v>
      </c>
    </row>
    <row r="242" spans="1:16" x14ac:dyDescent="0.3">
      <c r="A242" s="32">
        <f t="shared" si="20"/>
        <v>2019</v>
      </c>
      <c r="B242" s="14" t="s">
        <v>56</v>
      </c>
      <c r="C242" s="39">
        <f>'Month (Million m3)'!B242+C241</f>
        <v>290.55</v>
      </c>
      <c r="D242" s="39">
        <f>'Month (Million m3)'!C242+D241</f>
        <v>1300.8000000000002</v>
      </c>
      <c r="E242" s="39">
        <f>'Month (Million m3)'!D242+E241</f>
        <v>18684.129999999997</v>
      </c>
      <c r="F242" s="39">
        <f>'Month (Million m3)'!E242+F241</f>
        <v>9686.58</v>
      </c>
      <c r="G242" s="39">
        <f>'Month (Million m3)'!F242+G241</f>
        <v>29962.06</v>
      </c>
      <c r="H242" s="39">
        <f>'Month (Million m3)'!G242+H241</f>
        <v>3762.32</v>
      </c>
      <c r="I242" s="39">
        <f>'Month (Million m3)'!H242+I241</f>
        <v>437.13</v>
      </c>
      <c r="J242" s="39">
        <f>'Month (Million m3)'!I242+J241</f>
        <v>434.5</v>
      </c>
      <c r="K242" s="39">
        <f>'Month (Million m3)'!J242+K241</f>
        <v>0</v>
      </c>
      <c r="L242" s="39">
        <f>'Month (Million m3)'!K242+L241</f>
        <v>1817.46</v>
      </c>
      <c r="M242" s="39">
        <f>'Month (Million m3)'!L242+M241</f>
        <v>84.929999999999993</v>
      </c>
      <c r="N242" s="39">
        <f>'Month (Million m3)'!M242+N241</f>
        <v>0</v>
      </c>
      <c r="O242" s="39">
        <f>'Month (Million m3)'!N242+O241</f>
        <v>6101.84</v>
      </c>
      <c r="P242" s="39">
        <f>'Month (Million m3)'!O242+P241</f>
        <v>23860.23</v>
      </c>
    </row>
    <row r="243" spans="1:16" x14ac:dyDescent="0.3">
      <c r="A243" s="32">
        <f t="shared" si="20"/>
        <v>2019</v>
      </c>
      <c r="B243" s="14" t="s">
        <v>57</v>
      </c>
      <c r="C243" s="39">
        <f>'Month (Million m3)'!B243+C242</f>
        <v>290.55</v>
      </c>
      <c r="D243" s="39">
        <f>'Month (Million m3)'!C243+D242</f>
        <v>1324.39</v>
      </c>
      <c r="E243" s="39">
        <f>'Month (Million m3)'!D243+E242</f>
        <v>19457.37</v>
      </c>
      <c r="F243" s="39">
        <f>'Month (Million m3)'!E243+F242</f>
        <v>10888.07</v>
      </c>
      <c r="G243" s="39">
        <f>'Month (Million m3)'!F243+G242</f>
        <v>31960.370000000003</v>
      </c>
      <c r="H243" s="39">
        <f>'Month (Million m3)'!G243+H242</f>
        <v>4344.87</v>
      </c>
      <c r="I243" s="39">
        <f>'Month (Million m3)'!H243+I242</f>
        <v>514.21</v>
      </c>
      <c r="J243" s="39">
        <f>'Month (Million m3)'!I243+J242</f>
        <v>492.17</v>
      </c>
      <c r="K243" s="39">
        <f>'Month (Million m3)'!J243+K242</f>
        <v>0</v>
      </c>
      <c r="L243" s="39">
        <f>'Month (Million m3)'!K243+L242</f>
        <v>2043.2</v>
      </c>
      <c r="M243" s="39">
        <f>'Month (Million m3)'!L243+M242</f>
        <v>96.3</v>
      </c>
      <c r="N243" s="39">
        <f>'Month (Million m3)'!M243+N242</f>
        <v>0</v>
      </c>
      <c r="O243" s="39">
        <f>'Month (Million m3)'!N243+O242</f>
        <v>6998.57</v>
      </c>
      <c r="P243" s="39">
        <f>'Month (Million m3)'!O243+P242</f>
        <v>24961.809999999998</v>
      </c>
    </row>
    <row r="244" spans="1:16" x14ac:dyDescent="0.3">
      <c r="A244" s="32">
        <f t="shared" si="20"/>
        <v>2019</v>
      </c>
      <c r="B244" s="14" t="s">
        <v>58</v>
      </c>
      <c r="C244" s="39">
        <f>'Month (Million m3)'!B244+C243</f>
        <v>290.55</v>
      </c>
      <c r="D244" s="39">
        <f>'Month (Million m3)'!C244+D243</f>
        <v>1376.23</v>
      </c>
      <c r="E244" s="39">
        <f>'Month (Million m3)'!D244+E243</f>
        <v>21318.25</v>
      </c>
      <c r="F244" s="39">
        <f>'Month (Million m3)'!E244+F243</f>
        <v>12644.1</v>
      </c>
      <c r="G244" s="39">
        <f>'Month (Million m3)'!F244+G243</f>
        <v>35629.120000000003</v>
      </c>
      <c r="H244" s="39">
        <f>'Month (Million m3)'!G244+H243</f>
        <v>4366.5599999999995</v>
      </c>
      <c r="I244" s="39">
        <f>'Month (Million m3)'!H244+I243</f>
        <v>742.31000000000006</v>
      </c>
      <c r="J244" s="39">
        <f>'Month (Million m3)'!I244+J243</f>
        <v>552.5</v>
      </c>
      <c r="K244" s="39">
        <f>'Month (Million m3)'!J244+K243</f>
        <v>0</v>
      </c>
      <c r="L244" s="39">
        <f>'Month (Million m3)'!K244+L243</f>
        <v>2318.08</v>
      </c>
      <c r="M244" s="39">
        <f>'Month (Million m3)'!L244+M243</f>
        <v>108.06</v>
      </c>
      <c r="N244" s="39">
        <f>'Month (Million m3)'!M244+N243</f>
        <v>0</v>
      </c>
      <c r="O244" s="39">
        <f>'Month (Million m3)'!N244+O243</f>
        <v>7535</v>
      </c>
      <c r="P244" s="39">
        <f>'Month (Million m3)'!O244+P243</f>
        <v>28094.129999999997</v>
      </c>
    </row>
    <row r="245" spans="1:16" x14ac:dyDescent="0.3">
      <c r="A245" s="32">
        <f t="shared" si="20"/>
        <v>2019</v>
      </c>
      <c r="B245" s="14" t="s">
        <v>59</v>
      </c>
      <c r="C245" s="39">
        <f>'Month (Million m3)'!B245+C244</f>
        <v>344.24</v>
      </c>
      <c r="D245" s="39">
        <f>'Month (Million m3)'!C245+D244</f>
        <v>1497.55</v>
      </c>
      <c r="E245" s="39">
        <f>'Month (Million m3)'!D245+E244</f>
        <v>24101.919999999998</v>
      </c>
      <c r="F245" s="39">
        <f>'Month (Million m3)'!E245+F244</f>
        <v>14244.14</v>
      </c>
      <c r="G245" s="39">
        <f>'Month (Million m3)'!F245+G244</f>
        <v>40187.850000000006</v>
      </c>
      <c r="H245" s="39">
        <f>'Month (Million m3)'!G245+H244</f>
        <v>4366.5599999999995</v>
      </c>
      <c r="I245" s="39">
        <f>'Month (Million m3)'!H245+I244</f>
        <v>805.5</v>
      </c>
      <c r="J245" s="39">
        <f>'Month (Million m3)'!I245+J244</f>
        <v>588.59</v>
      </c>
      <c r="K245" s="39">
        <f>'Month (Million m3)'!J245+K244</f>
        <v>0</v>
      </c>
      <c r="L245" s="39">
        <f>'Month (Million m3)'!K245+L244</f>
        <v>2627.8</v>
      </c>
      <c r="M245" s="39">
        <f>'Month (Million m3)'!L245+M244</f>
        <v>122.28</v>
      </c>
      <c r="N245" s="39">
        <f>'Month (Million m3)'!M245+N244</f>
        <v>0</v>
      </c>
      <c r="O245" s="39">
        <f>'Month (Million m3)'!N245+O244</f>
        <v>7922.13</v>
      </c>
      <c r="P245" s="39">
        <f>'Month (Million m3)'!O245+P244</f>
        <v>32265.729999999996</v>
      </c>
    </row>
    <row r="246" spans="1:16" x14ac:dyDescent="0.3">
      <c r="A246" s="32">
        <f t="shared" si="20"/>
        <v>2019</v>
      </c>
      <c r="B246" s="14" t="s">
        <v>60</v>
      </c>
      <c r="C246" s="39">
        <f>'Month (Million m3)'!B246+C245</f>
        <v>366.02</v>
      </c>
      <c r="D246" s="39">
        <f>'Month (Million m3)'!C246+D245</f>
        <v>1581.31</v>
      </c>
      <c r="E246" s="39">
        <f>'Month (Million m3)'!D246+E245</f>
        <v>26983.73</v>
      </c>
      <c r="F246" s="39">
        <f>'Month (Million m3)'!E246+F245</f>
        <v>17104.11</v>
      </c>
      <c r="G246" s="39">
        <f>'Month (Million m3)'!F246+G245</f>
        <v>46035.170000000006</v>
      </c>
      <c r="H246" s="39">
        <f>'Month (Million m3)'!G246+H245</f>
        <v>4419.7999999999993</v>
      </c>
      <c r="I246" s="39">
        <f>'Month (Million m3)'!H246+I245</f>
        <v>958.86</v>
      </c>
      <c r="J246" s="39">
        <f>'Month (Million m3)'!I246+J245</f>
        <v>633.51</v>
      </c>
      <c r="K246" s="39">
        <f>'Month (Million m3)'!J246+K245</f>
        <v>0</v>
      </c>
      <c r="L246" s="39">
        <f>'Month (Million m3)'!K246+L245</f>
        <v>2904.23</v>
      </c>
      <c r="M246" s="39">
        <f>'Month (Million m3)'!L246+M245</f>
        <v>136.99</v>
      </c>
      <c r="N246" s="39">
        <f>'Month (Million m3)'!M246+N245</f>
        <v>0</v>
      </c>
      <c r="O246" s="39">
        <f>'Month (Million m3)'!N246+O245</f>
        <v>8419.880000000001</v>
      </c>
      <c r="P246" s="39">
        <f>'Month (Million m3)'!O246+P245</f>
        <v>37615.299999999996</v>
      </c>
    </row>
    <row r="247" spans="1:16" x14ac:dyDescent="0.3">
      <c r="A247" s="55">
        <v>2020</v>
      </c>
      <c r="B247" s="54" t="s">
        <v>384</v>
      </c>
      <c r="C247" s="56">
        <f>'Month (Million m3)'!B247</f>
        <v>0</v>
      </c>
      <c r="D247" s="56">
        <f>'Month (Million m3)'!C247</f>
        <v>13.55</v>
      </c>
      <c r="E247" s="56">
        <f>'Month (Million m3)'!D247</f>
        <v>1745.88</v>
      </c>
      <c r="F247" s="56">
        <f>'Month (Million m3)'!E247</f>
        <v>2243.8200000000002</v>
      </c>
      <c r="G247" s="56">
        <f>'Month (Million m3)'!F247</f>
        <v>4003.26</v>
      </c>
      <c r="H247" s="56">
        <f>'Month (Million m3)'!G247</f>
        <v>16.79</v>
      </c>
      <c r="I247" s="56">
        <f>'Month (Million m3)'!H247</f>
        <v>123.75</v>
      </c>
      <c r="J247" s="56">
        <f>'Month (Million m3)'!I247</f>
        <v>49</v>
      </c>
      <c r="K247" s="56">
        <f>'Month (Million m3)'!J247</f>
        <v>0</v>
      </c>
      <c r="L247" s="56">
        <f>'Month (Million m3)'!K247</f>
        <v>304.02999999999997</v>
      </c>
      <c r="M247" s="56">
        <f>'Month (Million m3)'!L247</f>
        <v>14.68</v>
      </c>
      <c r="N247" s="56">
        <f>'Month (Million m3)'!M247</f>
        <v>0</v>
      </c>
      <c r="O247" s="56">
        <f>'Month (Million m3)'!N247</f>
        <v>459.24</v>
      </c>
      <c r="P247" s="56">
        <f>'Month (Million m3)'!O247</f>
        <v>3544.01</v>
      </c>
    </row>
    <row r="248" spans="1:16" x14ac:dyDescent="0.3">
      <c r="A248" s="32">
        <f t="shared" si="20"/>
        <v>2020</v>
      </c>
      <c r="B248" s="14" t="s">
        <v>491</v>
      </c>
      <c r="C248" s="39">
        <f>'Month (Million m3)'!B248+C247</f>
        <v>7.92</v>
      </c>
      <c r="D248" s="39">
        <f>'Month (Million m3)'!C248+D247</f>
        <v>84.47</v>
      </c>
      <c r="E248" s="39">
        <f>'Month (Million m3)'!D248+E247</f>
        <v>4025.9300000000003</v>
      </c>
      <c r="F248" s="39">
        <f>'Month (Million m3)'!E248+F247</f>
        <v>4136.83</v>
      </c>
      <c r="G248" s="39">
        <f>'Month (Million m3)'!F248+G247</f>
        <v>8255.16</v>
      </c>
      <c r="H248" s="39">
        <f>'Month (Million m3)'!G248+H247</f>
        <v>20.46</v>
      </c>
      <c r="I248" s="39">
        <f>'Month (Million m3)'!H248+I247</f>
        <v>177.96</v>
      </c>
      <c r="J248" s="39">
        <f>'Month (Million m3)'!I248+J247</f>
        <v>92.4</v>
      </c>
      <c r="K248" s="39">
        <f>'Month (Million m3)'!J248+K247</f>
        <v>0</v>
      </c>
      <c r="L248" s="39">
        <f>'Month (Million m3)'!K248+L247</f>
        <v>587.27</v>
      </c>
      <c r="M248" s="39">
        <f>'Month (Million m3)'!L248+M247</f>
        <v>27.91</v>
      </c>
      <c r="N248" s="39">
        <f>'Month (Million m3)'!M248+N247</f>
        <v>0</v>
      </c>
      <c r="O248" s="39">
        <f>'Month (Million m3)'!N248+O247</f>
        <v>813.59</v>
      </c>
      <c r="P248" s="39">
        <f>'Month (Million m3)'!O248+P247</f>
        <v>7441.56</v>
      </c>
    </row>
    <row r="249" spans="1:16" x14ac:dyDescent="0.3">
      <c r="A249" s="32">
        <f t="shared" si="20"/>
        <v>2020</v>
      </c>
      <c r="B249" s="14" t="s">
        <v>492</v>
      </c>
      <c r="C249" s="39">
        <f>'Month (Million m3)'!B249+C248</f>
        <v>33.89</v>
      </c>
      <c r="D249" s="39">
        <f>'Month (Million m3)'!C249+D248</f>
        <v>100.08</v>
      </c>
      <c r="E249" s="39">
        <f>'Month (Million m3)'!D249+E248</f>
        <v>6971.56</v>
      </c>
      <c r="F249" s="39">
        <f>'Month (Million m3)'!E249+F248</f>
        <v>6416.2</v>
      </c>
      <c r="G249" s="39">
        <f>'Month (Million m3)'!F249+G248</f>
        <v>13521.74</v>
      </c>
      <c r="H249" s="39">
        <f>'Month (Million m3)'!G249+H248</f>
        <v>171.35</v>
      </c>
      <c r="I249" s="39">
        <f>'Month (Million m3)'!H249+I248</f>
        <v>227.39000000000001</v>
      </c>
      <c r="J249" s="39">
        <f>'Month (Million m3)'!I249+J248</f>
        <v>141.83000000000001</v>
      </c>
      <c r="K249" s="39">
        <f>'Month (Million m3)'!J249+K248</f>
        <v>0</v>
      </c>
      <c r="L249" s="39">
        <f>'Month (Million m3)'!K249+L248</f>
        <v>884.84999999999991</v>
      </c>
      <c r="M249" s="39">
        <f>'Month (Million m3)'!L249+M248</f>
        <v>42.43</v>
      </c>
      <c r="N249" s="39">
        <f>'Month (Million m3)'!M249+N248</f>
        <v>0</v>
      </c>
      <c r="O249" s="39">
        <f>'Month (Million m3)'!N249+O248</f>
        <v>1326.02</v>
      </c>
      <c r="P249" s="39">
        <f>'Month (Million m3)'!O249+P248</f>
        <v>12195.71</v>
      </c>
    </row>
    <row r="250" spans="1:16" x14ac:dyDescent="0.3">
      <c r="A250" s="32">
        <f t="shared" si="20"/>
        <v>2020</v>
      </c>
      <c r="B250" s="14" t="s">
        <v>493</v>
      </c>
      <c r="C250" s="39">
        <f>'Month (Million m3)'!B250+C249</f>
        <v>33.89</v>
      </c>
      <c r="D250" s="39">
        <f>'Month (Million m3)'!C250+D249</f>
        <v>100.08</v>
      </c>
      <c r="E250" s="39">
        <f>'Month (Million m3)'!D250+E249</f>
        <v>8118.9400000000005</v>
      </c>
      <c r="F250" s="39">
        <f>'Month (Million m3)'!E250+F249</f>
        <v>8799.48</v>
      </c>
      <c r="G250" s="39">
        <f>'Month (Million m3)'!F250+G249</f>
        <v>17052.400000000001</v>
      </c>
      <c r="H250" s="39">
        <f>'Month (Million m3)'!G250+H249</f>
        <v>674.1</v>
      </c>
      <c r="I250" s="39">
        <f>'Month (Million m3)'!H250+I249</f>
        <v>625.37</v>
      </c>
      <c r="J250" s="39">
        <f>'Month (Million m3)'!I250+J249</f>
        <v>205.4</v>
      </c>
      <c r="K250" s="39">
        <f>'Month (Million m3)'!J250+K249</f>
        <v>0</v>
      </c>
      <c r="L250" s="39">
        <f>'Month (Million m3)'!K250+L249</f>
        <v>1131.96</v>
      </c>
      <c r="M250" s="39">
        <f>'Month (Million m3)'!L250+M249</f>
        <v>49.03</v>
      </c>
      <c r="N250" s="39">
        <f>'Month (Million m3)'!M250+N249</f>
        <v>0</v>
      </c>
      <c r="O250" s="39">
        <f>'Month (Million m3)'!N250+O249</f>
        <v>2480.4700000000003</v>
      </c>
      <c r="P250" s="39">
        <f>'Month (Million m3)'!O250+P249</f>
        <v>14571.919999999998</v>
      </c>
    </row>
    <row r="251" spans="1:16" x14ac:dyDescent="0.3">
      <c r="A251" s="32">
        <f t="shared" si="20"/>
        <v>2020</v>
      </c>
      <c r="B251" s="14" t="s">
        <v>494</v>
      </c>
      <c r="C251" s="39">
        <f>'Month (Million m3)'!B251+C250</f>
        <v>33.89</v>
      </c>
      <c r="D251" s="39">
        <f>'Month (Million m3)'!C251+D250</f>
        <v>100.08</v>
      </c>
      <c r="E251" s="39">
        <f>'Month (Million m3)'!D251+E250</f>
        <v>9151.3000000000011</v>
      </c>
      <c r="F251" s="39">
        <f>'Month (Million m3)'!E251+F250</f>
        <v>10738.02</v>
      </c>
      <c r="G251" s="39">
        <f>'Month (Million m3)'!F251+G250</f>
        <v>20023.29</v>
      </c>
      <c r="H251" s="39">
        <f>'Month (Million m3)'!G251+H250</f>
        <v>1729.62</v>
      </c>
      <c r="I251" s="39">
        <f>'Month (Million m3)'!H251+I250</f>
        <v>1080.5</v>
      </c>
      <c r="J251" s="39">
        <f>'Month (Million m3)'!I251+J250</f>
        <v>264.52</v>
      </c>
      <c r="K251" s="39">
        <f>'Month (Million m3)'!J251+K250</f>
        <v>0</v>
      </c>
      <c r="L251" s="39">
        <f>'Month (Million m3)'!K251+L250</f>
        <v>1393.8</v>
      </c>
      <c r="M251" s="39">
        <f>'Month (Million m3)'!L251+M250</f>
        <v>57.22</v>
      </c>
      <c r="N251" s="39">
        <f>'Month (Million m3)'!M251+N250</f>
        <v>0</v>
      </c>
      <c r="O251" s="39">
        <f>'Month (Million m3)'!N251+O250</f>
        <v>4261.16</v>
      </c>
      <c r="P251" s="39">
        <f>'Month (Million m3)'!O251+P250</f>
        <v>15762.129999999997</v>
      </c>
    </row>
    <row r="252" spans="1:16" x14ac:dyDescent="0.3">
      <c r="A252" s="32">
        <f t="shared" si="20"/>
        <v>2020</v>
      </c>
      <c r="B252" s="14" t="s">
        <v>495</v>
      </c>
      <c r="C252" s="39">
        <f>'Month (Million m3)'!B252+C251</f>
        <v>33.89</v>
      </c>
      <c r="D252" s="39">
        <f>'Month (Million m3)'!C252+D251</f>
        <v>100.08</v>
      </c>
      <c r="E252" s="39">
        <f>'Month (Million m3)'!D252+E251</f>
        <v>10352.370000000001</v>
      </c>
      <c r="F252" s="39">
        <f>'Month (Million m3)'!E252+F251</f>
        <v>11837.98</v>
      </c>
      <c r="G252" s="39">
        <f>'Month (Million m3)'!F252+G251</f>
        <v>22324.32</v>
      </c>
      <c r="H252" s="39">
        <f>'Month (Million m3)'!G252+H251</f>
        <v>2515.02</v>
      </c>
      <c r="I252" s="39">
        <f>'Month (Million m3)'!H252+I251</f>
        <v>1531</v>
      </c>
      <c r="J252" s="39">
        <f>'Month (Million m3)'!I252+J251</f>
        <v>322</v>
      </c>
      <c r="K252" s="39">
        <f>'Month (Million m3)'!J252+K251</f>
        <v>0</v>
      </c>
      <c r="L252" s="39">
        <f>'Month (Million m3)'!K252+L251</f>
        <v>1635.67</v>
      </c>
      <c r="M252" s="39">
        <f>'Month (Million m3)'!L252+M251</f>
        <v>66.239999999999995</v>
      </c>
      <c r="N252" s="39">
        <f>'Month (Million m3)'!M252+N251</f>
        <v>0</v>
      </c>
      <c r="O252" s="39">
        <f>'Month (Million m3)'!N252+O251</f>
        <v>5747.95</v>
      </c>
      <c r="P252" s="39">
        <f>'Month (Million m3)'!O252+P251</f>
        <v>16576.37</v>
      </c>
    </row>
    <row r="253" spans="1:16" x14ac:dyDescent="0.3">
      <c r="A253" s="32">
        <f t="shared" si="20"/>
        <v>2020</v>
      </c>
      <c r="B253" s="14" t="s">
        <v>496</v>
      </c>
      <c r="C253" s="39">
        <f>'Month (Million m3)'!B253+C252</f>
        <v>33.89</v>
      </c>
      <c r="D253" s="39">
        <f>'Month (Million m3)'!C253+D252</f>
        <v>100.08</v>
      </c>
      <c r="E253" s="39">
        <f>'Month (Million m3)'!D253+E252</f>
        <v>11958.41</v>
      </c>
      <c r="F253" s="39">
        <f>'Month (Million m3)'!E253+F252</f>
        <v>12675.52</v>
      </c>
      <c r="G253" s="39">
        <f>'Month (Million m3)'!F253+G252</f>
        <v>24767.9</v>
      </c>
      <c r="H253" s="39">
        <f>'Month (Million m3)'!G253+H252</f>
        <v>2990.62</v>
      </c>
      <c r="I253" s="39">
        <f>'Month (Million m3)'!H253+I252</f>
        <v>2018.58</v>
      </c>
      <c r="J253" s="39">
        <f>'Month (Million m3)'!I253+J252</f>
        <v>378.23</v>
      </c>
      <c r="K253" s="39">
        <f>'Month (Million m3)'!J253+K252</f>
        <v>0</v>
      </c>
      <c r="L253" s="39">
        <f>'Month (Million m3)'!K253+L252</f>
        <v>1899.04</v>
      </c>
      <c r="M253" s="39">
        <f>'Month (Million m3)'!L253+M252</f>
        <v>74.489999999999995</v>
      </c>
      <c r="N253" s="39">
        <f>'Month (Million m3)'!M253+N252</f>
        <v>0</v>
      </c>
      <c r="O253" s="39">
        <f>'Month (Million m3)'!N253+O252</f>
        <v>6982.75</v>
      </c>
      <c r="P253" s="39">
        <f>'Month (Million m3)'!O253+P252</f>
        <v>17785.149999999998</v>
      </c>
    </row>
    <row r="254" spans="1:16" x14ac:dyDescent="0.3">
      <c r="A254" s="32">
        <f t="shared" si="20"/>
        <v>2020</v>
      </c>
      <c r="B254" s="14" t="s">
        <v>497</v>
      </c>
      <c r="C254" s="39">
        <f>'Month (Million m3)'!B254+C253</f>
        <v>33.89</v>
      </c>
      <c r="D254" s="39">
        <f>'Month (Million m3)'!C254+D253</f>
        <v>100.08</v>
      </c>
      <c r="E254" s="39">
        <f>'Month (Million m3)'!D254+E253</f>
        <v>13139.94</v>
      </c>
      <c r="F254" s="39">
        <f>'Month (Million m3)'!E254+F253</f>
        <v>13555.6</v>
      </c>
      <c r="G254" s="39">
        <f>'Month (Million m3)'!F254+G253</f>
        <v>26829.510000000002</v>
      </c>
      <c r="H254" s="39">
        <f>'Month (Million m3)'!G254+H253</f>
        <v>3101.66</v>
      </c>
      <c r="I254" s="39">
        <f>'Month (Million m3)'!H254+I253</f>
        <v>2391.9899999999998</v>
      </c>
      <c r="J254" s="39">
        <f>'Month (Million m3)'!I254+J253</f>
        <v>429.64</v>
      </c>
      <c r="K254" s="39">
        <f>'Month (Million m3)'!J254+K253</f>
        <v>0</v>
      </c>
      <c r="L254" s="39">
        <f>'Month (Million m3)'!K254+L253</f>
        <v>2171.4699999999998</v>
      </c>
      <c r="M254" s="39">
        <f>'Month (Million m3)'!L254+M253</f>
        <v>84.509999999999991</v>
      </c>
      <c r="N254" s="39">
        <f>'Month (Million m3)'!M254+N253</f>
        <v>0</v>
      </c>
      <c r="O254" s="39">
        <f>'Month (Million m3)'!N254+O253</f>
        <v>7749.65</v>
      </c>
      <c r="P254" s="39">
        <f>'Month (Million m3)'!O254+P253</f>
        <v>19079.87</v>
      </c>
    </row>
    <row r="255" spans="1:16" x14ac:dyDescent="0.3">
      <c r="A255" s="32">
        <f t="shared" si="20"/>
        <v>2020</v>
      </c>
      <c r="B255" s="14" t="s">
        <v>498</v>
      </c>
      <c r="C255" s="39">
        <f>'Month (Million m3)'!B255+C254</f>
        <v>33.89</v>
      </c>
      <c r="D255" s="39">
        <f>'Month (Million m3)'!C255+D254</f>
        <v>100.08</v>
      </c>
      <c r="E255" s="39">
        <f>'Month (Million m3)'!D255+E254</f>
        <v>14596.220000000001</v>
      </c>
      <c r="F255" s="39">
        <f>'Month (Million m3)'!E255+F254</f>
        <v>14237.58</v>
      </c>
      <c r="G255" s="39">
        <f>'Month (Million m3)'!F255+G254</f>
        <v>28967.780000000002</v>
      </c>
      <c r="H255" s="39">
        <f>'Month (Million m3)'!G255+H254</f>
        <v>3202.5099999999998</v>
      </c>
      <c r="I255" s="39">
        <f>'Month (Million m3)'!H255+I254</f>
        <v>2706.0299999999997</v>
      </c>
      <c r="J255" s="39">
        <f>'Month (Million m3)'!I255+J254</f>
        <v>441.62</v>
      </c>
      <c r="K255" s="39">
        <f>'Month (Million m3)'!J255+K254</f>
        <v>0</v>
      </c>
      <c r="L255" s="39">
        <f>'Month (Million m3)'!K255+L254</f>
        <v>2475.21</v>
      </c>
      <c r="M255" s="39">
        <f>'Month (Million m3)'!L255+M254</f>
        <v>99.22</v>
      </c>
      <c r="N255" s="39">
        <f>'Month (Million m3)'!M255+N254</f>
        <v>0</v>
      </c>
      <c r="O255" s="39">
        <f>'Month (Million m3)'!N255+O254</f>
        <v>8482.99</v>
      </c>
      <c r="P255" s="39">
        <f>'Month (Million m3)'!O255+P254</f>
        <v>20484.79</v>
      </c>
    </row>
    <row r="256" spans="1:16" x14ac:dyDescent="0.3">
      <c r="A256" s="32">
        <f t="shared" si="20"/>
        <v>2020</v>
      </c>
      <c r="B256" s="14" t="s">
        <v>499</v>
      </c>
      <c r="C256" s="39">
        <f>'Month (Million m3)'!B256+C255</f>
        <v>84.38</v>
      </c>
      <c r="D256" s="39">
        <f>'Month (Million m3)'!C256+D255</f>
        <v>334.34</v>
      </c>
      <c r="E256" s="39">
        <f>'Month (Million m3)'!D256+E255</f>
        <v>17499.25</v>
      </c>
      <c r="F256" s="39">
        <f>'Month (Million m3)'!E256+F255</f>
        <v>15126.27</v>
      </c>
      <c r="G256" s="39">
        <f>'Month (Million m3)'!F256+G255</f>
        <v>33044.240000000005</v>
      </c>
      <c r="H256" s="39">
        <f>'Month (Million m3)'!G256+H255</f>
        <v>3202.5099999999998</v>
      </c>
      <c r="I256" s="39">
        <f>'Month (Million m3)'!H256+I255</f>
        <v>2725.47</v>
      </c>
      <c r="J256" s="39">
        <f>'Month (Million m3)'!I256+J255</f>
        <v>460.16</v>
      </c>
      <c r="K256" s="39">
        <f>'Month (Million m3)'!J256+K255</f>
        <v>0</v>
      </c>
      <c r="L256" s="39">
        <f>'Month (Million m3)'!K256+L255</f>
        <v>2771.75</v>
      </c>
      <c r="M256" s="39">
        <f>'Month (Million m3)'!L256+M255</f>
        <v>113.9</v>
      </c>
      <c r="N256" s="39">
        <f>'Month (Million m3)'!M256+N255</f>
        <v>0</v>
      </c>
      <c r="O256" s="39">
        <f>'Month (Million m3)'!N256+O255</f>
        <v>8813.64</v>
      </c>
      <c r="P256" s="39">
        <f>'Month (Million m3)'!O256+P255</f>
        <v>24230.600000000002</v>
      </c>
    </row>
    <row r="257" spans="1:16" x14ac:dyDescent="0.3">
      <c r="A257" s="32">
        <f t="shared" si="20"/>
        <v>2020</v>
      </c>
      <c r="B257" s="14" t="s">
        <v>500</v>
      </c>
      <c r="C257" s="39">
        <f>'Month (Million m3)'!B257+C256</f>
        <v>133.4</v>
      </c>
      <c r="D257" s="39">
        <f>'Month (Million m3)'!C257+D256</f>
        <v>564.81999999999994</v>
      </c>
      <c r="E257" s="39">
        <f>'Month (Million m3)'!D257+E256</f>
        <v>20486.419999999998</v>
      </c>
      <c r="F257" s="39">
        <f>'Month (Million m3)'!E257+F256</f>
        <v>16696.48</v>
      </c>
      <c r="G257" s="39">
        <f>'Month (Million m3)'!F257+G256</f>
        <v>37881.120000000003</v>
      </c>
      <c r="H257" s="39">
        <f>'Month (Million m3)'!G257+H256</f>
        <v>3202.5099999999998</v>
      </c>
      <c r="I257" s="39">
        <f>'Month (Million m3)'!H257+I256</f>
        <v>2778.5099999999998</v>
      </c>
      <c r="J257" s="39">
        <f>'Month (Million m3)'!I257+J256</f>
        <v>513.20000000000005</v>
      </c>
      <c r="K257" s="39">
        <f>'Month (Million m3)'!J257+K256</f>
        <v>0</v>
      </c>
      <c r="L257" s="39">
        <f>'Month (Million m3)'!K257+L256</f>
        <v>3096.59</v>
      </c>
      <c r="M257" s="39">
        <f>'Month (Million m3)'!L257+M256</f>
        <v>127.13000000000001</v>
      </c>
      <c r="N257" s="39">
        <f>'Month (Million m3)'!M257+N256</f>
        <v>0</v>
      </c>
      <c r="O257" s="39">
        <f>'Month (Million m3)'!N257+O256</f>
        <v>9204.75</v>
      </c>
      <c r="P257" s="39">
        <f>'Month (Million m3)'!O257+P256</f>
        <v>28676.370000000003</v>
      </c>
    </row>
    <row r="258" spans="1:16" x14ac:dyDescent="0.3">
      <c r="A258" s="32">
        <f t="shared" si="20"/>
        <v>2020</v>
      </c>
      <c r="B258" s="14" t="s">
        <v>501</v>
      </c>
      <c r="C258" s="39">
        <f>'Month (Million m3)'!B258+C257</f>
        <v>324.87</v>
      </c>
      <c r="D258" s="39">
        <f>'Month (Million m3)'!C258+D257</f>
        <v>996.52</v>
      </c>
      <c r="E258" s="39">
        <f>'Month (Million m3)'!D258+E257</f>
        <v>24156.309999999998</v>
      </c>
      <c r="F258" s="39">
        <f>'Month (Million m3)'!E258+F257</f>
        <v>18440.39</v>
      </c>
      <c r="G258" s="39">
        <f>'Month (Million m3)'!F258+G257</f>
        <v>43918.090000000004</v>
      </c>
      <c r="H258" s="39">
        <f>'Month (Million m3)'!G258+H257</f>
        <v>3202.5099999999998</v>
      </c>
      <c r="I258" s="39">
        <f>'Month (Million m3)'!H258+I257</f>
        <v>2826.7099999999996</v>
      </c>
      <c r="J258" s="39">
        <f>'Month (Million m3)'!I258+J257</f>
        <v>561.40000000000009</v>
      </c>
      <c r="K258" s="39">
        <f>'Month (Million m3)'!J258+K257</f>
        <v>0</v>
      </c>
      <c r="L258" s="39">
        <f>'Month (Million m3)'!K258+L257</f>
        <v>3470.3</v>
      </c>
      <c r="M258" s="39">
        <f>'Month (Million m3)'!L258+M257</f>
        <v>141.65</v>
      </c>
      <c r="N258" s="39">
        <f>'Month (Million m3)'!M258+N257</f>
        <v>0</v>
      </c>
      <c r="O258" s="39">
        <f>'Month (Million m3)'!N258+O257</f>
        <v>9641.18</v>
      </c>
      <c r="P258" s="39">
        <f>'Month (Million m3)'!O258+P257</f>
        <v>34276.910000000003</v>
      </c>
    </row>
    <row r="259" spans="1:16" x14ac:dyDescent="0.3">
      <c r="A259" s="55">
        <v>2021</v>
      </c>
      <c r="B259" s="123" t="s">
        <v>396</v>
      </c>
      <c r="C259" s="56">
        <f>'Month (Million m3)'!B259</f>
        <v>1223.17</v>
      </c>
      <c r="D259" s="56">
        <f>'Month (Million m3)'!C259</f>
        <v>1270.8599999999999</v>
      </c>
      <c r="E259" s="56">
        <f>'Month (Million m3)'!D259</f>
        <v>3943.59</v>
      </c>
      <c r="F259" s="56">
        <f>'Month (Million m3)'!E259</f>
        <v>766.66</v>
      </c>
      <c r="G259" s="56">
        <f>'Month (Million m3)'!F259</f>
        <v>7204.28</v>
      </c>
      <c r="H259" s="56">
        <f>'Month (Million m3)'!G259</f>
        <v>0</v>
      </c>
      <c r="I259" s="56">
        <f>'Month (Million m3)'!H259</f>
        <v>47.82</v>
      </c>
      <c r="J259" s="56">
        <f>'Month (Million m3)'!I259</f>
        <v>47.82</v>
      </c>
      <c r="K259" s="56">
        <f>'Month (Million m3)'!J259</f>
        <v>0</v>
      </c>
      <c r="L259" s="56">
        <f>'Month (Million m3)'!K259</f>
        <v>425.62</v>
      </c>
      <c r="M259" s="56">
        <f>'Month (Million m3)'!L259</f>
        <v>6.6</v>
      </c>
      <c r="N259" s="56">
        <f>'Month (Million m3)'!M259</f>
        <v>0</v>
      </c>
      <c r="O259" s="56">
        <f>'Month (Million m3)'!N259</f>
        <v>480.04</v>
      </c>
      <c r="P259" s="56">
        <f>'Month (Million m3)'!O259</f>
        <v>6724.24</v>
      </c>
    </row>
    <row r="260" spans="1:16" x14ac:dyDescent="0.3">
      <c r="A260" s="32">
        <f t="shared" si="20"/>
        <v>2021</v>
      </c>
      <c r="B260" s="14" t="s">
        <v>532</v>
      </c>
      <c r="C260" s="39">
        <f>'Month (Million m3)'!B260+C259</f>
        <v>1525.5500000000002</v>
      </c>
      <c r="D260" s="39">
        <f>'Month (Million m3)'!C260+D259</f>
        <v>1727.77</v>
      </c>
      <c r="E260" s="39">
        <f>'Month (Million m3)'!D260+E259</f>
        <v>6788.76</v>
      </c>
      <c r="F260" s="39">
        <f>'Month (Million m3)'!E260+F259</f>
        <v>2653.07</v>
      </c>
      <c r="G260" s="39">
        <f>'Month (Million m3)'!F260+G259</f>
        <v>12695.15</v>
      </c>
      <c r="H260" s="39">
        <f>'Month (Million m3)'!G260+H259</f>
        <v>0</v>
      </c>
      <c r="I260" s="39">
        <f>'Month (Million m3)'!H260+I259</f>
        <v>87.34</v>
      </c>
      <c r="J260" s="39">
        <f>'Month (Million m3)'!I260+J259</f>
        <v>87.34</v>
      </c>
      <c r="K260" s="39">
        <f>'Month (Million m3)'!J260+K259</f>
        <v>0</v>
      </c>
      <c r="L260" s="39">
        <f>'Month (Million m3)'!K260+L259</f>
        <v>738.17000000000007</v>
      </c>
      <c r="M260" s="39">
        <f>'Month (Million m3)'!L260+M259</f>
        <v>14.79</v>
      </c>
      <c r="N260" s="39">
        <f>'Month (Million m3)'!M260+N259</f>
        <v>0</v>
      </c>
      <c r="O260" s="39">
        <f>'Month (Million m3)'!N260+O259</f>
        <v>840.3</v>
      </c>
      <c r="P260" s="39">
        <f>'Month (Million m3)'!O260+P259</f>
        <v>11854.849999999999</v>
      </c>
    </row>
    <row r="261" spans="1:16" x14ac:dyDescent="0.3">
      <c r="A261" s="32">
        <f t="shared" si="20"/>
        <v>2021</v>
      </c>
      <c r="B261" s="14" t="s">
        <v>533</v>
      </c>
      <c r="C261" s="39">
        <f>'Month (Million m3)'!B261+C260</f>
        <v>1741.2600000000002</v>
      </c>
      <c r="D261" s="39">
        <f>'Month (Million m3)'!C261+D260</f>
        <v>1895.43</v>
      </c>
      <c r="E261" s="39">
        <f>'Month (Million m3)'!D261+E260</f>
        <v>9619.11</v>
      </c>
      <c r="F261" s="39">
        <f>'Month (Million m3)'!E261+F260</f>
        <v>5098.16</v>
      </c>
      <c r="G261" s="39">
        <f>'Month (Million m3)'!F261+G260</f>
        <v>18353.95</v>
      </c>
      <c r="H261" s="39">
        <f>'Month (Million m3)'!G261+H260</f>
        <v>0</v>
      </c>
      <c r="I261" s="39">
        <f>'Month (Million m3)'!H261+I260</f>
        <v>109.58</v>
      </c>
      <c r="J261" s="39">
        <f>'Month (Million m3)'!I261+J260</f>
        <v>109.58</v>
      </c>
      <c r="K261" s="39">
        <f>'Month (Million m3)'!J261+K260</f>
        <v>0</v>
      </c>
      <c r="L261" s="39">
        <f>'Month (Million m3)'!K261+L260</f>
        <v>1099.21</v>
      </c>
      <c r="M261" s="39">
        <f>'Month (Million m3)'!L261+M260</f>
        <v>23.81</v>
      </c>
      <c r="N261" s="39">
        <f>'Month (Million m3)'!M261+N260</f>
        <v>0</v>
      </c>
      <c r="O261" s="39">
        <f>'Month (Million m3)'!N261+O260</f>
        <v>1232.6099999999999</v>
      </c>
      <c r="P261" s="39">
        <f>'Month (Million m3)'!O261+P260</f>
        <v>17121.349999999999</v>
      </c>
    </row>
    <row r="262" spans="1:16" x14ac:dyDescent="0.3">
      <c r="A262" s="32">
        <f t="shared" si="20"/>
        <v>2021</v>
      </c>
      <c r="B262" s="14" t="s">
        <v>534</v>
      </c>
      <c r="C262" s="39">
        <f>'Month (Million m3)'!B262+C261</f>
        <v>1763.5500000000002</v>
      </c>
      <c r="D262" s="39">
        <f>'Month (Million m3)'!C262+D261</f>
        <v>1923.65</v>
      </c>
      <c r="E262" s="39">
        <f>'Month (Million m3)'!D262+E261</f>
        <v>12181.93</v>
      </c>
      <c r="F262" s="39">
        <f>'Month (Million m3)'!E262+F261</f>
        <v>6954.19</v>
      </c>
      <c r="G262" s="39">
        <f>'Month (Million m3)'!F262+G261</f>
        <v>22823.31</v>
      </c>
      <c r="H262" s="39">
        <f>'Month (Million m3)'!G262+H261</f>
        <v>0</v>
      </c>
      <c r="I262" s="39">
        <f>'Month (Million m3)'!H262+I261</f>
        <v>149.53</v>
      </c>
      <c r="J262" s="39">
        <f>'Month (Million m3)'!I262+J261</f>
        <v>149.53</v>
      </c>
      <c r="K262" s="39">
        <f>'Month (Million m3)'!J262+K261</f>
        <v>0</v>
      </c>
      <c r="L262" s="39">
        <f>'Month (Million m3)'!K262+L261</f>
        <v>1430.81</v>
      </c>
      <c r="M262" s="39">
        <f>'Month (Million m3)'!L262+M261</f>
        <v>32.06</v>
      </c>
      <c r="N262" s="39">
        <f>'Month (Million m3)'!M262+N261</f>
        <v>0</v>
      </c>
      <c r="O262" s="39">
        <f>'Month (Million m3)'!N262+O261</f>
        <v>1612.4099999999999</v>
      </c>
      <c r="P262" s="39">
        <f>'Month (Million m3)'!O262+P261</f>
        <v>21210.91</v>
      </c>
    </row>
    <row r="263" spans="1:16" x14ac:dyDescent="0.3">
      <c r="A263" s="32">
        <f t="shared" si="20"/>
        <v>2021</v>
      </c>
      <c r="B263" s="14" t="s">
        <v>535</v>
      </c>
      <c r="C263" s="39">
        <f>'Month (Million m3)'!B263+C262</f>
        <v>1812.16</v>
      </c>
      <c r="D263" s="39">
        <f>'Month (Million m3)'!C263+D262</f>
        <v>1974.8000000000002</v>
      </c>
      <c r="E263" s="39">
        <f>'Month (Million m3)'!D263+E262</f>
        <v>14645.36</v>
      </c>
      <c r="F263" s="39">
        <f>'Month (Million m3)'!E263+F262</f>
        <v>8705.09</v>
      </c>
      <c r="G263" s="39">
        <f>'Month (Million m3)'!F263+G262</f>
        <v>27137.4</v>
      </c>
      <c r="H263" s="39">
        <f>'Month (Million m3)'!G263+H262</f>
        <v>0</v>
      </c>
      <c r="I263" s="39">
        <f>'Month (Million m3)'!H263+I262</f>
        <v>194.76</v>
      </c>
      <c r="J263" s="39">
        <f>'Month (Million m3)'!I263+J262</f>
        <v>194.76</v>
      </c>
      <c r="K263" s="39">
        <f>'Month (Million m3)'!J263+K262</f>
        <v>0</v>
      </c>
      <c r="L263" s="39">
        <f>'Month (Million m3)'!K263+L262</f>
        <v>1708.67</v>
      </c>
      <c r="M263" s="39">
        <f>'Month (Million m3)'!L263+M262</f>
        <v>42.08</v>
      </c>
      <c r="N263" s="39">
        <f>'Month (Million m3)'!M263+N262</f>
        <v>0</v>
      </c>
      <c r="O263" s="39">
        <f>'Month (Million m3)'!N263+O262</f>
        <v>1945.52</v>
      </c>
      <c r="P263" s="39">
        <f>'Month (Million m3)'!O263+P262</f>
        <v>25191.9</v>
      </c>
    </row>
    <row r="264" spans="1:16" x14ac:dyDescent="0.3">
      <c r="A264" s="32">
        <f t="shared" si="20"/>
        <v>2021</v>
      </c>
      <c r="B264" s="14" t="s">
        <v>536</v>
      </c>
      <c r="C264" s="39">
        <f>'Month (Million m3)'!B264+C263</f>
        <v>1812.16</v>
      </c>
      <c r="D264" s="39">
        <f>'Month (Million m3)'!C264+D263</f>
        <v>1974.8000000000002</v>
      </c>
      <c r="E264" s="39">
        <f>'Month (Million m3)'!D264+E263</f>
        <v>16224.41</v>
      </c>
      <c r="F264" s="39">
        <f>'Month (Million m3)'!E264+F263</f>
        <v>9796.1200000000008</v>
      </c>
      <c r="G264" s="39">
        <f>'Month (Million m3)'!F264+G263</f>
        <v>29807.49</v>
      </c>
      <c r="H264" s="39">
        <f>'Month (Million m3)'!G264+H263</f>
        <v>0</v>
      </c>
      <c r="I264" s="39">
        <f>'Month (Million m3)'!H264+I263</f>
        <v>313.16999999999996</v>
      </c>
      <c r="J264" s="39">
        <f>'Month (Million m3)'!I264+J263</f>
        <v>239.73999999999998</v>
      </c>
      <c r="K264" s="39">
        <f>'Month (Million m3)'!J264+K263</f>
        <v>0</v>
      </c>
      <c r="L264" s="39">
        <f>'Month (Million m3)'!K264+L263</f>
        <v>1966.16</v>
      </c>
      <c r="M264" s="39">
        <f>'Month (Million m3)'!L264+M263</f>
        <v>49.48</v>
      </c>
      <c r="N264" s="39">
        <f>'Month (Million m3)'!M264+N263</f>
        <v>0</v>
      </c>
      <c r="O264" s="39">
        <f>'Month (Million m3)'!N264+O263</f>
        <v>2328.8200000000002</v>
      </c>
      <c r="P264" s="39">
        <f>'Month (Million m3)'!O264+P263</f>
        <v>27478.690000000002</v>
      </c>
    </row>
    <row r="265" spans="1:16" x14ac:dyDescent="0.3">
      <c r="A265" s="32">
        <f t="shared" si="20"/>
        <v>2021</v>
      </c>
      <c r="B265" s="14" t="s">
        <v>537</v>
      </c>
      <c r="C265" s="39">
        <f>'Month (Million m3)'!B265+C264</f>
        <v>1812.16</v>
      </c>
      <c r="D265" s="39">
        <f>'Month (Million m3)'!C265+D264</f>
        <v>1974.8000000000002</v>
      </c>
      <c r="E265" s="39">
        <f>'Month (Million m3)'!D265+E264</f>
        <v>18399.64</v>
      </c>
      <c r="F265" s="39">
        <f>'Month (Million m3)'!E265+F264</f>
        <v>9952.84</v>
      </c>
      <c r="G265" s="39">
        <f>'Month (Million m3)'!F265+G264</f>
        <v>32139.440000000002</v>
      </c>
      <c r="H265" s="39">
        <f>'Month (Million m3)'!G265+H264</f>
        <v>0</v>
      </c>
      <c r="I265" s="39">
        <f>'Month (Million m3)'!H265+I264</f>
        <v>454.83999999999992</v>
      </c>
      <c r="J265" s="39">
        <f>'Month (Million m3)'!I265+J264</f>
        <v>268.70999999999998</v>
      </c>
      <c r="K265" s="39">
        <f>'Month (Million m3)'!J265+K264</f>
        <v>0</v>
      </c>
      <c r="L265" s="39">
        <f>'Month (Million m3)'!K265+L264</f>
        <v>2328.13</v>
      </c>
      <c r="M265" s="39">
        <f>'Month (Million m3)'!L265+M264</f>
        <v>61.97</v>
      </c>
      <c r="N265" s="39">
        <f>'Month (Million m3)'!M265+N264</f>
        <v>0</v>
      </c>
      <c r="O265" s="39">
        <f>'Month (Million m3)'!N265+O264</f>
        <v>2844.9500000000003</v>
      </c>
      <c r="P265" s="39">
        <f>'Month (Million m3)'!O265+P264</f>
        <v>29294.510000000002</v>
      </c>
    </row>
    <row r="266" spans="1:16" x14ac:dyDescent="0.3">
      <c r="A266" s="32">
        <f t="shared" si="20"/>
        <v>2021</v>
      </c>
      <c r="B266" s="14" t="s">
        <v>538</v>
      </c>
      <c r="C266" s="39">
        <f>'Month (Million m3)'!B266+C265</f>
        <v>1812.16</v>
      </c>
      <c r="D266" s="39">
        <f>'Month (Million m3)'!C266+D265</f>
        <v>1974.8000000000002</v>
      </c>
      <c r="E266" s="39">
        <f>'Month (Million m3)'!D266+E265</f>
        <v>20356.73</v>
      </c>
      <c r="F266" s="39">
        <f>'Month (Million m3)'!E266+F265</f>
        <v>10078.51</v>
      </c>
      <c r="G266" s="39">
        <f>'Month (Million m3)'!F266+G265</f>
        <v>34222.19</v>
      </c>
      <c r="H266" s="39">
        <f>'Month (Million m3)'!G266+H265</f>
        <v>0</v>
      </c>
      <c r="I266" s="39">
        <f>'Month (Million m3)'!H266+I265</f>
        <v>577.16999999999996</v>
      </c>
      <c r="J266" s="39">
        <f>'Month (Million m3)'!I266+J265</f>
        <v>303.27999999999997</v>
      </c>
      <c r="K266" s="39">
        <f>'Month (Million m3)'!J266+K265</f>
        <v>0</v>
      </c>
      <c r="L266" s="39">
        <f>'Month (Million m3)'!K266+L265</f>
        <v>2588.09</v>
      </c>
      <c r="M266" s="39">
        <f>'Month (Million m3)'!L266+M265</f>
        <v>74.31</v>
      </c>
      <c r="N266" s="39">
        <f>'Month (Million m3)'!M266+N265</f>
        <v>0</v>
      </c>
      <c r="O266" s="39">
        <f>'Month (Million m3)'!N266+O265</f>
        <v>3239.57</v>
      </c>
      <c r="P266" s="39">
        <f>'Month (Million m3)'!O266+P265</f>
        <v>30982.640000000003</v>
      </c>
    </row>
    <row r="267" spans="1:16" x14ac:dyDescent="0.3">
      <c r="A267" s="32">
        <f t="shared" si="20"/>
        <v>2021</v>
      </c>
      <c r="B267" s="14" t="s">
        <v>539</v>
      </c>
      <c r="C267" s="39">
        <f>'Month (Million m3)'!B267+C266</f>
        <v>1812.16</v>
      </c>
      <c r="D267" s="39">
        <f>'Month (Million m3)'!C267+D266</f>
        <v>1974.8000000000002</v>
      </c>
      <c r="E267" s="39">
        <f>'Month (Million m3)'!D267+E266</f>
        <v>22401.9</v>
      </c>
      <c r="F267" s="39">
        <f>'Month (Million m3)'!E267+F266</f>
        <v>10418.66</v>
      </c>
      <c r="G267" s="39">
        <f>'Month (Million m3)'!F267+G266</f>
        <v>36607.51</v>
      </c>
      <c r="H267" s="39">
        <f>'Month (Million m3)'!G267+H266</f>
        <v>313.81</v>
      </c>
      <c r="I267" s="39">
        <f>'Month (Million m3)'!H267+I266</f>
        <v>723.08999999999992</v>
      </c>
      <c r="J267" s="39">
        <f>'Month (Million m3)'!I267+J266</f>
        <v>315</v>
      </c>
      <c r="K267" s="39">
        <f>'Month (Million m3)'!J267+K266</f>
        <v>0</v>
      </c>
      <c r="L267" s="39">
        <f>'Month (Million m3)'!K267+L266</f>
        <v>2831.82</v>
      </c>
      <c r="M267" s="39">
        <f>'Month (Million m3)'!L267+M266</f>
        <v>88.820000000000007</v>
      </c>
      <c r="N267" s="39">
        <f>'Month (Million m3)'!M267+N266</f>
        <v>0</v>
      </c>
      <c r="O267" s="39">
        <f>'Month (Million m3)'!N267+O266</f>
        <v>3957.53</v>
      </c>
      <c r="P267" s="39">
        <f>'Month (Million m3)'!O267+P266</f>
        <v>32650.000000000004</v>
      </c>
    </row>
    <row r="268" spans="1:16" x14ac:dyDescent="0.3">
      <c r="A268" s="32">
        <f t="shared" si="20"/>
        <v>2021</v>
      </c>
      <c r="B268" s="14" t="s">
        <v>540</v>
      </c>
      <c r="C268" s="39">
        <f>'Month (Million m3)'!B268+C267</f>
        <v>1812.16</v>
      </c>
      <c r="D268" s="39">
        <f>'Month (Million m3)'!C268+D267</f>
        <v>1974.8000000000002</v>
      </c>
      <c r="E268" s="39">
        <f>'Month (Million m3)'!D268+E267</f>
        <v>25497.02</v>
      </c>
      <c r="F268" s="39">
        <f>'Month (Million m3)'!E268+F267</f>
        <v>11455.31</v>
      </c>
      <c r="G268" s="39">
        <f>'Month (Million m3)'!F268+G267</f>
        <v>40739.279999999999</v>
      </c>
      <c r="H268" s="39">
        <f>'Month (Million m3)'!G268+H267</f>
        <v>1207.01</v>
      </c>
      <c r="I268" s="39">
        <f>'Month (Million m3)'!H268+I267</f>
        <v>1076.19</v>
      </c>
      <c r="J268" s="39">
        <f>'Month (Million m3)'!I268+J267</f>
        <v>323.06</v>
      </c>
      <c r="K268" s="39">
        <f>'Month (Million m3)'!J268+K267</f>
        <v>0</v>
      </c>
      <c r="L268" s="39">
        <f>'Month (Million m3)'!K268+L267</f>
        <v>3091.48</v>
      </c>
      <c r="M268" s="39">
        <f>'Month (Million m3)'!L268+M267</f>
        <v>104.27000000000001</v>
      </c>
      <c r="N268" s="39">
        <f>'Month (Million m3)'!M268+N267</f>
        <v>0</v>
      </c>
      <c r="O268" s="39">
        <f>'Month (Million m3)'!N268+O267</f>
        <v>5478.9400000000005</v>
      </c>
      <c r="P268" s="39">
        <f>'Month (Million m3)'!O268+P267</f>
        <v>35260.350000000006</v>
      </c>
    </row>
    <row r="269" spans="1:16" x14ac:dyDescent="0.3">
      <c r="A269" s="32">
        <f t="shared" si="20"/>
        <v>2021</v>
      </c>
      <c r="B269" s="14" t="s">
        <v>541</v>
      </c>
      <c r="C269" s="39">
        <f>'Month (Million m3)'!B269+C268</f>
        <v>1812.3500000000001</v>
      </c>
      <c r="D269" s="39">
        <f>'Month (Million m3)'!C269+D268</f>
        <v>2057.29</v>
      </c>
      <c r="E269" s="39">
        <f>'Month (Million m3)'!D269+E268</f>
        <v>28829.57</v>
      </c>
      <c r="F269" s="39">
        <f>'Month (Million m3)'!E269+F268</f>
        <v>13008.439999999999</v>
      </c>
      <c r="G269" s="39">
        <f>'Month (Million m3)'!F269+G268</f>
        <v>45707.64</v>
      </c>
      <c r="H269" s="39">
        <f>'Month (Million m3)'!G269+H268</f>
        <v>1447.71</v>
      </c>
      <c r="I269" s="39">
        <f>'Month (Million m3)'!H269+I268</f>
        <v>1174.3700000000001</v>
      </c>
      <c r="J269" s="39">
        <f>'Month (Million m3)'!I269+J268</f>
        <v>351.97</v>
      </c>
      <c r="K269" s="39">
        <f>'Month (Million m3)'!J269+K268</f>
        <v>0</v>
      </c>
      <c r="L269" s="39">
        <f>'Month (Million m3)'!K269+L268</f>
        <v>3422.88</v>
      </c>
      <c r="M269" s="39">
        <f>'Month (Million m3)'!L269+M268</f>
        <v>118.24000000000001</v>
      </c>
      <c r="N269" s="39">
        <f>'Month (Million m3)'!M269+N268</f>
        <v>0</v>
      </c>
      <c r="O269" s="39">
        <f>'Month (Million m3)'!N269+O268</f>
        <v>6163.18</v>
      </c>
      <c r="P269" s="39">
        <f>'Month (Million m3)'!O269+P268</f>
        <v>39544.470000000008</v>
      </c>
    </row>
    <row r="270" spans="1:16" x14ac:dyDescent="0.3">
      <c r="A270" s="48">
        <f t="shared" si="20"/>
        <v>2021</v>
      </c>
      <c r="B270" s="36" t="s">
        <v>542</v>
      </c>
      <c r="C270" s="49">
        <f>'Month (Million m3)'!B270+C269</f>
        <v>1831.8400000000001</v>
      </c>
      <c r="D270" s="49">
        <f>'Month (Million m3)'!C270+D269</f>
        <v>2333.13</v>
      </c>
      <c r="E270" s="49">
        <f>'Month (Million m3)'!D270+E269</f>
        <v>32467.09</v>
      </c>
      <c r="F270" s="49">
        <f>'Month (Million m3)'!E270+F269</f>
        <v>14718.009999999998</v>
      </c>
      <c r="G270" s="49">
        <f>'Month (Million m3)'!F270+G269</f>
        <v>51350.06</v>
      </c>
      <c r="H270" s="49">
        <f>'Month (Million m3)'!G270+H269</f>
        <v>1737.3600000000001</v>
      </c>
      <c r="I270" s="49">
        <f>'Month (Million m3)'!H270+I269</f>
        <v>1283.5700000000002</v>
      </c>
      <c r="J270" s="49">
        <f>'Month (Million m3)'!I270+J269</f>
        <v>412.22</v>
      </c>
      <c r="K270" s="49">
        <f>'Month (Million m3)'!J270+K269</f>
        <v>0</v>
      </c>
      <c r="L270" s="49">
        <f>'Month (Million m3)'!K270+L269</f>
        <v>3770.4500000000003</v>
      </c>
      <c r="M270" s="49">
        <f>'Month (Million m3)'!L270+M269</f>
        <v>132.78</v>
      </c>
      <c r="N270" s="49">
        <f>'Month (Million m3)'!M270+N269</f>
        <v>0</v>
      </c>
      <c r="O270" s="49">
        <f>'Month (Million m3)'!N270+O269</f>
        <v>6924.14</v>
      </c>
      <c r="P270" s="49">
        <f>'Month (Million m3)'!O270+P269</f>
        <v>44425.920000000006</v>
      </c>
    </row>
    <row r="271" spans="1:16" x14ac:dyDescent="0.3">
      <c r="A271" s="55">
        <v>2022</v>
      </c>
      <c r="B271" s="128" t="s">
        <v>524</v>
      </c>
      <c r="C271" s="56">
        <f>'Month (Million m3)'!B271</f>
        <v>53.13</v>
      </c>
      <c r="D271" s="56">
        <f>'Month (Million m3)'!C271</f>
        <v>74.66</v>
      </c>
      <c r="E271" s="56">
        <f>'Month (Million m3)'!D271</f>
        <v>2986.32</v>
      </c>
      <c r="F271" s="56">
        <f>'Month (Million m3)'!E271</f>
        <v>3290.7</v>
      </c>
      <c r="G271" s="56">
        <f>'Month (Million m3)'!F271</f>
        <v>6404.81</v>
      </c>
      <c r="H271" s="56">
        <f>'Month (Million m3)'!G271</f>
        <v>272.89</v>
      </c>
      <c r="I271" s="56">
        <f>'Month (Million m3)'!H271</f>
        <v>103.81</v>
      </c>
      <c r="J271" s="56">
        <f>'Month (Million m3)'!I271</f>
        <v>52.53</v>
      </c>
      <c r="K271" s="56">
        <f>'Month (Million m3)'!J271</f>
        <v>0</v>
      </c>
      <c r="L271" s="56">
        <f>'Month (Million m3)'!K271</f>
        <v>398.9</v>
      </c>
      <c r="M271" s="56">
        <f>'Month (Million m3)'!L271</f>
        <v>11.21</v>
      </c>
      <c r="N271" s="56">
        <f>'Month (Million m3)'!M271</f>
        <v>0</v>
      </c>
      <c r="O271" s="56">
        <f>'Month (Million m3)'!N271</f>
        <v>786.82</v>
      </c>
      <c r="P271" s="56">
        <f>'Month (Million m3)'!O271</f>
        <v>5617.99</v>
      </c>
    </row>
    <row r="272" spans="1:16" x14ac:dyDescent="0.3">
      <c r="A272" s="32">
        <f t="shared" si="20"/>
        <v>2022</v>
      </c>
      <c r="B272" s="129" t="s">
        <v>552</v>
      </c>
      <c r="C272" s="39">
        <f>'Month (Million m3)'!B272+C271</f>
        <v>53.13</v>
      </c>
      <c r="D272" s="39">
        <f>'Month (Million m3)'!C272+D271</f>
        <v>78.489999999999995</v>
      </c>
      <c r="E272" s="39">
        <f>'Month (Million m3)'!D272+E271</f>
        <v>5830.51</v>
      </c>
      <c r="F272" s="39">
        <f>'Month (Million m3)'!E272+F271</f>
        <v>5319.18</v>
      </c>
      <c r="G272" s="39">
        <f>'Month (Million m3)'!F272+G271</f>
        <v>11281.310000000001</v>
      </c>
      <c r="H272" s="39">
        <f>'Month (Million m3)'!G272+H271</f>
        <v>806.15</v>
      </c>
      <c r="I272" s="39">
        <f>'Month (Million m3)'!H272+I271</f>
        <v>151.46</v>
      </c>
      <c r="J272" s="39">
        <f>'Month (Million m3)'!I272+J271</f>
        <v>100.18</v>
      </c>
      <c r="K272" s="39">
        <f>'Month (Million m3)'!J272+K271</f>
        <v>0</v>
      </c>
      <c r="L272" s="39">
        <f>'Month (Million m3)'!K272+L271</f>
        <v>699.96</v>
      </c>
      <c r="M272" s="39">
        <f>'Month (Million m3)'!L272+M271</f>
        <v>22.770000000000003</v>
      </c>
      <c r="N272" s="39">
        <f>'Month (Million m3)'!M272+N271</f>
        <v>0</v>
      </c>
      <c r="O272" s="39">
        <f>'Month (Million m3)'!N272+O271</f>
        <v>1680.35</v>
      </c>
      <c r="P272" s="39">
        <f>'Month (Million m3)'!O272+P271</f>
        <v>9600.9599999999991</v>
      </c>
    </row>
    <row r="273" spans="1:16" x14ac:dyDescent="0.3">
      <c r="A273" s="32">
        <f t="shared" si="20"/>
        <v>2022</v>
      </c>
      <c r="B273" s="129" t="s">
        <v>553</v>
      </c>
      <c r="C273" s="39">
        <f>'Month (Million m3)'!B273+C272</f>
        <v>53.13</v>
      </c>
      <c r="D273" s="39">
        <f>'Month (Million m3)'!C273+D272</f>
        <v>84.679999999999993</v>
      </c>
      <c r="E273" s="39">
        <f>'Month (Million m3)'!D273+E272</f>
        <v>8657.8700000000008</v>
      </c>
      <c r="F273" s="39">
        <f>'Month (Million m3)'!E273+F272</f>
        <v>7564.74</v>
      </c>
      <c r="G273" s="39">
        <f>'Month (Million m3)'!F273+G272</f>
        <v>16360.420000000002</v>
      </c>
      <c r="H273" s="39">
        <f>'Month (Million m3)'!G273+H272</f>
        <v>1742.9299999999998</v>
      </c>
      <c r="I273" s="39">
        <f>'Month (Million m3)'!H273+I272</f>
        <v>197.94</v>
      </c>
      <c r="J273" s="39">
        <f>'Month (Million m3)'!I273+J272</f>
        <v>146.66</v>
      </c>
      <c r="K273" s="39">
        <f>'Month (Million m3)'!J273+K272</f>
        <v>0</v>
      </c>
      <c r="L273" s="39">
        <f>'Month (Million m3)'!K273+L272</f>
        <v>1046.68</v>
      </c>
      <c r="M273" s="39">
        <f>'Month (Million m3)'!L273+M272</f>
        <v>25.930000000000003</v>
      </c>
      <c r="N273" s="39">
        <f>'Month (Million m3)'!M273+N272</f>
        <v>0</v>
      </c>
      <c r="O273" s="39">
        <f>'Month (Million m3)'!N273+O272</f>
        <v>3013.49</v>
      </c>
      <c r="P273" s="39">
        <f>'Month (Million m3)'!O273+P272</f>
        <v>13346.929999999998</v>
      </c>
    </row>
    <row r="274" spans="1:16" x14ac:dyDescent="0.3">
      <c r="A274" s="32">
        <f t="shared" si="20"/>
        <v>2022</v>
      </c>
      <c r="B274" s="129" t="s">
        <v>554</v>
      </c>
      <c r="C274" s="39">
        <f>'Month (Million m3)'!B274+C273</f>
        <v>53.13</v>
      </c>
      <c r="D274" s="39">
        <f>'Month (Million m3)'!C274+D273</f>
        <v>84.679999999999993</v>
      </c>
      <c r="E274" s="39">
        <f>'Month (Million m3)'!D274+E273</f>
        <v>10975.95</v>
      </c>
      <c r="F274" s="39">
        <f>'Month (Million m3)'!E274+F273</f>
        <v>10614.7</v>
      </c>
      <c r="G274" s="39">
        <f>'Month (Million m3)'!F274+G273</f>
        <v>21728.45</v>
      </c>
      <c r="H274" s="39">
        <f>'Month (Million m3)'!G274+H273</f>
        <v>3277.92</v>
      </c>
      <c r="I274" s="39">
        <f>'Month (Million m3)'!H274+I273</f>
        <v>677.67000000000007</v>
      </c>
      <c r="J274" s="39">
        <f>'Month (Million m3)'!I274+J273</f>
        <v>176.14</v>
      </c>
      <c r="K274" s="39">
        <f>'Month (Million m3)'!J274+K273</f>
        <v>0</v>
      </c>
      <c r="L274" s="39">
        <f>'Month (Million m3)'!K274+L273</f>
        <v>1389.73</v>
      </c>
      <c r="M274" s="39">
        <f>'Month (Million m3)'!L274+M273</f>
        <v>27.050000000000004</v>
      </c>
      <c r="N274" s="39">
        <f>'Month (Million m3)'!M274+N273</f>
        <v>0</v>
      </c>
      <c r="O274" s="39">
        <f>'Month (Million m3)'!N274+O273</f>
        <v>5372.3899999999994</v>
      </c>
      <c r="P274" s="39">
        <f>'Month (Million m3)'!O274+P273</f>
        <v>16356.059999999998</v>
      </c>
    </row>
    <row r="275" spans="1:16" x14ac:dyDescent="0.3">
      <c r="A275" s="32">
        <f t="shared" si="20"/>
        <v>2022</v>
      </c>
      <c r="B275" s="129" t="s">
        <v>555</v>
      </c>
      <c r="C275" s="39">
        <f>'Month (Million m3)'!B275+C274</f>
        <v>53.13</v>
      </c>
      <c r="D275" s="39">
        <f>'Month (Million m3)'!C275+D274</f>
        <v>84.679999999999993</v>
      </c>
      <c r="E275" s="39">
        <f>'Month (Million m3)'!D275+E274</f>
        <v>13317.6</v>
      </c>
      <c r="F275" s="39">
        <f>'Month (Million m3)'!E275+F274</f>
        <v>12604.630000000001</v>
      </c>
      <c r="G275" s="39">
        <f>'Month (Million m3)'!F275+G274</f>
        <v>26060.03</v>
      </c>
      <c r="H275" s="39">
        <f>'Month (Million m3)'!G275+H274</f>
        <v>4987.9400000000005</v>
      </c>
      <c r="I275" s="39">
        <f>'Month (Million m3)'!H275+I274</f>
        <v>1184.2800000000002</v>
      </c>
      <c r="J275" s="39">
        <f>'Month (Million m3)'!I275+J274</f>
        <v>215.23999999999998</v>
      </c>
      <c r="K275" s="39">
        <f>'Month (Million m3)'!J275+K274</f>
        <v>0</v>
      </c>
      <c r="L275" s="39">
        <f>'Month (Million m3)'!K275+L274</f>
        <v>1698.48</v>
      </c>
      <c r="M275" s="39">
        <f>'Month (Million m3)'!L275+M274</f>
        <v>28.330000000000005</v>
      </c>
      <c r="N275" s="39">
        <f>'Month (Million m3)'!M275+N274</f>
        <v>0</v>
      </c>
      <c r="O275" s="39">
        <f>'Month (Million m3)'!N275+O274</f>
        <v>7899.0499999999993</v>
      </c>
      <c r="P275" s="39">
        <f>'Month (Million m3)'!O275+P274</f>
        <v>18160.979999999996</v>
      </c>
    </row>
    <row r="276" spans="1:16" x14ac:dyDescent="0.3">
      <c r="A276" s="32">
        <f t="shared" si="20"/>
        <v>2022</v>
      </c>
      <c r="B276" s="129" t="s">
        <v>556</v>
      </c>
      <c r="C276" s="39">
        <f>'Month (Million m3)'!B276+C275</f>
        <v>53.13</v>
      </c>
      <c r="D276" s="39">
        <f>'Month (Million m3)'!C276+D275</f>
        <v>84.679999999999993</v>
      </c>
      <c r="E276" s="39">
        <f>'Month (Million m3)'!D276+E275</f>
        <v>15535.67</v>
      </c>
      <c r="F276" s="39">
        <f>'Month (Million m3)'!E276+F275</f>
        <v>14018.1</v>
      </c>
      <c r="G276" s="39">
        <f>'Month (Million m3)'!F276+G275</f>
        <v>29691.579999999998</v>
      </c>
      <c r="H276" s="39">
        <f>'Month (Million m3)'!G276+H275</f>
        <v>6616.3700000000008</v>
      </c>
      <c r="I276" s="39">
        <f>'Month (Million m3)'!H276+I275</f>
        <v>1644.6000000000001</v>
      </c>
      <c r="J276" s="39">
        <f>'Month (Million m3)'!I276+J275</f>
        <v>225.61999999999998</v>
      </c>
      <c r="K276" s="39">
        <f>'Month (Million m3)'!J276+K275</f>
        <v>0</v>
      </c>
      <c r="L276" s="39">
        <f>'Month (Million m3)'!K276+L275</f>
        <v>2003.17</v>
      </c>
      <c r="M276" s="39">
        <f>'Month (Million m3)'!L276+M275</f>
        <v>31.360000000000007</v>
      </c>
      <c r="N276" s="39">
        <f>'Month (Million m3)'!M276+N275</f>
        <v>0</v>
      </c>
      <c r="O276" s="39">
        <f>'Month (Million m3)'!N276+O275</f>
        <v>10295.519999999999</v>
      </c>
      <c r="P276" s="39">
        <f>'Month (Million m3)'!O276+P275</f>
        <v>19396.059999999998</v>
      </c>
    </row>
    <row r="277" spans="1:16" x14ac:dyDescent="0.3">
      <c r="A277" s="32">
        <f t="shared" si="20"/>
        <v>2022</v>
      </c>
      <c r="B277" s="129" t="s">
        <v>557</v>
      </c>
      <c r="C277" s="39">
        <f>'Month (Million m3)'!B277+C276</f>
        <v>53.13</v>
      </c>
      <c r="D277" s="39">
        <f>'Month (Million m3)'!C277+D276</f>
        <v>84.679999999999993</v>
      </c>
      <c r="E277" s="39">
        <f>'Month (Million m3)'!D277+E276</f>
        <v>18273.79</v>
      </c>
      <c r="F277" s="39">
        <f>'Month (Million m3)'!E277+F276</f>
        <v>14899.970000000001</v>
      </c>
      <c r="G277" s="39">
        <f>'Month (Million m3)'!F277+G276</f>
        <v>33311.58</v>
      </c>
      <c r="H277" s="39">
        <f>'Month (Million m3)'!G277+H276</f>
        <v>8282.0400000000009</v>
      </c>
      <c r="I277" s="39">
        <f>'Month (Million m3)'!H277+I276</f>
        <v>2153.6600000000003</v>
      </c>
      <c r="J277" s="39">
        <f>'Month (Million m3)'!I277+J276</f>
        <v>266.52999999999997</v>
      </c>
      <c r="K277" s="39">
        <f>'Month (Million m3)'!J277+K276</f>
        <v>0</v>
      </c>
      <c r="L277" s="39">
        <f>'Month (Million m3)'!K277+L276</f>
        <v>2339.58</v>
      </c>
      <c r="M277" s="39">
        <f>'Month (Million m3)'!L277+M276</f>
        <v>34.240000000000009</v>
      </c>
      <c r="N277" s="39">
        <f>'Month (Million m3)'!M277+N276</f>
        <v>0</v>
      </c>
      <c r="O277" s="39">
        <f>'Month (Million m3)'!N277+O276</f>
        <v>12809.539999999999</v>
      </c>
      <c r="P277" s="39">
        <f>'Month (Million m3)'!O277+P276</f>
        <v>20502.03</v>
      </c>
    </row>
    <row r="278" spans="1:16" x14ac:dyDescent="0.3">
      <c r="A278" s="32">
        <f t="shared" si="20"/>
        <v>2022</v>
      </c>
      <c r="B278" s="129" t="s">
        <v>558</v>
      </c>
      <c r="C278" s="39">
        <f>'Month (Million m3)'!B278+C277</f>
        <v>53.13</v>
      </c>
      <c r="D278" s="39">
        <f>'Month (Million m3)'!C278+D277</f>
        <v>84.679999999999993</v>
      </c>
      <c r="E278" s="39">
        <f>'Month (Million m3)'!D278+E277</f>
        <v>20787.080000000002</v>
      </c>
      <c r="F278" s="39">
        <f>'Month (Million m3)'!E278+F277</f>
        <v>16030.570000000002</v>
      </c>
      <c r="G278" s="39">
        <f>'Month (Million m3)'!F278+G277</f>
        <v>36955.480000000003</v>
      </c>
      <c r="H278" s="39">
        <f>'Month (Million m3)'!G278+H277</f>
        <v>9853.8200000000015</v>
      </c>
      <c r="I278" s="39">
        <f>'Month (Million m3)'!H278+I277</f>
        <v>2671.1600000000003</v>
      </c>
      <c r="J278" s="39">
        <f>'Month (Million m3)'!I278+J277</f>
        <v>315.43999999999994</v>
      </c>
      <c r="K278" s="39">
        <f>'Month (Million m3)'!J278+K277</f>
        <v>0</v>
      </c>
      <c r="L278" s="39">
        <f>'Month (Million m3)'!K278+L277</f>
        <v>2676.49</v>
      </c>
      <c r="M278" s="39">
        <f>'Month (Million m3)'!L278+M277</f>
        <v>40.010000000000005</v>
      </c>
      <c r="N278" s="39">
        <f>'Month (Million m3)'!M278+N277</f>
        <v>0</v>
      </c>
      <c r="O278" s="39">
        <f>'Month (Million m3)'!N278+O277</f>
        <v>15241.5</v>
      </c>
      <c r="P278" s="39">
        <f>'Month (Million m3)'!O278+P277</f>
        <v>21713.96</v>
      </c>
    </row>
    <row r="279" spans="1:16" x14ac:dyDescent="0.3">
      <c r="A279" s="32">
        <f t="shared" si="20"/>
        <v>2022</v>
      </c>
      <c r="B279" s="129" t="s">
        <v>559</v>
      </c>
      <c r="C279" s="39">
        <f>'Month (Million m3)'!B279+C278</f>
        <v>53.13</v>
      </c>
      <c r="D279" s="39">
        <f>'Month (Million m3)'!C279+D278</f>
        <v>84.679999999999993</v>
      </c>
      <c r="E279" s="39">
        <f>'Month (Million m3)'!D279+E278</f>
        <v>22375.61</v>
      </c>
      <c r="F279" s="39">
        <f>'Month (Million m3)'!E279+F278</f>
        <v>17969.330000000002</v>
      </c>
      <c r="G279" s="39">
        <f>'Month (Million m3)'!F279+G278</f>
        <v>40482.780000000006</v>
      </c>
      <c r="H279" s="39">
        <f>'Month (Million m3)'!G279+H278</f>
        <v>11554.150000000001</v>
      </c>
      <c r="I279" s="39">
        <f>'Month (Million m3)'!H279+I278</f>
        <v>3127.6500000000005</v>
      </c>
      <c r="J279" s="39">
        <f>'Month (Million m3)'!I279+J278</f>
        <v>364.21999999999991</v>
      </c>
      <c r="K279" s="39">
        <f>'Month (Million m3)'!J279+K278</f>
        <v>0</v>
      </c>
      <c r="L279" s="39">
        <f>'Month (Million m3)'!K279+L278</f>
        <v>2969.54</v>
      </c>
      <c r="M279" s="39">
        <f>'Month (Million m3)'!L279+M278</f>
        <v>53.7</v>
      </c>
      <c r="N279" s="39">
        <f>'Month (Million m3)'!M279+N278</f>
        <v>0</v>
      </c>
      <c r="O279" s="39">
        <f>'Month (Million m3)'!N279+O278</f>
        <v>17705.060000000001</v>
      </c>
      <c r="P279" s="39">
        <f>'Month (Million m3)'!O279+P278</f>
        <v>22777.7</v>
      </c>
    </row>
    <row r="280" spans="1:16" x14ac:dyDescent="0.3">
      <c r="A280" s="32">
        <f t="shared" si="20"/>
        <v>2022</v>
      </c>
      <c r="B280" s="129" t="s">
        <v>560</v>
      </c>
      <c r="C280" s="39">
        <f>'Month (Million m3)'!B280+C279</f>
        <v>53.13</v>
      </c>
      <c r="D280" s="39">
        <f>'Month (Million m3)'!C280+D279</f>
        <v>84.679999999999993</v>
      </c>
      <c r="E280" s="39">
        <f>'Month (Million m3)'!D280+E279</f>
        <v>24998.83</v>
      </c>
      <c r="F280" s="39">
        <f>'Month (Million m3)'!E280+F279</f>
        <v>19881.160000000003</v>
      </c>
      <c r="G280" s="39">
        <f>'Month (Million m3)'!F280+G279</f>
        <v>45017.830000000009</v>
      </c>
      <c r="H280" s="39">
        <f>'Month (Million m3)'!G280+H279</f>
        <v>13234.480000000001</v>
      </c>
      <c r="I280" s="39">
        <f>'Month (Million m3)'!H280+I279</f>
        <v>3639.6400000000003</v>
      </c>
      <c r="J280" s="39">
        <f>'Month (Million m3)'!I280+J279</f>
        <v>421.7999999999999</v>
      </c>
      <c r="K280" s="39">
        <f>'Month (Million m3)'!J280+K279</f>
        <v>0</v>
      </c>
      <c r="L280" s="39">
        <f>'Month (Million m3)'!K280+L279</f>
        <v>3247.6</v>
      </c>
      <c r="M280" s="39">
        <f>'Month (Million m3)'!L280+M279</f>
        <v>65.680000000000007</v>
      </c>
      <c r="N280" s="39">
        <f>'Month (Million m3)'!M280+N279</f>
        <v>0</v>
      </c>
      <c r="O280" s="39">
        <f>'Month (Million m3)'!N280+O279</f>
        <v>20187.420000000002</v>
      </c>
      <c r="P280" s="39">
        <f>'Month (Million m3)'!O280+P279</f>
        <v>24830.39</v>
      </c>
    </row>
    <row r="281" spans="1:16" x14ac:dyDescent="0.3">
      <c r="A281" s="32">
        <f t="shared" si="20"/>
        <v>2022</v>
      </c>
      <c r="B281" s="129" t="s">
        <v>561</v>
      </c>
      <c r="C281" s="39">
        <f>'Month (Million m3)'!B281+C280</f>
        <v>53.13</v>
      </c>
      <c r="D281" s="39">
        <f>'Month (Million m3)'!C281+D280</f>
        <v>84.679999999999993</v>
      </c>
      <c r="E281" s="39">
        <f>'Month (Million m3)'!D281+E280</f>
        <v>27463.890000000003</v>
      </c>
      <c r="F281" s="39">
        <f>'Month (Million m3)'!E281+F280</f>
        <v>22258.480000000003</v>
      </c>
      <c r="G281" s="39">
        <f>'Month (Million m3)'!F281+G280</f>
        <v>49860.210000000006</v>
      </c>
      <c r="H281" s="39">
        <f>'Month (Million m3)'!G281+H280</f>
        <v>14025.86</v>
      </c>
      <c r="I281" s="39">
        <f>'Month (Million m3)'!H281+I280</f>
        <v>4087.2500000000005</v>
      </c>
      <c r="J281" s="39">
        <f>'Month (Million m3)'!I281+J280</f>
        <v>460.13999999999987</v>
      </c>
      <c r="K281" s="39">
        <f>'Month (Million m3)'!J281+K280</f>
        <v>0</v>
      </c>
      <c r="L281" s="39">
        <f>'Month (Million m3)'!K281+L280</f>
        <v>3576.9</v>
      </c>
      <c r="M281" s="39">
        <f>'Month (Million m3)'!L281+M280</f>
        <v>78.09</v>
      </c>
      <c r="N281" s="39">
        <f>'Month (Million m3)'!M281+N280</f>
        <v>0</v>
      </c>
      <c r="O281" s="39">
        <f>'Month (Million m3)'!N281+O280</f>
        <v>21768.120000000003</v>
      </c>
      <c r="P281" s="39">
        <f>'Month (Million m3)'!O281+P280</f>
        <v>28092.07</v>
      </c>
    </row>
    <row r="282" spans="1:16" x14ac:dyDescent="0.3">
      <c r="A282" s="48">
        <f t="shared" si="20"/>
        <v>2022</v>
      </c>
      <c r="B282" s="129" t="s">
        <v>562</v>
      </c>
      <c r="C282" s="49">
        <f>'Month (Million m3)'!B282+C281</f>
        <v>53.13</v>
      </c>
      <c r="D282" s="49">
        <f>'Month (Million m3)'!C282+D281</f>
        <v>106.13999999999999</v>
      </c>
      <c r="E282" s="49">
        <f>'Month (Million m3)'!D282+E281</f>
        <v>30743.72</v>
      </c>
      <c r="F282" s="49">
        <f>'Month (Million m3)'!E282+F281</f>
        <v>25620.450000000004</v>
      </c>
      <c r="G282" s="49">
        <f>'Month (Million m3)'!F282+G281</f>
        <v>56523.460000000006</v>
      </c>
      <c r="H282" s="49">
        <f>'Month (Million m3)'!G282+H281</f>
        <v>15221.35</v>
      </c>
      <c r="I282" s="49">
        <f>'Month (Million m3)'!H282+I281</f>
        <v>4136.6900000000005</v>
      </c>
      <c r="J282" s="49">
        <f>'Month (Million m3)'!I282+J281</f>
        <v>508.76999999999987</v>
      </c>
      <c r="K282" s="49">
        <f>'Month (Million m3)'!J282+K281</f>
        <v>0</v>
      </c>
      <c r="L282" s="49">
        <f>'Month (Million m3)'!K282+L281</f>
        <v>4004.61</v>
      </c>
      <c r="M282" s="49">
        <f>'Month (Million m3)'!L282+M281</f>
        <v>91.570000000000007</v>
      </c>
      <c r="N282" s="49">
        <f>'Month (Million m3)'!M282+N281</f>
        <v>0</v>
      </c>
      <c r="O282" s="49">
        <f>'Month (Million m3)'!N282+O281</f>
        <v>23454.230000000003</v>
      </c>
      <c r="P282" s="49">
        <f>'Month (Million m3)'!O282+P281</f>
        <v>33069.22</v>
      </c>
    </row>
    <row r="283" spans="1:16" x14ac:dyDescent="0.3">
      <c r="A283" s="55">
        <v>2023</v>
      </c>
      <c r="B283" s="128" t="s">
        <v>564</v>
      </c>
      <c r="C283" s="56">
        <f>'Month (Million m3)'!B283</f>
        <v>0</v>
      </c>
      <c r="D283" s="56">
        <f>'Month (Million m3)'!C283</f>
        <v>6.18</v>
      </c>
      <c r="E283" s="56">
        <f>'Month (Million m3)'!D283</f>
        <v>2952.03</v>
      </c>
      <c r="F283" s="56">
        <f>'Month (Million m3)'!E283</f>
        <v>2878.47</v>
      </c>
      <c r="G283" s="56">
        <f>'Month (Million m3)'!F283</f>
        <v>5836.68</v>
      </c>
      <c r="H283" s="56">
        <f>'Month (Million m3)'!G283</f>
        <v>949.75</v>
      </c>
      <c r="I283" s="56">
        <f>'Month (Million m3)'!H283</f>
        <v>41.67</v>
      </c>
      <c r="J283" s="56">
        <f>'Month (Million m3)'!I283</f>
        <v>41.67</v>
      </c>
      <c r="K283" s="56">
        <f>'Month (Million m3)'!J283</f>
        <v>0</v>
      </c>
      <c r="L283" s="56">
        <f>'Month (Million m3)'!K283</f>
        <v>388.02</v>
      </c>
      <c r="M283" s="56">
        <f>'Month (Million m3)'!L283</f>
        <v>13.7</v>
      </c>
      <c r="N283" s="56">
        <f>'Month (Million m3)'!M283</f>
        <v>0</v>
      </c>
      <c r="O283" s="56">
        <f>'Month (Million m3)'!N283</f>
        <v>1393.14</v>
      </c>
      <c r="P283" s="56">
        <f>'Month (Million m3)'!O283</f>
        <v>4443.54</v>
      </c>
    </row>
    <row r="284" spans="1:16" x14ac:dyDescent="0.3">
      <c r="A284" s="32">
        <f t="shared" si="20"/>
        <v>2023</v>
      </c>
      <c r="B284" s="14" t="s">
        <v>619</v>
      </c>
      <c r="C284" s="39">
        <f>'Month (Million m3)'!B284+C283</f>
        <v>0</v>
      </c>
      <c r="D284" s="39">
        <f>'Month (Million m3)'!C284+D283</f>
        <v>17.920000000000002</v>
      </c>
      <c r="E284" s="39">
        <f>'Month (Million m3)'!D284+E283</f>
        <v>5452.49</v>
      </c>
      <c r="F284" s="39">
        <f>'Month (Million m3)'!E284+F283</f>
        <v>4998.0499999999993</v>
      </c>
      <c r="G284" s="39">
        <f>'Month (Million m3)'!F284+G283</f>
        <v>10468.459999999999</v>
      </c>
      <c r="H284" s="39">
        <f>'Month (Million m3)'!G284+H283</f>
        <v>1943.12</v>
      </c>
      <c r="I284" s="39">
        <f>'Month (Million m3)'!H284+I283</f>
        <v>82.78</v>
      </c>
      <c r="J284" s="39">
        <f>'Month (Million m3)'!I284+J283</f>
        <v>82.78</v>
      </c>
      <c r="K284" s="39">
        <f>'Month (Million m3)'!J284+K283</f>
        <v>0</v>
      </c>
      <c r="L284" s="39">
        <f>'Month (Million m3)'!K284+L283</f>
        <v>729.33999999999992</v>
      </c>
      <c r="M284" s="39">
        <f>'Month (Million m3)'!L284+M283</f>
        <v>25.299999999999997</v>
      </c>
      <c r="N284" s="39">
        <f>'Month (Million m3)'!M284+N283</f>
        <v>0</v>
      </c>
      <c r="O284" s="39">
        <f>'Month (Million m3)'!N284+O283</f>
        <v>2780.55</v>
      </c>
      <c r="P284" s="39">
        <f>'Month (Million m3)'!O284+P283</f>
        <v>7687.92</v>
      </c>
    </row>
    <row r="285" spans="1:16" x14ac:dyDescent="0.3">
      <c r="A285" s="32">
        <f t="shared" si="20"/>
        <v>2023</v>
      </c>
      <c r="B285" s="14" t="s">
        <v>620</v>
      </c>
      <c r="C285" s="39">
        <f>'Month (Million m3)'!B285+C284</f>
        <v>1.91</v>
      </c>
      <c r="D285" s="39">
        <f>'Month (Million m3)'!C285+D284</f>
        <v>31.68</v>
      </c>
      <c r="E285" s="39">
        <f>'Month (Million m3)'!D285+E284</f>
        <v>8207.49</v>
      </c>
      <c r="F285" s="39">
        <f>'Month (Million m3)'!E285+F284</f>
        <v>8049.0299999999988</v>
      </c>
      <c r="G285" s="39">
        <f>'Month (Million m3)'!F285+G284</f>
        <v>16290.119999999999</v>
      </c>
      <c r="H285" s="39">
        <f>'Month (Million m3)'!G285+H284</f>
        <v>2952.8199999999997</v>
      </c>
      <c r="I285" s="39">
        <f>'Month (Million m3)'!H285+I284</f>
        <v>114.29</v>
      </c>
      <c r="J285" s="39">
        <f>'Month (Million m3)'!I285+J284</f>
        <v>114.29</v>
      </c>
      <c r="K285" s="39">
        <f>'Month (Million m3)'!J285+K284</f>
        <v>0</v>
      </c>
      <c r="L285" s="39">
        <f>'Month (Million m3)'!K285+L284</f>
        <v>1122.32</v>
      </c>
      <c r="M285" s="39">
        <f>'Month (Million m3)'!L285+M284</f>
        <v>39.419999999999995</v>
      </c>
      <c r="N285" s="39">
        <f>'Month (Million m3)'!M285+N284</f>
        <v>0</v>
      </c>
      <c r="O285" s="39">
        <f>'Month (Million m3)'!N285+O284</f>
        <v>4228.8500000000004</v>
      </c>
      <c r="P285" s="39">
        <f>'Month (Million m3)'!O285+P284</f>
        <v>12061.279999999999</v>
      </c>
    </row>
    <row r="286" spans="1:16" x14ac:dyDescent="0.3">
      <c r="A286" s="32">
        <f t="shared" si="20"/>
        <v>2023</v>
      </c>
      <c r="B286" s="14" t="s">
        <v>621</v>
      </c>
      <c r="C286" s="39">
        <f>'Month (Million m3)'!B286+C285</f>
        <v>1.91</v>
      </c>
      <c r="D286" s="39">
        <f>'Month (Million m3)'!C286+D285</f>
        <v>31.68</v>
      </c>
      <c r="E286" s="39">
        <f>'Month (Million m3)'!D286+E285</f>
        <v>10265.709999999999</v>
      </c>
      <c r="F286" s="39">
        <f>'Month (Million m3)'!E286+F285</f>
        <v>11015.98</v>
      </c>
      <c r="G286" s="39">
        <f>'Month (Million m3)'!F286+G285</f>
        <v>21315.29</v>
      </c>
      <c r="H286" s="39">
        <f>'Month (Million m3)'!G286+H285</f>
        <v>4565.3599999999997</v>
      </c>
      <c r="I286" s="39">
        <f>'Month (Million m3)'!H286+I285</f>
        <v>590.29</v>
      </c>
      <c r="J286" s="39">
        <f>'Month (Million m3)'!I286+J285</f>
        <v>160.58000000000001</v>
      </c>
      <c r="K286" s="39">
        <f>'Month (Million m3)'!J286+K285</f>
        <v>0</v>
      </c>
      <c r="L286" s="39">
        <f>'Month (Million m3)'!K286+L285</f>
        <v>1447.31</v>
      </c>
      <c r="M286" s="39">
        <f>'Month (Million m3)'!L286+M285</f>
        <v>46.459999999999994</v>
      </c>
      <c r="N286" s="39">
        <f>'Month (Million m3)'!M286+N285</f>
        <v>0</v>
      </c>
      <c r="O286" s="39">
        <f>'Month (Million m3)'!N286+O285</f>
        <v>6649.42</v>
      </c>
      <c r="P286" s="39">
        <f>'Month (Million m3)'!O286+P285</f>
        <v>14665.88</v>
      </c>
    </row>
    <row r="287" spans="1:16" x14ac:dyDescent="0.3">
      <c r="A287" s="32">
        <f t="shared" si="20"/>
        <v>2023</v>
      </c>
      <c r="B287" s="14" t="s">
        <v>622</v>
      </c>
      <c r="C287" s="39">
        <f>'Month (Million m3)'!B287+C286</f>
        <v>1.91</v>
      </c>
      <c r="D287" s="39">
        <f>'Month (Million m3)'!C287+D286</f>
        <v>31.68</v>
      </c>
      <c r="E287" s="39">
        <f>'Month (Million m3)'!D287+E286</f>
        <v>11530.9</v>
      </c>
      <c r="F287" s="39">
        <f>'Month (Million m3)'!E287+F286</f>
        <v>13616.96</v>
      </c>
      <c r="G287" s="39">
        <f>'Month (Million m3)'!F287+G286</f>
        <v>25181.46</v>
      </c>
      <c r="H287" s="39">
        <f>'Month (Million m3)'!G287+H286</f>
        <v>6195.79</v>
      </c>
      <c r="I287" s="39">
        <f>'Month (Million m3)'!H287+I286</f>
        <v>1092.67</v>
      </c>
      <c r="J287" s="39">
        <f>'Month (Million m3)'!I287+J286</f>
        <v>202.12</v>
      </c>
      <c r="K287" s="39">
        <f>'Month (Million m3)'!J287+K286</f>
        <v>0</v>
      </c>
      <c r="L287" s="39">
        <f>'Month (Million m3)'!K287+L286</f>
        <v>1771.6999999999998</v>
      </c>
      <c r="M287" s="39">
        <f>'Month (Million m3)'!L287+M286</f>
        <v>56.919999999999995</v>
      </c>
      <c r="N287" s="39">
        <f>'Month (Million m3)'!M287+N286</f>
        <v>0</v>
      </c>
      <c r="O287" s="39">
        <f>'Month (Million m3)'!N287+O286</f>
        <v>9117.07</v>
      </c>
      <c r="P287" s="39">
        <f>'Month (Million m3)'!O287+P286</f>
        <v>16064.4</v>
      </c>
    </row>
    <row r="288" spans="1:16" x14ac:dyDescent="0.3">
      <c r="A288" s="32">
        <f t="shared" si="20"/>
        <v>2023</v>
      </c>
      <c r="B288" s="14" t="s">
        <v>623</v>
      </c>
      <c r="C288" s="39">
        <f>'Month (Million m3)'!B288+C287</f>
        <v>1.91</v>
      </c>
      <c r="D288" s="39">
        <f>'Month (Million m3)'!C288+D287</f>
        <v>31.68</v>
      </c>
      <c r="E288" s="39">
        <f>'Month (Million m3)'!D288+E287</f>
        <v>12419.96</v>
      </c>
      <c r="F288" s="39">
        <f>'Month (Million m3)'!E288+F287</f>
        <v>14153.8</v>
      </c>
      <c r="G288" s="39">
        <f>'Month (Million m3)'!F288+G287</f>
        <v>26607.37</v>
      </c>
      <c r="H288" s="39">
        <f>'Month (Million m3)'!G288+H287</f>
        <v>6648.2</v>
      </c>
      <c r="I288" s="39">
        <f>'Month (Million m3)'!H288+I287</f>
        <v>1319.13</v>
      </c>
      <c r="J288" s="39">
        <f>'Month (Million m3)'!I288+J287</f>
        <v>217.73000000000002</v>
      </c>
      <c r="K288" s="39">
        <f>'Month (Million m3)'!J288+K287</f>
        <v>0</v>
      </c>
      <c r="L288" s="39">
        <f>'Month (Million m3)'!K288+L287</f>
        <v>2056</v>
      </c>
      <c r="M288" s="39">
        <f>'Month (Million m3)'!L288+M287</f>
        <v>66.919999999999987</v>
      </c>
      <c r="N288" s="39">
        <f>'Month (Million m3)'!M288+N287</f>
        <v>0</v>
      </c>
      <c r="O288" s="39">
        <f>'Month (Million m3)'!N288+O287</f>
        <v>10090.24</v>
      </c>
      <c r="P288" s="39">
        <f>'Month (Million m3)'!O288+P287</f>
        <v>16517.13</v>
      </c>
    </row>
    <row r="289" spans="1:16" x14ac:dyDescent="0.3">
      <c r="A289" s="32">
        <f t="shared" ref="A289:A294" si="21">A288</f>
        <v>2023</v>
      </c>
      <c r="B289" s="14" t="s">
        <v>624</v>
      </c>
      <c r="C289" s="39">
        <f>'Month (Million m3)'!B289+C288</f>
        <v>1.91</v>
      </c>
      <c r="D289" s="39">
        <f>'Month (Million m3)'!C289+D288</f>
        <v>31.68</v>
      </c>
      <c r="E289" s="39">
        <f>'Month (Million m3)'!D289+E288</f>
        <v>14354.419999999998</v>
      </c>
      <c r="F289" s="39">
        <f>'Month (Million m3)'!E289+F288</f>
        <v>14299.789999999999</v>
      </c>
      <c r="G289" s="39">
        <f>'Month (Million m3)'!F289+G288</f>
        <v>28687.829999999998</v>
      </c>
      <c r="H289" s="39">
        <f>'Month (Million m3)'!G289+H288</f>
        <v>7387.84</v>
      </c>
      <c r="I289" s="39">
        <f>'Month (Million m3)'!H289+I288</f>
        <v>1647.67</v>
      </c>
      <c r="J289" s="39">
        <f>'Month (Million m3)'!I289+J288</f>
        <v>266.53000000000003</v>
      </c>
      <c r="K289" s="39">
        <f>'Month (Million m3)'!J289+K288</f>
        <v>0</v>
      </c>
      <c r="L289" s="39">
        <f>'Month (Million m3)'!K289+L288</f>
        <v>2366.87</v>
      </c>
      <c r="M289" s="39">
        <f>'Month (Million m3)'!L289+M288</f>
        <v>78.399999999999991</v>
      </c>
      <c r="N289" s="39">
        <f>'Month (Million m3)'!M289+N288</f>
        <v>0</v>
      </c>
      <c r="O289" s="39">
        <f>'Month (Million m3)'!N289+O288</f>
        <v>11480.779999999999</v>
      </c>
      <c r="P289" s="39">
        <f>'Month (Million m3)'!O289+P288</f>
        <v>17207.05</v>
      </c>
    </row>
    <row r="290" spans="1:16" x14ac:dyDescent="0.3">
      <c r="A290" s="32">
        <f t="shared" si="21"/>
        <v>2023</v>
      </c>
      <c r="B290" s="14" t="s">
        <v>625</v>
      </c>
      <c r="C290" s="39">
        <f>'Month (Million m3)'!B290+C289</f>
        <v>1.91</v>
      </c>
      <c r="D290" s="39">
        <f>'Month (Million m3)'!C290+D289</f>
        <v>31.68</v>
      </c>
      <c r="E290" s="39">
        <f>'Month (Million m3)'!D290+E289</f>
        <v>16273.899999999998</v>
      </c>
      <c r="F290" s="39">
        <f>'Month (Million m3)'!E290+F289</f>
        <v>14769.83</v>
      </c>
      <c r="G290" s="39">
        <f>'Month (Million m3)'!F290+G289</f>
        <v>31077.35</v>
      </c>
      <c r="H290" s="39">
        <f>'Month (Million m3)'!G290+H289</f>
        <v>7988.3600000000006</v>
      </c>
      <c r="I290" s="39">
        <f>'Month (Million m3)'!H290+I289</f>
        <v>1894.26</v>
      </c>
      <c r="J290" s="39">
        <f>'Month (Million m3)'!I290+J289</f>
        <v>293.46000000000004</v>
      </c>
      <c r="K290" s="39">
        <f>'Month (Million m3)'!J290+K289</f>
        <v>0</v>
      </c>
      <c r="L290" s="39">
        <f>'Month (Million m3)'!K290+L289</f>
        <v>2655.23</v>
      </c>
      <c r="M290" s="39">
        <f>'Month (Million m3)'!L290+M289</f>
        <v>89.22999999999999</v>
      </c>
      <c r="N290" s="39">
        <f>'Month (Million m3)'!M290+N289</f>
        <v>0</v>
      </c>
      <c r="O290" s="39">
        <f>'Month (Million m3)'!N290+O289</f>
        <v>12627.079999999998</v>
      </c>
      <c r="P290" s="39">
        <f>'Month (Million m3)'!O290+P289</f>
        <v>18450.27</v>
      </c>
    </row>
    <row r="291" spans="1:16" x14ac:dyDescent="0.3">
      <c r="A291" s="32">
        <f t="shared" si="21"/>
        <v>2023</v>
      </c>
      <c r="B291" s="14" t="s">
        <v>626</v>
      </c>
      <c r="C291" s="39">
        <f>'Month (Million m3)'!B291+C290</f>
        <v>1.91</v>
      </c>
      <c r="D291" s="39">
        <f>'Month (Million m3)'!C291+D290</f>
        <v>31.68</v>
      </c>
      <c r="E291" s="39">
        <f>'Month (Million m3)'!D291+E290</f>
        <v>17158.89</v>
      </c>
      <c r="F291" s="39">
        <f>'Month (Million m3)'!E291+F290</f>
        <v>15262</v>
      </c>
      <c r="G291" s="39">
        <f>'Month (Million m3)'!F291+G290</f>
        <v>32454.519999999997</v>
      </c>
      <c r="H291" s="39">
        <f>'Month (Million m3)'!G291+H290</f>
        <v>8219.27</v>
      </c>
      <c r="I291" s="39">
        <f>'Month (Million m3)'!H291+I290</f>
        <v>2038.8</v>
      </c>
      <c r="J291" s="39">
        <f>'Month (Million m3)'!I291+J290</f>
        <v>295.48</v>
      </c>
      <c r="K291" s="39">
        <f>'Month (Million m3)'!J291+K290</f>
        <v>0</v>
      </c>
      <c r="L291" s="39">
        <f>'Month (Million m3)'!K291+L290</f>
        <v>2906.94</v>
      </c>
      <c r="M291" s="39">
        <f>'Month (Million m3)'!L291+M290</f>
        <v>93.13</v>
      </c>
      <c r="N291" s="39">
        <f>'Month (Million m3)'!M291+N290</f>
        <v>0</v>
      </c>
      <c r="O291" s="39">
        <f>'Month (Million m3)'!N291+O290</f>
        <v>13258.139999999998</v>
      </c>
      <c r="P291" s="39">
        <f>'Month (Million m3)'!O291+P290</f>
        <v>19196.38</v>
      </c>
    </row>
    <row r="292" spans="1:16" x14ac:dyDescent="0.3">
      <c r="A292" s="32">
        <f t="shared" si="21"/>
        <v>2023</v>
      </c>
      <c r="B292" s="14" t="s">
        <v>627</v>
      </c>
      <c r="C292" s="39">
        <f>'Month (Million m3)'!B292+C291</f>
        <v>1.91</v>
      </c>
      <c r="D292" s="39">
        <f>'Month (Million m3)'!C292+D291</f>
        <v>31.97</v>
      </c>
      <c r="E292" s="39">
        <f>'Month (Million m3)'!D292+E291</f>
        <v>19358.379999999997</v>
      </c>
      <c r="F292" s="39">
        <f>'Month (Million m3)'!E292+F291</f>
        <v>16247.64</v>
      </c>
      <c r="G292" s="39">
        <f>'Month (Million m3)'!F292+G291</f>
        <v>35639.939999999995</v>
      </c>
      <c r="H292" s="39">
        <f>'Month (Million m3)'!G292+H291</f>
        <v>8765.93</v>
      </c>
      <c r="I292" s="39">
        <f>'Month (Million m3)'!H292+I291</f>
        <v>2050</v>
      </c>
      <c r="J292" s="39">
        <f>'Month (Million m3)'!I292+J291</f>
        <v>299.70000000000005</v>
      </c>
      <c r="K292" s="39">
        <f>'Month (Million m3)'!J292+K291</f>
        <v>0</v>
      </c>
      <c r="L292" s="39">
        <f>'Month (Million m3)'!K292+L291</f>
        <v>3208.34</v>
      </c>
      <c r="M292" s="39">
        <f>'Month (Million m3)'!L292+M291</f>
        <v>104.49</v>
      </c>
      <c r="N292" s="39">
        <f>'Month (Million m3)'!M292+N291</f>
        <v>0</v>
      </c>
      <c r="O292" s="39">
        <f>'Month (Million m3)'!N292+O291</f>
        <v>14128.759999999998</v>
      </c>
      <c r="P292" s="39">
        <f>'Month (Million m3)'!O292+P291</f>
        <v>21511.18</v>
      </c>
    </row>
    <row r="293" spans="1:16" x14ac:dyDescent="0.3">
      <c r="A293" s="32">
        <f t="shared" si="21"/>
        <v>2023</v>
      </c>
      <c r="B293" s="14" t="s">
        <v>628</v>
      </c>
      <c r="C293" s="39">
        <f>'Month (Million m3)'!B293+C292</f>
        <v>1.91</v>
      </c>
      <c r="D293" s="39">
        <f>'Month (Million m3)'!C293+D292</f>
        <v>33.089999999999996</v>
      </c>
      <c r="E293" s="39">
        <f>'Month (Million m3)'!D293+E292</f>
        <v>22337.179999999997</v>
      </c>
      <c r="F293" s="39">
        <f>'Month (Million m3)'!E293+F292</f>
        <v>17695.22</v>
      </c>
      <c r="G293" s="39">
        <f>'Month (Million m3)'!F293+G292</f>
        <v>40067.439999999995</v>
      </c>
      <c r="H293" s="39">
        <f>'Month (Million m3)'!G293+H292</f>
        <v>9095.7800000000007</v>
      </c>
      <c r="I293" s="39">
        <f>'Month (Million m3)'!H293+I292</f>
        <v>2083.46</v>
      </c>
      <c r="J293" s="39">
        <f>'Month (Million m3)'!I293+J292</f>
        <v>306.50000000000006</v>
      </c>
      <c r="K293" s="39">
        <f>'Month (Million m3)'!J293+K292</f>
        <v>0</v>
      </c>
      <c r="L293" s="39">
        <f>'Month (Million m3)'!K293+L292</f>
        <v>3564</v>
      </c>
      <c r="M293" s="39">
        <f>'Month (Million m3)'!L293+M292</f>
        <v>117.03</v>
      </c>
      <c r="N293" s="39">
        <f>'Month (Million m3)'!M293+N292</f>
        <v>0</v>
      </c>
      <c r="O293" s="39">
        <f>'Month (Million m3)'!N293+O292</f>
        <v>14860.269999999999</v>
      </c>
      <c r="P293" s="39">
        <f>'Month (Million m3)'!O293+P292</f>
        <v>25207.16</v>
      </c>
    </row>
    <row r="294" spans="1:16" x14ac:dyDescent="0.3">
      <c r="A294" s="48">
        <f t="shared" si="21"/>
        <v>2023</v>
      </c>
      <c r="B294" s="36" t="s">
        <v>629</v>
      </c>
      <c r="C294" s="39">
        <f>'Month (Million m3)'!B294+C293</f>
        <v>1.91</v>
      </c>
      <c r="D294" s="39">
        <f>'Month (Million m3)'!C294+D293</f>
        <v>33.599999999999994</v>
      </c>
      <c r="E294" s="39">
        <f>'Month (Million m3)'!D294+E293</f>
        <v>25721.779999999995</v>
      </c>
      <c r="F294" s="39">
        <f>'Month (Million m3)'!E294+F293</f>
        <v>19390.920000000002</v>
      </c>
      <c r="G294" s="39">
        <f>'Month (Million m3)'!F294+G293</f>
        <v>45148.259999999995</v>
      </c>
      <c r="H294" s="39">
        <f>'Month (Million m3)'!G294+H293</f>
        <v>9708.5300000000007</v>
      </c>
      <c r="I294" s="39">
        <f>'Month (Million m3)'!H294+I293</f>
        <v>2120.7600000000002</v>
      </c>
      <c r="J294" s="39">
        <f>'Month (Million m3)'!I294+J293</f>
        <v>343.80000000000007</v>
      </c>
      <c r="K294" s="39">
        <f>'Month (Million m3)'!J294+K293</f>
        <v>0</v>
      </c>
      <c r="L294" s="39">
        <f>'Month (Million m3)'!K294+L293</f>
        <v>3889.56</v>
      </c>
      <c r="M294" s="39">
        <f>'Month (Million m3)'!L294+M293</f>
        <v>129.84</v>
      </c>
      <c r="N294" s="39">
        <f>'Month (Million m3)'!M294+N293</f>
        <v>0</v>
      </c>
      <c r="O294" s="39">
        <f>'Month (Million m3)'!N294+O293</f>
        <v>15848.689999999999</v>
      </c>
      <c r="P294" s="39">
        <f>'Month (Million m3)'!O294+P293</f>
        <v>29299.56</v>
      </c>
    </row>
    <row r="295" spans="1:16" x14ac:dyDescent="0.3">
      <c r="A295" s="55">
        <v>2024</v>
      </c>
      <c r="B295" s="54" t="s">
        <v>600</v>
      </c>
      <c r="C295" s="56">
        <f>'Month (Million m3)'!B295</f>
        <v>8.85</v>
      </c>
      <c r="D295" s="56">
        <f>'Month (Million m3)'!C295</f>
        <v>1.95</v>
      </c>
      <c r="E295" s="56">
        <f>'Month (Million m3)'!D295</f>
        <v>3223.3</v>
      </c>
      <c r="F295" s="56">
        <f>'Month (Million m3)'!E295</f>
        <v>2345.89</v>
      </c>
      <c r="G295" s="56">
        <f>'Month (Million m3)'!F295</f>
        <v>5579.98</v>
      </c>
      <c r="H295" s="56">
        <f>'Month (Million m3)'!G295</f>
        <v>67.12</v>
      </c>
      <c r="I295" s="56">
        <f>'Month (Million m3)'!H295</f>
        <v>38.409999999999997</v>
      </c>
      <c r="J295" s="56">
        <f>'Month (Million m3)'!I295</f>
        <v>38.409999999999997</v>
      </c>
      <c r="K295" s="56">
        <f>'Month (Million m3)'!J295</f>
        <v>0</v>
      </c>
      <c r="L295" s="56">
        <f>'Month (Million m3)'!K295</f>
        <v>442.03</v>
      </c>
      <c r="M295" s="56">
        <f>'Month (Million m3)'!L295</f>
        <v>14.43</v>
      </c>
      <c r="N295" s="56">
        <f>'Month (Million m3)'!M295</f>
        <v>0</v>
      </c>
      <c r="O295" s="56">
        <f>'Month (Million m3)'!N295</f>
        <v>561.99</v>
      </c>
      <c r="P295" s="56">
        <f>'Month (Million m3)'!O295</f>
        <v>5017.99</v>
      </c>
    </row>
    <row r="296" spans="1:16" x14ac:dyDescent="0.3">
      <c r="A296" s="32">
        <f t="shared" ref="A296:A306" si="22">A295</f>
        <v>2024</v>
      </c>
      <c r="B296" s="14" t="s">
        <v>601</v>
      </c>
    </row>
    <row r="297" spans="1:16" x14ac:dyDescent="0.3">
      <c r="A297" s="32">
        <f t="shared" si="22"/>
        <v>2024</v>
      </c>
      <c r="B297" s="14" t="s">
        <v>602</v>
      </c>
    </row>
    <row r="298" spans="1:16" x14ac:dyDescent="0.3">
      <c r="A298" s="32">
        <f t="shared" si="22"/>
        <v>2024</v>
      </c>
      <c r="B298" s="14" t="s">
        <v>603</v>
      </c>
    </row>
    <row r="299" spans="1:16" x14ac:dyDescent="0.3">
      <c r="A299" s="32">
        <f t="shared" si="22"/>
        <v>2024</v>
      </c>
      <c r="B299" s="14" t="s">
        <v>604</v>
      </c>
    </row>
    <row r="300" spans="1:16" x14ac:dyDescent="0.3">
      <c r="A300" s="32">
        <f t="shared" si="22"/>
        <v>2024</v>
      </c>
      <c r="B300" s="14" t="s">
        <v>605</v>
      </c>
    </row>
    <row r="301" spans="1:16" x14ac:dyDescent="0.3">
      <c r="A301" s="32">
        <f t="shared" si="22"/>
        <v>2024</v>
      </c>
      <c r="B301" s="14" t="s">
        <v>606</v>
      </c>
    </row>
    <row r="302" spans="1:16" x14ac:dyDescent="0.3">
      <c r="A302" s="32">
        <f t="shared" si="22"/>
        <v>2024</v>
      </c>
      <c r="B302" s="14" t="s">
        <v>607</v>
      </c>
    </row>
    <row r="303" spans="1:16" x14ac:dyDescent="0.3">
      <c r="A303" s="32">
        <f t="shared" si="22"/>
        <v>2024</v>
      </c>
      <c r="B303" s="14" t="s">
        <v>608</v>
      </c>
    </row>
    <row r="304" spans="1:16" x14ac:dyDescent="0.3">
      <c r="A304" s="32">
        <f t="shared" si="22"/>
        <v>2024</v>
      </c>
      <c r="B304" s="14" t="s">
        <v>609</v>
      </c>
    </row>
    <row r="305" spans="1:2" x14ac:dyDescent="0.3">
      <c r="A305" s="32">
        <f t="shared" si="22"/>
        <v>2024</v>
      </c>
      <c r="B305" s="14" t="s">
        <v>610</v>
      </c>
    </row>
    <row r="306" spans="1:2" x14ac:dyDescent="0.3">
      <c r="A306" s="48">
        <f t="shared" si="22"/>
        <v>2024</v>
      </c>
      <c r="B306" s="36" t="s">
        <v>611</v>
      </c>
    </row>
  </sheetData>
  <printOptions horizontalCentered="1" gridLines="1" gridLinesSet="0"/>
  <pageMargins left="0.39370078740157483" right="0.39370078740157483" top="0.98425196850393704" bottom="0.98425196850393704" header="0.51181102362204722" footer="0.51181102362204722"/>
  <pageSetup paperSize="9" orientation="portrait" horizontalDpi="300" verticalDpi="300"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D85B-B7FF-4D6A-A096-EDC806CB4A62}">
  <sheetPr codeName="Sheet8"/>
  <dimension ref="A1:O29"/>
  <sheetViews>
    <sheetView showGridLines="0" zoomScaleNormal="100" workbookViewId="0"/>
  </sheetViews>
  <sheetFormatPr defaultColWidth="3.54296875" defaultRowHeight="15.5" x14ac:dyDescent="0.35"/>
  <cols>
    <col min="1" max="1" width="21.08984375" style="73" customWidth="1"/>
    <col min="2" max="15" width="12.54296875" style="2" customWidth="1"/>
    <col min="16" max="126" width="3.54296875" style="2"/>
    <col min="127" max="127" width="13" style="2" customWidth="1"/>
    <col min="128" max="128" width="10.453125" style="2" customWidth="1"/>
    <col min="129" max="129" width="13.453125" style="2" customWidth="1"/>
    <col min="130" max="130" width="9.453125" style="2" customWidth="1"/>
    <col min="131" max="131" width="12.54296875" style="2" customWidth="1"/>
    <col min="132" max="132" width="8.54296875" style="2" customWidth="1"/>
    <col min="133" max="133" width="10.54296875" style="2" customWidth="1"/>
    <col min="134" max="134" width="13.453125" style="2" customWidth="1"/>
    <col min="135" max="135" width="9.453125" style="2" customWidth="1"/>
    <col min="136" max="136" width="10.54296875" style="2" customWidth="1"/>
    <col min="137" max="137" width="8.54296875" style="2" bestFit="1" customWidth="1"/>
    <col min="138" max="138" width="12.453125" style="2" customWidth="1"/>
    <col min="139" max="139" width="9" style="2" customWidth="1"/>
    <col min="140" max="140" width="11.26953125" style="2" customWidth="1"/>
    <col min="141" max="141" width="8.453125" style="2" bestFit="1" customWidth="1"/>
    <col min="142" max="142" width="5.453125" style="2" bestFit="1" customWidth="1"/>
    <col min="143" max="143" width="7.54296875" style="2" bestFit="1" customWidth="1"/>
    <col min="144" max="144" width="3.453125" style="2" bestFit="1" customWidth="1"/>
    <col min="145" max="145" width="4.453125" style="2" bestFit="1" customWidth="1"/>
    <col min="146" max="146" width="8" style="2" bestFit="1" customWidth="1"/>
    <col min="147" max="382" width="3.54296875" style="2"/>
    <col min="383" max="383" width="13" style="2" customWidth="1"/>
    <col min="384" max="384" width="10.453125" style="2" customWidth="1"/>
    <col min="385" max="385" width="13.453125" style="2" customWidth="1"/>
    <col min="386" max="386" width="9.453125" style="2" customWidth="1"/>
    <col min="387" max="387" width="12.54296875" style="2" customWidth="1"/>
    <col min="388" max="388" width="8.54296875" style="2" customWidth="1"/>
    <col min="389" max="389" width="10.54296875" style="2" customWidth="1"/>
    <col min="390" max="390" width="13.453125" style="2" customWidth="1"/>
    <col min="391" max="391" width="9.453125" style="2" customWidth="1"/>
    <col min="392" max="392" width="10.54296875" style="2" customWidth="1"/>
    <col min="393" max="393" width="8.54296875" style="2" bestFit="1" customWidth="1"/>
    <col min="394" max="394" width="12.453125" style="2" customWidth="1"/>
    <col min="395" max="395" width="9" style="2" customWidth="1"/>
    <col min="396" max="396" width="11.26953125" style="2" customWidth="1"/>
    <col min="397" max="397" width="8.453125" style="2" bestFit="1" customWidth="1"/>
    <col min="398" max="398" width="5.453125" style="2" bestFit="1" customWidth="1"/>
    <col min="399" max="399" width="7.54296875" style="2" bestFit="1" customWidth="1"/>
    <col min="400" max="400" width="3.453125" style="2" bestFit="1" customWidth="1"/>
    <col min="401" max="401" width="4.453125" style="2" bestFit="1" customWidth="1"/>
    <col min="402" max="402" width="8" style="2" bestFit="1" customWidth="1"/>
    <col min="403" max="638" width="3.54296875" style="2"/>
    <col min="639" max="639" width="13" style="2" customWidth="1"/>
    <col min="640" max="640" width="10.453125" style="2" customWidth="1"/>
    <col min="641" max="641" width="13.453125" style="2" customWidth="1"/>
    <col min="642" max="642" width="9.453125" style="2" customWidth="1"/>
    <col min="643" max="643" width="12.54296875" style="2" customWidth="1"/>
    <col min="644" max="644" width="8.54296875" style="2" customWidth="1"/>
    <col min="645" max="645" width="10.54296875" style="2" customWidth="1"/>
    <col min="646" max="646" width="13.453125" style="2" customWidth="1"/>
    <col min="647" max="647" width="9.453125" style="2" customWidth="1"/>
    <col min="648" max="648" width="10.54296875" style="2" customWidth="1"/>
    <col min="649" max="649" width="8.54296875" style="2" bestFit="1" customWidth="1"/>
    <col min="650" max="650" width="12.453125" style="2" customWidth="1"/>
    <col min="651" max="651" width="9" style="2" customWidth="1"/>
    <col min="652" max="652" width="11.26953125" style="2" customWidth="1"/>
    <col min="653" max="653" width="8.453125" style="2" bestFit="1" customWidth="1"/>
    <col min="654" max="654" width="5.453125" style="2" bestFit="1" customWidth="1"/>
    <col min="655" max="655" width="7.54296875" style="2" bestFit="1" customWidth="1"/>
    <col min="656" max="656" width="3.453125" style="2" bestFit="1" customWidth="1"/>
    <col min="657" max="657" width="4.453125" style="2" bestFit="1" customWidth="1"/>
    <col min="658" max="658" width="8" style="2" bestFit="1" customWidth="1"/>
    <col min="659" max="894" width="3.54296875" style="2"/>
    <col min="895" max="895" width="13" style="2" customWidth="1"/>
    <col min="896" max="896" width="10.453125" style="2" customWidth="1"/>
    <col min="897" max="897" width="13.453125" style="2" customWidth="1"/>
    <col min="898" max="898" width="9.453125" style="2" customWidth="1"/>
    <col min="899" max="899" width="12.54296875" style="2" customWidth="1"/>
    <col min="900" max="900" width="8.54296875" style="2" customWidth="1"/>
    <col min="901" max="901" width="10.54296875" style="2" customWidth="1"/>
    <col min="902" max="902" width="13.453125" style="2" customWidth="1"/>
    <col min="903" max="903" width="9.453125" style="2" customWidth="1"/>
    <col min="904" max="904" width="10.54296875" style="2" customWidth="1"/>
    <col min="905" max="905" width="8.54296875" style="2" bestFit="1" customWidth="1"/>
    <col min="906" max="906" width="12.453125" style="2" customWidth="1"/>
    <col min="907" max="907" width="9" style="2" customWidth="1"/>
    <col min="908" max="908" width="11.26953125" style="2" customWidth="1"/>
    <col min="909" max="909" width="8.453125" style="2" bestFit="1" customWidth="1"/>
    <col min="910" max="910" width="5.453125" style="2" bestFit="1" customWidth="1"/>
    <col min="911" max="911" width="7.54296875" style="2" bestFit="1" customWidth="1"/>
    <col min="912" max="912" width="3.453125" style="2" bestFit="1" customWidth="1"/>
    <col min="913" max="913" width="4.453125" style="2" bestFit="1" customWidth="1"/>
    <col min="914" max="914" width="8" style="2" bestFit="1" customWidth="1"/>
    <col min="915" max="1150" width="3.54296875" style="2"/>
    <col min="1151" max="1151" width="13" style="2" customWidth="1"/>
    <col min="1152" max="1152" width="10.453125" style="2" customWidth="1"/>
    <col min="1153" max="1153" width="13.453125" style="2" customWidth="1"/>
    <col min="1154" max="1154" width="9.453125" style="2" customWidth="1"/>
    <col min="1155" max="1155" width="12.54296875" style="2" customWidth="1"/>
    <col min="1156" max="1156" width="8.54296875" style="2" customWidth="1"/>
    <col min="1157" max="1157" width="10.54296875" style="2" customWidth="1"/>
    <col min="1158" max="1158" width="13.453125" style="2" customWidth="1"/>
    <col min="1159" max="1159" width="9.453125" style="2" customWidth="1"/>
    <col min="1160" max="1160" width="10.54296875" style="2" customWidth="1"/>
    <col min="1161" max="1161" width="8.54296875" style="2" bestFit="1" customWidth="1"/>
    <col min="1162" max="1162" width="12.453125" style="2" customWidth="1"/>
    <col min="1163" max="1163" width="9" style="2" customWidth="1"/>
    <col min="1164" max="1164" width="11.26953125" style="2" customWidth="1"/>
    <col min="1165" max="1165" width="8.453125" style="2" bestFit="1" customWidth="1"/>
    <col min="1166" max="1166" width="5.453125" style="2" bestFit="1" customWidth="1"/>
    <col min="1167" max="1167" width="7.54296875" style="2" bestFit="1" customWidth="1"/>
    <col min="1168" max="1168" width="3.453125" style="2" bestFit="1" customWidth="1"/>
    <col min="1169" max="1169" width="4.453125" style="2" bestFit="1" customWidth="1"/>
    <col min="1170" max="1170" width="8" style="2" bestFit="1" customWidth="1"/>
    <col min="1171" max="1406" width="3.54296875" style="2"/>
    <col min="1407" max="1407" width="13" style="2" customWidth="1"/>
    <col min="1408" max="1408" width="10.453125" style="2" customWidth="1"/>
    <col min="1409" max="1409" width="13.453125" style="2" customWidth="1"/>
    <col min="1410" max="1410" width="9.453125" style="2" customWidth="1"/>
    <col min="1411" max="1411" width="12.54296875" style="2" customWidth="1"/>
    <col min="1412" max="1412" width="8.54296875" style="2" customWidth="1"/>
    <col min="1413" max="1413" width="10.54296875" style="2" customWidth="1"/>
    <col min="1414" max="1414" width="13.453125" style="2" customWidth="1"/>
    <col min="1415" max="1415" width="9.453125" style="2" customWidth="1"/>
    <col min="1416" max="1416" width="10.54296875" style="2" customWidth="1"/>
    <col min="1417" max="1417" width="8.54296875" style="2" bestFit="1" customWidth="1"/>
    <col min="1418" max="1418" width="12.453125" style="2" customWidth="1"/>
    <col min="1419" max="1419" width="9" style="2" customWidth="1"/>
    <col min="1420" max="1420" width="11.26953125" style="2" customWidth="1"/>
    <col min="1421" max="1421" width="8.453125" style="2" bestFit="1" customWidth="1"/>
    <col min="1422" max="1422" width="5.453125" style="2" bestFit="1" customWidth="1"/>
    <col min="1423" max="1423" width="7.54296875" style="2" bestFit="1" customWidth="1"/>
    <col min="1424" max="1424" width="3.453125" style="2" bestFit="1" customWidth="1"/>
    <col min="1425" max="1425" width="4.453125" style="2" bestFit="1" customWidth="1"/>
    <col min="1426" max="1426" width="8" style="2" bestFit="1" customWidth="1"/>
    <col min="1427" max="1662" width="3.54296875" style="2"/>
    <col min="1663" max="1663" width="13" style="2" customWidth="1"/>
    <col min="1664" max="1664" width="10.453125" style="2" customWidth="1"/>
    <col min="1665" max="1665" width="13.453125" style="2" customWidth="1"/>
    <col min="1666" max="1666" width="9.453125" style="2" customWidth="1"/>
    <col min="1667" max="1667" width="12.54296875" style="2" customWidth="1"/>
    <col min="1668" max="1668" width="8.54296875" style="2" customWidth="1"/>
    <col min="1669" max="1669" width="10.54296875" style="2" customWidth="1"/>
    <col min="1670" max="1670" width="13.453125" style="2" customWidth="1"/>
    <col min="1671" max="1671" width="9.453125" style="2" customWidth="1"/>
    <col min="1672" max="1672" width="10.54296875" style="2" customWidth="1"/>
    <col min="1673" max="1673" width="8.54296875" style="2" bestFit="1" customWidth="1"/>
    <col min="1674" max="1674" width="12.453125" style="2" customWidth="1"/>
    <col min="1675" max="1675" width="9" style="2" customWidth="1"/>
    <col min="1676" max="1676" width="11.26953125" style="2" customWidth="1"/>
    <col min="1677" max="1677" width="8.453125" style="2" bestFit="1" customWidth="1"/>
    <col min="1678" max="1678" width="5.453125" style="2" bestFit="1" customWidth="1"/>
    <col min="1679" max="1679" width="7.54296875" style="2" bestFit="1" customWidth="1"/>
    <col min="1680" max="1680" width="3.453125" style="2" bestFit="1" customWidth="1"/>
    <col min="1681" max="1681" width="4.453125" style="2" bestFit="1" customWidth="1"/>
    <col min="1682" max="1682" width="8" style="2" bestFit="1" customWidth="1"/>
    <col min="1683" max="1918" width="3.54296875" style="2"/>
    <col min="1919" max="1919" width="13" style="2" customWidth="1"/>
    <col min="1920" max="1920" width="10.453125" style="2" customWidth="1"/>
    <col min="1921" max="1921" width="13.453125" style="2" customWidth="1"/>
    <col min="1922" max="1922" width="9.453125" style="2" customWidth="1"/>
    <col min="1923" max="1923" width="12.54296875" style="2" customWidth="1"/>
    <col min="1924" max="1924" width="8.54296875" style="2" customWidth="1"/>
    <col min="1925" max="1925" width="10.54296875" style="2" customWidth="1"/>
    <col min="1926" max="1926" width="13.453125" style="2" customWidth="1"/>
    <col min="1927" max="1927" width="9.453125" style="2" customWidth="1"/>
    <col min="1928" max="1928" width="10.54296875" style="2" customWidth="1"/>
    <col min="1929" max="1929" width="8.54296875" style="2" bestFit="1" customWidth="1"/>
    <col min="1930" max="1930" width="12.453125" style="2" customWidth="1"/>
    <col min="1931" max="1931" width="9" style="2" customWidth="1"/>
    <col min="1932" max="1932" width="11.26953125" style="2" customWidth="1"/>
    <col min="1933" max="1933" width="8.453125" style="2" bestFit="1" customWidth="1"/>
    <col min="1934" max="1934" width="5.453125" style="2" bestFit="1" customWidth="1"/>
    <col min="1935" max="1935" width="7.54296875" style="2" bestFit="1" customWidth="1"/>
    <col min="1936" max="1936" width="3.453125" style="2" bestFit="1" customWidth="1"/>
    <col min="1937" max="1937" width="4.453125" style="2" bestFit="1" customWidth="1"/>
    <col min="1938" max="1938" width="8" style="2" bestFit="1" customWidth="1"/>
    <col min="1939" max="2174" width="3.54296875" style="2"/>
    <col min="2175" max="2175" width="13" style="2" customWidth="1"/>
    <col min="2176" max="2176" width="10.453125" style="2" customWidth="1"/>
    <col min="2177" max="2177" width="13.453125" style="2" customWidth="1"/>
    <col min="2178" max="2178" width="9.453125" style="2" customWidth="1"/>
    <col min="2179" max="2179" width="12.54296875" style="2" customWidth="1"/>
    <col min="2180" max="2180" width="8.54296875" style="2" customWidth="1"/>
    <col min="2181" max="2181" width="10.54296875" style="2" customWidth="1"/>
    <col min="2182" max="2182" width="13.453125" style="2" customWidth="1"/>
    <col min="2183" max="2183" width="9.453125" style="2" customWidth="1"/>
    <col min="2184" max="2184" width="10.54296875" style="2" customWidth="1"/>
    <col min="2185" max="2185" width="8.54296875" style="2" bestFit="1" customWidth="1"/>
    <col min="2186" max="2186" width="12.453125" style="2" customWidth="1"/>
    <col min="2187" max="2187" width="9" style="2" customWidth="1"/>
    <col min="2188" max="2188" width="11.26953125" style="2" customWidth="1"/>
    <col min="2189" max="2189" width="8.453125" style="2" bestFit="1" customWidth="1"/>
    <col min="2190" max="2190" width="5.453125" style="2" bestFit="1" customWidth="1"/>
    <col min="2191" max="2191" width="7.54296875" style="2" bestFit="1" customWidth="1"/>
    <col min="2192" max="2192" width="3.453125" style="2" bestFit="1" customWidth="1"/>
    <col min="2193" max="2193" width="4.453125" style="2" bestFit="1" customWidth="1"/>
    <col min="2194" max="2194" width="8" style="2" bestFit="1" customWidth="1"/>
    <col min="2195" max="2430" width="3.54296875" style="2"/>
    <col min="2431" max="2431" width="13" style="2" customWidth="1"/>
    <col min="2432" max="2432" width="10.453125" style="2" customWidth="1"/>
    <col min="2433" max="2433" width="13.453125" style="2" customWidth="1"/>
    <col min="2434" max="2434" width="9.453125" style="2" customWidth="1"/>
    <col min="2435" max="2435" width="12.54296875" style="2" customWidth="1"/>
    <col min="2436" max="2436" width="8.54296875" style="2" customWidth="1"/>
    <col min="2437" max="2437" width="10.54296875" style="2" customWidth="1"/>
    <col min="2438" max="2438" width="13.453125" style="2" customWidth="1"/>
    <col min="2439" max="2439" width="9.453125" style="2" customWidth="1"/>
    <col min="2440" max="2440" width="10.54296875" style="2" customWidth="1"/>
    <col min="2441" max="2441" width="8.54296875" style="2" bestFit="1" customWidth="1"/>
    <col min="2442" max="2442" width="12.453125" style="2" customWidth="1"/>
    <col min="2443" max="2443" width="9" style="2" customWidth="1"/>
    <col min="2444" max="2444" width="11.26953125" style="2" customWidth="1"/>
    <col min="2445" max="2445" width="8.453125" style="2" bestFit="1" customWidth="1"/>
    <col min="2446" max="2446" width="5.453125" style="2" bestFit="1" customWidth="1"/>
    <col min="2447" max="2447" width="7.54296875" style="2" bestFit="1" customWidth="1"/>
    <col min="2448" max="2448" width="3.453125" style="2" bestFit="1" customWidth="1"/>
    <col min="2449" max="2449" width="4.453125" style="2" bestFit="1" customWidth="1"/>
    <col min="2450" max="2450" width="8" style="2" bestFit="1" customWidth="1"/>
    <col min="2451" max="2686" width="3.54296875" style="2"/>
    <col min="2687" max="2687" width="13" style="2" customWidth="1"/>
    <col min="2688" max="2688" width="10.453125" style="2" customWidth="1"/>
    <col min="2689" max="2689" width="13.453125" style="2" customWidth="1"/>
    <col min="2690" max="2690" width="9.453125" style="2" customWidth="1"/>
    <col min="2691" max="2691" width="12.54296875" style="2" customWidth="1"/>
    <col min="2692" max="2692" width="8.54296875" style="2" customWidth="1"/>
    <col min="2693" max="2693" width="10.54296875" style="2" customWidth="1"/>
    <col min="2694" max="2694" width="13.453125" style="2" customWidth="1"/>
    <col min="2695" max="2695" width="9.453125" style="2" customWidth="1"/>
    <col min="2696" max="2696" width="10.54296875" style="2" customWidth="1"/>
    <col min="2697" max="2697" width="8.54296875" style="2" bestFit="1" customWidth="1"/>
    <col min="2698" max="2698" width="12.453125" style="2" customWidth="1"/>
    <col min="2699" max="2699" width="9" style="2" customWidth="1"/>
    <col min="2700" max="2700" width="11.26953125" style="2" customWidth="1"/>
    <col min="2701" max="2701" width="8.453125" style="2" bestFit="1" customWidth="1"/>
    <col min="2702" max="2702" width="5.453125" style="2" bestFit="1" customWidth="1"/>
    <col min="2703" max="2703" width="7.54296875" style="2" bestFit="1" customWidth="1"/>
    <col min="2704" max="2704" width="3.453125" style="2" bestFit="1" customWidth="1"/>
    <col min="2705" max="2705" width="4.453125" style="2" bestFit="1" customWidth="1"/>
    <col min="2706" max="2706" width="8" style="2" bestFit="1" customWidth="1"/>
    <col min="2707" max="2942" width="3.54296875" style="2"/>
    <col min="2943" max="2943" width="13" style="2" customWidth="1"/>
    <col min="2944" max="2944" width="10.453125" style="2" customWidth="1"/>
    <col min="2945" max="2945" width="13.453125" style="2" customWidth="1"/>
    <col min="2946" max="2946" width="9.453125" style="2" customWidth="1"/>
    <col min="2947" max="2947" width="12.54296875" style="2" customWidth="1"/>
    <col min="2948" max="2948" width="8.54296875" style="2" customWidth="1"/>
    <col min="2949" max="2949" width="10.54296875" style="2" customWidth="1"/>
    <col min="2950" max="2950" width="13.453125" style="2" customWidth="1"/>
    <col min="2951" max="2951" width="9.453125" style="2" customWidth="1"/>
    <col min="2952" max="2952" width="10.54296875" style="2" customWidth="1"/>
    <col min="2953" max="2953" width="8.54296875" style="2" bestFit="1" customWidth="1"/>
    <col min="2954" max="2954" width="12.453125" style="2" customWidth="1"/>
    <col min="2955" max="2955" width="9" style="2" customWidth="1"/>
    <col min="2956" max="2956" width="11.26953125" style="2" customWidth="1"/>
    <col min="2957" max="2957" width="8.453125" style="2" bestFit="1" customWidth="1"/>
    <col min="2958" max="2958" width="5.453125" style="2" bestFit="1" customWidth="1"/>
    <col min="2959" max="2959" width="7.54296875" style="2" bestFit="1" customWidth="1"/>
    <col min="2960" max="2960" width="3.453125" style="2" bestFit="1" customWidth="1"/>
    <col min="2961" max="2961" width="4.453125" style="2" bestFit="1" customWidth="1"/>
    <col min="2962" max="2962" width="8" style="2" bestFit="1" customWidth="1"/>
    <col min="2963" max="3198" width="3.54296875" style="2"/>
    <col min="3199" max="3199" width="13" style="2" customWidth="1"/>
    <col min="3200" max="3200" width="10.453125" style="2" customWidth="1"/>
    <col min="3201" max="3201" width="13.453125" style="2" customWidth="1"/>
    <col min="3202" max="3202" width="9.453125" style="2" customWidth="1"/>
    <col min="3203" max="3203" width="12.54296875" style="2" customWidth="1"/>
    <col min="3204" max="3204" width="8.54296875" style="2" customWidth="1"/>
    <col min="3205" max="3205" width="10.54296875" style="2" customWidth="1"/>
    <col min="3206" max="3206" width="13.453125" style="2" customWidth="1"/>
    <col min="3207" max="3207" width="9.453125" style="2" customWidth="1"/>
    <col min="3208" max="3208" width="10.54296875" style="2" customWidth="1"/>
    <col min="3209" max="3209" width="8.54296875" style="2" bestFit="1" customWidth="1"/>
    <col min="3210" max="3210" width="12.453125" style="2" customWidth="1"/>
    <col min="3211" max="3211" width="9" style="2" customWidth="1"/>
    <col min="3212" max="3212" width="11.26953125" style="2" customWidth="1"/>
    <col min="3213" max="3213" width="8.453125" style="2" bestFit="1" customWidth="1"/>
    <col min="3214" max="3214" width="5.453125" style="2" bestFit="1" customWidth="1"/>
    <col min="3215" max="3215" width="7.54296875" style="2" bestFit="1" customWidth="1"/>
    <col min="3216" max="3216" width="3.453125" style="2" bestFit="1" customWidth="1"/>
    <col min="3217" max="3217" width="4.453125" style="2" bestFit="1" customWidth="1"/>
    <col min="3218" max="3218" width="8" style="2" bestFit="1" customWidth="1"/>
    <col min="3219" max="3454" width="3.54296875" style="2"/>
    <col min="3455" max="3455" width="13" style="2" customWidth="1"/>
    <col min="3456" max="3456" width="10.453125" style="2" customWidth="1"/>
    <col min="3457" max="3457" width="13.453125" style="2" customWidth="1"/>
    <col min="3458" max="3458" width="9.453125" style="2" customWidth="1"/>
    <col min="3459" max="3459" width="12.54296875" style="2" customWidth="1"/>
    <col min="3460" max="3460" width="8.54296875" style="2" customWidth="1"/>
    <col min="3461" max="3461" width="10.54296875" style="2" customWidth="1"/>
    <col min="3462" max="3462" width="13.453125" style="2" customWidth="1"/>
    <col min="3463" max="3463" width="9.453125" style="2" customWidth="1"/>
    <col min="3464" max="3464" width="10.54296875" style="2" customWidth="1"/>
    <col min="3465" max="3465" width="8.54296875" style="2" bestFit="1" customWidth="1"/>
    <col min="3466" max="3466" width="12.453125" style="2" customWidth="1"/>
    <col min="3467" max="3467" width="9" style="2" customWidth="1"/>
    <col min="3468" max="3468" width="11.26953125" style="2" customWidth="1"/>
    <col min="3469" max="3469" width="8.453125" style="2" bestFit="1" customWidth="1"/>
    <col min="3470" max="3470" width="5.453125" style="2" bestFit="1" customWidth="1"/>
    <col min="3471" max="3471" width="7.54296875" style="2" bestFit="1" customWidth="1"/>
    <col min="3472" max="3472" width="3.453125" style="2" bestFit="1" customWidth="1"/>
    <col min="3473" max="3473" width="4.453125" style="2" bestFit="1" customWidth="1"/>
    <col min="3474" max="3474" width="8" style="2" bestFit="1" customWidth="1"/>
    <col min="3475" max="3710" width="3.54296875" style="2"/>
    <col min="3711" max="3711" width="13" style="2" customWidth="1"/>
    <col min="3712" max="3712" width="10.453125" style="2" customWidth="1"/>
    <col min="3713" max="3713" width="13.453125" style="2" customWidth="1"/>
    <col min="3714" max="3714" width="9.453125" style="2" customWidth="1"/>
    <col min="3715" max="3715" width="12.54296875" style="2" customWidth="1"/>
    <col min="3716" max="3716" width="8.54296875" style="2" customWidth="1"/>
    <col min="3717" max="3717" width="10.54296875" style="2" customWidth="1"/>
    <col min="3718" max="3718" width="13.453125" style="2" customWidth="1"/>
    <col min="3719" max="3719" width="9.453125" style="2" customWidth="1"/>
    <col min="3720" max="3720" width="10.54296875" style="2" customWidth="1"/>
    <col min="3721" max="3721" width="8.54296875" style="2" bestFit="1" customWidth="1"/>
    <col min="3722" max="3722" width="12.453125" style="2" customWidth="1"/>
    <col min="3723" max="3723" width="9" style="2" customWidth="1"/>
    <col min="3724" max="3724" width="11.26953125" style="2" customWidth="1"/>
    <col min="3725" max="3725" width="8.453125" style="2" bestFit="1" customWidth="1"/>
    <col min="3726" max="3726" width="5.453125" style="2" bestFit="1" customWidth="1"/>
    <col min="3727" max="3727" width="7.54296875" style="2" bestFit="1" customWidth="1"/>
    <col min="3728" max="3728" width="3.453125" style="2" bestFit="1" customWidth="1"/>
    <col min="3729" max="3729" width="4.453125" style="2" bestFit="1" customWidth="1"/>
    <col min="3730" max="3730" width="8" style="2" bestFit="1" customWidth="1"/>
    <col min="3731" max="3966" width="3.54296875" style="2"/>
    <col min="3967" max="3967" width="13" style="2" customWidth="1"/>
    <col min="3968" max="3968" width="10.453125" style="2" customWidth="1"/>
    <col min="3969" max="3969" width="13.453125" style="2" customWidth="1"/>
    <col min="3970" max="3970" width="9.453125" style="2" customWidth="1"/>
    <col min="3971" max="3971" width="12.54296875" style="2" customWidth="1"/>
    <col min="3972" max="3972" width="8.54296875" style="2" customWidth="1"/>
    <col min="3973" max="3973" width="10.54296875" style="2" customWidth="1"/>
    <col min="3974" max="3974" width="13.453125" style="2" customWidth="1"/>
    <col min="3975" max="3975" width="9.453125" style="2" customWidth="1"/>
    <col min="3976" max="3976" width="10.54296875" style="2" customWidth="1"/>
    <col min="3977" max="3977" width="8.54296875" style="2" bestFit="1" customWidth="1"/>
    <col min="3978" max="3978" width="12.453125" style="2" customWidth="1"/>
    <col min="3979" max="3979" width="9" style="2" customWidth="1"/>
    <col min="3980" max="3980" width="11.26953125" style="2" customWidth="1"/>
    <col min="3981" max="3981" width="8.453125" style="2" bestFit="1" customWidth="1"/>
    <col min="3982" max="3982" width="5.453125" style="2" bestFit="1" customWidth="1"/>
    <col min="3983" max="3983" width="7.54296875" style="2" bestFit="1" customWidth="1"/>
    <col min="3984" max="3984" width="3.453125" style="2" bestFit="1" customWidth="1"/>
    <col min="3985" max="3985" width="4.453125" style="2" bestFit="1" customWidth="1"/>
    <col min="3986" max="3986" width="8" style="2" bestFit="1" customWidth="1"/>
    <col min="3987" max="4222" width="3.54296875" style="2"/>
    <col min="4223" max="4223" width="13" style="2" customWidth="1"/>
    <col min="4224" max="4224" width="10.453125" style="2" customWidth="1"/>
    <col min="4225" max="4225" width="13.453125" style="2" customWidth="1"/>
    <col min="4226" max="4226" width="9.453125" style="2" customWidth="1"/>
    <col min="4227" max="4227" width="12.54296875" style="2" customWidth="1"/>
    <col min="4228" max="4228" width="8.54296875" style="2" customWidth="1"/>
    <col min="4229" max="4229" width="10.54296875" style="2" customWidth="1"/>
    <col min="4230" max="4230" width="13.453125" style="2" customWidth="1"/>
    <col min="4231" max="4231" width="9.453125" style="2" customWidth="1"/>
    <col min="4232" max="4232" width="10.54296875" style="2" customWidth="1"/>
    <col min="4233" max="4233" width="8.54296875" style="2" bestFit="1" customWidth="1"/>
    <col min="4234" max="4234" width="12.453125" style="2" customWidth="1"/>
    <col min="4235" max="4235" width="9" style="2" customWidth="1"/>
    <col min="4236" max="4236" width="11.26953125" style="2" customWidth="1"/>
    <col min="4237" max="4237" width="8.453125" style="2" bestFit="1" customWidth="1"/>
    <col min="4238" max="4238" width="5.453125" style="2" bestFit="1" customWidth="1"/>
    <col min="4239" max="4239" width="7.54296875" style="2" bestFit="1" customWidth="1"/>
    <col min="4240" max="4240" width="3.453125" style="2" bestFit="1" customWidth="1"/>
    <col min="4241" max="4241" width="4.453125" style="2" bestFit="1" customWidth="1"/>
    <col min="4242" max="4242" width="8" style="2" bestFit="1" customWidth="1"/>
    <col min="4243" max="4478" width="3.54296875" style="2"/>
    <col min="4479" max="4479" width="13" style="2" customWidth="1"/>
    <col min="4480" max="4480" width="10.453125" style="2" customWidth="1"/>
    <col min="4481" max="4481" width="13.453125" style="2" customWidth="1"/>
    <col min="4482" max="4482" width="9.453125" style="2" customWidth="1"/>
    <col min="4483" max="4483" width="12.54296875" style="2" customWidth="1"/>
    <col min="4484" max="4484" width="8.54296875" style="2" customWidth="1"/>
    <col min="4485" max="4485" width="10.54296875" style="2" customWidth="1"/>
    <col min="4486" max="4486" width="13.453125" style="2" customWidth="1"/>
    <col min="4487" max="4487" width="9.453125" style="2" customWidth="1"/>
    <col min="4488" max="4488" width="10.54296875" style="2" customWidth="1"/>
    <col min="4489" max="4489" width="8.54296875" style="2" bestFit="1" customWidth="1"/>
    <col min="4490" max="4490" width="12.453125" style="2" customWidth="1"/>
    <col min="4491" max="4491" width="9" style="2" customWidth="1"/>
    <col min="4492" max="4492" width="11.26953125" style="2" customWidth="1"/>
    <col min="4493" max="4493" width="8.453125" style="2" bestFit="1" customWidth="1"/>
    <col min="4494" max="4494" width="5.453125" style="2" bestFit="1" customWidth="1"/>
    <col min="4495" max="4495" width="7.54296875" style="2" bestFit="1" customWidth="1"/>
    <col min="4496" max="4496" width="3.453125" style="2" bestFit="1" customWidth="1"/>
    <col min="4497" max="4497" width="4.453125" style="2" bestFit="1" customWidth="1"/>
    <col min="4498" max="4498" width="8" style="2" bestFit="1" customWidth="1"/>
    <col min="4499" max="4734" width="3.54296875" style="2"/>
    <col min="4735" max="4735" width="13" style="2" customWidth="1"/>
    <col min="4736" max="4736" width="10.453125" style="2" customWidth="1"/>
    <col min="4737" max="4737" width="13.453125" style="2" customWidth="1"/>
    <col min="4738" max="4738" width="9.453125" style="2" customWidth="1"/>
    <col min="4739" max="4739" width="12.54296875" style="2" customWidth="1"/>
    <col min="4740" max="4740" width="8.54296875" style="2" customWidth="1"/>
    <col min="4741" max="4741" width="10.54296875" style="2" customWidth="1"/>
    <col min="4742" max="4742" width="13.453125" style="2" customWidth="1"/>
    <col min="4743" max="4743" width="9.453125" style="2" customWidth="1"/>
    <col min="4744" max="4744" width="10.54296875" style="2" customWidth="1"/>
    <col min="4745" max="4745" width="8.54296875" style="2" bestFit="1" customWidth="1"/>
    <col min="4746" max="4746" width="12.453125" style="2" customWidth="1"/>
    <col min="4747" max="4747" width="9" style="2" customWidth="1"/>
    <col min="4748" max="4748" width="11.26953125" style="2" customWidth="1"/>
    <col min="4749" max="4749" width="8.453125" style="2" bestFit="1" customWidth="1"/>
    <col min="4750" max="4750" width="5.453125" style="2" bestFit="1" customWidth="1"/>
    <col min="4751" max="4751" width="7.54296875" style="2" bestFit="1" customWidth="1"/>
    <col min="4752" max="4752" width="3.453125" style="2" bestFit="1" customWidth="1"/>
    <col min="4753" max="4753" width="4.453125" style="2" bestFit="1" customWidth="1"/>
    <col min="4754" max="4754" width="8" style="2" bestFit="1" customWidth="1"/>
    <col min="4755" max="4990" width="3.54296875" style="2"/>
    <col min="4991" max="4991" width="13" style="2" customWidth="1"/>
    <col min="4992" max="4992" width="10.453125" style="2" customWidth="1"/>
    <col min="4993" max="4993" width="13.453125" style="2" customWidth="1"/>
    <col min="4994" max="4994" width="9.453125" style="2" customWidth="1"/>
    <col min="4995" max="4995" width="12.54296875" style="2" customWidth="1"/>
    <col min="4996" max="4996" width="8.54296875" style="2" customWidth="1"/>
    <col min="4997" max="4997" width="10.54296875" style="2" customWidth="1"/>
    <col min="4998" max="4998" width="13.453125" style="2" customWidth="1"/>
    <col min="4999" max="4999" width="9.453125" style="2" customWidth="1"/>
    <col min="5000" max="5000" width="10.54296875" style="2" customWidth="1"/>
    <col min="5001" max="5001" width="8.54296875" style="2" bestFit="1" customWidth="1"/>
    <col min="5002" max="5002" width="12.453125" style="2" customWidth="1"/>
    <col min="5003" max="5003" width="9" style="2" customWidth="1"/>
    <col min="5004" max="5004" width="11.26953125" style="2" customWidth="1"/>
    <col min="5005" max="5005" width="8.453125" style="2" bestFit="1" customWidth="1"/>
    <col min="5006" max="5006" width="5.453125" style="2" bestFit="1" customWidth="1"/>
    <col min="5007" max="5007" width="7.54296875" style="2" bestFit="1" customWidth="1"/>
    <col min="5008" max="5008" width="3.453125" style="2" bestFit="1" customWidth="1"/>
    <col min="5009" max="5009" width="4.453125" style="2" bestFit="1" customWidth="1"/>
    <col min="5010" max="5010" width="8" style="2" bestFit="1" customWidth="1"/>
    <col min="5011" max="5246" width="3.54296875" style="2"/>
    <col min="5247" max="5247" width="13" style="2" customWidth="1"/>
    <col min="5248" max="5248" width="10.453125" style="2" customWidth="1"/>
    <col min="5249" max="5249" width="13.453125" style="2" customWidth="1"/>
    <col min="5250" max="5250" width="9.453125" style="2" customWidth="1"/>
    <col min="5251" max="5251" width="12.54296875" style="2" customWidth="1"/>
    <col min="5252" max="5252" width="8.54296875" style="2" customWidth="1"/>
    <col min="5253" max="5253" width="10.54296875" style="2" customWidth="1"/>
    <col min="5254" max="5254" width="13.453125" style="2" customWidth="1"/>
    <col min="5255" max="5255" width="9.453125" style="2" customWidth="1"/>
    <col min="5256" max="5256" width="10.54296875" style="2" customWidth="1"/>
    <col min="5257" max="5257" width="8.54296875" style="2" bestFit="1" customWidth="1"/>
    <col min="5258" max="5258" width="12.453125" style="2" customWidth="1"/>
    <col min="5259" max="5259" width="9" style="2" customWidth="1"/>
    <col min="5260" max="5260" width="11.26953125" style="2" customWidth="1"/>
    <col min="5261" max="5261" width="8.453125" style="2" bestFit="1" customWidth="1"/>
    <col min="5262" max="5262" width="5.453125" style="2" bestFit="1" customWidth="1"/>
    <col min="5263" max="5263" width="7.54296875" style="2" bestFit="1" customWidth="1"/>
    <col min="5264" max="5264" width="3.453125" style="2" bestFit="1" customWidth="1"/>
    <col min="5265" max="5265" width="4.453125" style="2" bestFit="1" customWidth="1"/>
    <col min="5266" max="5266" width="8" style="2" bestFit="1" customWidth="1"/>
    <col min="5267" max="5502" width="3.54296875" style="2"/>
    <col min="5503" max="5503" width="13" style="2" customWidth="1"/>
    <col min="5504" max="5504" width="10.453125" style="2" customWidth="1"/>
    <col min="5505" max="5505" width="13.453125" style="2" customWidth="1"/>
    <col min="5506" max="5506" width="9.453125" style="2" customWidth="1"/>
    <col min="5507" max="5507" width="12.54296875" style="2" customWidth="1"/>
    <col min="5508" max="5508" width="8.54296875" style="2" customWidth="1"/>
    <col min="5509" max="5509" width="10.54296875" style="2" customWidth="1"/>
    <col min="5510" max="5510" width="13.453125" style="2" customWidth="1"/>
    <col min="5511" max="5511" width="9.453125" style="2" customWidth="1"/>
    <col min="5512" max="5512" width="10.54296875" style="2" customWidth="1"/>
    <col min="5513" max="5513" width="8.54296875" style="2" bestFit="1" customWidth="1"/>
    <col min="5514" max="5514" width="12.453125" style="2" customWidth="1"/>
    <col min="5515" max="5515" width="9" style="2" customWidth="1"/>
    <col min="5516" max="5516" width="11.26953125" style="2" customWidth="1"/>
    <col min="5517" max="5517" width="8.453125" style="2" bestFit="1" customWidth="1"/>
    <col min="5518" max="5518" width="5.453125" style="2" bestFit="1" customWidth="1"/>
    <col min="5519" max="5519" width="7.54296875" style="2" bestFit="1" customWidth="1"/>
    <col min="5520" max="5520" width="3.453125" style="2" bestFit="1" customWidth="1"/>
    <col min="5521" max="5521" width="4.453125" style="2" bestFit="1" customWidth="1"/>
    <col min="5522" max="5522" width="8" style="2" bestFit="1" customWidth="1"/>
    <col min="5523" max="5758" width="3.54296875" style="2"/>
    <col min="5759" max="5759" width="13" style="2" customWidth="1"/>
    <col min="5760" max="5760" width="10.453125" style="2" customWidth="1"/>
    <col min="5761" max="5761" width="13.453125" style="2" customWidth="1"/>
    <col min="5762" max="5762" width="9.453125" style="2" customWidth="1"/>
    <col min="5763" max="5763" width="12.54296875" style="2" customWidth="1"/>
    <col min="5764" max="5764" width="8.54296875" style="2" customWidth="1"/>
    <col min="5765" max="5765" width="10.54296875" style="2" customWidth="1"/>
    <col min="5766" max="5766" width="13.453125" style="2" customWidth="1"/>
    <col min="5767" max="5767" width="9.453125" style="2" customWidth="1"/>
    <col min="5768" max="5768" width="10.54296875" style="2" customWidth="1"/>
    <col min="5769" max="5769" width="8.54296875" style="2" bestFit="1" customWidth="1"/>
    <col min="5770" max="5770" width="12.453125" style="2" customWidth="1"/>
    <col min="5771" max="5771" width="9" style="2" customWidth="1"/>
    <col min="5772" max="5772" width="11.26953125" style="2" customWidth="1"/>
    <col min="5773" max="5773" width="8.453125" style="2" bestFit="1" customWidth="1"/>
    <col min="5774" max="5774" width="5.453125" style="2" bestFit="1" customWidth="1"/>
    <col min="5775" max="5775" width="7.54296875" style="2" bestFit="1" customWidth="1"/>
    <col min="5776" max="5776" width="3.453125" style="2" bestFit="1" customWidth="1"/>
    <col min="5777" max="5777" width="4.453125" style="2" bestFit="1" customWidth="1"/>
    <col min="5778" max="5778" width="8" style="2" bestFit="1" customWidth="1"/>
    <col min="5779" max="6014" width="3.54296875" style="2"/>
    <col min="6015" max="6015" width="13" style="2" customWidth="1"/>
    <col min="6016" max="6016" width="10.453125" style="2" customWidth="1"/>
    <col min="6017" max="6017" width="13.453125" style="2" customWidth="1"/>
    <col min="6018" max="6018" width="9.453125" style="2" customWidth="1"/>
    <col min="6019" max="6019" width="12.54296875" style="2" customWidth="1"/>
    <col min="6020" max="6020" width="8.54296875" style="2" customWidth="1"/>
    <col min="6021" max="6021" width="10.54296875" style="2" customWidth="1"/>
    <col min="6022" max="6022" width="13.453125" style="2" customWidth="1"/>
    <col min="6023" max="6023" width="9.453125" style="2" customWidth="1"/>
    <col min="6024" max="6024" width="10.54296875" style="2" customWidth="1"/>
    <col min="6025" max="6025" width="8.54296875" style="2" bestFit="1" customWidth="1"/>
    <col min="6026" max="6026" width="12.453125" style="2" customWidth="1"/>
    <col min="6027" max="6027" width="9" style="2" customWidth="1"/>
    <col min="6028" max="6028" width="11.26953125" style="2" customWidth="1"/>
    <col min="6029" max="6029" width="8.453125" style="2" bestFit="1" customWidth="1"/>
    <col min="6030" max="6030" width="5.453125" style="2" bestFit="1" customWidth="1"/>
    <col min="6031" max="6031" width="7.54296875" style="2" bestFit="1" customWidth="1"/>
    <col min="6032" max="6032" width="3.453125" style="2" bestFit="1" customWidth="1"/>
    <col min="6033" max="6033" width="4.453125" style="2" bestFit="1" customWidth="1"/>
    <col min="6034" max="6034" width="8" style="2" bestFit="1" customWidth="1"/>
    <col min="6035" max="6270" width="3.54296875" style="2"/>
    <col min="6271" max="6271" width="13" style="2" customWidth="1"/>
    <col min="6272" max="6272" width="10.453125" style="2" customWidth="1"/>
    <col min="6273" max="6273" width="13.453125" style="2" customWidth="1"/>
    <col min="6274" max="6274" width="9.453125" style="2" customWidth="1"/>
    <col min="6275" max="6275" width="12.54296875" style="2" customWidth="1"/>
    <col min="6276" max="6276" width="8.54296875" style="2" customWidth="1"/>
    <col min="6277" max="6277" width="10.54296875" style="2" customWidth="1"/>
    <col min="6278" max="6278" width="13.453125" style="2" customWidth="1"/>
    <col min="6279" max="6279" width="9.453125" style="2" customWidth="1"/>
    <col min="6280" max="6280" width="10.54296875" style="2" customWidth="1"/>
    <col min="6281" max="6281" width="8.54296875" style="2" bestFit="1" customWidth="1"/>
    <col min="6282" max="6282" width="12.453125" style="2" customWidth="1"/>
    <col min="6283" max="6283" width="9" style="2" customWidth="1"/>
    <col min="6284" max="6284" width="11.26953125" style="2" customWidth="1"/>
    <col min="6285" max="6285" width="8.453125" style="2" bestFit="1" customWidth="1"/>
    <col min="6286" max="6286" width="5.453125" style="2" bestFit="1" customWidth="1"/>
    <col min="6287" max="6287" width="7.54296875" style="2" bestFit="1" customWidth="1"/>
    <col min="6288" max="6288" width="3.453125" style="2" bestFit="1" customWidth="1"/>
    <col min="6289" max="6289" width="4.453125" style="2" bestFit="1" customWidth="1"/>
    <col min="6290" max="6290" width="8" style="2" bestFit="1" customWidth="1"/>
    <col min="6291" max="6526" width="3.54296875" style="2"/>
    <col min="6527" max="6527" width="13" style="2" customWidth="1"/>
    <col min="6528" max="6528" width="10.453125" style="2" customWidth="1"/>
    <col min="6529" max="6529" width="13.453125" style="2" customWidth="1"/>
    <col min="6530" max="6530" width="9.453125" style="2" customWidth="1"/>
    <col min="6531" max="6531" width="12.54296875" style="2" customWidth="1"/>
    <col min="6532" max="6532" width="8.54296875" style="2" customWidth="1"/>
    <col min="6533" max="6533" width="10.54296875" style="2" customWidth="1"/>
    <col min="6534" max="6534" width="13.453125" style="2" customWidth="1"/>
    <col min="6535" max="6535" width="9.453125" style="2" customWidth="1"/>
    <col min="6536" max="6536" width="10.54296875" style="2" customWidth="1"/>
    <col min="6537" max="6537" width="8.54296875" style="2" bestFit="1" customWidth="1"/>
    <col min="6538" max="6538" width="12.453125" style="2" customWidth="1"/>
    <col min="6539" max="6539" width="9" style="2" customWidth="1"/>
    <col min="6540" max="6540" width="11.26953125" style="2" customWidth="1"/>
    <col min="6541" max="6541" width="8.453125" style="2" bestFit="1" customWidth="1"/>
    <col min="6542" max="6542" width="5.453125" style="2" bestFit="1" customWidth="1"/>
    <col min="6543" max="6543" width="7.54296875" style="2" bestFit="1" customWidth="1"/>
    <col min="6544" max="6544" width="3.453125" style="2" bestFit="1" customWidth="1"/>
    <col min="6545" max="6545" width="4.453125" style="2" bestFit="1" customWidth="1"/>
    <col min="6546" max="6546" width="8" style="2" bestFit="1" customWidth="1"/>
    <col min="6547" max="6782" width="3.54296875" style="2"/>
    <col min="6783" max="6783" width="13" style="2" customWidth="1"/>
    <col min="6784" max="6784" width="10.453125" style="2" customWidth="1"/>
    <col min="6785" max="6785" width="13.453125" style="2" customWidth="1"/>
    <col min="6786" max="6786" width="9.453125" style="2" customWidth="1"/>
    <col min="6787" max="6787" width="12.54296875" style="2" customWidth="1"/>
    <col min="6788" max="6788" width="8.54296875" style="2" customWidth="1"/>
    <col min="6789" max="6789" width="10.54296875" style="2" customWidth="1"/>
    <col min="6790" max="6790" width="13.453125" style="2" customWidth="1"/>
    <col min="6791" max="6791" width="9.453125" style="2" customWidth="1"/>
    <col min="6792" max="6792" width="10.54296875" style="2" customWidth="1"/>
    <col min="6793" max="6793" width="8.54296875" style="2" bestFit="1" customWidth="1"/>
    <col min="6794" max="6794" width="12.453125" style="2" customWidth="1"/>
    <col min="6795" max="6795" width="9" style="2" customWidth="1"/>
    <col min="6796" max="6796" width="11.26953125" style="2" customWidth="1"/>
    <col min="6797" max="6797" width="8.453125" style="2" bestFit="1" customWidth="1"/>
    <col min="6798" max="6798" width="5.453125" style="2" bestFit="1" customWidth="1"/>
    <col min="6799" max="6799" width="7.54296875" style="2" bestFit="1" customWidth="1"/>
    <col min="6800" max="6800" width="3.453125" style="2" bestFit="1" customWidth="1"/>
    <col min="6801" max="6801" width="4.453125" style="2" bestFit="1" customWidth="1"/>
    <col min="6802" max="6802" width="8" style="2" bestFit="1" customWidth="1"/>
    <col min="6803" max="7038" width="3.54296875" style="2"/>
    <col min="7039" max="7039" width="13" style="2" customWidth="1"/>
    <col min="7040" max="7040" width="10.453125" style="2" customWidth="1"/>
    <col min="7041" max="7041" width="13.453125" style="2" customWidth="1"/>
    <col min="7042" max="7042" width="9.453125" style="2" customWidth="1"/>
    <col min="7043" max="7043" width="12.54296875" style="2" customWidth="1"/>
    <col min="7044" max="7044" width="8.54296875" style="2" customWidth="1"/>
    <col min="7045" max="7045" width="10.54296875" style="2" customWidth="1"/>
    <col min="7046" max="7046" width="13.453125" style="2" customWidth="1"/>
    <col min="7047" max="7047" width="9.453125" style="2" customWidth="1"/>
    <col min="7048" max="7048" width="10.54296875" style="2" customWidth="1"/>
    <col min="7049" max="7049" width="8.54296875" style="2" bestFit="1" customWidth="1"/>
    <col min="7050" max="7050" width="12.453125" style="2" customWidth="1"/>
    <col min="7051" max="7051" width="9" style="2" customWidth="1"/>
    <col min="7052" max="7052" width="11.26953125" style="2" customWidth="1"/>
    <col min="7053" max="7053" width="8.453125" style="2" bestFit="1" customWidth="1"/>
    <col min="7054" max="7054" width="5.453125" style="2" bestFit="1" customWidth="1"/>
    <col min="7055" max="7055" width="7.54296875" style="2" bestFit="1" customWidth="1"/>
    <col min="7056" max="7056" width="3.453125" style="2" bestFit="1" customWidth="1"/>
    <col min="7057" max="7057" width="4.453125" style="2" bestFit="1" customWidth="1"/>
    <col min="7058" max="7058" width="8" style="2" bestFit="1" customWidth="1"/>
    <col min="7059" max="7294" width="3.54296875" style="2"/>
    <col min="7295" max="7295" width="13" style="2" customWidth="1"/>
    <col min="7296" max="7296" width="10.453125" style="2" customWidth="1"/>
    <col min="7297" max="7297" width="13.453125" style="2" customWidth="1"/>
    <col min="7298" max="7298" width="9.453125" style="2" customWidth="1"/>
    <col min="7299" max="7299" width="12.54296875" style="2" customWidth="1"/>
    <col min="7300" max="7300" width="8.54296875" style="2" customWidth="1"/>
    <col min="7301" max="7301" width="10.54296875" style="2" customWidth="1"/>
    <col min="7302" max="7302" width="13.453125" style="2" customWidth="1"/>
    <col min="7303" max="7303" width="9.453125" style="2" customWidth="1"/>
    <col min="7304" max="7304" width="10.54296875" style="2" customWidth="1"/>
    <col min="7305" max="7305" width="8.54296875" style="2" bestFit="1" customWidth="1"/>
    <col min="7306" max="7306" width="12.453125" style="2" customWidth="1"/>
    <col min="7307" max="7307" width="9" style="2" customWidth="1"/>
    <col min="7308" max="7308" width="11.26953125" style="2" customWidth="1"/>
    <col min="7309" max="7309" width="8.453125" style="2" bestFit="1" customWidth="1"/>
    <col min="7310" max="7310" width="5.453125" style="2" bestFit="1" customWidth="1"/>
    <col min="7311" max="7311" width="7.54296875" style="2" bestFit="1" customWidth="1"/>
    <col min="7312" max="7312" width="3.453125" style="2" bestFit="1" customWidth="1"/>
    <col min="7313" max="7313" width="4.453125" style="2" bestFit="1" customWidth="1"/>
    <col min="7314" max="7314" width="8" style="2" bestFit="1" customWidth="1"/>
    <col min="7315" max="7550" width="3.54296875" style="2"/>
    <col min="7551" max="7551" width="13" style="2" customWidth="1"/>
    <col min="7552" max="7552" width="10.453125" style="2" customWidth="1"/>
    <col min="7553" max="7553" width="13.453125" style="2" customWidth="1"/>
    <col min="7554" max="7554" width="9.453125" style="2" customWidth="1"/>
    <col min="7555" max="7555" width="12.54296875" style="2" customWidth="1"/>
    <col min="7556" max="7556" width="8.54296875" style="2" customWidth="1"/>
    <col min="7557" max="7557" width="10.54296875" style="2" customWidth="1"/>
    <col min="7558" max="7558" width="13.453125" style="2" customWidth="1"/>
    <col min="7559" max="7559" width="9.453125" style="2" customWidth="1"/>
    <col min="7560" max="7560" width="10.54296875" style="2" customWidth="1"/>
    <col min="7561" max="7561" width="8.54296875" style="2" bestFit="1" customWidth="1"/>
    <col min="7562" max="7562" width="12.453125" style="2" customWidth="1"/>
    <col min="7563" max="7563" width="9" style="2" customWidth="1"/>
    <col min="7564" max="7564" width="11.26953125" style="2" customWidth="1"/>
    <col min="7565" max="7565" width="8.453125" style="2" bestFit="1" customWidth="1"/>
    <col min="7566" max="7566" width="5.453125" style="2" bestFit="1" customWidth="1"/>
    <col min="7567" max="7567" width="7.54296875" style="2" bestFit="1" customWidth="1"/>
    <col min="7568" max="7568" width="3.453125" style="2" bestFit="1" customWidth="1"/>
    <col min="7569" max="7569" width="4.453125" style="2" bestFit="1" customWidth="1"/>
    <col min="7570" max="7570" width="8" style="2" bestFit="1" customWidth="1"/>
    <col min="7571" max="7806" width="3.54296875" style="2"/>
    <col min="7807" max="7807" width="13" style="2" customWidth="1"/>
    <col min="7808" max="7808" width="10.453125" style="2" customWidth="1"/>
    <col min="7809" max="7809" width="13.453125" style="2" customWidth="1"/>
    <col min="7810" max="7810" width="9.453125" style="2" customWidth="1"/>
    <col min="7811" max="7811" width="12.54296875" style="2" customWidth="1"/>
    <col min="7812" max="7812" width="8.54296875" style="2" customWidth="1"/>
    <col min="7813" max="7813" width="10.54296875" style="2" customWidth="1"/>
    <col min="7814" max="7814" width="13.453125" style="2" customWidth="1"/>
    <col min="7815" max="7815" width="9.453125" style="2" customWidth="1"/>
    <col min="7816" max="7816" width="10.54296875" style="2" customWidth="1"/>
    <col min="7817" max="7817" width="8.54296875" style="2" bestFit="1" customWidth="1"/>
    <col min="7818" max="7818" width="12.453125" style="2" customWidth="1"/>
    <col min="7819" max="7819" width="9" style="2" customWidth="1"/>
    <col min="7820" max="7820" width="11.26953125" style="2" customWidth="1"/>
    <col min="7821" max="7821" width="8.453125" style="2" bestFit="1" customWidth="1"/>
    <col min="7822" max="7822" width="5.453125" style="2" bestFit="1" customWidth="1"/>
    <col min="7823" max="7823" width="7.54296875" style="2" bestFit="1" customWidth="1"/>
    <col min="7824" max="7824" width="3.453125" style="2" bestFit="1" customWidth="1"/>
    <col min="7825" max="7825" width="4.453125" style="2" bestFit="1" customWidth="1"/>
    <col min="7826" max="7826" width="8" style="2" bestFit="1" customWidth="1"/>
    <col min="7827" max="8062" width="3.54296875" style="2"/>
    <col min="8063" max="8063" width="13" style="2" customWidth="1"/>
    <col min="8064" max="8064" width="10.453125" style="2" customWidth="1"/>
    <col min="8065" max="8065" width="13.453125" style="2" customWidth="1"/>
    <col min="8066" max="8066" width="9.453125" style="2" customWidth="1"/>
    <col min="8067" max="8067" width="12.54296875" style="2" customWidth="1"/>
    <col min="8068" max="8068" width="8.54296875" style="2" customWidth="1"/>
    <col min="8069" max="8069" width="10.54296875" style="2" customWidth="1"/>
    <col min="8070" max="8070" width="13.453125" style="2" customWidth="1"/>
    <col min="8071" max="8071" width="9.453125" style="2" customWidth="1"/>
    <col min="8072" max="8072" width="10.54296875" style="2" customWidth="1"/>
    <col min="8073" max="8073" width="8.54296875" style="2" bestFit="1" customWidth="1"/>
    <col min="8074" max="8074" width="12.453125" style="2" customWidth="1"/>
    <col min="8075" max="8075" width="9" style="2" customWidth="1"/>
    <col min="8076" max="8076" width="11.26953125" style="2" customWidth="1"/>
    <col min="8077" max="8077" width="8.453125" style="2" bestFit="1" customWidth="1"/>
    <col min="8078" max="8078" width="5.453125" style="2" bestFit="1" customWidth="1"/>
    <col min="8079" max="8079" width="7.54296875" style="2" bestFit="1" customWidth="1"/>
    <col min="8080" max="8080" width="3.453125" style="2" bestFit="1" customWidth="1"/>
    <col min="8081" max="8081" width="4.453125" style="2" bestFit="1" customWidth="1"/>
    <col min="8082" max="8082" width="8" style="2" bestFit="1" customWidth="1"/>
    <col min="8083" max="8318" width="3.54296875" style="2"/>
    <col min="8319" max="8319" width="13" style="2" customWidth="1"/>
    <col min="8320" max="8320" width="10.453125" style="2" customWidth="1"/>
    <col min="8321" max="8321" width="13.453125" style="2" customWidth="1"/>
    <col min="8322" max="8322" width="9.453125" style="2" customWidth="1"/>
    <col min="8323" max="8323" width="12.54296875" style="2" customWidth="1"/>
    <col min="8324" max="8324" width="8.54296875" style="2" customWidth="1"/>
    <col min="8325" max="8325" width="10.54296875" style="2" customWidth="1"/>
    <col min="8326" max="8326" width="13.453125" style="2" customWidth="1"/>
    <col min="8327" max="8327" width="9.453125" style="2" customWidth="1"/>
    <col min="8328" max="8328" width="10.54296875" style="2" customWidth="1"/>
    <col min="8329" max="8329" width="8.54296875" style="2" bestFit="1" customWidth="1"/>
    <col min="8330" max="8330" width="12.453125" style="2" customWidth="1"/>
    <col min="8331" max="8331" width="9" style="2" customWidth="1"/>
    <col min="8332" max="8332" width="11.26953125" style="2" customWidth="1"/>
    <col min="8333" max="8333" width="8.453125" style="2" bestFit="1" customWidth="1"/>
    <col min="8334" max="8334" width="5.453125" style="2" bestFit="1" customWidth="1"/>
    <col min="8335" max="8335" width="7.54296875" style="2" bestFit="1" customWidth="1"/>
    <col min="8336" max="8336" width="3.453125" style="2" bestFit="1" customWidth="1"/>
    <col min="8337" max="8337" width="4.453125" style="2" bestFit="1" customWidth="1"/>
    <col min="8338" max="8338" width="8" style="2" bestFit="1" customWidth="1"/>
    <col min="8339" max="8574" width="3.54296875" style="2"/>
    <col min="8575" max="8575" width="13" style="2" customWidth="1"/>
    <col min="8576" max="8576" width="10.453125" style="2" customWidth="1"/>
    <col min="8577" max="8577" width="13.453125" style="2" customWidth="1"/>
    <col min="8578" max="8578" width="9.453125" style="2" customWidth="1"/>
    <col min="8579" max="8579" width="12.54296875" style="2" customWidth="1"/>
    <col min="8580" max="8580" width="8.54296875" style="2" customWidth="1"/>
    <col min="8581" max="8581" width="10.54296875" style="2" customWidth="1"/>
    <col min="8582" max="8582" width="13.453125" style="2" customWidth="1"/>
    <col min="8583" max="8583" width="9.453125" style="2" customWidth="1"/>
    <col min="8584" max="8584" width="10.54296875" style="2" customWidth="1"/>
    <col min="8585" max="8585" width="8.54296875" style="2" bestFit="1" customWidth="1"/>
    <col min="8586" max="8586" width="12.453125" style="2" customWidth="1"/>
    <col min="8587" max="8587" width="9" style="2" customWidth="1"/>
    <col min="8588" max="8588" width="11.26953125" style="2" customWidth="1"/>
    <col min="8589" max="8589" width="8.453125" style="2" bestFit="1" customWidth="1"/>
    <col min="8590" max="8590" width="5.453125" style="2" bestFit="1" customWidth="1"/>
    <col min="8591" max="8591" width="7.54296875" style="2" bestFit="1" customWidth="1"/>
    <col min="8592" max="8592" width="3.453125" style="2" bestFit="1" customWidth="1"/>
    <col min="8593" max="8593" width="4.453125" style="2" bestFit="1" customWidth="1"/>
    <col min="8594" max="8594" width="8" style="2" bestFit="1" customWidth="1"/>
    <col min="8595" max="8830" width="3.54296875" style="2"/>
    <col min="8831" max="8831" width="13" style="2" customWidth="1"/>
    <col min="8832" max="8832" width="10.453125" style="2" customWidth="1"/>
    <col min="8833" max="8833" width="13.453125" style="2" customWidth="1"/>
    <col min="8834" max="8834" width="9.453125" style="2" customWidth="1"/>
    <col min="8835" max="8835" width="12.54296875" style="2" customWidth="1"/>
    <col min="8836" max="8836" width="8.54296875" style="2" customWidth="1"/>
    <col min="8837" max="8837" width="10.54296875" style="2" customWidth="1"/>
    <col min="8838" max="8838" width="13.453125" style="2" customWidth="1"/>
    <col min="8839" max="8839" width="9.453125" style="2" customWidth="1"/>
    <col min="8840" max="8840" width="10.54296875" style="2" customWidth="1"/>
    <col min="8841" max="8841" width="8.54296875" style="2" bestFit="1" customWidth="1"/>
    <col min="8842" max="8842" width="12.453125" style="2" customWidth="1"/>
    <col min="8843" max="8843" width="9" style="2" customWidth="1"/>
    <col min="8844" max="8844" width="11.26953125" style="2" customWidth="1"/>
    <col min="8845" max="8845" width="8.453125" style="2" bestFit="1" customWidth="1"/>
    <col min="8846" max="8846" width="5.453125" style="2" bestFit="1" customWidth="1"/>
    <col min="8847" max="8847" width="7.54296875" style="2" bestFit="1" customWidth="1"/>
    <col min="8848" max="8848" width="3.453125" style="2" bestFit="1" customWidth="1"/>
    <col min="8849" max="8849" width="4.453125" style="2" bestFit="1" customWidth="1"/>
    <col min="8850" max="8850" width="8" style="2" bestFit="1" customWidth="1"/>
    <col min="8851" max="9086" width="3.54296875" style="2"/>
    <col min="9087" max="9087" width="13" style="2" customWidth="1"/>
    <col min="9088" max="9088" width="10.453125" style="2" customWidth="1"/>
    <col min="9089" max="9089" width="13.453125" style="2" customWidth="1"/>
    <col min="9090" max="9090" width="9.453125" style="2" customWidth="1"/>
    <col min="9091" max="9091" width="12.54296875" style="2" customWidth="1"/>
    <col min="9092" max="9092" width="8.54296875" style="2" customWidth="1"/>
    <col min="9093" max="9093" width="10.54296875" style="2" customWidth="1"/>
    <col min="9094" max="9094" width="13.453125" style="2" customWidth="1"/>
    <col min="9095" max="9095" width="9.453125" style="2" customWidth="1"/>
    <col min="9096" max="9096" width="10.54296875" style="2" customWidth="1"/>
    <col min="9097" max="9097" width="8.54296875" style="2" bestFit="1" customWidth="1"/>
    <col min="9098" max="9098" width="12.453125" style="2" customWidth="1"/>
    <col min="9099" max="9099" width="9" style="2" customWidth="1"/>
    <col min="9100" max="9100" width="11.26953125" style="2" customWidth="1"/>
    <col min="9101" max="9101" width="8.453125" style="2" bestFit="1" customWidth="1"/>
    <col min="9102" max="9102" width="5.453125" style="2" bestFit="1" customWidth="1"/>
    <col min="9103" max="9103" width="7.54296875" style="2" bestFit="1" customWidth="1"/>
    <col min="9104" max="9104" width="3.453125" style="2" bestFit="1" customWidth="1"/>
    <col min="9105" max="9105" width="4.453125" style="2" bestFit="1" customWidth="1"/>
    <col min="9106" max="9106" width="8" style="2" bestFit="1" customWidth="1"/>
    <col min="9107" max="9342" width="3.54296875" style="2"/>
    <col min="9343" max="9343" width="13" style="2" customWidth="1"/>
    <col min="9344" max="9344" width="10.453125" style="2" customWidth="1"/>
    <col min="9345" max="9345" width="13.453125" style="2" customWidth="1"/>
    <col min="9346" max="9346" width="9.453125" style="2" customWidth="1"/>
    <col min="9347" max="9347" width="12.54296875" style="2" customWidth="1"/>
    <col min="9348" max="9348" width="8.54296875" style="2" customWidth="1"/>
    <col min="9349" max="9349" width="10.54296875" style="2" customWidth="1"/>
    <col min="9350" max="9350" width="13.453125" style="2" customWidth="1"/>
    <col min="9351" max="9351" width="9.453125" style="2" customWidth="1"/>
    <col min="9352" max="9352" width="10.54296875" style="2" customWidth="1"/>
    <col min="9353" max="9353" width="8.54296875" style="2" bestFit="1" customWidth="1"/>
    <col min="9354" max="9354" width="12.453125" style="2" customWidth="1"/>
    <col min="9355" max="9355" width="9" style="2" customWidth="1"/>
    <col min="9356" max="9356" width="11.26953125" style="2" customWidth="1"/>
    <col min="9357" max="9357" width="8.453125" style="2" bestFit="1" customWidth="1"/>
    <col min="9358" max="9358" width="5.453125" style="2" bestFit="1" customWidth="1"/>
    <col min="9359" max="9359" width="7.54296875" style="2" bestFit="1" customWidth="1"/>
    <col min="9360" max="9360" width="3.453125" style="2" bestFit="1" customWidth="1"/>
    <col min="9361" max="9361" width="4.453125" style="2" bestFit="1" customWidth="1"/>
    <col min="9362" max="9362" width="8" style="2" bestFit="1" customWidth="1"/>
    <col min="9363" max="9598" width="3.54296875" style="2"/>
    <col min="9599" max="9599" width="13" style="2" customWidth="1"/>
    <col min="9600" max="9600" width="10.453125" style="2" customWidth="1"/>
    <col min="9601" max="9601" width="13.453125" style="2" customWidth="1"/>
    <col min="9602" max="9602" width="9.453125" style="2" customWidth="1"/>
    <col min="9603" max="9603" width="12.54296875" style="2" customWidth="1"/>
    <col min="9604" max="9604" width="8.54296875" style="2" customWidth="1"/>
    <col min="9605" max="9605" width="10.54296875" style="2" customWidth="1"/>
    <col min="9606" max="9606" width="13.453125" style="2" customWidth="1"/>
    <col min="9607" max="9607" width="9.453125" style="2" customWidth="1"/>
    <col min="9608" max="9608" width="10.54296875" style="2" customWidth="1"/>
    <col min="9609" max="9609" width="8.54296875" style="2" bestFit="1" customWidth="1"/>
    <col min="9610" max="9610" width="12.453125" style="2" customWidth="1"/>
    <col min="9611" max="9611" width="9" style="2" customWidth="1"/>
    <col min="9612" max="9612" width="11.26953125" style="2" customWidth="1"/>
    <col min="9613" max="9613" width="8.453125" style="2" bestFit="1" customWidth="1"/>
    <col min="9614" max="9614" width="5.453125" style="2" bestFit="1" customWidth="1"/>
    <col min="9615" max="9615" width="7.54296875" style="2" bestFit="1" customWidth="1"/>
    <col min="9616" max="9616" width="3.453125" style="2" bestFit="1" customWidth="1"/>
    <col min="9617" max="9617" width="4.453125" style="2" bestFit="1" customWidth="1"/>
    <col min="9618" max="9618" width="8" style="2" bestFit="1" customWidth="1"/>
    <col min="9619" max="9854" width="3.54296875" style="2"/>
    <col min="9855" max="9855" width="13" style="2" customWidth="1"/>
    <col min="9856" max="9856" width="10.453125" style="2" customWidth="1"/>
    <col min="9857" max="9857" width="13.453125" style="2" customWidth="1"/>
    <col min="9858" max="9858" width="9.453125" style="2" customWidth="1"/>
    <col min="9859" max="9859" width="12.54296875" style="2" customWidth="1"/>
    <col min="9860" max="9860" width="8.54296875" style="2" customWidth="1"/>
    <col min="9861" max="9861" width="10.54296875" style="2" customWidth="1"/>
    <col min="9862" max="9862" width="13.453125" style="2" customWidth="1"/>
    <col min="9863" max="9863" width="9.453125" style="2" customWidth="1"/>
    <col min="9864" max="9864" width="10.54296875" style="2" customWidth="1"/>
    <col min="9865" max="9865" width="8.54296875" style="2" bestFit="1" customWidth="1"/>
    <col min="9866" max="9866" width="12.453125" style="2" customWidth="1"/>
    <col min="9867" max="9867" width="9" style="2" customWidth="1"/>
    <col min="9868" max="9868" width="11.26953125" style="2" customWidth="1"/>
    <col min="9869" max="9869" width="8.453125" style="2" bestFit="1" customWidth="1"/>
    <col min="9870" max="9870" width="5.453125" style="2" bestFit="1" customWidth="1"/>
    <col min="9871" max="9871" width="7.54296875" style="2" bestFit="1" customWidth="1"/>
    <col min="9872" max="9872" width="3.453125" style="2" bestFit="1" customWidth="1"/>
    <col min="9873" max="9873" width="4.453125" style="2" bestFit="1" customWidth="1"/>
    <col min="9874" max="9874" width="8" style="2" bestFit="1" customWidth="1"/>
    <col min="9875" max="10110" width="3.54296875" style="2"/>
    <col min="10111" max="10111" width="13" style="2" customWidth="1"/>
    <col min="10112" max="10112" width="10.453125" style="2" customWidth="1"/>
    <col min="10113" max="10113" width="13.453125" style="2" customWidth="1"/>
    <col min="10114" max="10114" width="9.453125" style="2" customWidth="1"/>
    <col min="10115" max="10115" width="12.54296875" style="2" customWidth="1"/>
    <col min="10116" max="10116" width="8.54296875" style="2" customWidth="1"/>
    <col min="10117" max="10117" width="10.54296875" style="2" customWidth="1"/>
    <col min="10118" max="10118" width="13.453125" style="2" customWidth="1"/>
    <col min="10119" max="10119" width="9.453125" style="2" customWidth="1"/>
    <col min="10120" max="10120" width="10.54296875" style="2" customWidth="1"/>
    <col min="10121" max="10121" width="8.54296875" style="2" bestFit="1" customWidth="1"/>
    <col min="10122" max="10122" width="12.453125" style="2" customWidth="1"/>
    <col min="10123" max="10123" width="9" style="2" customWidth="1"/>
    <col min="10124" max="10124" width="11.26953125" style="2" customWidth="1"/>
    <col min="10125" max="10125" width="8.453125" style="2" bestFit="1" customWidth="1"/>
    <col min="10126" max="10126" width="5.453125" style="2" bestFit="1" customWidth="1"/>
    <col min="10127" max="10127" width="7.54296875" style="2" bestFit="1" customWidth="1"/>
    <col min="10128" max="10128" width="3.453125" style="2" bestFit="1" customWidth="1"/>
    <col min="10129" max="10129" width="4.453125" style="2" bestFit="1" customWidth="1"/>
    <col min="10130" max="10130" width="8" style="2" bestFit="1" customWidth="1"/>
    <col min="10131" max="10366" width="3.54296875" style="2"/>
    <col min="10367" max="10367" width="13" style="2" customWidth="1"/>
    <col min="10368" max="10368" width="10.453125" style="2" customWidth="1"/>
    <col min="10369" max="10369" width="13.453125" style="2" customWidth="1"/>
    <col min="10370" max="10370" width="9.453125" style="2" customWidth="1"/>
    <col min="10371" max="10371" width="12.54296875" style="2" customWidth="1"/>
    <col min="10372" max="10372" width="8.54296875" style="2" customWidth="1"/>
    <col min="10373" max="10373" width="10.54296875" style="2" customWidth="1"/>
    <col min="10374" max="10374" width="13.453125" style="2" customWidth="1"/>
    <col min="10375" max="10375" width="9.453125" style="2" customWidth="1"/>
    <col min="10376" max="10376" width="10.54296875" style="2" customWidth="1"/>
    <col min="10377" max="10377" width="8.54296875" style="2" bestFit="1" customWidth="1"/>
    <col min="10378" max="10378" width="12.453125" style="2" customWidth="1"/>
    <col min="10379" max="10379" width="9" style="2" customWidth="1"/>
    <col min="10380" max="10380" width="11.26953125" style="2" customWidth="1"/>
    <col min="10381" max="10381" width="8.453125" style="2" bestFit="1" customWidth="1"/>
    <col min="10382" max="10382" width="5.453125" style="2" bestFit="1" customWidth="1"/>
    <col min="10383" max="10383" width="7.54296875" style="2" bestFit="1" customWidth="1"/>
    <col min="10384" max="10384" width="3.453125" style="2" bestFit="1" customWidth="1"/>
    <col min="10385" max="10385" width="4.453125" style="2" bestFit="1" customWidth="1"/>
    <col min="10386" max="10386" width="8" style="2" bestFit="1" customWidth="1"/>
    <col min="10387" max="10622" width="3.54296875" style="2"/>
    <col min="10623" max="10623" width="13" style="2" customWidth="1"/>
    <col min="10624" max="10624" width="10.453125" style="2" customWidth="1"/>
    <col min="10625" max="10625" width="13.453125" style="2" customWidth="1"/>
    <col min="10626" max="10626" width="9.453125" style="2" customWidth="1"/>
    <col min="10627" max="10627" width="12.54296875" style="2" customWidth="1"/>
    <col min="10628" max="10628" width="8.54296875" style="2" customWidth="1"/>
    <col min="10629" max="10629" width="10.54296875" style="2" customWidth="1"/>
    <col min="10630" max="10630" width="13.453125" style="2" customWidth="1"/>
    <col min="10631" max="10631" width="9.453125" style="2" customWidth="1"/>
    <col min="10632" max="10632" width="10.54296875" style="2" customWidth="1"/>
    <col min="10633" max="10633" width="8.54296875" style="2" bestFit="1" customWidth="1"/>
    <col min="10634" max="10634" width="12.453125" style="2" customWidth="1"/>
    <col min="10635" max="10635" width="9" style="2" customWidth="1"/>
    <col min="10636" max="10636" width="11.26953125" style="2" customWidth="1"/>
    <col min="10637" max="10637" width="8.453125" style="2" bestFit="1" customWidth="1"/>
    <col min="10638" max="10638" width="5.453125" style="2" bestFit="1" customWidth="1"/>
    <col min="10639" max="10639" width="7.54296875" style="2" bestFit="1" customWidth="1"/>
    <col min="10640" max="10640" width="3.453125" style="2" bestFit="1" customWidth="1"/>
    <col min="10641" max="10641" width="4.453125" style="2" bestFit="1" customWidth="1"/>
    <col min="10642" max="10642" width="8" style="2" bestFit="1" customWidth="1"/>
    <col min="10643" max="10878" width="3.54296875" style="2"/>
    <col min="10879" max="10879" width="13" style="2" customWidth="1"/>
    <col min="10880" max="10880" width="10.453125" style="2" customWidth="1"/>
    <col min="10881" max="10881" width="13.453125" style="2" customWidth="1"/>
    <col min="10882" max="10882" width="9.453125" style="2" customWidth="1"/>
    <col min="10883" max="10883" width="12.54296875" style="2" customWidth="1"/>
    <col min="10884" max="10884" width="8.54296875" style="2" customWidth="1"/>
    <col min="10885" max="10885" width="10.54296875" style="2" customWidth="1"/>
    <col min="10886" max="10886" width="13.453125" style="2" customWidth="1"/>
    <col min="10887" max="10887" width="9.453125" style="2" customWidth="1"/>
    <col min="10888" max="10888" width="10.54296875" style="2" customWidth="1"/>
    <col min="10889" max="10889" width="8.54296875" style="2" bestFit="1" customWidth="1"/>
    <col min="10890" max="10890" width="12.453125" style="2" customWidth="1"/>
    <col min="10891" max="10891" width="9" style="2" customWidth="1"/>
    <col min="10892" max="10892" width="11.26953125" style="2" customWidth="1"/>
    <col min="10893" max="10893" width="8.453125" style="2" bestFit="1" customWidth="1"/>
    <col min="10894" max="10894" width="5.453125" style="2" bestFit="1" customWidth="1"/>
    <col min="10895" max="10895" width="7.54296875" style="2" bestFit="1" customWidth="1"/>
    <col min="10896" max="10896" width="3.453125" style="2" bestFit="1" customWidth="1"/>
    <col min="10897" max="10897" width="4.453125" style="2" bestFit="1" customWidth="1"/>
    <col min="10898" max="10898" width="8" style="2" bestFit="1" customWidth="1"/>
    <col min="10899" max="11134" width="3.54296875" style="2"/>
    <col min="11135" max="11135" width="13" style="2" customWidth="1"/>
    <col min="11136" max="11136" width="10.453125" style="2" customWidth="1"/>
    <col min="11137" max="11137" width="13.453125" style="2" customWidth="1"/>
    <col min="11138" max="11138" width="9.453125" style="2" customWidth="1"/>
    <col min="11139" max="11139" width="12.54296875" style="2" customWidth="1"/>
    <col min="11140" max="11140" width="8.54296875" style="2" customWidth="1"/>
    <col min="11141" max="11141" width="10.54296875" style="2" customWidth="1"/>
    <col min="11142" max="11142" width="13.453125" style="2" customWidth="1"/>
    <col min="11143" max="11143" width="9.453125" style="2" customWidth="1"/>
    <col min="11144" max="11144" width="10.54296875" style="2" customWidth="1"/>
    <col min="11145" max="11145" width="8.54296875" style="2" bestFit="1" customWidth="1"/>
    <col min="11146" max="11146" width="12.453125" style="2" customWidth="1"/>
    <col min="11147" max="11147" width="9" style="2" customWidth="1"/>
    <col min="11148" max="11148" width="11.26953125" style="2" customWidth="1"/>
    <col min="11149" max="11149" width="8.453125" style="2" bestFit="1" customWidth="1"/>
    <col min="11150" max="11150" width="5.453125" style="2" bestFit="1" customWidth="1"/>
    <col min="11151" max="11151" width="7.54296875" style="2" bestFit="1" customWidth="1"/>
    <col min="11152" max="11152" width="3.453125" style="2" bestFit="1" customWidth="1"/>
    <col min="11153" max="11153" width="4.453125" style="2" bestFit="1" customWidth="1"/>
    <col min="11154" max="11154" width="8" style="2" bestFit="1" customWidth="1"/>
    <col min="11155" max="11390" width="3.54296875" style="2"/>
    <col min="11391" max="11391" width="13" style="2" customWidth="1"/>
    <col min="11392" max="11392" width="10.453125" style="2" customWidth="1"/>
    <col min="11393" max="11393" width="13.453125" style="2" customWidth="1"/>
    <col min="11394" max="11394" width="9.453125" style="2" customWidth="1"/>
    <col min="11395" max="11395" width="12.54296875" style="2" customWidth="1"/>
    <col min="11396" max="11396" width="8.54296875" style="2" customWidth="1"/>
    <col min="11397" max="11397" width="10.54296875" style="2" customWidth="1"/>
    <col min="11398" max="11398" width="13.453125" style="2" customWidth="1"/>
    <col min="11399" max="11399" width="9.453125" style="2" customWidth="1"/>
    <col min="11400" max="11400" width="10.54296875" style="2" customWidth="1"/>
    <col min="11401" max="11401" width="8.54296875" style="2" bestFit="1" customWidth="1"/>
    <col min="11402" max="11402" width="12.453125" style="2" customWidth="1"/>
    <col min="11403" max="11403" width="9" style="2" customWidth="1"/>
    <col min="11404" max="11404" width="11.26953125" style="2" customWidth="1"/>
    <col min="11405" max="11405" width="8.453125" style="2" bestFit="1" customWidth="1"/>
    <col min="11406" max="11406" width="5.453125" style="2" bestFit="1" customWidth="1"/>
    <col min="11407" max="11407" width="7.54296875" style="2" bestFit="1" customWidth="1"/>
    <col min="11408" max="11408" width="3.453125" style="2" bestFit="1" customWidth="1"/>
    <col min="11409" max="11409" width="4.453125" style="2" bestFit="1" customWidth="1"/>
    <col min="11410" max="11410" width="8" style="2" bestFit="1" customWidth="1"/>
    <col min="11411" max="11646" width="3.54296875" style="2"/>
    <col min="11647" max="11647" width="13" style="2" customWidth="1"/>
    <col min="11648" max="11648" width="10.453125" style="2" customWidth="1"/>
    <col min="11649" max="11649" width="13.453125" style="2" customWidth="1"/>
    <col min="11650" max="11650" width="9.453125" style="2" customWidth="1"/>
    <col min="11651" max="11651" width="12.54296875" style="2" customWidth="1"/>
    <col min="11652" max="11652" width="8.54296875" style="2" customWidth="1"/>
    <col min="11653" max="11653" width="10.54296875" style="2" customWidth="1"/>
    <col min="11654" max="11654" width="13.453125" style="2" customWidth="1"/>
    <col min="11655" max="11655" width="9.453125" style="2" customWidth="1"/>
    <col min="11656" max="11656" width="10.54296875" style="2" customWidth="1"/>
    <col min="11657" max="11657" width="8.54296875" style="2" bestFit="1" customWidth="1"/>
    <col min="11658" max="11658" width="12.453125" style="2" customWidth="1"/>
    <col min="11659" max="11659" width="9" style="2" customWidth="1"/>
    <col min="11660" max="11660" width="11.26953125" style="2" customWidth="1"/>
    <col min="11661" max="11661" width="8.453125" style="2" bestFit="1" customWidth="1"/>
    <col min="11662" max="11662" width="5.453125" style="2" bestFit="1" customWidth="1"/>
    <col min="11663" max="11663" width="7.54296875" style="2" bestFit="1" customWidth="1"/>
    <col min="11664" max="11664" width="3.453125" style="2" bestFit="1" customWidth="1"/>
    <col min="11665" max="11665" width="4.453125" style="2" bestFit="1" customWidth="1"/>
    <col min="11666" max="11666" width="8" style="2" bestFit="1" customWidth="1"/>
    <col min="11667" max="11902" width="3.54296875" style="2"/>
    <col min="11903" max="11903" width="13" style="2" customWidth="1"/>
    <col min="11904" max="11904" width="10.453125" style="2" customWidth="1"/>
    <col min="11905" max="11905" width="13.453125" style="2" customWidth="1"/>
    <col min="11906" max="11906" width="9.453125" style="2" customWidth="1"/>
    <col min="11907" max="11907" width="12.54296875" style="2" customWidth="1"/>
    <col min="11908" max="11908" width="8.54296875" style="2" customWidth="1"/>
    <col min="11909" max="11909" width="10.54296875" style="2" customWidth="1"/>
    <col min="11910" max="11910" width="13.453125" style="2" customWidth="1"/>
    <col min="11911" max="11911" width="9.453125" style="2" customWidth="1"/>
    <col min="11912" max="11912" width="10.54296875" style="2" customWidth="1"/>
    <col min="11913" max="11913" width="8.54296875" style="2" bestFit="1" customWidth="1"/>
    <col min="11914" max="11914" width="12.453125" style="2" customWidth="1"/>
    <col min="11915" max="11915" width="9" style="2" customWidth="1"/>
    <col min="11916" max="11916" width="11.26953125" style="2" customWidth="1"/>
    <col min="11917" max="11917" width="8.453125" style="2" bestFit="1" customWidth="1"/>
    <col min="11918" max="11918" width="5.453125" style="2" bestFit="1" customWidth="1"/>
    <col min="11919" max="11919" width="7.54296875" style="2" bestFit="1" customWidth="1"/>
    <col min="11920" max="11920" width="3.453125" style="2" bestFit="1" customWidth="1"/>
    <col min="11921" max="11921" width="4.453125" style="2" bestFit="1" customWidth="1"/>
    <col min="11922" max="11922" width="8" style="2" bestFit="1" customWidth="1"/>
    <col min="11923" max="12158" width="3.54296875" style="2"/>
    <col min="12159" max="12159" width="13" style="2" customWidth="1"/>
    <col min="12160" max="12160" width="10.453125" style="2" customWidth="1"/>
    <col min="12161" max="12161" width="13.453125" style="2" customWidth="1"/>
    <col min="12162" max="12162" width="9.453125" style="2" customWidth="1"/>
    <col min="12163" max="12163" width="12.54296875" style="2" customWidth="1"/>
    <col min="12164" max="12164" width="8.54296875" style="2" customWidth="1"/>
    <col min="12165" max="12165" width="10.54296875" style="2" customWidth="1"/>
    <col min="12166" max="12166" width="13.453125" style="2" customWidth="1"/>
    <col min="12167" max="12167" width="9.453125" style="2" customWidth="1"/>
    <col min="12168" max="12168" width="10.54296875" style="2" customWidth="1"/>
    <col min="12169" max="12169" width="8.54296875" style="2" bestFit="1" customWidth="1"/>
    <col min="12170" max="12170" width="12.453125" style="2" customWidth="1"/>
    <col min="12171" max="12171" width="9" style="2" customWidth="1"/>
    <col min="12172" max="12172" width="11.26953125" style="2" customWidth="1"/>
    <col min="12173" max="12173" width="8.453125" style="2" bestFit="1" customWidth="1"/>
    <col min="12174" max="12174" width="5.453125" style="2" bestFit="1" customWidth="1"/>
    <col min="12175" max="12175" width="7.54296875" style="2" bestFit="1" customWidth="1"/>
    <col min="12176" max="12176" width="3.453125" style="2" bestFit="1" customWidth="1"/>
    <col min="12177" max="12177" width="4.453125" style="2" bestFit="1" customWidth="1"/>
    <col min="12178" max="12178" width="8" style="2" bestFit="1" customWidth="1"/>
    <col min="12179" max="12414" width="3.54296875" style="2"/>
    <col min="12415" max="12415" width="13" style="2" customWidth="1"/>
    <col min="12416" max="12416" width="10.453125" style="2" customWidth="1"/>
    <col min="12417" max="12417" width="13.453125" style="2" customWidth="1"/>
    <col min="12418" max="12418" width="9.453125" style="2" customWidth="1"/>
    <col min="12419" max="12419" width="12.54296875" style="2" customWidth="1"/>
    <col min="12420" max="12420" width="8.54296875" style="2" customWidth="1"/>
    <col min="12421" max="12421" width="10.54296875" style="2" customWidth="1"/>
    <col min="12422" max="12422" width="13.453125" style="2" customWidth="1"/>
    <col min="12423" max="12423" width="9.453125" style="2" customWidth="1"/>
    <col min="12424" max="12424" width="10.54296875" style="2" customWidth="1"/>
    <col min="12425" max="12425" width="8.54296875" style="2" bestFit="1" customWidth="1"/>
    <col min="12426" max="12426" width="12.453125" style="2" customWidth="1"/>
    <col min="12427" max="12427" width="9" style="2" customWidth="1"/>
    <col min="12428" max="12428" width="11.26953125" style="2" customWidth="1"/>
    <col min="12429" max="12429" width="8.453125" style="2" bestFit="1" customWidth="1"/>
    <col min="12430" max="12430" width="5.453125" style="2" bestFit="1" customWidth="1"/>
    <col min="12431" max="12431" width="7.54296875" style="2" bestFit="1" customWidth="1"/>
    <col min="12432" max="12432" width="3.453125" style="2" bestFit="1" customWidth="1"/>
    <col min="12433" max="12433" width="4.453125" style="2" bestFit="1" customWidth="1"/>
    <col min="12434" max="12434" width="8" style="2" bestFit="1" customWidth="1"/>
    <col min="12435" max="12670" width="3.54296875" style="2"/>
    <col min="12671" max="12671" width="13" style="2" customWidth="1"/>
    <col min="12672" max="12672" width="10.453125" style="2" customWidth="1"/>
    <col min="12673" max="12673" width="13.453125" style="2" customWidth="1"/>
    <col min="12674" max="12674" width="9.453125" style="2" customWidth="1"/>
    <col min="12675" max="12675" width="12.54296875" style="2" customWidth="1"/>
    <col min="12676" max="12676" width="8.54296875" style="2" customWidth="1"/>
    <col min="12677" max="12677" width="10.54296875" style="2" customWidth="1"/>
    <col min="12678" max="12678" width="13.453125" style="2" customWidth="1"/>
    <col min="12679" max="12679" width="9.453125" style="2" customWidth="1"/>
    <col min="12680" max="12680" width="10.54296875" style="2" customWidth="1"/>
    <col min="12681" max="12681" width="8.54296875" style="2" bestFit="1" customWidth="1"/>
    <col min="12682" max="12682" width="12.453125" style="2" customWidth="1"/>
    <col min="12683" max="12683" width="9" style="2" customWidth="1"/>
    <col min="12684" max="12684" width="11.26953125" style="2" customWidth="1"/>
    <col min="12685" max="12685" width="8.453125" style="2" bestFit="1" customWidth="1"/>
    <col min="12686" max="12686" width="5.453125" style="2" bestFit="1" customWidth="1"/>
    <col min="12687" max="12687" width="7.54296875" style="2" bestFit="1" customWidth="1"/>
    <col min="12688" max="12688" width="3.453125" style="2" bestFit="1" customWidth="1"/>
    <col min="12689" max="12689" width="4.453125" style="2" bestFit="1" customWidth="1"/>
    <col min="12690" max="12690" width="8" style="2" bestFit="1" customWidth="1"/>
    <col min="12691" max="12926" width="3.54296875" style="2"/>
    <col min="12927" max="12927" width="13" style="2" customWidth="1"/>
    <col min="12928" max="12928" width="10.453125" style="2" customWidth="1"/>
    <col min="12929" max="12929" width="13.453125" style="2" customWidth="1"/>
    <col min="12930" max="12930" width="9.453125" style="2" customWidth="1"/>
    <col min="12931" max="12931" width="12.54296875" style="2" customWidth="1"/>
    <col min="12932" max="12932" width="8.54296875" style="2" customWidth="1"/>
    <col min="12933" max="12933" width="10.54296875" style="2" customWidth="1"/>
    <col min="12934" max="12934" width="13.453125" style="2" customWidth="1"/>
    <col min="12935" max="12935" width="9.453125" style="2" customWidth="1"/>
    <col min="12936" max="12936" width="10.54296875" style="2" customWidth="1"/>
    <col min="12937" max="12937" width="8.54296875" style="2" bestFit="1" customWidth="1"/>
    <col min="12938" max="12938" width="12.453125" style="2" customWidth="1"/>
    <col min="12939" max="12939" width="9" style="2" customWidth="1"/>
    <col min="12940" max="12940" width="11.26953125" style="2" customWidth="1"/>
    <col min="12941" max="12941" width="8.453125" style="2" bestFit="1" customWidth="1"/>
    <col min="12942" max="12942" width="5.453125" style="2" bestFit="1" customWidth="1"/>
    <col min="12943" max="12943" width="7.54296875" style="2" bestFit="1" customWidth="1"/>
    <col min="12944" max="12944" width="3.453125" style="2" bestFit="1" customWidth="1"/>
    <col min="12945" max="12945" width="4.453125" style="2" bestFit="1" customWidth="1"/>
    <col min="12946" max="12946" width="8" style="2" bestFit="1" customWidth="1"/>
    <col min="12947" max="13182" width="3.54296875" style="2"/>
    <col min="13183" max="13183" width="13" style="2" customWidth="1"/>
    <col min="13184" max="13184" width="10.453125" style="2" customWidth="1"/>
    <col min="13185" max="13185" width="13.453125" style="2" customWidth="1"/>
    <col min="13186" max="13186" width="9.453125" style="2" customWidth="1"/>
    <col min="13187" max="13187" width="12.54296875" style="2" customWidth="1"/>
    <col min="13188" max="13188" width="8.54296875" style="2" customWidth="1"/>
    <col min="13189" max="13189" width="10.54296875" style="2" customWidth="1"/>
    <col min="13190" max="13190" width="13.453125" style="2" customWidth="1"/>
    <col min="13191" max="13191" width="9.453125" style="2" customWidth="1"/>
    <col min="13192" max="13192" width="10.54296875" style="2" customWidth="1"/>
    <col min="13193" max="13193" width="8.54296875" style="2" bestFit="1" customWidth="1"/>
    <col min="13194" max="13194" width="12.453125" style="2" customWidth="1"/>
    <col min="13195" max="13195" width="9" style="2" customWidth="1"/>
    <col min="13196" max="13196" width="11.26953125" style="2" customWidth="1"/>
    <col min="13197" max="13197" width="8.453125" style="2" bestFit="1" customWidth="1"/>
    <col min="13198" max="13198" width="5.453125" style="2" bestFit="1" customWidth="1"/>
    <col min="13199" max="13199" width="7.54296875" style="2" bestFit="1" customWidth="1"/>
    <col min="13200" max="13200" width="3.453125" style="2" bestFit="1" customWidth="1"/>
    <col min="13201" max="13201" width="4.453125" style="2" bestFit="1" customWidth="1"/>
    <col min="13202" max="13202" width="8" style="2" bestFit="1" customWidth="1"/>
    <col min="13203" max="13438" width="3.54296875" style="2"/>
    <col min="13439" max="13439" width="13" style="2" customWidth="1"/>
    <col min="13440" max="13440" width="10.453125" style="2" customWidth="1"/>
    <col min="13441" max="13441" width="13.453125" style="2" customWidth="1"/>
    <col min="13442" max="13442" width="9.453125" style="2" customWidth="1"/>
    <col min="13443" max="13443" width="12.54296875" style="2" customWidth="1"/>
    <col min="13444" max="13444" width="8.54296875" style="2" customWidth="1"/>
    <col min="13445" max="13445" width="10.54296875" style="2" customWidth="1"/>
    <col min="13446" max="13446" width="13.453125" style="2" customWidth="1"/>
    <col min="13447" max="13447" width="9.453125" style="2" customWidth="1"/>
    <col min="13448" max="13448" width="10.54296875" style="2" customWidth="1"/>
    <col min="13449" max="13449" width="8.54296875" style="2" bestFit="1" customWidth="1"/>
    <col min="13450" max="13450" width="12.453125" style="2" customWidth="1"/>
    <col min="13451" max="13451" width="9" style="2" customWidth="1"/>
    <col min="13452" max="13452" width="11.26953125" style="2" customWidth="1"/>
    <col min="13453" max="13453" width="8.453125" style="2" bestFit="1" customWidth="1"/>
    <col min="13454" max="13454" width="5.453125" style="2" bestFit="1" customWidth="1"/>
    <col min="13455" max="13455" width="7.54296875" style="2" bestFit="1" customWidth="1"/>
    <col min="13456" max="13456" width="3.453125" style="2" bestFit="1" customWidth="1"/>
    <col min="13457" max="13457" width="4.453125" style="2" bestFit="1" customWidth="1"/>
    <col min="13458" max="13458" width="8" style="2" bestFit="1" customWidth="1"/>
    <col min="13459" max="13694" width="3.54296875" style="2"/>
    <col min="13695" max="13695" width="13" style="2" customWidth="1"/>
    <col min="13696" max="13696" width="10.453125" style="2" customWidth="1"/>
    <col min="13697" max="13697" width="13.453125" style="2" customWidth="1"/>
    <col min="13698" max="13698" width="9.453125" style="2" customWidth="1"/>
    <col min="13699" max="13699" width="12.54296875" style="2" customWidth="1"/>
    <col min="13700" max="13700" width="8.54296875" style="2" customWidth="1"/>
    <col min="13701" max="13701" width="10.54296875" style="2" customWidth="1"/>
    <col min="13702" max="13702" width="13.453125" style="2" customWidth="1"/>
    <col min="13703" max="13703" width="9.453125" style="2" customWidth="1"/>
    <col min="13704" max="13704" width="10.54296875" style="2" customWidth="1"/>
    <col min="13705" max="13705" width="8.54296875" style="2" bestFit="1" customWidth="1"/>
    <col min="13706" max="13706" width="12.453125" style="2" customWidth="1"/>
    <col min="13707" max="13707" width="9" style="2" customWidth="1"/>
    <col min="13708" max="13708" width="11.26953125" style="2" customWidth="1"/>
    <col min="13709" max="13709" width="8.453125" style="2" bestFit="1" customWidth="1"/>
    <col min="13710" max="13710" width="5.453125" style="2" bestFit="1" customWidth="1"/>
    <col min="13711" max="13711" width="7.54296875" style="2" bestFit="1" customWidth="1"/>
    <col min="13712" max="13712" width="3.453125" style="2" bestFit="1" customWidth="1"/>
    <col min="13713" max="13713" width="4.453125" style="2" bestFit="1" customWidth="1"/>
    <col min="13714" max="13714" width="8" style="2" bestFit="1" customWidth="1"/>
    <col min="13715" max="13950" width="3.54296875" style="2"/>
    <col min="13951" max="13951" width="13" style="2" customWidth="1"/>
    <col min="13952" max="13952" width="10.453125" style="2" customWidth="1"/>
    <col min="13953" max="13953" width="13.453125" style="2" customWidth="1"/>
    <col min="13954" max="13954" width="9.453125" style="2" customWidth="1"/>
    <col min="13955" max="13955" width="12.54296875" style="2" customWidth="1"/>
    <col min="13956" max="13956" width="8.54296875" style="2" customWidth="1"/>
    <col min="13957" max="13957" width="10.54296875" style="2" customWidth="1"/>
    <col min="13958" max="13958" width="13.453125" style="2" customWidth="1"/>
    <col min="13959" max="13959" width="9.453125" style="2" customWidth="1"/>
    <col min="13960" max="13960" width="10.54296875" style="2" customWidth="1"/>
    <col min="13961" max="13961" width="8.54296875" style="2" bestFit="1" customWidth="1"/>
    <col min="13962" max="13962" width="12.453125" style="2" customWidth="1"/>
    <col min="13963" max="13963" width="9" style="2" customWidth="1"/>
    <col min="13964" max="13964" width="11.26953125" style="2" customWidth="1"/>
    <col min="13965" max="13965" width="8.453125" style="2" bestFit="1" customWidth="1"/>
    <col min="13966" max="13966" width="5.453125" style="2" bestFit="1" customWidth="1"/>
    <col min="13967" max="13967" width="7.54296875" style="2" bestFit="1" customWidth="1"/>
    <col min="13968" max="13968" width="3.453125" style="2" bestFit="1" customWidth="1"/>
    <col min="13969" max="13969" width="4.453125" style="2" bestFit="1" customWidth="1"/>
    <col min="13970" max="13970" width="8" style="2" bestFit="1" customWidth="1"/>
    <col min="13971" max="14206" width="3.54296875" style="2"/>
    <col min="14207" max="14207" width="13" style="2" customWidth="1"/>
    <col min="14208" max="14208" width="10.453125" style="2" customWidth="1"/>
    <col min="14209" max="14209" width="13.453125" style="2" customWidth="1"/>
    <col min="14210" max="14210" width="9.453125" style="2" customWidth="1"/>
    <col min="14211" max="14211" width="12.54296875" style="2" customWidth="1"/>
    <col min="14212" max="14212" width="8.54296875" style="2" customWidth="1"/>
    <col min="14213" max="14213" width="10.54296875" style="2" customWidth="1"/>
    <col min="14214" max="14214" width="13.453125" style="2" customWidth="1"/>
    <col min="14215" max="14215" width="9.453125" style="2" customWidth="1"/>
    <col min="14216" max="14216" width="10.54296875" style="2" customWidth="1"/>
    <col min="14217" max="14217" width="8.54296875" style="2" bestFit="1" customWidth="1"/>
    <col min="14218" max="14218" width="12.453125" style="2" customWidth="1"/>
    <col min="14219" max="14219" width="9" style="2" customWidth="1"/>
    <col min="14220" max="14220" width="11.26953125" style="2" customWidth="1"/>
    <col min="14221" max="14221" width="8.453125" style="2" bestFit="1" customWidth="1"/>
    <col min="14222" max="14222" width="5.453125" style="2" bestFit="1" customWidth="1"/>
    <col min="14223" max="14223" width="7.54296875" style="2" bestFit="1" customWidth="1"/>
    <col min="14224" max="14224" width="3.453125" style="2" bestFit="1" customWidth="1"/>
    <col min="14225" max="14225" width="4.453125" style="2" bestFit="1" customWidth="1"/>
    <col min="14226" max="14226" width="8" style="2" bestFit="1" customWidth="1"/>
    <col min="14227" max="14462" width="3.54296875" style="2"/>
    <col min="14463" max="14463" width="13" style="2" customWidth="1"/>
    <col min="14464" max="14464" width="10.453125" style="2" customWidth="1"/>
    <col min="14465" max="14465" width="13.453125" style="2" customWidth="1"/>
    <col min="14466" max="14466" width="9.453125" style="2" customWidth="1"/>
    <col min="14467" max="14467" width="12.54296875" style="2" customWidth="1"/>
    <col min="14468" max="14468" width="8.54296875" style="2" customWidth="1"/>
    <col min="14469" max="14469" width="10.54296875" style="2" customWidth="1"/>
    <col min="14470" max="14470" width="13.453125" style="2" customWidth="1"/>
    <col min="14471" max="14471" width="9.453125" style="2" customWidth="1"/>
    <col min="14472" max="14472" width="10.54296875" style="2" customWidth="1"/>
    <col min="14473" max="14473" width="8.54296875" style="2" bestFit="1" customWidth="1"/>
    <col min="14474" max="14474" width="12.453125" style="2" customWidth="1"/>
    <col min="14475" max="14475" width="9" style="2" customWidth="1"/>
    <col min="14476" max="14476" width="11.26953125" style="2" customWidth="1"/>
    <col min="14477" max="14477" width="8.453125" style="2" bestFit="1" customWidth="1"/>
    <col min="14478" max="14478" width="5.453125" style="2" bestFit="1" customWidth="1"/>
    <col min="14479" max="14479" width="7.54296875" style="2" bestFit="1" customWidth="1"/>
    <col min="14480" max="14480" width="3.453125" style="2" bestFit="1" customWidth="1"/>
    <col min="14481" max="14481" width="4.453125" style="2" bestFit="1" customWidth="1"/>
    <col min="14482" max="14482" width="8" style="2" bestFit="1" customWidth="1"/>
    <col min="14483" max="14718" width="3.54296875" style="2"/>
    <col min="14719" max="14719" width="13" style="2" customWidth="1"/>
    <col min="14720" max="14720" width="10.453125" style="2" customWidth="1"/>
    <col min="14721" max="14721" width="13.453125" style="2" customWidth="1"/>
    <col min="14722" max="14722" width="9.453125" style="2" customWidth="1"/>
    <col min="14723" max="14723" width="12.54296875" style="2" customWidth="1"/>
    <col min="14724" max="14724" width="8.54296875" style="2" customWidth="1"/>
    <col min="14725" max="14725" width="10.54296875" style="2" customWidth="1"/>
    <col min="14726" max="14726" width="13.453125" style="2" customWidth="1"/>
    <col min="14727" max="14727" width="9.453125" style="2" customWidth="1"/>
    <col min="14728" max="14728" width="10.54296875" style="2" customWidth="1"/>
    <col min="14729" max="14729" width="8.54296875" style="2" bestFit="1" customWidth="1"/>
    <col min="14730" max="14730" width="12.453125" style="2" customWidth="1"/>
    <col min="14731" max="14731" width="9" style="2" customWidth="1"/>
    <col min="14732" max="14732" width="11.26953125" style="2" customWidth="1"/>
    <col min="14733" max="14733" width="8.453125" style="2" bestFit="1" customWidth="1"/>
    <col min="14734" max="14734" width="5.453125" style="2" bestFit="1" customWidth="1"/>
    <col min="14735" max="14735" width="7.54296875" style="2" bestFit="1" customWidth="1"/>
    <col min="14736" max="14736" width="3.453125" style="2" bestFit="1" customWidth="1"/>
    <col min="14737" max="14737" width="4.453125" style="2" bestFit="1" customWidth="1"/>
    <col min="14738" max="14738" width="8" style="2" bestFit="1" customWidth="1"/>
    <col min="14739" max="14974" width="3.54296875" style="2"/>
    <col min="14975" max="14975" width="13" style="2" customWidth="1"/>
    <col min="14976" max="14976" width="10.453125" style="2" customWidth="1"/>
    <col min="14977" max="14977" width="13.453125" style="2" customWidth="1"/>
    <col min="14978" max="14978" width="9.453125" style="2" customWidth="1"/>
    <col min="14979" max="14979" width="12.54296875" style="2" customWidth="1"/>
    <col min="14980" max="14980" width="8.54296875" style="2" customWidth="1"/>
    <col min="14981" max="14981" width="10.54296875" style="2" customWidth="1"/>
    <col min="14982" max="14982" width="13.453125" style="2" customWidth="1"/>
    <col min="14983" max="14983" width="9.453125" style="2" customWidth="1"/>
    <col min="14984" max="14984" width="10.54296875" style="2" customWidth="1"/>
    <col min="14985" max="14985" width="8.54296875" style="2" bestFit="1" customWidth="1"/>
    <col min="14986" max="14986" width="12.453125" style="2" customWidth="1"/>
    <col min="14987" max="14987" width="9" style="2" customWidth="1"/>
    <col min="14988" max="14988" width="11.26953125" style="2" customWidth="1"/>
    <col min="14989" max="14989" width="8.453125" style="2" bestFit="1" customWidth="1"/>
    <col min="14990" max="14990" width="5.453125" style="2" bestFit="1" customWidth="1"/>
    <col min="14991" max="14991" width="7.54296875" style="2" bestFit="1" customWidth="1"/>
    <col min="14992" max="14992" width="3.453125" style="2" bestFit="1" customWidth="1"/>
    <col min="14993" max="14993" width="4.453125" style="2" bestFit="1" customWidth="1"/>
    <col min="14994" max="14994" width="8" style="2" bestFit="1" customWidth="1"/>
    <col min="14995" max="15230" width="3.54296875" style="2"/>
    <col min="15231" max="15231" width="13" style="2" customWidth="1"/>
    <col min="15232" max="15232" width="10.453125" style="2" customWidth="1"/>
    <col min="15233" max="15233" width="13.453125" style="2" customWidth="1"/>
    <col min="15234" max="15234" width="9.453125" style="2" customWidth="1"/>
    <col min="15235" max="15235" width="12.54296875" style="2" customWidth="1"/>
    <col min="15236" max="15236" width="8.54296875" style="2" customWidth="1"/>
    <col min="15237" max="15237" width="10.54296875" style="2" customWidth="1"/>
    <col min="15238" max="15238" width="13.453125" style="2" customWidth="1"/>
    <col min="15239" max="15239" width="9.453125" style="2" customWidth="1"/>
    <col min="15240" max="15240" width="10.54296875" style="2" customWidth="1"/>
    <col min="15241" max="15241" width="8.54296875" style="2" bestFit="1" customWidth="1"/>
    <col min="15242" max="15242" width="12.453125" style="2" customWidth="1"/>
    <col min="15243" max="15243" width="9" style="2" customWidth="1"/>
    <col min="15244" max="15244" width="11.26953125" style="2" customWidth="1"/>
    <col min="15245" max="15245" width="8.453125" style="2" bestFit="1" customWidth="1"/>
    <col min="15246" max="15246" width="5.453125" style="2" bestFit="1" customWidth="1"/>
    <col min="15247" max="15247" width="7.54296875" style="2" bestFit="1" customWidth="1"/>
    <col min="15248" max="15248" width="3.453125" style="2" bestFit="1" customWidth="1"/>
    <col min="15249" max="15249" width="4.453125" style="2" bestFit="1" customWidth="1"/>
    <col min="15250" max="15250" width="8" style="2" bestFit="1" customWidth="1"/>
    <col min="15251" max="15486" width="3.54296875" style="2"/>
    <col min="15487" max="15487" width="13" style="2" customWidth="1"/>
    <col min="15488" max="15488" width="10.453125" style="2" customWidth="1"/>
    <col min="15489" max="15489" width="13.453125" style="2" customWidth="1"/>
    <col min="15490" max="15490" width="9.453125" style="2" customWidth="1"/>
    <col min="15491" max="15491" width="12.54296875" style="2" customWidth="1"/>
    <col min="15492" max="15492" width="8.54296875" style="2" customWidth="1"/>
    <col min="15493" max="15493" width="10.54296875" style="2" customWidth="1"/>
    <col min="15494" max="15494" width="13.453125" style="2" customWidth="1"/>
    <col min="15495" max="15495" width="9.453125" style="2" customWidth="1"/>
    <col min="15496" max="15496" width="10.54296875" style="2" customWidth="1"/>
    <col min="15497" max="15497" width="8.54296875" style="2" bestFit="1" customWidth="1"/>
    <col min="15498" max="15498" width="12.453125" style="2" customWidth="1"/>
    <col min="15499" max="15499" width="9" style="2" customWidth="1"/>
    <col min="15500" max="15500" width="11.26953125" style="2" customWidth="1"/>
    <col min="15501" max="15501" width="8.453125" style="2" bestFit="1" customWidth="1"/>
    <col min="15502" max="15502" width="5.453125" style="2" bestFit="1" customWidth="1"/>
    <col min="15503" max="15503" width="7.54296875" style="2" bestFit="1" customWidth="1"/>
    <col min="15504" max="15504" width="3.453125" style="2" bestFit="1" customWidth="1"/>
    <col min="15505" max="15505" width="4.453125" style="2" bestFit="1" customWidth="1"/>
    <col min="15506" max="15506" width="8" style="2" bestFit="1" customWidth="1"/>
    <col min="15507" max="15742" width="3.54296875" style="2"/>
    <col min="15743" max="15743" width="13" style="2" customWidth="1"/>
    <col min="15744" max="15744" width="10.453125" style="2" customWidth="1"/>
    <col min="15745" max="15745" width="13.453125" style="2" customWidth="1"/>
    <col min="15746" max="15746" width="9.453125" style="2" customWidth="1"/>
    <col min="15747" max="15747" width="12.54296875" style="2" customWidth="1"/>
    <col min="15748" max="15748" width="8.54296875" style="2" customWidth="1"/>
    <col min="15749" max="15749" width="10.54296875" style="2" customWidth="1"/>
    <col min="15750" max="15750" width="13.453125" style="2" customWidth="1"/>
    <col min="15751" max="15751" width="9.453125" style="2" customWidth="1"/>
    <col min="15752" max="15752" width="10.54296875" style="2" customWidth="1"/>
    <col min="15753" max="15753" width="8.54296875" style="2" bestFit="1" customWidth="1"/>
    <col min="15754" max="15754" width="12.453125" style="2" customWidth="1"/>
    <col min="15755" max="15755" width="9" style="2" customWidth="1"/>
    <col min="15756" max="15756" width="11.26953125" style="2" customWidth="1"/>
    <col min="15757" max="15757" width="8.453125" style="2" bestFit="1" customWidth="1"/>
    <col min="15758" max="15758" width="5.453125" style="2" bestFit="1" customWidth="1"/>
    <col min="15759" max="15759" width="7.54296875" style="2" bestFit="1" customWidth="1"/>
    <col min="15760" max="15760" width="3.453125" style="2" bestFit="1" customWidth="1"/>
    <col min="15761" max="15761" width="4.453125" style="2" bestFit="1" customWidth="1"/>
    <col min="15762" max="15762" width="8" style="2" bestFit="1" customWidth="1"/>
    <col min="15763" max="15998" width="3.54296875" style="2"/>
    <col min="15999" max="15999" width="13" style="2" customWidth="1"/>
    <col min="16000" max="16000" width="10.453125" style="2" customWidth="1"/>
    <col min="16001" max="16001" width="13.453125" style="2" customWidth="1"/>
    <col min="16002" max="16002" width="9.453125" style="2" customWidth="1"/>
    <col min="16003" max="16003" width="12.54296875" style="2" customWidth="1"/>
    <col min="16004" max="16004" width="8.54296875" style="2" customWidth="1"/>
    <col min="16005" max="16005" width="10.54296875" style="2" customWidth="1"/>
    <col min="16006" max="16006" width="13.453125" style="2" customWidth="1"/>
    <col min="16007" max="16007" width="9.453125" style="2" customWidth="1"/>
    <col min="16008" max="16008" width="10.54296875" style="2" customWidth="1"/>
    <col min="16009" max="16009" width="8.54296875" style="2" bestFit="1" customWidth="1"/>
    <col min="16010" max="16010" width="12.453125" style="2" customWidth="1"/>
    <col min="16011" max="16011" width="9" style="2" customWidth="1"/>
    <col min="16012" max="16012" width="11.26953125" style="2" customWidth="1"/>
    <col min="16013" max="16013" width="8.453125" style="2" bestFit="1" customWidth="1"/>
    <col min="16014" max="16014" width="5.453125" style="2" bestFit="1" customWidth="1"/>
    <col min="16015" max="16015" width="7.54296875" style="2" bestFit="1" customWidth="1"/>
    <col min="16016" max="16016" width="3.453125" style="2" bestFit="1" customWidth="1"/>
    <col min="16017" max="16017" width="4.453125" style="2" bestFit="1" customWidth="1"/>
    <col min="16018" max="16018" width="8" style="2" bestFit="1" customWidth="1"/>
    <col min="16019" max="16384" width="3.54296875" style="2"/>
  </cols>
  <sheetData>
    <row r="1" spans="1:15" ht="45" customHeight="1" x14ac:dyDescent="0.35">
      <c r="A1" s="71" t="s">
        <v>140</v>
      </c>
    </row>
    <row r="2" spans="1:15" s="3" customFormat="1" ht="20.25" customHeight="1" x14ac:dyDescent="0.35">
      <c r="A2" s="72" t="s">
        <v>25</v>
      </c>
    </row>
    <row r="3" spans="1:15" s="3" customFormat="1" ht="20.25" customHeight="1" x14ac:dyDescent="0.35">
      <c r="A3" s="72" t="s">
        <v>120</v>
      </c>
    </row>
    <row r="4" spans="1:15" ht="20.25" customHeight="1" x14ac:dyDescent="0.35">
      <c r="A4" s="79"/>
      <c r="B4" s="69" t="s">
        <v>35</v>
      </c>
      <c r="C4" s="64"/>
      <c r="D4" s="64"/>
      <c r="E4" s="64"/>
      <c r="F4" s="65"/>
      <c r="G4" s="70" t="s">
        <v>36</v>
      </c>
      <c r="H4" s="64"/>
      <c r="I4" s="64"/>
      <c r="J4" s="64"/>
      <c r="K4" s="64"/>
      <c r="L4" s="64"/>
      <c r="M4" s="64"/>
      <c r="N4" s="65"/>
      <c r="O4" s="65"/>
    </row>
    <row r="5" spans="1:15" ht="60" customHeight="1" x14ac:dyDescent="0.35">
      <c r="A5" s="66" t="s">
        <v>62</v>
      </c>
      <c r="B5" s="66" t="s">
        <v>123</v>
      </c>
      <c r="C5" s="67" t="s">
        <v>124</v>
      </c>
      <c r="D5" s="67" t="s">
        <v>125</v>
      </c>
      <c r="E5" s="67" t="s">
        <v>126</v>
      </c>
      <c r="F5" s="68" t="s">
        <v>37</v>
      </c>
      <c r="G5" s="67" t="s">
        <v>46</v>
      </c>
      <c r="H5" s="67" t="s">
        <v>127</v>
      </c>
      <c r="I5" s="142" t="s">
        <v>579</v>
      </c>
      <c r="J5" s="67" t="s">
        <v>128</v>
      </c>
      <c r="K5" s="67" t="s">
        <v>129</v>
      </c>
      <c r="L5" s="67" t="s">
        <v>130</v>
      </c>
      <c r="M5" s="67" t="s">
        <v>131</v>
      </c>
      <c r="N5" s="68" t="s">
        <v>38</v>
      </c>
      <c r="O5" s="67" t="s">
        <v>132</v>
      </c>
    </row>
    <row r="6" spans="1:15" ht="20.25" customHeight="1" x14ac:dyDescent="0.35">
      <c r="A6" s="147">
        <v>2000</v>
      </c>
      <c r="B6" s="74">
        <f>SUM('Quarter (Million m3)'!B7:B10)</f>
        <v>270.08699999999999</v>
      </c>
      <c r="C6" s="74">
        <f>'Annual (GWh)'!C6*0.0914</f>
        <v>0</v>
      </c>
      <c r="D6" s="74">
        <f>SUM('Quarter (Million m3)'!D7:D10)</f>
        <v>1030.9099999999999</v>
      </c>
      <c r="E6" s="74">
        <f>'Annual (GWh)'!E6*0.0914</f>
        <v>0</v>
      </c>
      <c r="F6" s="75">
        <f>SUM('Quarter (Million m3)'!F7:F10)</f>
        <v>1301</v>
      </c>
      <c r="G6" s="74">
        <f>SUM('Quarter (Million m3)'!G7:G10)</f>
        <v>8644.08</v>
      </c>
      <c r="H6" s="74">
        <f>SUM('Quarter (Million m3)'!H7:H10)</f>
        <v>705.87</v>
      </c>
      <c r="I6" s="74">
        <f>SUM('Quarter (Million m3)'!I7:I10)</f>
        <v>705.87</v>
      </c>
      <c r="J6" s="74">
        <f>SUM('Quarter (Million m3)'!J7:J10)</f>
        <v>0</v>
      </c>
      <c r="K6" s="74">
        <f>SUM('Quarter (Million m3)'!K7:K10)</f>
        <v>2947.46</v>
      </c>
      <c r="L6" s="74">
        <f>SUM('Quarter (Million m3)'!L7:L10)</f>
        <v>0</v>
      </c>
      <c r="M6" s="74">
        <f>SUM('Quarter (Million m3)'!M7:M10)</f>
        <v>0</v>
      </c>
      <c r="N6" s="76">
        <f>SUM('Quarter (Million m3)'!N7:N10)</f>
        <v>12297.412999999999</v>
      </c>
      <c r="O6" s="105">
        <f>'Annual (GWh)'!O6*0.0914</f>
        <v>-10996.4254</v>
      </c>
    </row>
    <row r="7" spans="1:15" ht="20.25" customHeight="1" x14ac:dyDescent="0.35">
      <c r="A7" s="148">
        <v>2001</v>
      </c>
      <c r="B7" s="74">
        <f>SUM('Quarter (Million m3)'!B11:B14)</f>
        <v>366.971</v>
      </c>
      <c r="C7" s="74">
        <f>'Annual (GWh)'!C7*0.0914</f>
        <v>0</v>
      </c>
      <c r="D7" s="74">
        <f>SUM('Quarter (Million m3)'!D11:D14)</f>
        <v>1157.74</v>
      </c>
      <c r="E7" s="74">
        <f>'Annual (GWh)'!E7*0.0914</f>
        <v>0</v>
      </c>
      <c r="F7" s="76">
        <f>SUM('Quarter (Million m3)'!F11:F14)</f>
        <v>1524.6999999999998</v>
      </c>
      <c r="G7" s="74">
        <f>SUM('Quarter (Million m3)'!G11:G14)</f>
        <v>7422.19</v>
      </c>
      <c r="H7" s="74">
        <f>SUM('Quarter (Million m3)'!H11:H14)</f>
        <v>515.98</v>
      </c>
      <c r="I7" s="74">
        <f>SUM('Quarter (Million m3)'!I11:I14)</f>
        <v>515.98</v>
      </c>
      <c r="J7" s="74">
        <f>SUM('Quarter (Million m3)'!J11:J14)</f>
        <v>0</v>
      </c>
      <c r="K7" s="74">
        <f>SUM('Quarter (Million m3)'!K11:K14)</f>
        <v>3502.33</v>
      </c>
      <c r="L7" s="74">
        <f>SUM('Quarter (Million m3)'!L11:L14)</f>
        <v>0</v>
      </c>
      <c r="M7" s="74">
        <f>SUM('Quarter (Million m3)'!M11:M14)</f>
        <v>0</v>
      </c>
      <c r="N7" s="76">
        <f>SUM('Quarter (Million m3)'!N11:N14)</f>
        <v>11389.7196</v>
      </c>
      <c r="O7" s="106">
        <f>'Annual (GWh)'!O7*0.0914</f>
        <v>-9858.860999999999</v>
      </c>
    </row>
    <row r="8" spans="1:15" ht="20.25" customHeight="1" x14ac:dyDescent="0.35">
      <c r="A8" s="148">
        <v>2002</v>
      </c>
      <c r="B8" s="74">
        <f>SUM('Quarter (Million m3)'!B15:B18)</f>
        <v>611.27</v>
      </c>
      <c r="C8" s="74">
        <f>'Annual (GWh)'!C8*0.0914</f>
        <v>0</v>
      </c>
      <c r="D8" s="74">
        <f>SUM('Quarter (Million m3)'!D15:D18)</f>
        <v>3391.26</v>
      </c>
      <c r="E8" s="74">
        <f>'Annual (GWh)'!E8*0.0914</f>
        <v>0</v>
      </c>
      <c r="F8" s="76">
        <f>SUM('Quarter (Million m3)'!F15:F18)</f>
        <v>4002.5099999999998</v>
      </c>
      <c r="G8" s="74">
        <f>SUM('Quarter (Million m3)'!G15:G18)</f>
        <v>8373.09</v>
      </c>
      <c r="H8" s="74">
        <f>SUM('Quarter (Million m3)'!H15:H18)</f>
        <v>442.1</v>
      </c>
      <c r="I8" s="74">
        <f>SUM('Quarter (Million m3)'!I15:I18)</f>
        <v>442.1</v>
      </c>
      <c r="J8" s="74">
        <f>SUM('Quarter (Million m3)'!J15:J18)</f>
        <v>0</v>
      </c>
      <c r="K8" s="74">
        <f>SUM('Quarter (Million m3)'!K15:K18)</f>
        <v>3547.38</v>
      </c>
      <c r="L8" s="74">
        <f>SUM('Quarter (Million m3)'!L15:L18)</f>
        <v>0</v>
      </c>
      <c r="M8" s="74">
        <f>SUM('Quarter (Million m3)'!M15:M18)</f>
        <v>0</v>
      </c>
      <c r="N8" s="76">
        <f>SUM('Quarter (Million m3)'!N15:N18)</f>
        <v>12317.612399999998</v>
      </c>
      <c r="O8" s="106">
        <f>'Annual (GWh)'!O8*0.0914</f>
        <v>-8247.7531999999992</v>
      </c>
    </row>
    <row r="9" spans="1:15" ht="20.25" customHeight="1" x14ac:dyDescent="0.35">
      <c r="A9" s="148">
        <v>2003</v>
      </c>
      <c r="B9" s="74">
        <f>'Annual (GWh)'!B9*0.0914</f>
        <v>400.97179999999997</v>
      </c>
      <c r="C9" s="74">
        <f>'Annual (GWh)'!C9*0.0914</f>
        <v>0</v>
      </c>
      <c r="D9" s="74">
        <f>SUM('Quarter (Million m3)'!D19:D22)</f>
        <v>6326.9400000000005</v>
      </c>
      <c r="E9" s="74">
        <f>'Annual (GWh)'!E9*0.0914</f>
        <v>0</v>
      </c>
      <c r="F9" s="76">
        <f>SUM('Quarter (Million m3)'!F19:F22)</f>
        <v>6727.91</v>
      </c>
      <c r="G9" s="74">
        <f>SUM('Quarter (Million m3)'!G19:G22)</f>
        <v>11277</v>
      </c>
      <c r="H9" s="74">
        <f>SUM('Quarter (Million m3)'!H19:H22)</f>
        <v>312.96999999999997</v>
      </c>
      <c r="I9" s="74">
        <f>SUM('Quarter (Million m3)'!I19:I22)</f>
        <v>312.96999999999997</v>
      </c>
      <c r="J9" s="74">
        <f>SUM('Quarter (Million m3)'!J19:J22)</f>
        <v>0</v>
      </c>
      <c r="K9" s="74">
        <f>SUM('Quarter (Million m3)'!K19:K22)</f>
        <v>3738.7200000000003</v>
      </c>
      <c r="L9" s="74">
        <f>SUM('Quarter (Million m3)'!L19:L22)</f>
        <v>0</v>
      </c>
      <c r="M9" s="74">
        <f>SUM('Quarter (Million m3)'!M19:M22)</f>
        <v>0</v>
      </c>
      <c r="N9" s="76">
        <f>SUM('Quarter (Million m3)'!N19:N22)</f>
        <v>15252.9234</v>
      </c>
      <c r="O9" s="106">
        <f>'Annual (GWh)'!O9*0.0914</f>
        <v>-8293.5445999999993</v>
      </c>
    </row>
    <row r="10" spans="1:15" ht="20.25" customHeight="1" x14ac:dyDescent="0.35">
      <c r="A10" s="148">
        <v>2004</v>
      </c>
      <c r="B10" s="74">
        <f>'Annual (GWh)'!B10*0.0914</f>
        <v>2339.1088</v>
      </c>
      <c r="C10" s="74">
        <f>'Annual (GWh)'!C10*0.0914</f>
        <v>0</v>
      </c>
      <c r="D10" s="74">
        <f>SUM('Quarter (Million m3)'!D23:D26)</f>
        <v>8459.3100000000013</v>
      </c>
      <c r="E10" s="74">
        <f>'Annual (GWh)'!E10*0.0914</f>
        <v>0</v>
      </c>
      <c r="F10" s="76">
        <f>SUM('Quarter (Million m3)'!F23:F26)</f>
        <v>10798.44</v>
      </c>
      <c r="G10" s="74">
        <f>SUM('Quarter (Million m3)'!G23:G26)</f>
        <v>5511.3700000000008</v>
      </c>
      <c r="H10" s="74">
        <f>SUM('Quarter (Million m3)'!H23:H26)</f>
        <v>263.88</v>
      </c>
      <c r="I10" s="74">
        <f>SUM('Quarter (Million m3)'!I23:I26)</f>
        <v>263.88</v>
      </c>
      <c r="J10" s="74">
        <f>SUM('Quarter (Million m3)'!J23:J26)</f>
        <v>0</v>
      </c>
      <c r="K10" s="74">
        <f>SUM('Quarter (Million m3)'!K23:K26)</f>
        <v>3558.08</v>
      </c>
      <c r="L10" s="74">
        <f>SUM('Quarter (Million m3)'!L23:L26)</f>
        <v>0</v>
      </c>
      <c r="M10" s="74">
        <f>SUM('Quarter (Million m3)'!M23:M26)</f>
        <v>0</v>
      </c>
      <c r="N10" s="76">
        <f>SUM('Quarter (Million m3)'!N23:N26)</f>
        <v>9325.6333999999988</v>
      </c>
      <c r="O10" s="106">
        <f>'Annual (GWh)'!O10*0.0914</f>
        <v>1729.6535999999999</v>
      </c>
    </row>
    <row r="11" spans="1:15" ht="20.25" customHeight="1" x14ac:dyDescent="0.35">
      <c r="A11" s="148">
        <v>2005</v>
      </c>
      <c r="B11" s="74">
        <f>'Annual (GWh)'!B11*0.0914</f>
        <v>2203.4712</v>
      </c>
      <c r="C11" s="74">
        <f>'Annual (GWh)'!C11*0.0914</f>
        <v>0</v>
      </c>
      <c r="D11" s="74">
        <f>SUM('Quarter (Million m3)'!D27:D30)</f>
        <v>11303.11</v>
      </c>
      <c r="E11" s="74">
        <f>SUM('Quarter (Million m3)'!E27:E30)</f>
        <v>498.41</v>
      </c>
      <c r="F11" s="76">
        <f>SUM('Quarter (Million m3)'!F27:F30)</f>
        <v>14004.98</v>
      </c>
      <c r="G11" s="74">
        <f>SUM('Quarter (Million m3)'!G27:G30)</f>
        <v>3370.27</v>
      </c>
      <c r="H11" s="74">
        <f>SUM('Quarter (Million m3)'!H27:H30)</f>
        <v>389.45</v>
      </c>
      <c r="I11" s="74">
        <f>SUM('Quarter (Million m3)'!I27:I30)</f>
        <v>389.45</v>
      </c>
      <c r="J11" s="74">
        <f>SUM('Quarter (Million m3)'!J27:J30)</f>
        <v>0</v>
      </c>
      <c r="K11" s="74">
        <f>SUM('Quarter (Million m3)'!K27:K30)</f>
        <v>3496.5899999999997</v>
      </c>
      <c r="L11" s="74">
        <f>SUM('Quarter (Million m3)'!L27:L30)</f>
        <v>85.93</v>
      </c>
      <c r="M11" s="74">
        <f>SUM('Quarter (Million m3)'!M27:M30)</f>
        <v>0</v>
      </c>
      <c r="N11" s="76">
        <f>SUM('Quarter (Million m3)'!N27:N30)</f>
        <v>7340.1511999999993</v>
      </c>
      <c r="O11" s="106">
        <f>'Annual (GWh)'!O11*0.0914</f>
        <v>7051.2357999999995</v>
      </c>
    </row>
    <row r="12" spans="1:15" ht="20.25" customHeight="1" x14ac:dyDescent="0.35">
      <c r="A12" s="148">
        <v>2006</v>
      </c>
      <c r="B12" s="74">
        <f>'Annual (GWh)'!B12*0.0914</f>
        <v>2788.1569999999997</v>
      </c>
      <c r="C12" s="74">
        <f>SUM('Quarter (Million m3)'!C31:C34)</f>
        <v>839.98</v>
      </c>
      <c r="D12" s="74">
        <f>SUM('Quarter (Million m3)'!D31:D34)</f>
        <v>14003.449999999999</v>
      </c>
      <c r="E12" s="74">
        <f>SUM('Quarter (Million m3)'!E31:E34)</f>
        <v>3437.69</v>
      </c>
      <c r="F12" s="76">
        <f>SUM('Quarter (Million m3)'!F31:F34)</f>
        <v>21068.61</v>
      </c>
      <c r="G12" s="74">
        <f>SUM('Quarter (Million m3)'!G31:G34)</f>
        <v>5501.73</v>
      </c>
      <c r="H12" s="74">
        <f>SUM('Quarter (Million m3)'!H31:H34)</f>
        <v>308.09999999999997</v>
      </c>
      <c r="I12" s="74">
        <f>SUM('Quarter (Million m3)'!I31:I34)</f>
        <v>308.09999999999997</v>
      </c>
      <c r="J12" s="74">
        <f>SUM('Quarter (Million m3)'!J31:J34)</f>
        <v>0</v>
      </c>
      <c r="K12" s="74">
        <f>SUM('Quarter (Million m3)'!K31:K34)</f>
        <v>4225.46</v>
      </c>
      <c r="L12" s="74">
        <f>SUM('Quarter (Million m3)'!L31:L34)</f>
        <v>92.919999999999987</v>
      </c>
      <c r="M12" s="74">
        <f>SUM('Quarter (Million m3)'!M31:M34)</f>
        <v>0</v>
      </c>
      <c r="N12" s="76">
        <f>SUM('Quarter (Million m3)'!N31:N34)</f>
        <v>10128.2168</v>
      </c>
      <c r="O12" s="106">
        <f>'Annual (GWh)'!O12*0.0914</f>
        <v>11282.415999999999</v>
      </c>
    </row>
    <row r="13" spans="1:15" ht="20.25" customHeight="1" x14ac:dyDescent="0.35">
      <c r="A13" s="148">
        <v>2007</v>
      </c>
      <c r="B13" s="74">
        <f>SUM('Quarter (Million m3)'!B35:B38)</f>
        <v>592.77</v>
      </c>
      <c r="C13" s="74">
        <f>SUM('Quarter (Million m3)'!C35:C38)</f>
        <v>7106.66</v>
      </c>
      <c r="D13" s="74">
        <f>SUM('Quarter (Million m3)'!D35:D38)</f>
        <v>20338.760000000002</v>
      </c>
      <c r="E13" s="74">
        <f>SUM('Quarter (Million m3)'!E35:E38)</f>
        <v>1404</v>
      </c>
      <c r="F13" s="76">
        <f>SUM('Quarter (Million m3)'!F35:F38)</f>
        <v>29442.18</v>
      </c>
      <c r="G13" s="74">
        <f>SUM('Quarter (Million m3)'!G35:G38)</f>
        <v>4696.17</v>
      </c>
      <c r="H13" s="74">
        <f>SUM('Quarter (Million m3)'!H35:H38)</f>
        <v>602.08000000000004</v>
      </c>
      <c r="I13" s="74">
        <f>SUM('Quarter (Million m3)'!I35:I38)</f>
        <v>602.08000000000004</v>
      </c>
      <c r="J13" s="74">
        <f>SUM('Quarter (Million m3)'!J35:J38)</f>
        <v>13.69</v>
      </c>
      <c r="K13" s="74">
        <f>SUM('Quarter (Million m3)'!K35:K38)</f>
        <v>4552.6099999999997</v>
      </c>
      <c r="L13" s="74">
        <f>SUM('Quarter (Million m3)'!L35:L38)</f>
        <v>102.81</v>
      </c>
      <c r="M13" s="74">
        <f>SUM('Quarter (Million m3)'!M35:M38)</f>
        <v>0</v>
      </c>
      <c r="N13" s="76">
        <f>SUM('Quarter (Million m3)'!N35:N38)</f>
        <v>9967.369999999999</v>
      </c>
      <c r="O13" s="106">
        <f>SUM('Quarter (Million m3)'!O35:O38)</f>
        <v>19474.809999999998</v>
      </c>
    </row>
    <row r="14" spans="1:15" ht="20.25" customHeight="1" x14ac:dyDescent="0.35">
      <c r="A14" s="148">
        <v>2008</v>
      </c>
      <c r="B14" s="74">
        <f>SUM('Quarter (Million m3)'!B39:B42)</f>
        <v>1126.82</v>
      </c>
      <c r="C14" s="74">
        <f>SUM('Quarter (Million m3)'!C39:C42)</f>
        <v>8439.58</v>
      </c>
      <c r="D14" s="74">
        <f>SUM('Quarter (Million m3)'!D39:D42)</f>
        <v>25686.07</v>
      </c>
      <c r="E14" s="74">
        <f>SUM('Quarter (Million m3)'!E39:E42)</f>
        <v>834.78</v>
      </c>
      <c r="F14" s="76">
        <f>SUM('Quarter (Million m3)'!F39:F42)</f>
        <v>36087.210000000006</v>
      </c>
      <c r="G14" s="74">
        <f>SUM('Quarter (Million m3)'!G39:G42)</f>
        <v>4183.84</v>
      </c>
      <c r="H14" s="74">
        <f>SUM('Quarter (Million m3)'!H39:H42)</f>
        <v>901.25</v>
      </c>
      <c r="I14" s="74">
        <f>SUM('Quarter (Million m3)'!I39:I42)</f>
        <v>901.25</v>
      </c>
      <c r="J14" s="74">
        <f>SUM('Quarter (Million m3)'!J39:J42)</f>
        <v>34.9</v>
      </c>
      <c r="K14" s="74">
        <f>SUM('Quarter (Million m3)'!K39:K42)</f>
        <v>4835.04</v>
      </c>
      <c r="L14" s="74">
        <f>SUM('Quarter (Million m3)'!L39:L42)</f>
        <v>117.31</v>
      </c>
      <c r="M14" s="74">
        <f>SUM('Quarter (Million m3)'!M39:M42)</f>
        <v>0</v>
      </c>
      <c r="N14" s="76">
        <f>SUM('Quarter (Million m3)'!N39:N42)</f>
        <v>10072.380000000001</v>
      </c>
      <c r="O14" s="106">
        <f>SUM('Quarter (Million m3)'!O39:O42)</f>
        <v>26014.86</v>
      </c>
    </row>
    <row r="15" spans="1:15" ht="20.25" customHeight="1" x14ac:dyDescent="0.35">
      <c r="A15" s="148">
        <v>2009</v>
      </c>
      <c r="B15" s="74">
        <f>SUM('Quarter (Million m3)'!B43:B46)</f>
        <v>728.03</v>
      </c>
      <c r="C15" s="74">
        <f>SUM('Quarter (Million m3)'!C43:C46)</f>
        <v>6474.7000000000007</v>
      </c>
      <c r="D15" s="74">
        <f>SUM('Quarter (Million m3)'!D43:D46)</f>
        <v>24689.54</v>
      </c>
      <c r="E15" s="74">
        <f>SUM('Quarter (Million m3)'!E43:E46)</f>
        <v>10279.07</v>
      </c>
      <c r="F15" s="76">
        <f>SUM('Quarter (Million m3)'!F43:F46)</f>
        <v>42171.360000000001</v>
      </c>
      <c r="G15" s="74">
        <f>SUM('Quarter (Million m3)'!G43:G46)</f>
        <v>5702.43</v>
      </c>
      <c r="H15" s="74">
        <f>SUM('Quarter (Million m3)'!H43:H46)</f>
        <v>1210.54</v>
      </c>
      <c r="I15" s="74">
        <f>SUM('Quarter (Million m3)'!I43:I46)</f>
        <v>1210.54</v>
      </c>
      <c r="J15" s="74">
        <f>SUM('Quarter (Million m3)'!J43:J46)</f>
        <v>24.049999999999997</v>
      </c>
      <c r="K15" s="74">
        <f>SUM('Quarter (Million m3)'!K43:K46)</f>
        <v>4823.67</v>
      </c>
      <c r="L15" s="74">
        <f>SUM('Quarter (Million m3)'!L43:L46)</f>
        <v>122.82</v>
      </c>
      <c r="M15" s="74">
        <f>SUM('Quarter (Million m3)'!M43:M46)</f>
        <v>0</v>
      </c>
      <c r="N15" s="76">
        <f>SUM('Quarter (Million m3)'!N43:N46)</f>
        <v>11883.5</v>
      </c>
      <c r="O15" s="106">
        <f>SUM('Quarter (Million m3)'!O43:O46)</f>
        <v>30287.83</v>
      </c>
    </row>
    <row r="16" spans="1:15" ht="20.25" customHeight="1" x14ac:dyDescent="0.35">
      <c r="A16" s="148">
        <v>2010</v>
      </c>
      <c r="B16" s="74">
        <f>SUM('Quarter (Million m3)'!B47:B50)</f>
        <v>1244.74</v>
      </c>
      <c r="C16" s="74">
        <f>SUM('Quarter (Million m3)'!C47:C50)</f>
        <v>8164.08</v>
      </c>
      <c r="D16" s="74">
        <f>SUM('Quarter (Million m3)'!D47:D50)</f>
        <v>26869.35</v>
      </c>
      <c r="E16" s="74">
        <f>SUM('Quarter (Million m3)'!E47:E50)</f>
        <v>19031.629999999997</v>
      </c>
      <c r="F16" s="76">
        <f>SUM('Quarter (Million m3)'!F47:F50)</f>
        <v>55309.8</v>
      </c>
      <c r="G16" s="74">
        <f>SUM('Quarter (Million m3)'!G47:G50)</f>
        <v>8801.66</v>
      </c>
      <c r="H16" s="74">
        <f>SUM('Quarter (Million m3)'!H47:H50)</f>
        <v>1293.53</v>
      </c>
      <c r="I16" s="74">
        <f>SUM('Quarter (Million m3)'!I47:I50)</f>
        <v>1293.53</v>
      </c>
      <c r="J16" s="74">
        <f>SUM('Quarter (Million m3)'!J47:J50)</f>
        <v>14.170000000000002</v>
      </c>
      <c r="K16" s="74">
        <f>SUM('Quarter (Million m3)'!K47:K50)</f>
        <v>5013.4799999999996</v>
      </c>
      <c r="L16" s="74">
        <f>SUM('Quarter (Million m3)'!L47:L50)</f>
        <v>120.02</v>
      </c>
      <c r="M16" s="74">
        <f>SUM('Quarter (Million m3)'!M47:M50)</f>
        <v>0</v>
      </c>
      <c r="N16" s="76">
        <f>SUM('Quarter (Million m3)'!N47:N50)</f>
        <v>15242.88</v>
      </c>
      <c r="O16" s="106">
        <f>SUM('Quarter (Million m3)'!O47:O50)</f>
        <v>40066.92</v>
      </c>
    </row>
    <row r="17" spans="1:15" ht="20.25" customHeight="1" x14ac:dyDescent="0.35">
      <c r="A17" s="148">
        <v>2011</v>
      </c>
      <c r="B17" s="74">
        <f>SUM('Quarter (Million m3)'!B51:B54)</f>
        <v>368.40000000000003</v>
      </c>
      <c r="C17" s="74">
        <f>SUM('Quarter (Million m3)'!C51:C54)</f>
        <v>6446.97</v>
      </c>
      <c r="D17" s="74">
        <f>SUM('Quarter (Million m3)'!D51:D54)</f>
        <v>22510.649999999998</v>
      </c>
      <c r="E17" s="74">
        <f>SUM('Quarter (Million m3)'!E51:E54)</f>
        <v>25297.3</v>
      </c>
      <c r="F17" s="76">
        <f>SUM('Quarter (Million m3)'!F51:F54)</f>
        <v>54623.319999999992</v>
      </c>
      <c r="G17" s="74">
        <f>SUM('Quarter (Million m3)'!G51:G54)</f>
        <v>9279.01</v>
      </c>
      <c r="H17" s="74">
        <f>SUM('Quarter (Million m3)'!H51:H54)</f>
        <v>1386.6399999999999</v>
      </c>
      <c r="I17" s="74">
        <f>SUM('Quarter (Million m3)'!I51:I54)</f>
        <v>1386.6399999999999</v>
      </c>
      <c r="J17" s="74">
        <f>SUM('Quarter (Million m3)'!J51:J54)</f>
        <v>10.81</v>
      </c>
      <c r="K17" s="74">
        <f>SUM('Quarter (Million m3)'!K51:K54)</f>
        <v>5177.87</v>
      </c>
      <c r="L17" s="74">
        <f>SUM('Quarter (Million m3)'!L51:L54)</f>
        <v>109.19999999999999</v>
      </c>
      <c r="M17" s="74">
        <f>SUM('Quarter (Million m3)'!M51:M54)</f>
        <v>0</v>
      </c>
      <c r="N17" s="76">
        <f>SUM('Quarter (Million m3)'!N51:N54)</f>
        <v>15963.529999999999</v>
      </c>
      <c r="O17" s="106">
        <f>SUM('Quarter (Million m3)'!O51:O54)</f>
        <v>38659.79</v>
      </c>
    </row>
    <row r="18" spans="1:15" ht="20.25" customHeight="1" x14ac:dyDescent="0.35">
      <c r="A18" s="148">
        <v>2012</v>
      </c>
      <c r="B18" s="74">
        <f>SUM('Quarter (Million m3)'!B55:B58)</f>
        <v>1310.0099999999998</v>
      </c>
      <c r="C18" s="74">
        <f>SUM('Quarter (Million m3)'!C55:C58)</f>
        <v>7296.7999999999993</v>
      </c>
      <c r="D18" s="74">
        <f>SUM('Quarter (Million m3)'!D55:D58)</f>
        <v>28288.629999999997</v>
      </c>
      <c r="E18" s="74">
        <f>SUM('Quarter (Million m3)'!E55:E58)</f>
        <v>13820.349999999999</v>
      </c>
      <c r="F18" s="76">
        <f>SUM('Quarter (Million m3)'!F55:F58)</f>
        <v>50715.8</v>
      </c>
      <c r="G18" s="74">
        <f>SUM('Quarter (Million m3)'!G55:G58)</f>
        <v>4627.6899999999996</v>
      </c>
      <c r="H18" s="74">
        <f>SUM('Quarter (Million m3)'!H55:H58)</f>
        <v>2052.5299999999997</v>
      </c>
      <c r="I18" s="74">
        <f>SUM('Quarter (Million m3)'!I55:I58)</f>
        <v>2052.5299999999997</v>
      </c>
      <c r="J18" s="74">
        <f>SUM('Quarter (Million m3)'!J55:J58)</f>
        <v>4.45</v>
      </c>
      <c r="K18" s="74">
        <f>SUM('Quarter (Million m3)'!K55:K58)</f>
        <v>5205.55</v>
      </c>
      <c r="L18" s="74">
        <f>SUM('Quarter (Million m3)'!L55:L58)</f>
        <v>74.64</v>
      </c>
      <c r="M18" s="74">
        <f>SUM('Quarter (Million m3)'!M55:M58)</f>
        <v>0</v>
      </c>
      <c r="N18" s="76">
        <f>SUM('Quarter (Million m3)'!N55:N58)</f>
        <v>11964.83</v>
      </c>
      <c r="O18" s="106">
        <f>SUM('Quarter (Million m3)'!O55:O58)</f>
        <v>38750.99</v>
      </c>
    </row>
    <row r="19" spans="1:15" ht="20.25" customHeight="1" x14ac:dyDescent="0.35">
      <c r="A19" s="148">
        <v>2013</v>
      </c>
      <c r="B19" s="74">
        <f>SUM('Quarter (Million m3)'!B59:B62)</f>
        <v>3307.1600000000003</v>
      </c>
      <c r="C19" s="74">
        <f>SUM('Quarter (Million m3)'!C59:C62)</f>
        <v>7597.9400000000005</v>
      </c>
      <c r="D19" s="74">
        <f>SUM('Quarter (Million m3)'!D59:D62)</f>
        <v>28986.5</v>
      </c>
      <c r="E19" s="74">
        <f>SUM('Quarter (Million m3)'!E59:E62)</f>
        <v>9417.5400000000009</v>
      </c>
      <c r="F19" s="76">
        <f>SUM('Quarter (Million m3)'!F59:F62)</f>
        <v>49309.13</v>
      </c>
      <c r="G19" s="74">
        <f>SUM('Quarter (Million m3)'!G59:G62)</f>
        <v>2519.31</v>
      </c>
      <c r="H19" s="74">
        <f>SUM('Quarter (Million m3)'!H59:H62)</f>
        <v>1561.7</v>
      </c>
      <c r="I19" s="74">
        <f>SUM('Quarter (Million m3)'!I59:I62)</f>
        <v>1561.7</v>
      </c>
      <c r="J19" s="74">
        <f>SUM('Quarter (Million m3)'!J59:J62)</f>
        <v>0.86</v>
      </c>
      <c r="K19" s="74">
        <f>SUM('Quarter (Million m3)'!K59:K62)</f>
        <v>4789.9400000000005</v>
      </c>
      <c r="L19" s="74">
        <f>SUM('Quarter (Million m3)'!L59:L62)</f>
        <v>113.10999999999999</v>
      </c>
      <c r="M19" s="74">
        <f>SUM('Quarter (Million m3)'!M59:M62)</f>
        <v>0</v>
      </c>
      <c r="N19" s="76">
        <f>SUM('Quarter (Million m3)'!N59:N62)</f>
        <v>8985.8599999999988</v>
      </c>
      <c r="O19" s="106">
        <f>SUM('Quarter (Million m3)'!O59:O62)</f>
        <v>40323.279999999999</v>
      </c>
    </row>
    <row r="20" spans="1:15" ht="20.25" customHeight="1" x14ac:dyDescent="0.35">
      <c r="A20" s="148">
        <v>2014</v>
      </c>
      <c r="B20" s="74">
        <f>SUM('Quarter (Million m3)'!B63:B66)</f>
        <v>364.93</v>
      </c>
      <c r="C20" s="74">
        <f>SUM('Quarter (Million m3)'!C63:C66)</f>
        <v>6567.16</v>
      </c>
      <c r="D20" s="74">
        <f>SUM('Quarter (Million m3)'!D63:D66)</f>
        <v>25561.11</v>
      </c>
      <c r="E20" s="74">
        <f>SUM('Quarter (Million m3)'!E63:E66)</f>
        <v>11327.41</v>
      </c>
      <c r="F20" s="76">
        <f>SUM('Quarter (Million m3)'!F63:F66)</f>
        <v>43820.61</v>
      </c>
      <c r="G20" s="74">
        <f>SUM('Quarter (Million m3)'!G63:G66)</f>
        <v>4403.3500000000004</v>
      </c>
      <c r="H20" s="74">
        <f>SUM('Quarter (Million m3)'!H63:H66)</f>
        <v>1664.6499999999999</v>
      </c>
      <c r="I20" s="74">
        <f>SUM('Quarter (Million m3)'!I63:I66)</f>
        <v>1664.6499999999999</v>
      </c>
      <c r="J20" s="74">
        <f>SUM('Quarter (Million m3)'!J63:J66)</f>
        <v>1.67</v>
      </c>
      <c r="K20" s="74">
        <f>SUM('Quarter (Million m3)'!K63:K66)</f>
        <v>4376.3</v>
      </c>
      <c r="L20" s="74">
        <f>SUM('Quarter (Million m3)'!L63:L66)</f>
        <v>114.62</v>
      </c>
      <c r="M20" s="74">
        <f>SUM('Quarter (Million m3)'!M63:M66)</f>
        <v>0</v>
      </c>
      <c r="N20" s="76">
        <f>SUM('Quarter (Million m3)'!N63:N66)</f>
        <v>10560.560000000001</v>
      </c>
      <c r="O20" s="106">
        <f>SUM('Quarter (Million m3)'!O63:O66)</f>
        <v>33260.06</v>
      </c>
    </row>
    <row r="21" spans="1:15" ht="20.25" customHeight="1" x14ac:dyDescent="0.35">
      <c r="A21" s="148">
        <v>2015</v>
      </c>
      <c r="B21" s="74">
        <f>SUM('Quarter (Million m3)'!B67:B70)</f>
        <v>195.98000000000002</v>
      </c>
      <c r="C21" s="74">
        <f>SUM('Quarter (Million m3)'!C67:C70)</f>
        <v>3327.1099999999997</v>
      </c>
      <c r="D21" s="74">
        <f>SUM('Quarter (Million m3)'!D67:D70)</f>
        <v>28103.789999999997</v>
      </c>
      <c r="E21" s="74">
        <f>SUM('Quarter (Million m3)'!E67:E70)</f>
        <v>13925.23</v>
      </c>
      <c r="F21" s="76">
        <f>SUM('Quarter (Million m3)'!F67:F70)</f>
        <v>45552.07</v>
      </c>
      <c r="G21" s="74">
        <f>SUM('Quarter (Million m3)'!G67:G70)</f>
        <v>7740.7</v>
      </c>
      <c r="H21" s="74">
        <f>SUM('Quarter (Million m3)'!H67:H70)</f>
        <v>1822.8400000000001</v>
      </c>
      <c r="I21" s="74">
        <f>SUM('Quarter (Million m3)'!I67:I70)</f>
        <v>1822.8400000000001</v>
      </c>
      <c r="J21" s="74">
        <f>SUM('Quarter (Million m3)'!J67:J70)</f>
        <v>0.34</v>
      </c>
      <c r="K21" s="74">
        <f>SUM('Quarter (Million m3)'!K67:K70)</f>
        <v>4271</v>
      </c>
      <c r="L21" s="74">
        <f>SUM('Quarter (Million m3)'!L67:L70)</f>
        <v>107.84</v>
      </c>
      <c r="M21" s="74">
        <f>SUM('Quarter (Million m3)'!M67:M70)</f>
        <v>275.90999999999997</v>
      </c>
      <c r="N21" s="76">
        <f>SUM('Quarter (Million m3)'!N67:N70)</f>
        <v>14218.61</v>
      </c>
      <c r="O21" s="106">
        <f>SUM('Quarter (Million m3)'!O67:O70)</f>
        <v>31333.450000000004</v>
      </c>
    </row>
    <row r="22" spans="1:15" ht="20.25" customHeight="1" x14ac:dyDescent="0.35">
      <c r="A22" s="148">
        <v>2016</v>
      </c>
      <c r="B22" s="74">
        <f>SUM('Quarter (Million m3)'!B71:B74)</f>
        <v>1387.2600000000002</v>
      </c>
      <c r="C22" s="74">
        <f>SUM('Quarter (Million m3)'!C71:C74)</f>
        <v>4269.8</v>
      </c>
      <c r="D22" s="74">
        <f>SUM('Quarter (Million m3)'!D71:D74)</f>
        <v>31707.620000000003</v>
      </c>
      <c r="E22" s="74">
        <f>SUM('Quarter (Million m3)'!E71:E74)</f>
        <v>9777.619999999999</v>
      </c>
      <c r="F22" s="76">
        <f>SUM('Quarter (Million m3)'!F71:F74)</f>
        <v>47142.31</v>
      </c>
      <c r="G22" s="74">
        <f>SUM('Quarter (Million m3)'!G71:G74)</f>
        <v>6090.82</v>
      </c>
      <c r="H22" s="74">
        <f>SUM('Quarter (Million m3)'!H71:H74)</f>
        <v>1587.7600000000002</v>
      </c>
      <c r="I22" s="74">
        <f>SUM('Quarter (Million m3)'!I71:I74)</f>
        <v>1587.7600000000002</v>
      </c>
      <c r="J22" s="74">
        <f>SUM('Quarter (Million m3)'!J71:J74)</f>
        <v>0.13</v>
      </c>
      <c r="K22" s="74">
        <f>SUM('Quarter (Million m3)'!K71:K74)</f>
        <v>2365.5</v>
      </c>
      <c r="L22" s="74">
        <f>SUM('Quarter (Million m3)'!L71:L74)</f>
        <v>122.14000000000001</v>
      </c>
      <c r="M22" s="74">
        <f>SUM('Quarter (Million m3)'!M71:M74)</f>
        <v>495.70000000000005</v>
      </c>
      <c r="N22" s="76">
        <f>SUM('Quarter (Million m3)'!N71:N74)</f>
        <v>10662.01</v>
      </c>
      <c r="O22" s="106">
        <f>SUM('Quarter (Million m3)'!O71:O74)</f>
        <v>36480.28</v>
      </c>
    </row>
    <row r="23" spans="1:15" ht="20.25" customHeight="1" x14ac:dyDescent="0.35">
      <c r="A23" s="148">
        <v>2017</v>
      </c>
      <c r="B23" s="74">
        <f>SUM('Quarter (Million m3)'!B75:B78)</f>
        <v>2648.56</v>
      </c>
      <c r="C23" s="74">
        <f>SUM('Quarter (Million m3)'!C75:C78)</f>
        <v>1868.9199999999998</v>
      </c>
      <c r="D23" s="74">
        <f>SUM('Quarter (Million m3)'!D75:D78)</f>
        <v>35889.78</v>
      </c>
      <c r="E23" s="74">
        <f>SUM('Quarter (Million m3)'!E75:E78)</f>
        <v>6578.16</v>
      </c>
      <c r="F23" s="76">
        <f>SUM('Quarter (Million m3)'!F75:F78)</f>
        <v>46985.39</v>
      </c>
      <c r="G23" s="74">
        <f>SUM('Quarter (Million m3)'!G75:G78)</f>
        <v>8023.7699999999995</v>
      </c>
      <c r="H23" s="74">
        <f>SUM('Quarter (Million m3)'!H75:H78)</f>
        <v>1126.3000000000002</v>
      </c>
      <c r="I23" s="74">
        <f>SUM('Quarter (Million m3)'!I75:I78)</f>
        <v>1126.3000000000002</v>
      </c>
      <c r="J23" s="74">
        <f>SUM('Quarter (Million m3)'!J75:J78)</f>
        <v>0.19</v>
      </c>
      <c r="K23" s="74">
        <f>SUM('Quarter (Million m3)'!K75:K78)</f>
        <v>1812.0800000000002</v>
      </c>
      <c r="L23" s="74">
        <f>SUM('Quarter (Million m3)'!L75:L78)</f>
        <v>118.23</v>
      </c>
      <c r="M23" s="74">
        <f>SUM('Quarter (Million m3)'!M75:M78)</f>
        <v>407.21000000000004</v>
      </c>
      <c r="N23" s="76">
        <f>SUM('Quarter (Million m3)'!N75:N78)</f>
        <v>11487.79</v>
      </c>
      <c r="O23" s="106">
        <f>SUM('Quarter (Million m3)'!O75:O78)</f>
        <v>35497.600000000006</v>
      </c>
    </row>
    <row r="24" spans="1:15" ht="20.25" customHeight="1" x14ac:dyDescent="0.35">
      <c r="A24" s="148">
        <v>2018</v>
      </c>
      <c r="B24" s="74">
        <f>SUM('Quarter (Million m3)'!B79:B82)</f>
        <v>3197.4700000000003</v>
      </c>
      <c r="C24" s="74">
        <f>SUM('Quarter (Million m3)'!C79:C82)</f>
        <v>2708.62</v>
      </c>
      <c r="D24" s="74">
        <f>SUM('Quarter (Million m3)'!D79:D82)</f>
        <v>34085.54</v>
      </c>
      <c r="E24" s="74">
        <f>SUM('Quarter (Million m3)'!E79:E82)</f>
        <v>6921.7800000000007</v>
      </c>
      <c r="F24" s="76">
        <f>SUM('Quarter (Million m3)'!F79:F82)</f>
        <v>46913.42</v>
      </c>
      <c r="G24" s="74">
        <f>SUM('Quarter (Million m3)'!G79:G82)</f>
        <v>4482.59</v>
      </c>
      <c r="H24" s="74">
        <f>SUM('Quarter (Million m3)'!H79:H82)</f>
        <v>806.31</v>
      </c>
      <c r="I24" s="74">
        <f>SUM('Quarter (Million m3)'!I79:I82)</f>
        <v>806.31</v>
      </c>
      <c r="J24" s="74">
        <f>SUM('Quarter (Million m3)'!J79:J82)</f>
        <v>0</v>
      </c>
      <c r="K24" s="74">
        <f>SUM('Quarter (Million m3)'!K79:K82)</f>
        <v>2126.33</v>
      </c>
      <c r="L24" s="74">
        <f>SUM('Quarter (Million m3)'!L79:L82)</f>
        <v>114.13</v>
      </c>
      <c r="M24" s="74">
        <f>SUM('Quarter (Million m3)'!M79:M82)</f>
        <v>172.23</v>
      </c>
      <c r="N24" s="76">
        <f>SUM('Quarter (Million m3)'!N79:N82)</f>
        <v>7701.62</v>
      </c>
      <c r="O24" s="106">
        <f>SUM('Quarter (Million m3)'!O79:O82)</f>
        <v>39211.81</v>
      </c>
    </row>
    <row r="25" spans="1:15" ht="20.25" customHeight="1" x14ac:dyDescent="0.35">
      <c r="A25" s="148">
        <v>2019</v>
      </c>
      <c r="B25" s="74">
        <f>SUM('Quarter (Million m3)'!B83:B86)</f>
        <v>366.02</v>
      </c>
      <c r="C25" s="74">
        <f>SUM('Quarter (Million m3)'!C83:C86)</f>
        <v>1581.31</v>
      </c>
      <c r="D25" s="74">
        <f>SUM('Quarter (Million m3)'!D83:D86)</f>
        <v>26983.73</v>
      </c>
      <c r="E25" s="74">
        <f>SUM('Quarter (Million m3)'!E83:E86)</f>
        <v>17104.11</v>
      </c>
      <c r="F25" s="76">
        <f>SUM('Quarter (Million m3)'!F83:F86)</f>
        <v>46035.17</v>
      </c>
      <c r="G25" s="74">
        <f>SUM('Quarter (Million m3)'!G83:G86)</f>
        <v>4419.8000000000011</v>
      </c>
      <c r="H25" s="74">
        <f>SUM('Quarter (Million m3)'!H83:H86)</f>
        <v>958.86</v>
      </c>
      <c r="I25" s="74">
        <f>SUM('Quarter (Million m3)'!I83:I86)</f>
        <v>633.51</v>
      </c>
      <c r="J25" s="74">
        <f>SUM('Quarter (Million m3)'!J83:J86)</f>
        <v>0</v>
      </c>
      <c r="K25" s="74">
        <f>SUM('Quarter (Million m3)'!K83:K86)</f>
        <v>2904.23</v>
      </c>
      <c r="L25" s="74">
        <f>SUM('Quarter (Million m3)'!L83:L86)</f>
        <v>136.99</v>
      </c>
      <c r="M25" s="74">
        <f>SUM('Quarter (Million m3)'!M83:M86)</f>
        <v>0</v>
      </c>
      <c r="N25" s="76">
        <f>SUM('Quarter (Million m3)'!N83:N86)</f>
        <v>8419.8799999999992</v>
      </c>
      <c r="O25" s="106">
        <f>SUM('Quarter (Million m3)'!O83:O86)</f>
        <v>37615.299999999996</v>
      </c>
    </row>
    <row r="26" spans="1:15" ht="20.25" customHeight="1" x14ac:dyDescent="0.35">
      <c r="A26" s="148">
        <v>2020</v>
      </c>
      <c r="B26" s="74">
        <f>SUM('Quarter (Million m3)'!B87:B90)</f>
        <v>324.87</v>
      </c>
      <c r="C26" s="74">
        <f>SUM('Quarter (Million m3)'!C87:C90)</f>
        <v>996.5200000000001</v>
      </c>
      <c r="D26" s="74">
        <f>SUM('Quarter (Million m3)'!D87:D90)</f>
        <v>24156.309999999998</v>
      </c>
      <c r="E26" s="74">
        <f>SUM('Quarter (Million m3)'!E87:E90)</f>
        <v>18440.39</v>
      </c>
      <c r="F26" s="76">
        <f>SUM('Quarter (Million m3)'!F87:F90)</f>
        <v>43918.09</v>
      </c>
      <c r="G26" s="74">
        <f>SUM('Quarter (Million m3)'!G87:G90)</f>
        <v>3202.51</v>
      </c>
      <c r="H26" s="74">
        <f>SUM('Quarter (Million m3)'!H87:H90)</f>
        <v>2826.71</v>
      </c>
      <c r="I26" s="74">
        <f>SUM('Quarter (Million m3)'!I87:I90)</f>
        <v>561.4</v>
      </c>
      <c r="J26" s="74">
        <f>SUM('Quarter (Million m3)'!J87:J90)</f>
        <v>0</v>
      </c>
      <c r="K26" s="74">
        <f>SUM('Quarter (Million m3)'!K87:K90)</f>
        <v>3470.3</v>
      </c>
      <c r="L26" s="74">
        <f>SUM('Quarter (Million m3)'!L87:L90)</f>
        <v>141.65</v>
      </c>
      <c r="M26" s="74">
        <f>SUM('Quarter (Million m3)'!M87:M90)</f>
        <v>0</v>
      </c>
      <c r="N26" s="76">
        <f>SUM('Quarter (Million m3)'!N87:N90)</f>
        <v>9641.1800000000021</v>
      </c>
      <c r="O26" s="106">
        <f>SUM('Quarter (Million m3)'!O87:O90)</f>
        <v>34276.910000000003</v>
      </c>
    </row>
    <row r="27" spans="1:15" ht="20.25" customHeight="1" x14ac:dyDescent="0.35">
      <c r="A27" s="148">
        <v>2021</v>
      </c>
      <c r="B27" s="74">
        <f>SUM('Quarter (Million m3)'!B91:B94)</f>
        <v>1831.8400000000004</v>
      </c>
      <c r="C27" s="74">
        <f>SUM('Quarter (Million m3)'!C91:C94)</f>
        <v>2333.13</v>
      </c>
      <c r="D27" s="74">
        <f>SUM('Quarter (Million m3)'!D91:D94)</f>
        <v>32467.090000000004</v>
      </c>
      <c r="E27" s="74">
        <f>SUM('Quarter (Million m3)'!E91:E94)</f>
        <v>14718.01</v>
      </c>
      <c r="F27" s="76">
        <f>SUM('Quarter (Million m3)'!F91:F94)</f>
        <v>51350.060000000005</v>
      </c>
      <c r="G27" s="74">
        <f>SUM('Quarter (Million m3)'!G91:G94)</f>
        <v>1737.3600000000001</v>
      </c>
      <c r="H27" s="74">
        <f>SUM('Quarter (Million m3)'!H91:H94)</f>
        <v>1283.57</v>
      </c>
      <c r="I27" s="74">
        <f>SUM('Quarter (Million m3)'!I91:I94)</f>
        <v>412.22</v>
      </c>
      <c r="J27" s="74">
        <f>SUM('Quarter (Million m3)'!J91:J94)</f>
        <v>0</v>
      </c>
      <c r="K27" s="74">
        <f>SUM('Quarter (Million m3)'!K91:K94)</f>
        <v>3770.45</v>
      </c>
      <c r="L27" s="74">
        <f>SUM('Quarter (Million m3)'!L91:L94)</f>
        <v>132.78</v>
      </c>
      <c r="M27" s="74">
        <f>SUM('Quarter (Million m3)'!M91:M94)</f>
        <v>0</v>
      </c>
      <c r="N27" s="76">
        <f>SUM('Quarter (Million m3)'!N91:N94)</f>
        <v>6924.1399999999994</v>
      </c>
      <c r="O27" s="106">
        <f>SUM('Quarter (Million m3)'!O91:O94)</f>
        <v>44425.919999999998</v>
      </c>
    </row>
    <row r="28" spans="1:15" ht="20.25" customHeight="1" x14ac:dyDescent="0.35">
      <c r="A28" s="148">
        <v>2022</v>
      </c>
      <c r="B28" s="74">
        <f>SUM('Quarter (Million m3)'!B95:B98)</f>
        <v>53.13</v>
      </c>
      <c r="C28" s="74">
        <f>SUM('Quarter (Million m3)'!C95:C98)</f>
        <v>106.13999999999999</v>
      </c>
      <c r="D28" s="74">
        <f>SUM('Quarter (Million m3)'!D95:D98)</f>
        <v>30743.72</v>
      </c>
      <c r="E28" s="74">
        <f>SUM('Quarter (Million m3)'!E95:E98)</f>
        <v>25620.45</v>
      </c>
      <c r="F28" s="76">
        <f>SUM('Quarter (Million m3)'!F95:F98)</f>
        <v>56523.46</v>
      </c>
      <c r="G28" s="74">
        <f>SUM('Quarter (Million m3)'!G95:G98)</f>
        <v>15221.350000000002</v>
      </c>
      <c r="H28" s="74">
        <f>SUM('Quarter (Million m3)'!H95:H98)</f>
        <v>4136.6900000000005</v>
      </c>
      <c r="I28" s="74">
        <f>SUM('Quarter (Million m3)'!I95:I98)</f>
        <v>508.77000000000004</v>
      </c>
      <c r="J28" s="74">
        <f>SUM('Quarter (Million m3)'!J95:J98)</f>
        <v>0</v>
      </c>
      <c r="K28" s="74">
        <f>SUM('Quarter (Million m3)'!K95:K98)</f>
        <v>4004.6099999999997</v>
      </c>
      <c r="L28" s="74">
        <f>SUM('Quarter (Million m3)'!L95:L98)</f>
        <v>91.570000000000007</v>
      </c>
      <c r="M28" s="74">
        <f>SUM('Quarter (Million m3)'!M95:M98)</f>
        <v>0</v>
      </c>
      <c r="N28" s="76">
        <f>SUM('Quarter (Million m3)'!N95:N98)</f>
        <v>23454.229999999996</v>
      </c>
      <c r="O28" s="106">
        <f>SUM('Quarter (Million m3)'!O95:O98)</f>
        <v>33069.22</v>
      </c>
    </row>
    <row r="29" spans="1:15" ht="20.25" customHeight="1" x14ac:dyDescent="0.35">
      <c r="A29" s="148" t="s">
        <v>599</v>
      </c>
      <c r="B29" s="74">
        <f>SUM('Quarter (Million m3)'!B99:B102)</f>
        <v>1.91</v>
      </c>
      <c r="C29" s="74">
        <f>SUM('Quarter (Million m3)'!C99:C102)</f>
        <v>33.6</v>
      </c>
      <c r="D29" s="74">
        <f>SUM('Quarter (Million m3)'!D99:D102)</f>
        <v>25721.78</v>
      </c>
      <c r="E29" s="74">
        <f>SUM('Quarter (Million m3)'!E99:E102)</f>
        <v>19390.919999999998</v>
      </c>
      <c r="F29" s="76">
        <f>SUM('Quarter (Million m3)'!F99:F102)</f>
        <v>45148.259999999995</v>
      </c>
      <c r="G29" s="74">
        <f>SUM('Quarter (Million m3)'!G99:G102)</f>
        <v>9708.5300000000007</v>
      </c>
      <c r="H29" s="74">
        <f>SUM('Quarter (Million m3)'!H99:H102)</f>
        <v>2120.7599999999998</v>
      </c>
      <c r="I29" s="74">
        <f>SUM('Quarter (Million m3)'!I99:I102)</f>
        <v>343.8</v>
      </c>
      <c r="J29" s="74">
        <f>SUM('Quarter (Million m3)'!J99:J102)</f>
        <v>0</v>
      </c>
      <c r="K29" s="74">
        <f>SUM('Quarter (Million m3)'!K99:K102)</f>
        <v>3889.56</v>
      </c>
      <c r="L29" s="74">
        <f>SUM('Quarter (Million m3)'!L99:L102)</f>
        <v>129.84</v>
      </c>
      <c r="M29" s="74">
        <f>SUM('Quarter (Million m3)'!M99:M102)</f>
        <v>0</v>
      </c>
      <c r="N29" s="76">
        <f>SUM('Quarter (Million m3)'!N99:N102)</f>
        <v>15848.690000000002</v>
      </c>
      <c r="O29" s="106">
        <f>SUM('Quarter (Million m3)'!O99:O102)</f>
        <v>29299.559999999998</v>
      </c>
    </row>
  </sheetData>
  <pageMargins left="0.75" right="0.75" top="1" bottom="1" header="0.5" footer="0.5"/>
  <pageSetup paperSize="9"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E1B00-6079-48E4-947F-B262417F7E0D}">
  <sheetPr codeName="Sheet9"/>
  <dimension ref="A1:S102"/>
  <sheetViews>
    <sheetView showGridLines="0" zoomScaleNormal="100" workbookViewId="0">
      <pane ySplit="6" topLeftCell="A99" activePane="bottomLeft" state="frozen"/>
      <selection activeCell="A12" sqref="A12"/>
      <selection pane="bottomLeft" activeCell="A99" sqref="A99"/>
    </sheetView>
  </sheetViews>
  <sheetFormatPr defaultColWidth="9" defaultRowHeight="15.5" x14ac:dyDescent="0.35"/>
  <cols>
    <col min="1" max="1" width="30.54296875" style="2" customWidth="1"/>
    <col min="2" max="15" width="12.54296875" style="2" customWidth="1"/>
    <col min="16" max="18" width="9" style="2"/>
    <col min="19" max="19" width="10.453125" style="2" bestFit="1" customWidth="1"/>
    <col min="20" max="256" width="9" style="2"/>
    <col min="257" max="257" width="8.453125" style="2" customWidth="1"/>
    <col min="258" max="258" width="10.453125" style="2" customWidth="1"/>
    <col min="259" max="259" width="9.54296875" style="2" customWidth="1"/>
    <col min="260" max="260" width="11" style="2" customWidth="1"/>
    <col min="261" max="261" width="9.54296875" style="2" customWidth="1"/>
    <col min="262" max="262" width="11.7265625" style="2" customWidth="1"/>
    <col min="263" max="264" width="9.54296875" style="2" customWidth="1"/>
    <col min="265" max="265" width="11" style="2" customWidth="1"/>
    <col min="266" max="268" width="9.54296875" style="2" customWidth="1"/>
    <col min="269" max="269" width="11.7265625" style="2" customWidth="1"/>
    <col min="270" max="270" width="9.54296875" style="2" customWidth="1"/>
    <col min="271" max="271" width="11.453125" style="2" customWidth="1"/>
    <col min="272" max="512" width="9" style="2"/>
    <col min="513" max="513" width="8.453125" style="2" customWidth="1"/>
    <col min="514" max="514" width="10.453125" style="2" customWidth="1"/>
    <col min="515" max="515" width="9.54296875" style="2" customWidth="1"/>
    <col min="516" max="516" width="11" style="2" customWidth="1"/>
    <col min="517" max="517" width="9.54296875" style="2" customWidth="1"/>
    <col min="518" max="518" width="11.7265625" style="2" customWidth="1"/>
    <col min="519" max="520" width="9.54296875" style="2" customWidth="1"/>
    <col min="521" max="521" width="11" style="2" customWidth="1"/>
    <col min="522" max="524" width="9.54296875" style="2" customWidth="1"/>
    <col min="525" max="525" width="11.7265625" style="2" customWidth="1"/>
    <col min="526" max="526" width="9.54296875" style="2" customWidth="1"/>
    <col min="527" max="527" width="11.453125" style="2" customWidth="1"/>
    <col min="528" max="768" width="9" style="2"/>
    <col min="769" max="769" width="8.453125" style="2" customWidth="1"/>
    <col min="770" max="770" width="10.453125" style="2" customWidth="1"/>
    <col min="771" max="771" width="9.54296875" style="2" customWidth="1"/>
    <col min="772" max="772" width="11" style="2" customWidth="1"/>
    <col min="773" max="773" width="9.54296875" style="2" customWidth="1"/>
    <col min="774" max="774" width="11.7265625" style="2" customWidth="1"/>
    <col min="775" max="776" width="9.54296875" style="2" customWidth="1"/>
    <col min="777" max="777" width="11" style="2" customWidth="1"/>
    <col min="778" max="780" width="9.54296875" style="2" customWidth="1"/>
    <col min="781" max="781" width="11.7265625" style="2" customWidth="1"/>
    <col min="782" max="782" width="9.54296875" style="2" customWidth="1"/>
    <col min="783" max="783" width="11.453125" style="2" customWidth="1"/>
    <col min="784" max="1024" width="9" style="2"/>
    <col min="1025" max="1025" width="8.453125" style="2" customWidth="1"/>
    <col min="1026" max="1026" width="10.453125" style="2" customWidth="1"/>
    <col min="1027" max="1027" width="9.54296875" style="2" customWidth="1"/>
    <col min="1028" max="1028" width="11" style="2" customWidth="1"/>
    <col min="1029" max="1029" width="9.54296875" style="2" customWidth="1"/>
    <col min="1030" max="1030" width="11.7265625" style="2" customWidth="1"/>
    <col min="1031" max="1032" width="9.54296875" style="2" customWidth="1"/>
    <col min="1033" max="1033" width="11" style="2" customWidth="1"/>
    <col min="1034" max="1036" width="9.54296875" style="2" customWidth="1"/>
    <col min="1037" max="1037" width="11.7265625" style="2" customWidth="1"/>
    <col min="1038" max="1038" width="9.54296875" style="2" customWidth="1"/>
    <col min="1039" max="1039" width="11.453125" style="2" customWidth="1"/>
    <col min="1040" max="1280" width="9" style="2"/>
    <col min="1281" max="1281" width="8.453125" style="2" customWidth="1"/>
    <col min="1282" max="1282" width="10.453125" style="2" customWidth="1"/>
    <col min="1283" max="1283" width="9.54296875" style="2" customWidth="1"/>
    <col min="1284" max="1284" width="11" style="2" customWidth="1"/>
    <col min="1285" max="1285" width="9.54296875" style="2" customWidth="1"/>
    <col min="1286" max="1286" width="11.7265625" style="2" customWidth="1"/>
    <col min="1287" max="1288" width="9.54296875" style="2" customWidth="1"/>
    <col min="1289" max="1289" width="11" style="2" customWidth="1"/>
    <col min="1290" max="1292" width="9.54296875" style="2" customWidth="1"/>
    <col min="1293" max="1293" width="11.7265625" style="2" customWidth="1"/>
    <col min="1294" max="1294" width="9.54296875" style="2" customWidth="1"/>
    <col min="1295" max="1295" width="11.453125" style="2" customWidth="1"/>
    <col min="1296" max="1536" width="9" style="2"/>
    <col min="1537" max="1537" width="8.453125" style="2" customWidth="1"/>
    <col min="1538" max="1538" width="10.453125" style="2" customWidth="1"/>
    <col min="1539" max="1539" width="9.54296875" style="2" customWidth="1"/>
    <col min="1540" max="1540" width="11" style="2" customWidth="1"/>
    <col min="1541" max="1541" width="9.54296875" style="2" customWidth="1"/>
    <col min="1542" max="1542" width="11.7265625" style="2" customWidth="1"/>
    <col min="1543" max="1544" width="9.54296875" style="2" customWidth="1"/>
    <col min="1545" max="1545" width="11" style="2" customWidth="1"/>
    <col min="1546" max="1548" width="9.54296875" style="2" customWidth="1"/>
    <col min="1549" max="1549" width="11.7265625" style="2" customWidth="1"/>
    <col min="1550" max="1550" width="9.54296875" style="2" customWidth="1"/>
    <col min="1551" max="1551" width="11.453125" style="2" customWidth="1"/>
    <col min="1552" max="1792" width="9" style="2"/>
    <col min="1793" max="1793" width="8.453125" style="2" customWidth="1"/>
    <col min="1794" max="1794" width="10.453125" style="2" customWidth="1"/>
    <col min="1795" max="1795" width="9.54296875" style="2" customWidth="1"/>
    <col min="1796" max="1796" width="11" style="2" customWidth="1"/>
    <col min="1797" max="1797" width="9.54296875" style="2" customWidth="1"/>
    <col min="1798" max="1798" width="11.7265625" style="2" customWidth="1"/>
    <col min="1799" max="1800" width="9.54296875" style="2" customWidth="1"/>
    <col min="1801" max="1801" width="11" style="2" customWidth="1"/>
    <col min="1802" max="1804" width="9.54296875" style="2" customWidth="1"/>
    <col min="1805" max="1805" width="11.7265625" style="2" customWidth="1"/>
    <col min="1806" max="1806" width="9.54296875" style="2" customWidth="1"/>
    <col min="1807" max="1807" width="11.453125" style="2" customWidth="1"/>
    <col min="1808" max="2048" width="9" style="2"/>
    <col min="2049" max="2049" width="8.453125" style="2" customWidth="1"/>
    <col min="2050" max="2050" width="10.453125" style="2" customWidth="1"/>
    <col min="2051" max="2051" width="9.54296875" style="2" customWidth="1"/>
    <col min="2052" max="2052" width="11" style="2" customWidth="1"/>
    <col min="2053" max="2053" width="9.54296875" style="2" customWidth="1"/>
    <col min="2054" max="2054" width="11.7265625" style="2" customWidth="1"/>
    <col min="2055" max="2056" width="9.54296875" style="2" customWidth="1"/>
    <col min="2057" max="2057" width="11" style="2" customWidth="1"/>
    <col min="2058" max="2060" width="9.54296875" style="2" customWidth="1"/>
    <col min="2061" max="2061" width="11.7265625" style="2" customWidth="1"/>
    <col min="2062" max="2062" width="9.54296875" style="2" customWidth="1"/>
    <col min="2063" max="2063" width="11.453125" style="2" customWidth="1"/>
    <col min="2064" max="2304" width="9" style="2"/>
    <col min="2305" max="2305" width="8.453125" style="2" customWidth="1"/>
    <col min="2306" max="2306" width="10.453125" style="2" customWidth="1"/>
    <col min="2307" max="2307" width="9.54296875" style="2" customWidth="1"/>
    <col min="2308" max="2308" width="11" style="2" customWidth="1"/>
    <col min="2309" max="2309" width="9.54296875" style="2" customWidth="1"/>
    <col min="2310" max="2310" width="11.7265625" style="2" customWidth="1"/>
    <col min="2311" max="2312" width="9.54296875" style="2" customWidth="1"/>
    <col min="2313" max="2313" width="11" style="2" customWidth="1"/>
    <col min="2314" max="2316" width="9.54296875" style="2" customWidth="1"/>
    <col min="2317" max="2317" width="11.7265625" style="2" customWidth="1"/>
    <col min="2318" max="2318" width="9.54296875" style="2" customWidth="1"/>
    <col min="2319" max="2319" width="11.453125" style="2" customWidth="1"/>
    <col min="2320" max="2560" width="9" style="2"/>
    <col min="2561" max="2561" width="8.453125" style="2" customWidth="1"/>
    <col min="2562" max="2562" width="10.453125" style="2" customWidth="1"/>
    <col min="2563" max="2563" width="9.54296875" style="2" customWidth="1"/>
    <col min="2564" max="2564" width="11" style="2" customWidth="1"/>
    <col min="2565" max="2565" width="9.54296875" style="2" customWidth="1"/>
    <col min="2566" max="2566" width="11.7265625" style="2" customWidth="1"/>
    <col min="2567" max="2568" width="9.54296875" style="2" customWidth="1"/>
    <col min="2569" max="2569" width="11" style="2" customWidth="1"/>
    <col min="2570" max="2572" width="9.54296875" style="2" customWidth="1"/>
    <col min="2573" max="2573" width="11.7265625" style="2" customWidth="1"/>
    <col min="2574" max="2574" width="9.54296875" style="2" customWidth="1"/>
    <col min="2575" max="2575" width="11.453125" style="2" customWidth="1"/>
    <col min="2576" max="2816" width="9" style="2"/>
    <col min="2817" max="2817" width="8.453125" style="2" customWidth="1"/>
    <col min="2818" max="2818" width="10.453125" style="2" customWidth="1"/>
    <col min="2819" max="2819" width="9.54296875" style="2" customWidth="1"/>
    <col min="2820" max="2820" width="11" style="2" customWidth="1"/>
    <col min="2821" max="2821" width="9.54296875" style="2" customWidth="1"/>
    <col min="2822" max="2822" width="11.7265625" style="2" customWidth="1"/>
    <col min="2823" max="2824" width="9.54296875" style="2" customWidth="1"/>
    <col min="2825" max="2825" width="11" style="2" customWidth="1"/>
    <col min="2826" max="2828" width="9.54296875" style="2" customWidth="1"/>
    <col min="2829" max="2829" width="11.7265625" style="2" customWidth="1"/>
    <col min="2830" max="2830" width="9.54296875" style="2" customWidth="1"/>
    <col min="2831" max="2831" width="11.453125" style="2" customWidth="1"/>
    <col min="2832" max="3072" width="9" style="2"/>
    <col min="3073" max="3073" width="8.453125" style="2" customWidth="1"/>
    <col min="3074" max="3074" width="10.453125" style="2" customWidth="1"/>
    <col min="3075" max="3075" width="9.54296875" style="2" customWidth="1"/>
    <col min="3076" max="3076" width="11" style="2" customWidth="1"/>
    <col min="3077" max="3077" width="9.54296875" style="2" customWidth="1"/>
    <col min="3078" max="3078" width="11.7265625" style="2" customWidth="1"/>
    <col min="3079" max="3080" width="9.54296875" style="2" customWidth="1"/>
    <col min="3081" max="3081" width="11" style="2" customWidth="1"/>
    <col min="3082" max="3084" width="9.54296875" style="2" customWidth="1"/>
    <col min="3085" max="3085" width="11.7265625" style="2" customWidth="1"/>
    <col min="3086" max="3086" width="9.54296875" style="2" customWidth="1"/>
    <col min="3087" max="3087" width="11.453125" style="2" customWidth="1"/>
    <col min="3088" max="3328" width="9" style="2"/>
    <col min="3329" max="3329" width="8.453125" style="2" customWidth="1"/>
    <col min="3330" max="3330" width="10.453125" style="2" customWidth="1"/>
    <col min="3331" max="3331" width="9.54296875" style="2" customWidth="1"/>
    <col min="3332" max="3332" width="11" style="2" customWidth="1"/>
    <col min="3333" max="3333" width="9.54296875" style="2" customWidth="1"/>
    <col min="3334" max="3334" width="11.7265625" style="2" customWidth="1"/>
    <col min="3335" max="3336" width="9.54296875" style="2" customWidth="1"/>
    <col min="3337" max="3337" width="11" style="2" customWidth="1"/>
    <col min="3338" max="3340" width="9.54296875" style="2" customWidth="1"/>
    <col min="3341" max="3341" width="11.7265625" style="2" customWidth="1"/>
    <col min="3342" max="3342" width="9.54296875" style="2" customWidth="1"/>
    <col min="3343" max="3343" width="11.453125" style="2" customWidth="1"/>
    <col min="3344" max="3584" width="9" style="2"/>
    <col min="3585" max="3585" width="8.453125" style="2" customWidth="1"/>
    <col min="3586" max="3586" width="10.453125" style="2" customWidth="1"/>
    <col min="3587" max="3587" width="9.54296875" style="2" customWidth="1"/>
    <col min="3588" max="3588" width="11" style="2" customWidth="1"/>
    <col min="3589" max="3589" width="9.54296875" style="2" customWidth="1"/>
    <col min="3590" max="3590" width="11.7265625" style="2" customWidth="1"/>
    <col min="3591" max="3592" width="9.54296875" style="2" customWidth="1"/>
    <col min="3593" max="3593" width="11" style="2" customWidth="1"/>
    <col min="3594" max="3596" width="9.54296875" style="2" customWidth="1"/>
    <col min="3597" max="3597" width="11.7265625" style="2" customWidth="1"/>
    <col min="3598" max="3598" width="9.54296875" style="2" customWidth="1"/>
    <col min="3599" max="3599" width="11.453125" style="2" customWidth="1"/>
    <col min="3600" max="3840" width="9" style="2"/>
    <col min="3841" max="3841" width="8.453125" style="2" customWidth="1"/>
    <col min="3842" max="3842" width="10.453125" style="2" customWidth="1"/>
    <col min="3843" max="3843" width="9.54296875" style="2" customWidth="1"/>
    <col min="3844" max="3844" width="11" style="2" customWidth="1"/>
    <col min="3845" max="3845" width="9.54296875" style="2" customWidth="1"/>
    <col min="3846" max="3846" width="11.7265625" style="2" customWidth="1"/>
    <col min="3847" max="3848" width="9.54296875" style="2" customWidth="1"/>
    <col min="3849" max="3849" width="11" style="2" customWidth="1"/>
    <col min="3850" max="3852" width="9.54296875" style="2" customWidth="1"/>
    <col min="3853" max="3853" width="11.7265625" style="2" customWidth="1"/>
    <col min="3854" max="3854" width="9.54296875" style="2" customWidth="1"/>
    <col min="3855" max="3855" width="11.453125" style="2" customWidth="1"/>
    <col min="3856" max="4096" width="9" style="2"/>
    <col min="4097" max="4097" width="8.453125" style="2" customWidth="1"/>
    <col min="4098" max="4098" width="10.453125" style="2" customWidth="1"/>
    <col min="4099" max="4099" width="9.54296875" style="2" customWidth="1"/>
    <col min="4100" max="4100" width="11" style="2" customWidth="1"/>
    <col min="4101" max="4101" width="9.54296875" style="2" customWidth="1"/>
    <col min="4102" max="4102" width="11.7265625" style="2" customWidth="1"/>
    <col min="4103" max="4104" width="9.54296875" style="2" customWidth="1"/>
    <col min="4105" max="4105" width="11" style="2" customWidth="1"/>
    <col min="4106" max="4108" width="9.54296875" style="2" customWidth="1"/>
    <col min="4109" max="4109" width="11.7265625" style="2" customWidth="1"/>
    <col min="4110" max="4110" width="9.54296875" style="2" customWidth="1"/>
    <col min="4111" max="4111" width="11.453125" style="2" customWidth="1"/>
    <col min="4112" max="4352" width="9" style="2"/>
    <col min="4353" max="4353" width="8.453125" style="2" customWidth="1"/>
    <col min="4354" max="4354" width="10.453125" style="2" customWidth="1"/>
    <col min="4355" max="4355" width="9.54296875" style="2" customWidth="1"/>
    <col min="4356" max="4356" width="11" style="2" customWidth="1"/>
    <col min="4357" max="4357" width="9.54296875" style="2" customWidth="1"/>
    <col min="4358" max="4358" width="11.7265625" style="2" customWidth="1"/>
    <col min="4359" max="4360" width="9.54296875" style="2" customWidth="1"/>
    <col min="4361" max="4361" width="11" style="2" customWidth="1"/>
    <col min="4362" max="4364" width="9.54296875" style="2" customWidth="1"/>
    <col min="4365" max="4365" width="11.7265625" style="2" customWidth="1"/>
    <col min="4366" max="4366" width="9.54296875" style="2" customWidth="1"/>
    <col min="4367" max="4367" width="11.453125" style="2" customWidth="1"/>
    <col min="4368" max="4608" width="9" style="2"/>
    <col min="4609" max="4609" width="8.453125" style="2" customWidth="1"/>
    <col min="4610" max="4610" width="10.453125" style="2" customWidth="1"/>
    <col min="4611" max="4611" width="9.54296875" style="2" customWidth="1"/>
    <col min="4612" max="4612" width="11" style="2" customWidth="1"/>
    <col min="4613" max="4613" width="9.54296875" style="2" customWidth="1"/>
    <col min="4614" max="4614" width="11.7265625" style="2" customWidth="1"/>
    <col min="4615" max="4616" width="9.54296875" style="2" customWidth="1"/>
    <col min="4617" max="4617" width="11" style="2" customWidth="1"/>
    <col min="4618" max="4620" width="9.54296875" style="2" customWidth="1"/>
    <col min="4621" max="4621" width="11.7265625" style="2" customWidth="1"/>
    <col min="4622" max="4622" width="9.54296875" style="2" customWidth="1"/>
    <col min="4623" max="4623" width="11.453125" style="2" customWidth="1"/>
    <col min="4624" max="4864" width="9" style="2"/>
    <col min="4865" max="4865" width="8.453125" style="2" customWidth="1"/>
    <col min="4866" max="4866" width="10.453125" style="2" customWidth="1"/>
    <col min="4867" max="4867" width="9.54296875" style="2" customWidth="1"/>
    <col min="4868" max="4868" width="11" style="2" customWidth="1"/>
    <col min="4869" max="4869" width="9.54296875" style="2" customWidth="1"/>
    <col min="4870" max="4870" width="11.7265625" style="2" customWidth="1"/>
    <col min="4871" max="4872" width="9.54296875" style="2" customWidth="1"/>
    <col min="4873" max="4873" width="11" style="2" customWidth="1"/>
    <col min="4874" max="4876" width="9.54296875" style="2" customWidth="1"/>
    <col min="4877" max="4877" width="11.7265625" style="2" customWidth="1"/>
    <col min="4878" max="4878" width="9.54296875" style="2" customWidth="1"/>
    <col min="4879" max="4879" width="11.453125" style="2" customWidth="1"/>
    <col min="4880" max="5120" width="9" style="2"/>
    <col min="5121" max="5121" width="8.453125" style="2" customWidth="1"/>
    <col min="5122" max="5122" width="10.453125" style="2" customWidth="1"/>
    <col min="5123" max="5123" width="9.54296875" style="2" customWidth="1"/>
    <col min="5124" max="5124" width="11" style="2" customWidth="1"/>
    <col min="5125" max="5125" width="9.54296875" style="2" customWidth="1"/>
    <col min="5126" max="5126" width="11.7265625" style="2" customWidth="1"/>
    <col min="5127" max="5128" width="9.54296875" style="2" customWidth="1"/>
    <col min="5129" max="5129" width="11" style="2" customWidth="1"/>
    <col min="5130" max="5132" width="9.54296875" style="2" customWidth="1"/>
    <col min="5133" max="5133" width="11.7265625" style="2" customWidth="1"/>
    <col min="5134" max="5134" width="9.54296875" style="2" customWidth="1"/>
    <col min="5135" max="5135" width="11.453125" style="2" customWidth="1"/>
    <col min="5136" max="5376" width="9" style="2"/>
    <col min="5377" max="5377" width="8.453125" style="2" customWidth="1"/>
    <col min="5378" max="5378" width="10.453125" style="2" customWidth="1"/>
    <col min="5379" max="5379" width="9.54296875" style="2" customWidth="1"/>
    <col min="5380" max="5380" width="11" style="2" customWidth="1"/>
    <col min="5381" max="5381" width="9.54296875" style="2" customWidth="1"/>
    <col min="5382" max="5382" width="11.7265625" style="2" customWidth="1"/>
    <col min="5383" max="5384" width="9.54296875" style="2" customWidth="1"/>
    <col min="5385" max="5385" width="11" style="2" customWidth="1"/>
    <col min="5386" max="5388" width="9.54296875" style="2" customWidth="1"/>
    <col min="5389" max="5389" width="11.7265625" style="2" customWidth="1"/>
    <col min="5390" max="5390" width="9.54296875" style="2" customWidth="1"/>
    <col min="5391" max="5391" width="11.453125" style="2" customWidth="1"/>
    <col min="5392" max="5632" width="9" style="2"/>
    <col min="5633" max="5633" width="8.453125" style="2" customWidth="1"/>
    <col min="5634" max="5634" width="10.453125" style="2" customWidth="1"/>
    <col min="5635" max="5635" width="9.54296875" style="2" customWidth="1"/>
    <col min="5636" max="5636" width="11" style="2" customWidth="1"/>
    <col min="5637" max="5637" width="9.54296875" style="2" customWidth="1"/>
    <col min="5638" max="5638" width="11.7265625" style="2" customWidth="1"/>
    <col min="5639" max="5640" width="9.54296875" style="2" customWidth="1"/>
    <col min="5641" max="5641" width="11" style="2" customWidth="1"/>
    <col min="5642" max="5644" width="9.54296875" style="2" customWidth="1"/>
    <col min="5645" max="5645" width="11.7265625" style="2" customWidth="1"/>
    <col min="5646" max="5646" width="9.54296875" style="2" customWidth="1"/>
    <col min="5647" max="5647" width="11.453125" style="2" customWidth="1"/>
    <col min="5648" max="5888" width="9" style="2"/>
    <col min="5889" max="5889" width="8.453125" style="2" customWidth="1"/>
    <col min="5890" max="5890" width="10.453125" style="2" customWidth="1"/>
    <col min="5891" max="5891" width="9.54296875" style="2" customWidth="1"/>
    <col min="5892" max="5892" width="11" style="2" customWidth="1"/>
    <col min="5893" max="5893" width="9.54296875" style="2" customWidth="1"/>
    <col min="5894" max="5894" width="11.7265625" style="2" customWidth="1"/>
    <col min="5895" max="5896" width="9.54296875" style="2" customWidth="1"/>
    <col min="5897" max="5897" width="11" style="2" customWidth="1"/>
    <col min="5898" max="5900" width="9.54296875" style="2" customWidth="1"/>
    <col min="5901" max="5901" width="11.7265625" style="2" customWidth="1"/>
    <col min="5902" max="5902" width="9.54296875" style="2" customWidth="1"/>
    <col min="5903" max="5903" width="11.453125" style="2" customWidth="1"/>
    <col min="5904" max="6144" width="9" style="2"/>
    <col min="6145" max="6145" width="8.453125" style="2" customWidth="1"/>
    <col min="6146" max="6146" width="10.453125" style="2" customWidth="1"/>
    <col min="6147" max="6147" width="9.54296875" style="2" customWidth="1"/>
    <col min="6148" max="6148" width="11" style="2" customWidth="1"/>
    <col min="6149" max="6149" width="9.54296875" style="2" customWidth="1"/>
    <col min="6150" max="6150" width="11.7265625" style="2" customWidth="1"/>
    <col min="6151" max="6152" width="9.54296875" style="2" customWidth="1"/>
    <col min="6153" max="6153" width="11" style="2" customWidth="1"/>
    <col min="6154" max="6156" width="9.54296875" style="2" customWidth="1"/>
    <col min="6157" max="6157" width="11.7265625" style="2" customWidth="1"/>
    <col min="6158" max="6158" width="9.54296875" style="2" customWidth="1"/>
    <col min="6159" max="6159" width="11.453125" style="2" customWidth="1"/>
    <col min="6160" max="6400" width="9" style="2"/>
    <col min="6401" max="6401" width="8.453125" style="2" customWidth="1"/>
    <col min="6402" max="6402" width="10.453125" style="2" customWidth="1"/>
    <col min="6403" max="6403" width="9.54296875" style="2" customWidth="1"/>
    <col min="6404" max="6404" width="11" style="2" customWidth="1"/>
    <col min="6405" max="6405" width="9.54296875" style="2" customWidth="1"/>
    <col min="6406" max="6406" width="11.7265625" style="2" customWidth="1"/>
    <col min="6407" max="6408" width="9.54296875" style="2" customWidth="1"/>
    <col min="6409" max="6409" width="11" style="2" customWidth="1"/>
    <col min="6410" max="6412" width="9.54296875" style="2" customWidth="1"/>
    <col min="6413" max="6413" width="11.7265625" style="2" customWidth="1"/>
    <col min="6414" max="6414" width="9.54296875" style="2" customWidth="1"/>
    <col min="6415" max="6415" width="11.453125" style="2" customWidth="1"/>
    <col min="6416" max="6656" width="9" style="2"/>
    <col min="6657" max="6657" width="8.453125" style="2" customWidth="1"/>
    <col min="6658" max="6658" width="10.453125" style="2" customWidth="1"/>
    <col min="6659" max="6659" width="9.54296875" style="2" customWidth="1"/>
    <col min="6660" max="6660" width="11" style="2" customWidth="1"/>
    <col min="6661" max="6661" width="9.54296875" style="2" customWidth="1"/>
    <col min="6662" max="6662" width="11.7265625" style="2" customWidth="1"/>
    <col min="6663" max="6664" width="9.54296875" style="2" customWidth="1"/>
    <col min="6665" max="6665" width="11" style="2" customWidth="1"/>
    <col min="6666" max="6668" width="9.54296875" style="2" customWidth="1"/>
    <col min="6669" max="6669" width="11.7265625" style="2" customWidth="1"/>
    <col min="6670" max="6670" width="9.54296875" style="2" customWidth="1"/>
    <col min="6671" max="6671" width="11.453125" style="2" customWidth="1"/>
    <col min="6672" max="6912" width="9" style="2"/>
    <col min="6913" max="6913" width="8.453125" style="2" customWidth="1"/>
    <col min="6914" max="6914" width="10.453125" style="2" customWidth="1"/>
    <col min="6915" max="6915" width="9.54296875" style="2" customWidth="1"/>
    <col min="6916" max="6916" width="11" style="2" customWidth="1"/>
    <col min="6917" max="6917" width="9.54296875" style="2" customWidth="1"/>
    <col min="6918" max="6918" width="11.7265625" style="2" customWidth="1"/>
    <col min="6919" max="6920" width="9.54296875" style="2" customWidth="1"/>
    <col min="6921" max="6921" width="11" style="2" customWidth="1"/>
    <col min="6922" max="6924" width="9.54296875" style="2" customWidth="1"/>
    <col min="6925" max="6925" width="11.7265625" style="2" customWidth="1"/>
    <col min="6926" max="6926" width="9.54296875" style="2" customWidth="1"/>
    <col min="6927" max="6927" width="11.453125" style="2" customWidth="1"/>
    <col min="6928" max="7168" width="9" style="2"/>
    <col min="7169" max="7169" width="8.453125" style="2" customWidth="1"/>
    <col min="7170" max="7170" width="10.453125" style="2" customWidth="1"/>
    <col min="7171" max="7171" width="9.54296875" style="2" customWidth="1"/>
    <col min="7172" max="7172" width="11" style="2" customWidth="1"/>
    <col min="7173" max="7173" width="9.54296875" style="2" customWidth="1"/>
    <col min="7174" max="7174" width="11.7265625" style="2" customWidth="1"/>
    <col min="7175" max="7176" width="9.54296875" style="2" customWidth="1"/>
    <col min="7177" max="7177" width="11" style="2" customWidth="1"/>
    <col min="7178" max="7180" width="9.54296875" style="2" customWidth="1"/>
    <col min="7181" max="7181" width="11.7265625" style="2" customWidth="1"/>
    <col min="7182" max="7182" width="9.54296875" style="2" customWidth="1"/>
    <col min="7183" max="7183" width="11.453125" style="2" customWidth="1"/>
    <col min="7184" max="7424" width="9" style="2"/>
    <col min="7425" max="7425" width="8.453125" style="2" customWidth="1"/>
    <col min="7426" max="7426" width="10.453125" style="2" customWidth="1"/>
    <col min="7427" max="7427" width="9.54296875" style="2" customWidth="1"/>
    <col min="7428" max="7428" width="11" style="2" customWidth="1"/>
    <col min="7429" max="7429" width="9.54296875" style="2" customWidth="1"/>
    <col min="7430" max="7430" width="11.7265625" style="2" customWidth="1"/>
    <col min="7431" max="7432" width="9.54296875" style="2" customWidth="1"/>
    <col min="7433" max="7433" width="11" style="2" customWidth="1"/>
    <col min="7434" max="7436" width="9.54296875" style="2" customWidth="1"/>
    <col min="7437" max="7437" width="11.7265625" style="2" customWidth="1"/>
    <col min="7438" max="7438" width="9.54296875" style="2" customWidth="1"/>
    <col min="7439" max="7439" width="11.453125" style="2" customWidth="1"/>
    <col min="7440" max="7680" width="9" style="2"/>
    <col min="7681" max="7681" width="8.453125" style="2" customWidth="1"/>
    <col min="7682" max="7682" width="10.453125" style="2" customWidth="1"/>
    <col min="7683" max="7683" width="9.54296875" style="2" customWidth="1"/>
    <col min="7684" max="7684" width="11" style="2" customWidth="1"/>
    <col min="7685" max="7685" width="9.54296875" style="2" customWidth="1"/>
    <col min="7686" max="7686" width="11.7265625" style="2" customWidth="1"/>
    <col min="7687" max="7688" width="9.54296875" style="2" customWidth="1"/>
    <col min="7689" max="7689" width="11" style="2" customWidth="1"/>
    <col min="7690" max="7692" width="9.54296875" style="2" customWidth="1"/>
    <col min="7693" max="7693" width="11.7265625" style="2" customWidth="1"/>
    <col min="7694" max="7694" width="9.54296875" style="2" customWidth="1"/>
    <col min="7695" max="7695" width="11.453125" style="2" customWidth="1"/>
    <col min="7696" max="7936" width="9" style="2"/>
    <col min="7937" max="7937" width="8.453125" style="2" customWidth="1"/>
    <col min="7938" max="7938" width="10.453125" style="2" customWidth="1"/>
    <col min="7939" max="7939" width="9.54296875" style="2" customWidth="1"/>
    <col min="7940" max="7940" width="11" style="2" customWidth="1"/>
    <col min="7941" max="7941" width="9.54296875" style="2" customWidth="1"/>
    <col min="7942" max="7942" width="11.7265625" style="2" customWidth="1"/>
    <col min="7943" max="7944" width="9.54296875" style="2" customWidth="1"/>
    <col min="7945" max="7945" width="11" style="2" customWidth="1"/>
    <col min="7946" max="7948" width="9.54296875" style="2" customWidth="1"/>
    <col min="7949" max="7949" width="11.7265625" style="2" customWidth="1"/>
    <col min="7950" max="7950" width="9.54296875" style="2" customWidth="1"/>
    <col min="7951" max="7951" width="11.453125" style="2" customWidth="1"/>
    <col min="7952" max="8192" width="9" style="2"/>
    <col min="8193" max="8193" width="8.453125" style="2" customWidth="1"/>
    <col min="8194" max="8194" width="10.453125" style="2" customWidth="1"/>
    <col min="8195" max="8195" width="9.54296875" style="2" customWidth="1"/>
    <col min="8196" max="8196" width="11" style="2" customWidth="1"/>
    <col min="8197" max="8197" width="9.54296875" style="2" customWidth="1"/>
    <col min="8198" max="8198" width="11.7265625" style="2" customWidth="1"/>
    <col min="8199" max="8200" width="9.54296875" style="2" customWidth="1"/>
    <col min="8201" max="8201" width="11" style="2" customWidth="1"/>
    <col min="8202" max="8204" width="9.54296875" style="2" customWidth="1"/>
    <col min="8205" max="8205" width="11.7265625" style="2" customWidth="1"/>
    <col min="8206" max="8206" width="9.54296875" style="2" customWidth="1"/>
    <col min="8207" max="8207" width="11.453125" style="2" customWidth="1"/>
    <col min="8208" max="8448" width="9" style="2"/>
    <col min="8449" max="8449" width="8.453125" style="2" customWidth="1"/>
    <col min="8450" max="8450" width="10.453125" style="2" customWidth="1"/>
    <col min="8451" max="8451" width="9.54296875" style="2" customWidth="1"/>
    <col min="8452" max="8452" width="11" style="2" customWidth="1"/>
    <col min="8453" max="8453" width="9.54296875" style="2" customWidth="1"/>
    <col min="8454" max="8454" width="11.7265625" style="2" customWidth="1"/>
    <col min="8455" max="8456" width="9.54296875" style="2" customWidth="1"/>
    <col min="8457" max="8457" width="11" style="2" customWidth="1"/>
    <col min="8458" max="8460" width="9.54296875" style="2" customWidth="1"/>
    <col min="8461" max="8461" width="11.7265625" style="2" customWidth="1"/>
    <col min="8462" max="8462" width="9.54296875" style="2" customWidth="1"/>
    <col min="8463" max="8463" width="11.453125" style="2" customWidth="1"/>
    <col min="8464" max="8704" width="9" style="2"/>
    <col min="8705" max="8705" width="8.453125" style="2" customWidth="1"/>
    <col min="8706" max="8706" width="10.453125" style="2" customWidth="1"/>
    <col min="8707" max="8707" width="9.54296875" style="2" customWidth="1"/>
    <col min="8708" max="8708" width="11" style="2" customWidth="1"/>
    <col min="8709" max="8709" width="9.54296875" style="2" customWidth="1"/>
    <col min="8710" max="8710" width="11.7265625" style="2" customWidth="1"/>
    <col min="8711" max="8712" width="9.54296875" style="2" customWidth="1"/>
    <col min="8713" max="8713" width="11" style="2" customWidth="1"/>
    <col min="8714" max="8716" width="9.54296875" style="2" customWidth="1"/>
    <col min="8717" max="8717" width="11.7265625" style="2" customWidth="1"/>
    <col min="8718" max="8718" width="9.54296875" style="2" customWidth="1"/>
    <col min="8719" max="8719" width="11.453125" style="2" customWidth="1"/>
    <col min="8720" max="8960" width="9" style="2"/>
    <col min="8961" max="8961" width="8.453125" style="2" customWidth="1"/>
    <col min="8962" max="8962" width="10.453125" style="2" customWidth="1"/>
    <col min="8963" max="8963" width="9.54296875" style="2" customWidth="1"/>
    <col min="8964" max="8964" width="11" style="2" customWidth="1"/>
    <col min="8965" max="8965" width="9.54296875" style="2" customWidth="1"/>
    <col min="8966" max="8966" width="11.7265625" style="2" customWidth="1"/>
    <col min="8967" max="8968" width="9.54296875" style="2" customWidth="1"/>
    <col min="8969" max="8969" width="11" style="2" customWidth="1"/>
    <col min="8970" max="8972" width="9.54296875" style="2" customWidth="1"/>
    <col min="8973" max="8973" width="11.7265625" style="2" customWidth="1"/>
    <col min="8974" max="8974" width="9.54296875" style="2" customWidth="1"/>
    <col min="8975" max="8975" width="11.453125" style="2" customWidth="1"/>
    <col min="8976" max="9216" width="9" style="2"/>
    <col min="9217" max="9217" width="8.453125" style="2" customWidth="1"/>
    <col min="9218" max="9218" width="10.453125" style="2" customWidth="1"/>
    <col min="9219" max="9219" width="9.54296875" style="2" customWidth="1"/>
    <col min="9220" max="9220" width="11" style="2" customWidth="1"/>
    <col min="9221" max="9221" width="9.54296875" style="2" customWidth="1"/>
    <col min="9222" max="9222" width="11.7265625" style="2" customWidth="1"/>
    <col min="9223" max="9224" width="9.54296875" style="2" customWidth="1"/>
    <col min="9225" max="9225" width="11" style="2" customWidth="1"/>
    <col min="9226" max="9228" width="9.54296875" style="2" customWidth="1"/>
    <col min="9229" max="9229" width="11.7265625" style="2" customWidth="1"/>
    <col min="9230" max="9230" width="9.54296875" style="2" customWidth="1"/>
    <col min="9231" max="9231" width="11.453125" style="2" customWidth="1"/>
    <col min="9232" max="9472" width="9" style="2"/>
    <col min="9473" max="9473" width="8.453125" style="2" customWidth="1"/>
    <col min="9474" max="9474" width="10.453125" style="2" customWidth="1"/>
    <col min="9475" max="9475" width="9.54296875" style="2" customWidth="1"/>
    <col min="9476" max="9476" width="11" style="2" customWidth="1"/>
    <col min="9477" max="9477" width="9.54296875" style="2" customWidth="1"/>
    <col min="9478" max="9478" width="11.7265625" style="2" customWidth="1"/>
    <col min="9479" max="9480" width="9.54296875" style="2" customWidth="1"/>
    <col min="9481" max="9481" width="11" style="2" customWidth="1"/>
    <col min="9482" max="9484" width="9.54296875" style="2" customWidth="1"/>
    <col min="9485" max="9485" width="11.7265625" style="2" customWidth="1"/>
    <col min="9486" max="9486" width="9.54296875" style="2" customWidth="1"/>
    <col min="9487" max="9487" width="11.453125" style="2" customWidth="1"/>
    <col min="9488" max="9728" width="9" style="2"/>
    <col min="9729" max="9729" width="8.453125" style="2" customWidth="1"/>
    <col min="9730" max="9730" width="10.453125" style="2" customWidth="1"/>
    <col min="9731" max="9731" width="9.54296875" style="2" customWidth="1"/>
    <col min="9732" max="9732" width="11" style="2" customWidth="1"/>
    <col min="9733" max="9733" width="9.54296875" style="2" customWidth="1"/>
    <col min="9734" max="9734" width="11.7265625" style="2" customWidth="1"/>
    <col min="9735" max="9736" width="9.54296875" style="2" customWidth="1"/>
    <col min="9737" max="9737" width="11" style="2" customWidth="1"/>
    <col min="9738" max="9740" width="9.54296875" style="2" customWidth="1"/>
    <col min="9741" max="9741" width="11.7265625" style="2" customWidth="1"/>
    <col min="9742" max="9742" width="9.54296875" style="2" customWidth="1"/>
    <col min="9743" max="9743" width="11.453125" style="2" customWidth="1"/>
    <col min="9744" max="9984" width="9" style="2"/>
    <col min="9985" max="9985" width="8.453125" style="2" customWidth="1"/>
    <col min="9986" max="9986" width="10.453125" style="2" customWidth="1"/>
    <col min="9987" max="9987" width="9.54296875" style="2" customWidth="1"/>
    <col min="9988" max="9988" width="11" style="2" customWidth="1"/>
    <col min="9989" max="9989" width="9.54296875" style="2" customWidth="1"/>
    <col min="9990" max="9990" width="11.7265625" style="2" customWidth="1"/>
    <col min="9991" max="9992" width="9.54296875" style="2" customWidth="1"/>
    <col min="9993" max="9993" width="11" style="2" customWidth="1"/>
    <col min="9994" max="9996" width="9.54296875" style="2" customWidth="1"/>
    <col min="9997" max="9997" width="11.7265625" style="2" customWidth="1"/>
    <col min="9998" max="9998" width="9.54296875" style="2" customWidth="1"/>
    <col min="9999" max="9999" width="11.453125" style="2" customWidth="1"/>
    <col min="10000" max="10240" width="9" style="2"/>
    <col min="10241" max="10241" width="8.453125" style="2" customWidth="1"/>
    <col min="10242" max="10242" width="10.453125" style="2" customWidth="1"/>
    <col min="10243" max="10243" width="9.54296875" style="2" customWidth="1"/>
    <col min="10244" max="10244" width="11" style="2" customWidth="1"/>
    <col min="10245" max="10245" width="9.54296875" style="2" customWidth="1"/>
    <col min="10246" max="10246" width="11.7265625" style="2" customWidth="1"/>
    <col min="10247" max="10248" width="9.54296875" style="2" customWidth="1"/>
    <col min="10249" max="10249" width="11" style="2" customWidth="1"/>
    <col min="10250" max="10252" width="9.54296875" style="2" customWidth="1"/>
    <col min="10253" max="10253" width="11.7265625" style="2" customWidth="1"/>
    <col min="10254" max="10254" width="9.54296875" style="2" customWidth="1"/>
    <col min="10255" max="10255" width="11.453125" style="2" customWidth="1"/>
    <col min="10256" max="10496" width="9" style="2"/>
    <col min="10497" max="10497" width="8.453125" style="2" customWidth="1"/>
    <col min="10498" max="10498" width="10.453125" style="2" customWidth="1"/>
    <col min="10499" max="10499" width="9.54296875" style="2" customWidth="1"/>
    <col min="10500" max="10500" width="11" style="2" customWidth="1"/>
    <col min="10501" max="10501" width="9.54296875" style="2" customWidth="1"/>
    <col min="10502" max="10502" width="11.7265625" style="2" customWidth="1"/>
    <col min="10503" max="10504" width="9.54296875" style="2" customWidth="1"/>
    <col min="10505" max="10505" width="11" style="2" customWidth="1"/>
    <col min="10506" max="10508" width="9.54296875" style="2" customWidth="1"/>
    <col min="10509" max="10509" width="11.7265625" style="2" customWidth="1"/>
    <col min="10510" max="10510" width="9.54296875" style="2" customWidth="1"/>
    <col min="10511" max="10511" width="11.453125" style="2" customWidth="1"/>
    <col min="10512" max="10752" width="9" style="2"/>
    <col min="10753" max="10753" width="8.453125" style="2" customWidth="1"/>
    <col min="10754" max="10754" width="10.453125" style="2" customWidth="1"/>
    <col min="10755" max="10755" width="9.54296875" style="2" customWidth="1"/>
    <col min="10756" max="10756" width="11" style="2" customWidth="1"/>
    <col min="10757" max="10757" width="9.54296875" style="2" customWidth="1"/>
    <col min="10758" max="10758" width="11.7265625" style="2" customWidth="1"/>
    <col min="10759" max="10760" width="9.54296875" style="2" customWidth="1"/>
    <col min="10761" max="10761" width="11" style="2" customWidth="1"/>
    <col min="10762" max="10764" width="9.54296875" style="2" customWidth="1"/>
    <col min="10765" max="10765" width="11.7265625" style="2" customWidth="1"/>
    <col min="10766" max="10766" width="9.54296875" style="2" customWidth="1"/>
    <col min="10767" max="10767" width="11.453125" style="2" customWidth="1"/>
    <col min="10768" max="11008" width="9" style="2"/>
    <col min="11009" max="11009" width="8.453125" style="2" customWidth="1"/>
    <col min="11010" max="11010" width="10.453125" style="2" customWidth="1"/>
    <col min="11011" max="11011" width="9.54296875" style="2" customWidth="1"/>
    <col min="11012" max="11012" width="11" style="2" customWidth="1"/>
    <col min="11013" max="11013" width="9.54296875" style="2" customWidth="1"/>
    <col min="11014" max="11014" width="11.7265625" style="2" customWidth="1"/>
    <col min="11015" max="11016" width="9.54296875" style="2" customWidth="1"/>
    <col min="11017" max="11017" width="11" style="2" customWidth="1"/>
    <col min="11018" max="11020" width="9.54296875" style="2" customWidth="1"/>
    <col min="11021" max="11021" width="11.7265625" style="2" customWidth="1"/>
    <col min="11022" max="11022" width="9.54296875" style="2" customWidth="1"/>
    <col min="11023" max="11023" width="11.453125" style="2" customWidth="1"/>
    <col min="11024" max="11264" width="9" style="2"/>
    <col min="11265" max="11265" width="8.453125" style="2" customWidth="1"/>
    <col min="11266" max="11266" width="10.453125" style="2" customWidth="1"/>
    <col min="11267" max="11267" width="9.54296875" style="2" customWidth="1"/>
    <col min="11268" max="11268" width="11" style="2" customWidth="1"/>
    <col min="11269" max="11269" width="9.54296875" style="2" customWidth="1"/>
    <col min="11270" max="11270" width="11.7265625" style="2" customWidth="1"/>
    <col min="11271" max="11272" width="9.54296875" style="2" customWidth="1"/>
    <col min="11273" max="11273" width="11" style="2" customWidth="1"/>
    <col min="11274" max="11276" width="9.54296875" style="2" customWidth="1"/>
    <col min="11277" max="11277" width="11.7265625" style="2" customWidth="1"/>
    <col min="11278" max="11278" width="9.54296875" style="2" customWidth="1"/>
    <col min="11279" max="11279" width="11.453125" style="2" customWidth="1"/>
    <col min="11280" max="11520" width="9" style="2"/>
    <col min="11521" max="11521" width="8.453125" style="2" customWidth="1"/>
    <col min="11522" max="11522" width="10.453125" style="2" customWidth="1"/>
    <col min="11523" max="11523" width="9.54296875" style="2" customWidth="1"/>
    <col min="11524" max="11524" width="11" style="2" customWidth="1"/>
    <col min="11525" max="11525" width="9.54296875" style="2" customWidth="1"/>
    <col min="11526" max="11526" width="11.7265625" style="2" customWidth="1"/>
    <col min="11527" max="11528" width="9.54296875" style="2" customWidth="1"/>
    <col min="11529" max="11529" width="11" style="2" customWidth="1"/>
    <col min="11530" max="11532" width="9.54296875" style="2" customWidth="1"/>
    <col min="11533" max="11533" width="11.7265625" style="2" customWidth="1"/>
    <col min="11534" max="11534" width="9.54296875" style="2" customWidth="1"/>
    <col min="11535" max="11535" width="11.453125" style="2" customWidth="1"/>
    <col min="11536" max="11776" width="9" style="2"/>
    <col min="11777" max="11777" width="8.453125" style="2" customWidth="1"/>
    <col min="11778" max="11778" width="10.453125" style="2" customWidth="1"/>
    <col min="11779" max="11779" width="9.54296875" style="2" customWidth="1"/>
    <col min="11780" max="11780" width="11" style="2" customWidth="1"/>
    <col min="11781" max="11781" width="9.54296875" style="2" customWidth="1"/>
    <col min="11782" max="11782" width="11.7265625" style="2" customWidth="1"/>
    <col min="11783" max="11784" width="9.54296875" style="2" customWidth="1"/>
    <col min="11785" max="11785" width="11" style="2" customWidth="1"/>
    <col min="11786" max="11788" width="9.54296875" style="2" customWidth="1"/>
    <col min="11789" max="11789" width="11.7265625" style="2" customWidth="1"/>
    <col min="11790" max="11790" width="9.54296875" style="2" customWidth="1"/>
    <col min="11791" max="11791" width="11.453125" style="2" customWidth="1"/>
    <col min="11792" max="12032" width="9" style="2"/>
    <col min="12033" max="12033" width="8.453125" style="2" customWidth="1"/>
    <col min="12034" max="12034" width="10.453125" style="2" customWidth="1"/>
    <col min="12035" max="12035" width="9.54296875" style="2" customWidth="1"/>
    <col min="12036" max="12036" width="11" style="2" customWidth="1"/>
    <col min="12037" max="12037" width="9.54296875" style="2" customWidth="1"/>
    <col min="12038" max="12038" width="11.7265625" style="2" customWidth="1"/>
    <col min="12039" max="12040" width="9.54296875" style="2" customWidth="1"/>
    <col min="12041" max="12041" width="11" style="2" customWidth="1"/>
    <col min="12042" max="12044" width="9.54296875" style="2" customWidth="1"/>
    <col min="12045" max="12045" width="11.7265625" style="2" customWidth="1"/>
    <col min="12046" max="12046" width="9.54296875" style="2" customWidth="1"/>
    <col min="12047" max="12047" width="11.453125" style="2" customWidth="1"/>
    <col min="12048" max="12288" width="9" style="2"/>
    <col min="12289" max="12289" width="8.453125" style="2" customWidth="1"/>
    <col min="12290" max="12290" width="10.453125" style="2" customWidth="1"/>
    <col min="12291" max="12291" width="9.54296875" style="2" customWidth="1"/>
    <col min="12292" max="12292" width="11" style="2" customWidth="1"/>
    <col min="12293" max="12293" width="9.54296875" style="2" customWidth="1"/>
    <col min="12294" max="12294" width="11.7265625" style="2" customWidth="1"/>
    <col min="12295" max="12296" width="9.54296875" style="2" customWidth="1"/>
    <col min="12297" max="12297" width="11" style="2" customWidth="1"/>
    <col min="12298" max="12300" width="9.54296875" style="2" customWidth="1"/>
    <col min="12301" max="12301" width="11.7265625" style="2" customWidth="1"/>
    <col min="12302" max="12302" width="9.54296875" style="2" customWidth="1"/>
    <col min="12303" max="12303" width="11.453125" style="2" customWidth="1"/>
    <col min="12304" max="12544" width="9" style="2"/>
    <col min="12545" max="12545" width="8.453125" style="2" customWidth="1"/>
    <col min="12546" max="12546" width="10.453125" style="2" customWidth="1"/>
    <col min="12547" max="12547" width="9.54296875" style="2" customWidth="1"/>
    <col min="12548" max="12548" width="11" style="2" customWidth="1"/>
    <col min="12549" max="12549" width="9.54296875" style="2" customWidth="1"/>
    <col min="12550" max="12550" width="11.7265625" style="2" customWidth="1"/>
    <col min="12551" max="12552" width="9.54296875" style="2" customWidth="1"/>
    <col min="12553" max="12553" width="11" style="2" customWidth="1"/>
    <col min="12554" max="12556" width="9.54296875" style="2" customWidth="1"/>
    <col min="12557" max="12557" width="11.7265625" style="2" customWidth="1"/>
    <col min="12558" max="12558" width="9.54296875" style="2" customWidth="1"/>
    <col min="12559" max="12559" width="11.453125" style="2" customWidth="1"/>
    <col min="12560" max="12800" width="9" style="2"/>
    <col min="12801" max="12801" width="8.453125" style="2" customWidth="1"/>
    <col min="12802" max="12802" width="10.453125" style="2" customWidth="1"/>
    <col min="12803" max="12803" width="9.54296875" style="2" customWidth="1"/>
    <col min="12804" max="12804" width="11" style="2" customWidth="1"/>
    <col min="12805" max="12805" width="9.54296875" style="2" customWidth="1"/>
    <col min="12806" max="12806" width="11.7265625" style="2" customWidth="1"/>
    <col min="12807" max="12808" width="9.54296875" style="2" customWidth="1"/>
    <col min="12809" max="12809" width="11" style="2" customWidth="1"/>
    <col min="12810" max="12812" width="9.54296875" style="2" customWidth="1"/>
    <col min="12813" max="12813" width="11.7265625" style="2" customWidth="1"/>
    <col min="12814" max="12814" width="9.54296875" style="2" customWidth="1"/>
    <col min="12815" max="12815" width="11.453125" style="2" customWidth="1"/>
    <col min="12816" max="13056" width="9" style="2"/>
    <col min="13057" max="13057" width="8.453125" style="2" customWidth="1"/>
    <col min="13058" max="13058" width="10.453125" style="2" customWidth="1"/>
    <col min="13059" max="13059" width="9.54296875" style="2" customWidth="1"/>
    <col min="13060" max="13060" width="11" style="2" customWidth="1"/>
    <col min="13061" max="13061" width="9.54296875" style="2" customWidth="1"/>
    <col min="13062" max="13062" width="11.7265625" style="2" customWidth="1"/>
    <col min="13063" max="13064" width="9.54296875" style="2" customWidth="1"/>
    <col min="13065" max="13065" width="11" style="2" customWidth="1"/>
    <col min="13066" max="13068" width="9.54296875" style="2" customWidth="1"/>
    <col min="13069" max="13069" width="11.7265625" style="2" customWidth="1"/>
    <col min="13070" max="13070" width="9.54296875" style="2" customWidth="1"/>
    <col min="13071" max="13071" width="11.453125" style="2" customWidth="1"/>
    <col min="13072" max="13312" width="9" style="2"/>
    <col min="13313" max="13313" width="8.453125" style="2" customWidth="1"/>
    <col min="13314" max="13314" width="10.453125" style="2" customWidth="1"/>
    <col min="13315" max="13315" width="9.54296875" style="2" customWidth="1"/>
    <col min="13316" max="13316" width="11" style="2" customWidth="1"/>
    <col min="13317" max="13317" width="9.54296875" style="2" customWidth="1"/>
    <col min="13318" max="13318" width="11.7265625" style="2" customWidth="1"/>
    <col min="13319" max="13320" width="9.54296875" style="2" customWidth="1"/>
    <col min="13321" max="13321" width="11" style="2" customWidth="1"/>
    <col min="13322" max="13324" width="9.54296875" style="2" customWidth="1"/>
    <col min="13325" max="13325" width="11.7265625" style="2" customWidth="1"/>
    <col min="13326" max="13326" width="9.54296875" style="2" customWidth="1"/>
    <col min="13327" max="13327" width="11.453125" style="2" customWidth="1"/>
    <col min="13328" max="13568" width="9" style="2"/>
    <col min="13569" max="13569" width="8.453125" style="2" customWidth="1"/>
    <col min="13570" max="13570" width="10.453125" style="2" customWidth="1"/>
    <col min="13571" max="13571" width="9.54296875" style="2" customWidth="1"/>
    <col min="13572" max="13572" width="11" style="2" customWidth="1"/>
    <col min="13573" max="13573" width="9.54296875" style="2" customWidth="1"/>
    <col min="13574" max="13574" width="11.7265625" style="2" customWidth="1"/>
    <col min="13575" max="13576" width="9.54296875" style="2" customWidth="1"/>
    <col min="13577" max="13577" width="11" style="2" customWidth="1"/>
    <col min="13578" max="13580" width="9.54296875" style="2" customWidth="1"/>
    <col min="13581" max="13581" width="11.7265625" style="2" customWidth="1"/>
    <col min="13582" max="13582" width="9.54296875" style="2" customWidth="1"/>
    <col min="13583" max="13583" width="11.453125" style="2" customWidth="1"/>
    <col min="13584" max="13824" width="9" style="2"/>
    <col min="13825" max="13825" width="8.453125" style="2" customWidth="1"/>
    <col min="13826" max="13826" width="10.453125" style="2" customWidth="1"/>
    <col min="13827" max="13827" width="9.54296875" style="2" customWidth="1"/>
    <col min="13828" max="13828" width="11" style="2" customWidth="1"/>
    <col min="13829" max="13829" width="9.54296875" style="2" customWidth="1"/>
    <col min="13830" max="13830" width="11.7265625" style="2" customWidth="1"/>
    <col min="13831" max="13832" width="9.54296875" style="2" customWidth="1"/>
    <col min="13833" max="13833" width="11" style="2" customWidth="1"/>
    <col min="13834" max="13836" width="9.54296875" style="2" customWidth="1"/>
    <col min="13837" max="13837" width="11.7265625" style="2" customWidth="1"/>
    <col min="13838" max="13838" width="9.54296875" style="2" customWidth="1"/>
    <col min="13839" max="13839" width="11.453125" style="2" customWidth="1"/>
    <col min="13840" max="14080" width="9" style="2"/>
    <col min="14081" max="14081" width="8.453125" style="2" customWidth="1"/>
    <col min="14082" max="14082" width="10.453125" style="2" customWidth="1"/>
    <col min="14083" max="14083" width="9.54296875" style="2" customWidth="1"/>
    <col min="14084" max="14084" width="11" style="2" customWidth="1"/>
    <col min="14085" max="14085" width="9.54296875" style="2" customWidth="1"/>
    <col min="14086" max="14086" width="11.7265625" style="2" customWidth="1"/>
    <col min="14087" max="14088" width="9.54296875" style="2" customWidth="1"/>
    <col min="14089" max="14089" width="11" style="2" customWidth="1"/>
    <col min="14090" max="14092" width="9.54296875" style="2" customWidth="1"/>
    <col min="14093" max="14093" width="11.7265625" style="2" customWidth="1"/>
    <col min="14094" max="14094" width="9.54296875" style="2" customWidth="1"/>
    <col min="14095" max="14095" width="11.453125" style="2" customWidth="1"/>
    <col min="14096" max="14336" width="9" style="2"/>
    <col min="14337" max="14337" width="8.453125" style="2" customWidth="1"/>
    <col min="14338" max="14338" width="10.453125" style="2" customWidth="1"/>
    <col min="14339" max="14339" width="9.54296875" style="2" customWidth="1"/>
    <col min="14340" max="14340" width="11" style="2" customWidth="1"/>
    <col min="14341" max="14341" width="9.54296875" style="2" customWidth="1"/>
    <col min="14342" max="14342" width="11.7265625" style="2" customWidth="1"/>
    <col min="14343" max="14344" width="9.54296875" style="2" customWidth="1"/>
    <col min="14345" max="14345" width="11" style="2" customWidth="1"/>
    <col min="14346" max="14348" width="9.54296875" style="2" customWidth="1"/>
    <col min="14349" max="14349" width="11.7265625" style="2" customWidth="1"/>
    <col min="14350" max="14350" width="9.54296875" style="2" customWidth="1"/>
    <col min="14351" max="14351" width="11.453125" style="2" customWidth="1"/>
    <col min="14352" max="14592" width="9" style="2"/>
    <col min="14593" max="14593" width="8.453125" style="2" customWidth="1"/>
    <col min="14594" max="14594" width="10.453125" style="2" customWidth="1"/>
    <col min="14595" max="14595" width="9.54296875" style="2" customWidth="1"/>
    <col min="14596" max="14596" width="11" style="2" customWidth="1"/>
    <col min="14597" max="14597" width="9.54296875" style="2" customWidth="1"/>
    <col min="14598" max="14598" width="11.7265625" style="2" customWidth="1"/>
    <col min="14599" max="14600" width="9.54296875" style="2" customWidth="1"/>
    <col min="14601" max="14601" width="11" style="2" customWidth="1"/>
    <col min="14602" max="14604" width="9.54296875" style="2" customWidth="1"/>
    <col min="14605" max="14605" width="11.7265625" style="2" customWidth="1"/>
    <col min="14606" max="14606" width="9.54296875" style="2" customWidth="1"/>
    <col min="14607" max="14607" width="11.453125" style="2" customWidth="1"/>
    <col min="14608" max="14848" width="9" style="2"/>
    <col min="14849" max="14849" width="8.453125" style="2" customWidth="1"/>
    <col min="14850" max="14850" width="10.453125" style="2" customWidth="1"/>
    <col min="14851" max="14851" width="9.54296875" style="2" customWidth="1"/>
    <col min="14852" max="14852" width="11" style="2" customWidth="1"/>
    <col min="14853" max="14853" width="9.54296875" style="2" customWidth="1"/>
    <col min="14854" max="14854" width="11.7265625" style="2" customWidth="1"/>
    <col min="14855" max="14856" width="9.54296875" style="2" customWidth="1"/>
    <col min="14857" max="14857" width="11" style="2" customWidth="1"/>
    <col min="14858" max="14860" width="9.54296875" style="2" customWidth="1"/>
    <col min="14861" max="14861" width="11.7265625" style="2" customWidth="1"/>
    <col min="14862" max="14862" width="9.54296875" style="2" customWidth="1"/>
    <col min="14863" max="14863" width="11.453125" style="2" customWidth="1"/>
    <col min="14864" max="15104" width="9" style="2"/>
    <col min="15105" max="15105" width="8.453125" style="2" customWidth="1"/>
    <col min="15106" max="15106" width="10.453125" style="2" customWidth="1"/>
    <col min="15107" max="15107" width="9.54296875" style="2" customWidth="1"/>
    <col min="15108" max="15108" width="11" style="2" customWidth="1"/>
    <col min="15109" max="15109" width="9.54296875" style="2" customWidth="1"/>
    <col min="15110" max="15110" width="11.7265625" style="2" customWidth="1"/>
    <col min="15111" max="15112" width="9.54296875" style="2" customWidth="1"/>
    <col min="15113" max="15113" width="11" style="2" customWidth="1"/>
    <col min="15114" max="15116" width="9.54296875" style="2" customWidth="1"/>
    <col min="15117" max="15117" width="11.7265625" style="2" customWidth="1"/>
    <col min="15118" max="15118" width="9.54296875" style="2" customWidth="1"/>
    <col min="15119" max="15119" width="11.453125" style="2" customWidth="1"/>
    <col min="15120" max="15360" width="9" style="2"/>
    <col min="15361" max="15361" width="8.453125" style="2" customWidth="1"/>
    <col min="15362" max="15362" width="10.453125" style="2" customWidth="1"/>
    <col min="15363" max="15363" width="9.54296875" style="2" customWidth="1"/>
    <col min="15364" max="15364" width="11" style="2" customWidth="1"/>
    <col min="15365" max="15365" width="9.54296875" style="2" customWidth="1"/>
    <col min="15366" max="15366" width="11.7265625" style="2" customWidth="1"/>
    <col min="15367" max="15368" width="9.54296875" style="2" customWidth="1"/>
    <col min="15369" max="15369" width="11" style="2" customWidth="1"/>
    <col min="15370" max="15372" width="9.54296875" style="2" customWidth="1"/>
    <col min="15373" max="15373" width="11.7265625" style="2" customWidth="1"/>
    <col min="15374" max="15374" width="9.54296875" style="2" customWidth="1"/>
    <col min="15375" max="15375" width="11.453125" style="2" customWidth="1"/>
    <col min="15376" max="15616" width="9" style="2"/>
    <col min="15617" max="15617" width="8.453125" style="2" customWidth="1"/>
    <col min="15618" max="15618" width="10.453125" style="2" customWidth="1"/>
    <col min="15619" max="15619" width="9.54296875" style="2" customWidth="1"/>
    <col min="15620" max="15620" width="11" style="2" customWidth="1"/>
    <col min="15621" max="15621" width="9.54296875" style="2" customWidth="1"/>
    <col min="15622" max="15622" width="11.7265625" style="2" customWidth="1"/>
    <col min="15623" max="15624" width="9.54296875" style="2" customWidth="1"/>
    <col min="15625" max="15625" width="11" style="2" customWidth="1"/>
    <col min="15626" max="15628" width="9.54296875" style="2" customWidth="1"/>
    <col min="15629" max="15629" width="11.7265625" style="2" customWidth="1"/>
    <col min="15630" max="15630" width="9.54296875" style="2" customWidth="1"/>
    <col min="15631" max="15631" width="11.453125" style="2" customWidth="1"/>
    <col min="15632" max="15872" width="9" style="2"/>
    <col min="15873" max="15873" width="8.453125" style="2" customWidth="1"/>
    <col min="15874" max="15874" width="10.453125" style="2" customWidth="1"/>
    <col min="15875" max="15875" width="9.54296875" style="2" customWidth="1"/>
    <col min="15876" max="15876" width="11" style="2" customWidth="1"/>
    <col min="15877" max="15877" width="9.54296875" style="2" customWidth="1"/>
    <col min="15878" max="15878" width="11.7265625" style="2" customWidth="1"/>
    <col min="15879" max="15880" width="9.54296875" style="2" customWidth="1"/>
    <col min="15881" max="15881" width="11" style="2" customWidth="1"/>
    <col min="15882" max="15884" width="9.54296875" style="2" customWidth="1"/>
    <col min="15885" max="15885" width="11.7265625" style="2" customWidth="1"/>
    <col min="15886" max="15886" width="9.54296875" style="2" customWidth="1"/>
    <col min="15887" max="15887" width="11.453125" style="2" customWidth="1"/>
    <col min="15888" max="16128" width="9" style="2"/>
    <col min="16129" max="16129" width="8.453125" style="2" customWidth="1"/>
    <col min="16130" max="16130" width="10.453125" style="2" customWidth="1"/>
    <col min="16131" max="16131" width="9.54296875" style="2" customWidth="1"/>
    <col min="16132" max="16132" width="11" style="2" customWidth="1"/>
    <col min="16133" max="16133" width="9.54296875" style="2" customWidth="1"/>
    <col min="16134" max="16134" width="11.7265625" style="2" customWidth="1"/>
    <col min="16135" max="16136" width="9.54296875" style="2" customWidth="1"/>
    <col min="16137" max="16137" width="11" style="2" customWidth="1"/>
    <col min="16138" max="16140" width="9.54296875" style="2" customWidth="1"/>
    <col min="16141" max="16141" width="11.7265625" style="2" customWidth="1"/>
    <col min="16142" max="16142" width="9.54296875" style="2" customWidth="1"/>
    <col min="16143" max="16143" width="11.453125" style="2" customWidth="1"/>
    <col min="16144" max="16384" width="9" style="2"/>
  </cols>
  <sheetData>
    <row r="1" spans="1:19" ht="45" customHeight="1" x14ac:dyDescent="0.35">
      <c r="A1" s="71" t="s">
        <v>141</v>
      </c>
    </row>
    <row r="2" spans="1:19" ht="20.25" customHeight="1" x14ac:dyDescent="0.35">
      <c r="A2" s="72" t="s">
        <v>25</v>
      </c>
    </row>
    <row r="3" spans="1:19" ht="20.25" customHeight="1" x14ac:dyDescent="0.35">
      <c r="A3" s="72" t="s">
        <v>120</v>
      </c>
    </row>
    <row r="4" spans="1:19" customFormat="1" ht="20.25" customHeight="1" x14ac:dyDescent="0.35">
      <c r="A4" s="72" t="s">
        <v>134</v>
      </c>
      <c r="B4" s="84"/>
      <c r="C4" s="84"/>
      <c r="D4" s="84"/>
      <c r="E4" s="84"/>
      <c r="F4" s="84"/>
      <c r="G4" s="84"/>
      <c r="H4" s="84"/>
      <c r="I4" s="84"/>
      <c r="J4" s="84"/>
      <c r="K4" s="85"/>
      <c r="L4" s="84"/>
      <c r="M4" s="84"/>
      <c r="N4" s="84"/>
      <c r="O4" s="84"/>
      <c r="P4" s="84"/>
      <c r="Q4" s="84"/>
    </row>
    <row r="5" spans="1:19" ht="20.25" customHeight="1" x14ac:dyDescent="0.35">
      <c r="A5" s="115"/>
      <c r="B5" s="70" t="s">
        <v>35</v>
      </c>
      <c r="C5" s="64"/>
      <c r="D5" s="64"/>
      <c r="E5" s="64"/>
      <c r="F5" s="65"/>
      <c r="G5" s="70" t="s">
        <v>36</v>
      </c>
      <c r="H5" s="64"/>
      <c r="I5" s="64"/>
      <c r="J5" s="64"/>
      <c r="K5" s="64"/>
      <c r="L5" s="64"/>
      <c r="M5" s="64"/>
      <c r="N5" s="65"/>
      <c r="O5" s="65"/>
    </row>
    <row r="6" spans="1:19" ht="60" customHeight="1" x14ac:dyDescent="0.35">
      <c r="A6" s="68" t="s">
        <v>133</v>
      </c>
      <c r="B6" s="67" t="s">
        <v>123</v>
      </c>
      <c r="C6" s="67" t="s">
        <v>124</v>
      </c>
      <c r="D6" s="67" t="s">
        <v>125</v>
      </c>
      <c r="E6" s="67" t="s">
        <v>126</v>
      </c>
      <c r="F6" s="68" t="s">
        <v>37</v>
      </c>
      <c r="G6" s="67" t="s">
        <v>46</v>
      </c>
      <c r="H6" s="67" t="s">
        <v>127</v>
      </c>
      <c r="I6" s="142" t="s">
        <v>579</v>
      </c>
      <c r="J6" s="67" t="s">
        <v>128</v>
      </c>
      <c r="K6" s="67" t="s">
        <v>129</v>
      </c>
      <c r="L6" s="67" t="s">
        <v>130</v>
      </c>
      <c r="M6" s="67" t="s">
        <v>131</v>
      </c>
      <c r="N6" s="68" t="s">
        <v>38</v>
      </c>
      <c r="O6" s="149" t="s">
        <v>132</v>
      </c>
    </row>
    <row r="7" spans="1:19" ht="20.25" customHeight="1" x14ac:dyDescent="0.35">
      <c r="A7" s="148" t="s">
        <v>488</v>
      </c>
      <c r="B7" s="74">
        <f>'Quarter (GWh)'!B7*0.0914</f>
        <v>0</v>
      </c>
      <c r="C7" s="74">
        <f>'Quarter (GWh)'!C7*0.0914</f>
        <v>0</v>
      </c>
      <c r="D7" s="74">
        <f>SUM('Month (Million m3)'!D7:D9)</f>
        <v>280.97000000000003</v>
      </c>
      <c r="E7" s="74">
        <f>'Quarter (GWh)'!E7*0.0914</f>
        <v>0</v>
      </c>
      <c r="F7" s="75">
        <f>SUM('Month (Million m3)'!F7:F9)</f>
        <v>280.97000000000003</v>
      </c>
      <c r="G7" s="74">
        <f>SUM('Month (Million m3)'!G7:G9)</f>
        <v>1938.97</v>
      </c>
      <c r="H7" s="74">
        <f>SUM('Month (Million m3)'!H7:H9)</f>
        <v>249.32999999999998</v>
      </c>
      <c r="I7" s="74">
        <f>SUM('Month (Million m3)'!I7:I9)</f>
        <v>249.32999999999998</v>
      </c>
      <c r="J7" s="74">
        <f>SUM('Month (Million m3)'!J7:J9)</f>
        <v>0</v>
      </c>
      <c r="K7" s="74">
        <f>SUM('Month (Million m3)'!K7:K9)</f>
        <v>798.38</v>
      </c>
      <c r="L7" s="74">
        <f>SUM('Month (Million m3)'!L7:L9)</f>
        <v>0</v>
      </c>
      <c r="M7" s="74">
        <f>SUM('Month (Million m3)'!M7:M9)</f>
        <v>0</v>
      </c>
      <c r="N7" s="75">
        <f>'Quarter (GWh)'!N7*0.0914</f>
        <v>2986.6777999999999</v>
      </c>
      <c r="O7" s="154">
        <f>'Quarter (GWh)'!O7*0.0914</f>
        <v>-2705.7141999999999</v>
      </c>
    </row>
    <row r="8" spans="1:19" ht="20.25" customHeight="1" x14ac:dyDescent="0.35">
      <c r="A8" s="148" t="s">
        <v>487</v>
      </c>
      <c r="B8" s="74">
        <f>'Quarter (GWh)'!B8*0.0914</f>
        <v>0</v>
      </c>
      <c r="C8" s="74">
        <f>'Quarter (GWh)'!C8*0.0914</f>
        <v>0</v>
      </c>
      <c r="D8" s="74">
        <f>SUM('Month (Million m3)'!D10:D12)</f>
        <v>222.01</v>
      </c>
      <c r="E8" s="74">
        <f>'Quarter (GWh)'!E8*0.0914</f>
        <v>0</v>
      </c>
      <c r="F8" s="76">
        <f>SUM('Month (Million m3)'!F10:F12)</f>
        <v>222.01</v>
      </c>
      <c r="G8" s="74">
        <f>SUM('Month (Million m3)'!G10:G12)</f>
        <v>3144.26</v>
      </c>
      <c r="H8" s="74">
        <f>SUM('Month (Million m3)'!H10:H12)</f>
        <v>196.87</v>
      </c>
      <c r="I8" s="74">
        <f>SUM('Month (Million m3)'!I10:I12)</f>
        <v>196.87</v>
      </c>
      <c r="J8" s="74">
        <f>SUM('Month (Million m3)'!J10:J12)</f>
        <v>0</v>
      </c>
      <c r="K8" s="74">
        <f>SUM('Month (Million m3)'!K10:K12)</f>
        <v>746.56</v>
      </c>
      <c r="L8" s="74">
        <f>SUM('Month (Million m3)'!L10:L12)</f>
        <v>0</v>
      </c>
      <c r="M8" s="74">
        <f>SUM('Month (Million m3)'!M10:M12)</f>
        <v>0</v>
      </c>
      <c r="N8" s="76">
        <f>'Quarter (GWh)'!N8*0.0914</f>
        <v>4087.6821999999997</v>
      </c>
      <c r="O8" s="155">
        <f>'Quarter (GWh)'!O8*0.0914</f>
        <v>-3865.6715999999997</v>
      </c>
    </row>
    <row r="9" spans="1:19" ht="20.25" customHeight="1" x14ac:dyDescent="0.35">
      <c r="A9" s="148" t="s">
        <v>486</v>
      </c>
      <c r="B9" s="74">
        <f>'Quarter (GWh)'!B9*0.0914</f>
        <v>0</v>
      </c>
      <c r="C9" s="74">
        <f>'Quarter (GWh)'!C9*0.0914</f>
        <v>0</v>
      </c>
      <c r="D9" s="74">
        <f>SUM('Month (Million m3)'!D13:D15)</f>
        <v>225.03000000000003</v>
      </c>
      <c r="E9" s="74">
        <f>'Quarter (GWh)'!E9*0.0914</f>
        <v>0</v>
      </c>
      <c r="F9" s="76">
        <f>SUM('Month (Million m3)'!F13:F15)</f>
        <v>225.03000000000003</v>
      </c>
      <c r="G9" s="74">
        <f>SUM('Month (Million m3)'!G13:G15)</f>
        <v>2961.09</v>
      </c>
      <c r="H9" s="74">
        <f>SUM('Month (Million m3)'!H13:H15)</f>
        <v>110.03999999999999</v>
      </c>
      <c r="I9" s="74">
        <f>SUM('Month (Million m3)'!I13:I15)</f>
        <v>110.03999999999999</v>
      </c>
      <c r="J9" s="74">
        <f>SUM('Month (Million m3)'!J13:J15)</f>
        <v>0</v>
      </c>
      <c r="K9" s="74">
        <f>SUM('Month (Million m3)'!K13:K15)</f>
        <v>608.99</v>
      </c>
      <c r="L9" s="74">
        <f>SUM('Month (Million m3)'!L13:L15)</f>
        <v>0</v>
      </c>
      <c r="M9" s="74">
        <f>SUM('Month (Million m3)'!M13:M15)</f>
        <v>0</v>
      </c>
      <c r="N9" s="76">
        <f>'Quarter (GWh)'!N9*0.0914</f>
        <v>3680.1295999999998</v>
      </c>
      <c r="O9" s="155">
        <f>'Quarter (GWh)'!O9*0.0914</f>
        <v>-3455.1027999999997</v>
      </c>
      <c r="S9" s="107"/>
    </row>
    <row r="10" spans="1:19" ht="20.25" customHeight="1" x14ac:dyDescent="0.35">
      <c r="A10" s="148" t="s">
        <v>485</v>
      </c>
      <c r="B10" s="74">
        <f>'Quarter (GWh)'!B10*0.0914</f>
        <v>270.08699999999999</v>
      </c>
      <c r="C10" s="74">
        <f>'Quarter (GWh)'!C10*0.0914</f>
        <v>0</v>
      </c>
      <c r="D10" s="74">
        <f>SUM('Month (Million m3)'!D16:D18)</f>
        <v>302.89999999999998</v>
      </c>
      <c r="E10" s="74">
        <f>'Quarter (GWh)'!E10*0.0914</f>
        <v>0</v>
      </c>
      <c r="F10" s="76">
        <f>SUM('Month (Million m3)'!F16:F18)</f>
        <v>572.99</v>
      </c>
      <c r="G10" s="74">
        <f>SUM('Month (Million m3)'!G16:G18)</f>
        <v>599.76</v>
      </c>
      <c r="H10" s="74">
        <f>SUM('Month (Million m3)'!H16:H18)</f>
        <v>149.63</v>
      </c>
      <c r="I10" s="74">
        <f>SUM('Month (Million m3)'!I16:I18)</f>
        <v>149.63</v>
      </c>
      <c r="J10" s="74">
        <f>SUM('Month (Million m3)'!J16:J18)</f>
        <v>0</v>
      </c>
      <c r="K10" s="74">
        <f>SUM('Month (Million m3)'!K16:K18)</f>
        <v>793.53</v>
      </c>
      <c r="L10" s="74">
        <f>SUM('Month (Million m3)'!L16:L18)</f>
        <v>0</v>
      </c>
      <c r="M10" s="74">
        <f>SUM('Month (Million m3)'!M16:M18)</f>
        <v>0</v>
      </c>
      <c r="N10" s="76">
        <f>'Quarter (GWh)'!N10*0.0914</f>
        <v>1542.9233999999999</v>
      </c>
      <c r="O10" s="155">
        <f>'Quarter (GWh)'!O10*0.0914</f>
        <v>-969.93679999999995</v>
      </c>
      <c r="S10" s="107"/>
    </row>
    <row r="11" spans="1:19" ht="20.25" customHeight="1" x14ac:dyDescent="0.35">
      <c r="A11" s="148" t="s">
        <v>484</v>
      </c>
      <c r="B11" s="74">
        <f>'Quarter (GWh)'!B11*0.0914</f>
        <v>281.512</v>
      </c>
      <c r="C11" s="74">
        <f>'Quarter (GWh)'!C11*0.0914</f>
        <v>0</v>
      </c>
      <c r="D11" s="74">
        <f>SUM('Month (Million m3)'!D19:D21)</f>
        <v>262.59999999999997</v>
      </c>
      <c r="E11" s="74">
        <f>'Quarter (GWh)'!E11*0.0914</f>
        <v>0</v>
      </c>
      <c r="F11" s="76">
        <f>SUM('Month (Million m3)'!F19:F21)</f>
        <v>544.09999999999991</v>
      </c>
      <c r="G11" s="74">
        <f>SUM('Month (Million m3)'!G19:G21)</f>
        <v>213.14000000000001</v>
      </c>
      <c r="H11" s="74">
        <f>SUM('Month (Million m3)'!H19:H21)</f>
        <v>139.11000000000001</v>
      </c>
      <c r="I11" s="74">
        <f>SUM('Month (Million m3)'!I19:I21)</f>
        <v>139.11000000000001</v>
      </c>
      <c r="J11" s="74">
        <f>SUM('Month (Million m3)'!J19:J21)</f>
        <v>0</v>
      </c>
      <c r="K11" s="74">
        <f>SUM('Month (Million m3)'!K19:K21)</f>
        <v>964.37</v>
      </c>
      <c r="L11" s="74">
        <f>SUM('Month (Million m3)'!L19:L21)</f>
        <v>0</v>
      </c>
      <c r="M11" s="74">
        <f>SUM('Month (Million m3)'!M19:M21)</f>
        <v>0</v>
      </c>
      <c r="N11" s="76">
        <f>'Quarter (GWh)'!N11*0.0914</f>
        <v>1312.3211999999999</v>
      </c>
      <c r="O11" s="155">
        <f>'Quarter (GWh)'!O11*0.0914</f>
        <v>-768.21699999999998</v>
      </c>
      <c r="S11" s="107"/>
    </row>
    <row r="12" spans="1:19" ht="20.25" customHeight="1" x14ac:dyDescent="0.35">
      <c r="A12" s="148" t="s">
        <v>483</v>
      </c>
      <c r="B12" s="74">
        <f>'Quarter (GWh)'!B12*0.0914</f>
        <v>0</v>
      </c>
      <c r="C12" s="74">
        <f>'Quarter (GWh)'!C12*0.0914</f>
        <v>0</v>
      </c>
      <c r="D12" s="74">
        <f>SUM('Month (Million m3)'!D22:D24)</f>
        <v>190.24</v>
      </c>
      <c r="E12" s="74">
        <f>'Quarter (GWh)'!E12*0.0914</f>
        <v>0</v>
      </c>
      <c r="F12" s="76">
        <f>SUM('Month (Million m3)'!F22:F24)</f>
        <v>190.24</v>
      </c>
      <c r="G12" s="74">
        <f>SUM('Month (Million m3)'!G22:G24)</f>
        <v>2460.66</v>
      </c>
      <c r="H12" s="74">
        <f>SUM('Month (Million m3)'!H22:H24)</f>
        <v>95.88</v>
      </c>
      <c r="I12" s="74">
        <f>SUM('Month (Million m3)'!I22:I24)</f>
        <v>95.88</v>
      </c>
      <c r="J12" s="74">
        <f>SUM('Month (Million m3)'!J22:J24)</f>
        <v>0</v>
      </c>
      <c r="K12" s="74">
        <f>SUM('Month (Million m3)'!K22:K24)</f>
        <v>868</v>
      </c>
      <c r="L12" s="74">
        <f>SUM('Month (Million m3)'!L22:L24)</f>
        <v>0</v>
      </c>
      <c r="M12" s="74">
        <f>SUM('Month (Million m3)'!M22:M24)</f>
        <v>0</v>
      </c>
      <c r="N12" s="76">
        <f>'Quarter (GWh)'!N12*0.0914</f>
        <v>3411.1394</v>
      </c>
      <c r="O12" s="155">
        <f>'Quarter (GWh)'!O12*0.0914</f>
        <v>-3219.5650000000001</v>
      </c>
      <c r="S12" s="107"/>
    </row>
    <row r="13" spans="1:19" ht="20.25" customHeight="1" x14ac:dyDescent="0.35">
      <c r="A13" s="148" t="s">
        <v>482</v>
      </c>
      <c r="B13" s="74">
        <f>'Quarter (GWh)'!B13*0.0914</f>
        <v>0</v>
      </c>
      <c r="C13" s="74">
        <f>'Quarter (GWh)'!C13*0.0914</f>
        <v>0</v>
      </c>
      <c r="D13" s="74">
        <f>SUM('Month (Million m3)'!D25:D27)</f>
        <v>128.9</v>
      </c>
      <c r="E13" s="74">
        <f>'Quarter (GWh)'!E13*0.0914</f>
        <v>0</v>
      </c>
      <c r="F13" s="76">
        <f>SUM('Month (Million m3)'!F25:F27)</f>
        <v>128.9</v>
      </c>
      <c r="G13" s="74">
        <f>SUM('Month (Million m3)'!G25:G27)</f>
        <v>3244.7799999999997</v>
      </c>
      <c r="H13" s="74">
        <f>SUM('Month (Million m3)'!H25:H27)</f>
        <v>124.35</v>
      </c>
      <c r="I13" s="74">
        <f>SUM('Month (Million m3)'!I25:I27)</f>
        <v>124.35</v>
      </c>
      <c r="J13" s="74">
        <f>SUM('Month (Million m3)'!J25:J27)</f>
        <v>0</v>
      </c>
      <c r="K13" s="74">
        <f>SUM('Month (Million m3)'!K25:K27)</f>
        <v>834.72</v>
      </c>
      <c r="L13" s="74">
        <f>SUM('Month (Million m3)'!L25:L27)</f>
        <v>0</v>
      </c>
      <c r="M13" s="74">
        <f>SUM('Month (Million m3)'!M25:M27)</f>
        <v>0</v>
      </c>
      <c r="N13" s="76">
        <f>'Quarter (GWh)'!N13*0.0914</f>
        <v>4184.8404</v>
      </c>
      <c r="O13" s="155">
        <f>'Quarter (GWh)'!O13*0.0914</f>
        <v>-4055.0523999999996</v>
      </c>
      <c r="S13" s="107"/>
    </row>
    <row r="14" spans="1:19" ht="20.25" customHeight="1" x14ac:dyDescent="0.35">
      <c r="A14" s="148" t="s">
        <v>481</v>
      </c>
      <c r="B14" s="74">
        <f>'Quarter (GWh)'!B14*0.0914</f>
        <v>85.458999999999989</v>
      </c>
      <c r="C14" s="74">
        <f>'Quarter (GWh)'!C14*0.0914</f>
        <v>0</v>
      </c>
      <c r="D14" s="74">
        <f>SUM('Month (Million m3)'!D28:D30)</f>
        <v>576</v>
      </c>
      <c r="E14" s="74">
        <f>'Quarter (GWh)'!E14*0.0914</f>
        <v>0</v>
      </c>
      <c r="F14" s="76">
        <f>SUM('Month (Million m3)'!F28:F30)</f>
        <v>661.46</v>
      </c>
      <c r="G14" s="74">
        <f>SUM('Month (Million m3)'!G28:G30)</f>
        <v>1503.61</v>
      </c>
      <c r="H14" s="74">
        <f>SUM('Month (Million m3)'!H28:H30)</f>
        <v>156.63999999999999</v>
      </c>
      <c r="I14" s="74">
        <f>SUM('Month (Million m3)'!I28:I30)</f>
        <v>156.63999999999999</v>
      </c>
      <c r="J14" s="74">
        <f>SUM('Month (Million m3)'!J28:J30)</f>
        <v>0</v>
      </c>
      <c r="K14" s="74">
        <f>SUM('Month (Million m3)'!K28:K30)</f>
        <v>835.24</v>
      </c>
      <c r="L14" s="74">
        <f>SUM('Month (Million m3)'!L28:L30)</f>
        <v>0</v>
      </c>
      <c r="M14" s="74">
        <f>SUM('Month (Million m3)'!M28:M30)</f>
        <v>0</v>
      </c>
      <c r="N14" s="76">
        <f>'Quarter (GWh)'!N14*0.0914</f>
        <v>2481.4186</v>
      </c>
      <c r="O14" s="155">
        <f>'Quarter (GWh)'!O14*0.0914</f>
        <v>-1816.0265999999999</v>
      </c>
      <c r="S14" s="107"/>
    </row>
    <row r="15" spans="1:19" ht="20.25" customHeight="1" x14ac:dyDescent="0.35">
      <c r="A15" s="148" t="s">
        <v>480</v>
      </c>
      <c r="B15" s="74">
        <f>SUM('Month (Million m3)'!B31:B33)</f>
        <v>511</v>
      </c>
      <c r="C15" s="74">
        <f>'Quarter (GWh)'!C15*0.0914</f>
        <v>0</v>
      </c>
      <c r="D15" s="74">
        <f>SUM('Month (Million m3)'!D31:D33)</f>
        <v>1060.5</v>
      </c>
      <c r="E15" s="74">
        <f>'Quarter (GWh)'!E15*0.0914</f>
        <v>0</v>
      </c>
      <c r="F15" s="76">
        <f>SUM('Month (Million m3)'!F31:F33)</f>
        <v>1571.5</v>
      </c>
      <c r="G15" s="74">
        <f>SUM('Month (Million m3)'!G31:G33)</f>
        <v>507</v>
      </c>
      <c r="H15" s="74">
        <f>SUM('Month (Million m3)'!H31:H33)</f>
        <v>130.61000000000001</v>
      </c>
      <c r="I15" s="74">
        <f>SUM('Month (Million m3)'!I31:I33)</f>
        <v>130.61000000000001</v>
      </c>
      <c r="J15" s="74">
        <f>SUM('Month (Million m3)'!J31:J33)</f>
        <v>0</v>
      </c>
      <c r="K15" s="74">
        <f>SUM('Month (Million m3)'!K31:K33)</f>
        <v>840</v>
      </c>
      <c r="L15" s="74">
        <f>SUM('Month (Million m3)'!L31:L33)</f>
        <v>0</v>
      </c>
      <c r="M15" s="74">
        <f>SUM('Month (Million m3)'!M31:M33)</f>
        <v>0</v>
      </c>
      <c r="N15" s="76">
        <f>'Quarter (GWh)'!N15*0.0914</f>
        <v>1476.7497999999998</v>
      </c>
      <c r="O15" s="155">
        <f>'Quarter (GWh)'!O15*0.0914</f>
        <v>121.562</v>
      </c>
      <c r="S15" s="107"/>
    </row>
    <row r="16" spans="1:19" ht="20.25" customHeight="1" x14ac:dyDescent="0.35">
      <c r="A16" s="148" t="s">
        <v>479</v>
      </c>
      <c r="B16" s="74">
        <f>SUM('Month (Million m3)'!B34:B36)</f>
        <v>0</v>
      </c>
      <c r="C16" s="74">
        <f>'Quarter (GWh)'!C16*0.0914</f>
        <v>0</v>
      </c>
      <c r="D16" s="74">
        <f>SUM('Month (Million m3)'!D34:D36)</f>
        <v>400.54</v>
      </c>
      <c r="E16" s="74">
        <f>'Quarter (GWh)'!E16*0.0914</f>
        <v>0</v>
      </c>
      <c r="F16" s="76">
        <f>SUM('Month (Million m3)'!F34:F36)</f>
        <v>400.54</v>
      </c>
      <c r="G16" s="74">
        <f>SUM('Month (Million m3)'!G34:G36)</f>
        <v>3547</v>
      </c>
      <c r="H16" s="74">
        <f>SUM('Month (Million m3)'!H34:H36)</f>
        <v>124.58000000000001</v>
      </c>
      <c r="I16" s="74">
        <f>SUM('Month (Million m3)'!I34:I36)</f>
        <v>124.58000000000001</v>
      </c>
      <c r="J16" s="74">
        <f>SUM('Month (Million m3)'!J34:J36)</f>
        <v>0</v>
      </c>
      <c r="K16" s="74">
        <f>SUM('Month (Million m3)'!K34:K36)</f>
        <v>922.64999999999986</v>
      </c>
      <c r="L16" s="74">
        <f>SUM('Month (Million m3)'!L34:L36)</f>
        <v>0</v>
      </c>
      <c r="M16" s="74">
        <f>SUM('Month (Million m3)'!M34:M36)</f>
        <v>0</v>
      </c>
      <c r="N16" s="76">
        <f>'Quarter (GWh)'!N16*0.0914</f>
        <v>4570</v>
      </c>
      <c r="O16" s="155">
        <f>'Quarter (GWh)'!O16*0.0914</f>
        <v>-4163.3613999999998</v>
      </c>
      <c r="S16" s="107"/>
    </row>
    <row r="17" spans="1:19" ht="20.25" customHeight="1" x14ac:dyDescent="0.35">
      <c r="A17" s="148" t="s">
        <v>478</v>
      </c>
      <c r="B17" s="74">
        <f>SUM('Month (Million m3)'!B37:B39)</f>
        <v>70.84</v>
      </c>
      <c r="C17" s="74">
        <f>'Quarter (GWh)'!C17*0.0914</f>
        <v>0</v>
      </c>
      <c r="D17" s="74">
        <f>SUM('Month (Million m3)'!D37:D39)</f>
        <v>457.38</v>
      </c>
      <c r="E17" s="74">
        <f>'Quarter (GWh)'!E17*0.0914</f>
        <v>0</v>
      </c>
      <c r="F17" s="76">
        <f>SUM('Month (Million m3)'!F37:F39)</f>
        <v>528.19999999999993</v>
      </c>
      <c r="G17" s="74">
        <f>SUM('Month (Million m3)'!G37:G39)</f>
        <v>2127.3599999999997</v>
      </c>
      <c r="H17" s="74">
        <f>SUM('Month (Million m3)'!H37:H39)</f>
        <v>93.32</v>
      </c>
      <c r="I17" s="74">
        <f>SUM('Month (Million m3)'!I37:I39)</f>
        <v>93.32</v>
      </c>
      <c r="J17" s="74">
        <f>SUM('Month (Million m3)'!J37:J39)</f>
        <v>0</v>
      </c>
      <c r="K17" s="74">
        <f>SUM('Month (Million m3)'!K37:K39)</f>
        <v>843.31</v>
      </c>
      <c r="L17" s="74">
        <f>SUM('Month (Million m3)'!L37:L39)</f>
        <v>0</v>
      </c>
      <c r="M17" s="74">
        <f>SUM('Month (Million m3)'!M37:M39)</f>
        <v>0</v>
      </c>
      <c r="N17" s="76">
        <f>'Quarter (GWh)'!N17*0.0914</f>
        <v>3050.6578</v>
      </c>
      <c r="O17" s="155">
        <f>'Quarter (GWh)'!O17*0.0914</f>
        <v>-2514.8709999999996</v>
      </c>
      <c r="S17" s="107"/>
    </row>
    <row r="18" spans="1:19" ht="20.25" customHeight="1" x14ac:dyDescent="0.35">
      <c r="A18" s="148" t="s">
        <v>477</v>
      </c>
      <c r="B18" s="74">
        <f>SUM('Month (Million m3)'!B40:B42)</f>
        <v>29.43</v>
      </c>
      <c r="C18" s="74">
        <f>'Quarter (GWh)'!C18*0.0914</f>
        <v>0</v>
      </c>
      <c r="D18" s="74">
        <f>SUM('Month (Million m3)'!D40:D42)</f>
        <v>1472.8400000000001</v>
      </c>
      <c r="E18" s="74">
        <f>'Quarter (GWh)'!E18*0.0914</f>
        <v>0</v>
      </c>
      <c r="F18" s="76">
        <f>SUM('Month (Million m3)'!F40:F42)</f>
        <v>1502.27</v>
      </c>
      <c r="G18" s="74">
        <f>SUM('Month (Million m3)'!G40:G42)</f>
        <v>2191.73</v>
      </c>
      <c r="H18" s="74">
        <f>SUM('Month (Million m3)'!H40:H42)</f>
        <v>93.59</v>
      </c>
      <c r="I18" s="74">
        <f>SUM('Month (Million m3)'!I40:I42)</f>
        <v>93.59</v>
      </c>
      <c r="J18" s="74">
        <f>SUM('Month (Million m3)'!J40:J42)</f>
        <v>0</v>
      </c>
      <c r="K18" s="74">
        <f>SUM('Month (Million m3)'!K40:K42)</f>
        <v>941.42000000000007</v>
      </c>
      <c r="L18" s="74">
        <f>SUM('Month (Million m3)'!L40:L42)</f>
        <v>0</v>
      </c>
      <c r="M18" s="74">
        <f>SUM('Month (Million m3)'!M40:M42)</f>
        <v>0</v>
      </c>
      <c r="N18" s="76">
        <f>'Quarter (GWh)'!N18*0.0914</f>
        <v>3220.2048</v>
      </c>
      <c r="O18" s="155">
        <f>'Quarter (GWh)'!O18*0.0914</f>
        <v>-1691.0827999999999</v>
      </c>
      <c r="S18" s="107"/>
    </row>
    <row r="19" spans="1:19" ht="20.25" customHeight="1" x14ac:dyDescent="0.35">
      <c r="A19" s="148" t="s">
        <v>476</v>
      </c>
      <c r="B19" s="74">
        <f>'Quarter (GWh)'!B19*0.0914</f>
        <v>0</v>
      </c>
      <c r="C19" s="74">
        <f>'Quarter (GWh)'!C19*0.0914</f>
        <v>0</v>
      </c>
      <c r="D19" s="74">
        <f>SUM('Month (Million m3)'!D43:D45)</f>
        <v>1732.5</v>
      </c>
      <c r="E19" s="74">
        <f>'Quarter (GWh)'!E19*0.0914</f>
        <v>0</v>
      </c>
      <c r="F19" s="76">
        <f>SUM('Month (Million m3)'!F43:F45)</f>
        <v>1732.5</v>
      </c>
      <c r="G19" s="74">
        <f>SUM('Month (Million m3)'!G43:G45)</f>
        <v>1987</v>
      </c>
      <c r="H19" s="74">
        <f>SUM('Month (Million m3)'!H43:H45)</f>
        <v>93.509999999999991</v>
      </c>
      <c r="I19" s="74">
        <f>SUM('Month (Million m3)'!I43:I45)</f>
        <v>93.509999999999991</v>
      </c>
      <c r="J19" s="74">
        <f>SUM('Month (Million m3)'!J43:J45)</f>
        <v>0</v>
      </c>
      <c r="K19" s="74">
        <f>SUM('Month (Million m3)'!K43:K45)</f>
        <v>1029</v>
      </c>
      <c r="L19" s="74">
        <f>SUM('Month (Million m3)'!L43:L45)</f>
        <v>0</v>
      </c>
      <c r="M19" s="74">
        <f>SUM('Month (Million m3)'!M43:M45)</f>
        <v>0</v>
      </c>
      <c r="N19" s="76">
        <f>'Quarter (GWh)'!N19*0.0914</f>
        <v>3095.261</v>
      </c>
      <c r="O19" s="155">
        <f>'Quarter (GWh)'!O19*0.0914</f>
        <v>-1299.9821999999999</v>
      </c>
      <c r="S19" s="107"/>
    </row>
    <row r="20" spans="1:19" ht="20.25" customHeight="1" x14ac:dyDescent="0.35">
      <c r="A20" s="148" t="s">
        <v>475</v>
      </c>
      <c r="B20" s="74">
        <f>'Quarter (GWh)'!B20*0.0914</f>
        <v>0</v>
      </c>
      <c r="C20" s="74">
        <f>'Quarter (GWh)'!C20*0.0914</f>
        <v>0</v>
      </c>
      <c r="D20" s="74">
        <f>SUM('Month (Million m3)'!D46:D48)</f>
        <v>1182.81</v>
      </c>
      <c r="E20" s="74">
        <f>'Quarter (GWh)'!E20*0.0914</f>
        <v>0</v>
      </c>
      <c r="F20" s="76">
        <f>SUM('Month (Million m3)'!F46:F48)</f>
        <v>1182.81</v>
      </c>
      <c r="G20" s="74">
        <f>SUM('Month (Million m3)'!G46:G48)</f>
        <v>4848</v>
      </c>
      <c r="H20" s="74">
        <f>SUM('Month (Million m3)'!H46:H48)</f>
        <v>65.91</v>
      </c>
      <c r="I20" s="74">
        <f>SUM('Month (Million m3)'!I46:I48)</f>
        <v>65.91</v>
      </c>
      <c r="J20" s="74">
        <f>SUM('Month (Million m3)'!J46:J48)</f>
        <v>0</v>
      </c>
      <c r="K20" s="74">
        <f>SUM('Month (Million m3)'!K46:K48)</f>
        <v>919</v>
      </c>
      <c r="L20" s="74">
        <f>SUM('Month (Million m3)'!L46:L48)</f>
        <v>0</v>
      </c>
      <c r="M20" s="74">
        <f>SUM('Month (Million m3)'!M46:M48)</f>
        <v>0</v>
      </c>
      <c r="N20" s="76">
        <f>'Quarter (GWh)'!N20*0.0914</f>
        <v>5797.3191999999999</v>
      </c>
      <c r="O20" s="155">
        <f>'Quarter (GWh)'!O20*0.0914</f>
        <v>-4575.3011999999999</v>
      </c>
      <c r="S20" s="107"/>
    </row>
    <row r="21" spans="1:19" ht="20.25" customHeight="1" x14ac:dyDescent="0.35">
      <c r="A21" s="148" t="s">
        <v>474</v>
      </c>
      <c r="B21" s="74">
        <f>'Quarter (GWh)'!B21*0.0914</f>
        <v>0</v>
      </c>
      <c r="C21" s="74">
        <f>'Quarter (GWh)'!C21*0.0914</f>
        <v>0</v>
      </c>
      <c r="D21" s="74">
        <f>SUM('Month (Million m3)'!D49:D51)</f>
        <v>936.39</v>
      </c>
      <c r="E21" s="74">
        <f>'Quarter (GWh)'!E21*0.0914</f>
        <v>0</v>
      </c>
      <c r="F21" s="76">
        <f>SUM('Month (Million m3)'!F49:F51)</f>
        <v>936.39</v>
      </c>
      <c r="G21" s="74">
        <f>SUM('Month (Million m3)'!G49:G51)</f>
        <v>3742</v>
      </c>
      <c r="H21" s="74">
        <f>SUM('Month (Million m3)'!H49:H51)</f>
        <v>79.97</v>
      </c>
      <c r="I21" s="74">
        <f>SUM('Month (Million m3)'!I49:I51)</f>
        <v>79.97</v>
      </c>
      <c r="J21" s="74">
        <f>SUM('Month (Million m3)'!J49:J51)</f>
        <v>0</v>
      </c>
      <c r="K21" s="74">
        <f>SUM('Month (Million m3)'!K49:K51)</f>
        <v>845.72</v>
      </c>
      <c r="L21" s="74">
        <f>SUM('Month (Million m3)'!L49:L51)</f>
        <v>0</v>
      </c>
      <c r="M21" s="74">
        <f>SUM('Month (Million m3)'!M49:M51)</f>
        <v>0</v>
      </c>
      <c r="N21" s="76">
        <f>'Quarter (GWh)'!N21*0.0914</f>
        <v>4641.1091999999999</v>
      </c>
      <c r="O21" s="155">
        <f>'Quarter (GWh)'!O21*0.0914</f>
        <v>-3676.9305999999997</v>
      </c>
      <c r="S21" s="107"/>
    </row>
    <row r="22" spans="1:19" ht="20.25" customHeight="1" x14ac:dyDescent="0.35">
      <c r="A22" s="148" t="s">
        <v>473</v>
      </c>
      <c r="B22" s="74">
        <f>'Quarter (GWh)'!B22*0.0914</f>
        <v>400.97179999999997</v>
      </c>
      <c r="C22" s="74">
        <f>'Quarter (GWh)'!C22*0.0914</f>
        <v>0</v>
      </c>
      <c r="D22" s="74">
        <f>SUM('Month (Million m3)'!D52:D54)</f>
        <v>2475.2400000000002</v>
      </c>
      <c r="E22" s="74">
        <f>'Quarter (GWh)'!E22*0.0914</f>
        <v>0</v>
      </c>
      <c r="F22" s="76">
        <f>SUM('Month (Million m3)'!F52:F54)</f>
        <v>2876.21</v>
      </c>
      <c r="G22" s="74">
        <f>SUM('Month (Million m3)'!G52:G54)</f>
        <v>700</v>
      </c>
      <c r="H22" s="74">
        <f>SUM('Month (Million m3)'!H52:H54)</f>
        <v>73.58</v>
      </c>
      <c r="I22" s="74">
        <f>SUM('Month (Million m3)'!I52:I54)</f>
        <v>73.58</v>
      </c>
      <c r="J22" s="74">
        <f>SUM('Month (Million m3)'!J52:J54)</f>
        <v>0</v>
      </c>
      <c r="K22" s="74">
        <f>SUM('Month (Million m3)'!K52:K54)</f>
        <v>945</v>
      </c>
      <c r="L22" s="74">
        <f>SUM('Month (Million m3)'!L52:L54)</f>
        <v>0</v>
      </c>
      <c r="M22" s="74">
        <f>SUM('Month (Million m3)'!M52:M54)</f>
        <v>0</v>
      </c>
      <c r="N22" s="76">
        <f>'Quarter (GWh)'!N22*0.0914</f>
        <v>1719.2339999999999</v>
      </c>
      <c r="O22" s="155">
        <f>'Quarter (GWh)'!O22*0.0914</f>
        <v>1258.6694</v>
      </c>
      <c r="S22" s="107"/>
    </row>
    <row r="23" spans="1:19" ht="20.25" customHeight="1" x14ac:dyDescent="0.35">
      <c r="A23" s="148" t="s">
        <v>472</v>
      </c>
      <c r="B23" s="74">
        <f>'Quarter (GWh)'!B23*0.0914</f>
        <v>1323.0149999999999</v>
      </c>
      <c r="C23" s="74">
        <f>'Quarter (GWh)'!C23*0.0914</f>
        <v>0</v>
      </c>
      <c r="D23" s="74">
        <f>SUM('Month (Million m3)'!D55:D57)</f>
        <v>2656.54</v>
      </c>
      <c r="E23" s="74">
        <f>'Quarter (GWh)'!E23*0.0914</f>
        <v>0</v>
      </c>
      <c r="F23" s="76">
        <f>SUM('Month (Million m3)'!F55:F57)</f>
        <v>3979.5600000000004</v>
      </c>
      <c r="G23" s="74">
        <f>SUM('Month (Million m3)'!G55:G57)</f>
        <v>95.51</v>
      </c>
      <c r="H23" s="74">
        <f>SUM('Month (Million m3)'!H55:H57)</f>
        <v>74.489999999999995</v>
      </c>
      <c r="I23" s="74">
        <f>SUM('Month (Million m3)'!I55:I57)</f>
        <v>74.489999999999995</v>
      </c>
      <c r="J23" s="74">
        <f>SUM('Month (Million m3)'!J55:J57)</f>
        <v>0</v>
      </c>
      <c r="K23" s="74">
        <f>SUM('Month (Million m3)'!K55:K57)</f>
        <v>893</v>
      </c>
      <c r="L23" s="74">
        <f>SUM('Month (Million m3)'!L55:L57)</f>
        <v>0</v>
      </c>
      <c r="M23" s="74">
        <f>SUM('Month (Million m3)'!M55:M57)</f>
        <v>0</v>
      </c>
      <c r="N23" s="76">
        <f>'Quarter (GWh)'!N23*0.0914</f>
        <v>1076.5092</v>
      </c>
      <c r="O23" s="155">
        <f>'Quarter (GWh)'!O23*0.0914</f>
        <v>3001.9415999999997</v>
      </c>
      <c r="S23" s="107"/>
    </row>
    <row r="24" spans="1:19" ht="20.25" customHeight="1" x14ac:dyDescent="0.35">
      <c r="A24" s="148" t="s">
        <v>471</v>
      </c>
      <c r="B24" s="74">
        <f>'Quarter (GWh)'!B24*0.0914</f>
        <v>0</v>
      </c>
      <c r="C24" s="74">
        <f>'Quarter (GWh)'!C24*0.0914</f>
        <v>0</v>
      </c>
      <c r="D24" s="74">
        <f>SUM('Month (Million m3)'!D58:D60)</f>
        <v>1355.58</v>
      </c>
      <c r="E24" s="74">
        <f>'Quarter (GWh)'!E24*0.0914</f>
        <v>0</v>
      </c>
      <c r="F24" s="76">
        <f>SUM('Month (Million m3)'!F58:F60)</f>
        <v>1355.58</v>
      </c>
      <c r="G24" s="74">
        <f>SUM('Month (Million m3)'!G58:G60)</f>
        <v>3088.3900000000003</v>
      </c>
      <c r="H24" s="74">
        <f>SUM('Month (Million m3)'!H58:H60)</f>
        <v>71.66</v>
      </c>
      <c r="I24" s="74">
        <f>SUM('Month (Million m3)'!I58:I60)</f>
        <v>71.66</v>
      </c>
      <c r="J24" s="74">
        <f>SUM('Month (Million m3)'!J58:J60)</f>
        <v>0</v>
      </c>
      <c r="K24" s="74">
        <f>SUM('Month (Million m3)'!K58:K60)</f>
        <v>883.71</v>
      </c>
      <c r="L24" s="74">
        <f>SUM('Month (Million m3)'!L58:L60)</f>
        <v>0</v>
      </c>
      <c r="M24" s="74">
        <f>SUM('Month (Million m3)'!M58:M60)</f>
        <v>0</v>
      </c>
      <c r="N24" s="76">
        <f>'Quarter (GWh)'!N24*0.0914</f>
        <v>4027.9979999999996</v>
      </c>
      <c r="O24" s="155">
        <f>'Quarter (GWh)'!O24*0.0914</f>
        <v>-2652.0623999999998</v>
      </c>
      <c r="S24" s="107"/>
    </row>
    <row r="25" spans="1:19" ht="20.25" customHeight="1" x14ac:dyDescent="0.35">
      <c r="A25" s="148" t="s">
        <v>470</v>
      </c>
      <c r="B25" s="74">
        <f>'Quarter (GWh)'!B25*0.0914</f>
        <v>20.473599999999998</v>
      </c>
      <c r="C25" s="74">
        <f>'Quarter (GWh)'!C25*0.0914</f>
        <v>0</v>
      </c>
      <c r="D25" s="74">
        <f>SUM('Month (Million m3)'!D61:D63)</f>
        <v>1441.23</v>
      </c>
      <c r="E25" s="74">
        <f>'Quarter (GWh)'!E25*0.0914</f>
        <v>0</v>
      </c>
      <c r="F25" s="76">
        <f>SUM('Month (Million m3)'!F61:F63)</f>
        <v>1461.71</v>
      </c>
      <c r="G25" s="74">
        <f>SUM('Month (Million m3)'!G61:G63)</f>
        <v>2327.4699999999998</v>
      </c>
      <c r="H25" s="74">
        <f>SUM('Month (Million m3)'!H61:H63)</f>
        <v>56.49</v>
      </c>
      <c r="I25" s="74">
        <f>SUM('Month (Million m3)'!I61:I63)</f>
        <v>56.49</v>
      </c>
      <c r="J25" s="74">
        <f>SUM('Month (Million m3)'!J61:J63)</f>
        <v>0</v>
      </c>
      <c r="K25" s="74">
        <f>SUM('Month (Million m3)'!K61:K63)</f>
        <v>841.37</v>
      </c>
      <c r="L25" s="74">
        <f>SUM('Month (Million m3)'!L61:L63)</f>
        <v>0</v>
      </c>
      <c r="M25" s="74">
        <f>SUM('Month (Million m3)'!M61:M63)</f>
        <v>0</v>
      </c>
      <c r="N25" s="76">
        <f>'Quarter (GWh)'!N25*0.0914</f>
        <v>3208.9625999999998</v>
      </c>
      <c r="O25" s="155">
        <f>'Quarter (GWh)'!O25*0.0914</f>
        <v>-1726.9115999999999</v>
      </c>
      <c r="S25" s="107"/>
    </row>
    <row r="26" spans="1:19" ht="20.25" customHeight="1" x14ac:dyDescent="0.35">
      <c r="A26" s="148" t="s">
        <v>469</v>
      </c>
      <c r="B26" s="74">
        <f>'Quarter (GWh)'!B26*0.0914</f>
        <v>995.62019999999995</v>
      </c>
      <c r="C26" s="74">
        <f>'Quarter (GWh)'!C26*0.0914</f>
        <v>0</v>
      </c>
      <c r="D26" s="74">
        <f>SUM('Month (Million m3)'!D64:D66)</f>
        <v>3005.96</v>
      </c>
      <c r="E26" s="74">
        <f>'Quarter (GWh)'!E26*0.0914</f>
        <v>0</v>
      </c>
      <c r="F26" s="76">
        <f>SUM('Month (Million m3)'!F64:F66)</f>
        <v>4001.59</v>
      </c>
      <c r="G26" s="74">
        <f>SUM('Month (Million m3)'!G64:G66)</f>
        <v>0</v>
      </c>
      <c r="H26" s="74">
        <f>SUM('Month (Million m3)'!H64:H66)</f>
        <v>61.239999999999995</v>
      </c>
      <c r="I26" s="74">
        <f>SUM('Month (Million m3)'!I64:I66)</f>
        <v>61.239999999999995</v>
      </c>
      <c r="J26" s="74">
        <f>SUM('Month (Million m3)'!J64:J66)</f>
        <v>0</v>
      </c>
      <c r="K26" s="74">
        <f>SUM('Month (Million m3)'!K64:K66)</f>
        <v>940</v>
      </c>
      <c r="L26" s="74">
        <f>SUM('Month (Million m3)'!L64:L66)</f>
        <v>0</v>
      </c>
      <c r="M26" s="74">
        <f>SUM('Month (Million m3)'!M64:M66)</f>
        <v>0</v>
      </c>
      <c r="N26" s="76">
        <f>'Quarter (GWh)'!N26*0.0914</f>
        <v>1012.1636</v>
      </c>
      <c r="O26" s="155">
        <f>'Quarter (GWh)'!O26*0.0914</f>
        <v>3106.6859999999997</v>
      </c>
      <c r="S26" s="107"/>
    </row>
    <row r="27" spans="1:19" ht="20.25" customHeight="1" x14ac:dyDescent="0.35">
      <c r="A27" s="148" t="s">
        <v>468</v>
      </c>
      <c r="B27" s="74">
        <f>'Quarter (GWh)'!B27*0.0914</f>
        <v>907.05359999999996</v>
      </c>
      <c r="C27" s="74">
        <f>'Quarter (GWh)'!C27*0.0914</f>
        <v>0</v>
      </c>
      <c r="D27" s="74">
        <f>SUM('Month (Million m3)'!D67:D69)</f>
        <v>3371.8999999999996</v>
      </c>
      <c r="E27" s="74">
        <f>'Quarter (GWh)'!E27*0.0914</f>
        <v>0</v>
      </c>
      <c r="F27" s="76">
        <f>SUM('Month (Million m3)'!F67:F69)</f>
        <v>4278.96</v>
      </c>
      <c r="G27" s="74">
        <f>SUM('Month (Million m3)'!G67:G69)</f>
        <v>175.4</v>
      </c>
      <c r="H27" s="74">
        <f>SUM('Month (Million m3)'!H67:H69)</f>
        <v>80.25</v>
      </c>
      <c r="I27" s="74">
        <f>SUM('Month (Million m3)'!I67:I69)</f>
        <v>80.25</v>
      </c>
      <c r="J27" s="74">
        <f>SUM('Month (Million m3)'!J67:J69)</f>
        <v>0</v>
      </c>
      <c r="K27" s="74">
        <f>SUM('Month (Million m3)'!K67:K69)</f>
        <v>843.09999999999991</v>
      </c>
      <c r="L27" s="74">
        <f>SUM('Month (Million m3)'!L67:L69)</f>
        <v>14.120000000000001</v>
      </c>
      <c r="M27" s="74">
        <f>SUM('Month (Million m3)'!M67:M69)</f>
        <v>0</v>
      </c>
      <c r="N27" s="76">
        <f>'Quarter (GWh)'!N27*0.0914</f>
        <v>1121.9349999999999</v>
      </c>
      <c r="O27" s="155">
        <f>'Quarter (GWh)'!O27*0.0914</f>
        <v>3278.6093999999998</v>
      </c>
      <c r="S27" s="107"/>
    </row>
    <row r="28" spans="1:19" ht="20.25" customHeight="1" x14ac:dyDescent="0.35">
      <c r="A28" s="148" t="s">
        <v>467</v>
      </c>
      <c r="B28" s="74">
        <f>'Quarter (GWh)'!B28*0.0914</f>
        <v>0</v>
      </c>
      <c r="C28" s="74">
        <f>'Quarter (GWh)'!C28*0.0914</f>
        <v>0</v>
      </c>
      <c r="D28" s="74">
        <f>SUM('Month (Million m3)'!D70:D72)</f>
        <v>2164.9800000000005</v>
      </c>
      <c r="E28" s="74">
        <f>'Quarter (GWh)'!E28*0.0914</f>
        <v>0</v>
      </c>
      <c r="F28" s="76">
        <f>SUM('Month (Million m3)'!F70:F72)</f>
        <v>2164.9800000000005</v>
      </c>
      <c r="G28" s="74">
        <f>SUM('Month (Million m3)'!G70:G72)</f>
        <v>1830</v>
      </c>
      <c r="H28" s="74">
        <f>SUM('Month (Million m3)'!H70:H72)</f>
        <v>113.34</v>
      </c>
      <c r="I28" s="74">
        <f>SUM('Month (Million m3)'!I70:I72)</f>
        <v>113.34</v>
      </c>
      <c r="J28" s="74">
        <f>SUM('Month (Million m3)'!J70:J72)</f>
        <v>0</v>
      </c>
      <c r="K28" s="74">
        <f>SUM('Month (Million m3)'!K70:K72)</f>
        <v>889.16000000000008</v>
      </c>
      <c r="L28" s="74">
        <f>SUM('Month (Million m3)'!L70:L72)</f>
        <v>25.75</v>
      </c>
      <c r="M28" s="74">
        <f>SUM('Month (Million m3)'!M70:M72)</f>
        <v>0</v>
      </c>
      <c r="N28" s="76">
        <f>'Quarter (GWh)'!N28*0.0914</f>
        <v>2845.2819999999997</v>
      </c>
      <c r="O28" s="155">
        <f>'Quarter (GWh)'!O28*0.0914</f>
        <v>-599.94959999999992</v>
      </c>
      <c r="S28" s="107"/>
    </row>
    <row r="29" spans="1:19" ht="20.25" customHeight="1" x14ac:dyDescent="0.35">
      <c r="A29" s="148" t="s">
        <v>466</v>
      </c>
      <c r="B29" s="74">
        <f>'Quarter (GWh)'!B29*0.0914</f>
        <v>116.1694</v>
      </c>
      <c r="C29" s="74">
        <f>'Quarter (GWh)'!C29*0.0914</f>
        <v>0</v>
      </c>
      <c r="D29" s="74">
        <f>SUM('Month (Million m3)'!D73:D75)</f>
        <v>2628.59</v>
      </c>
      <c r="E29" s="74">
        <f>SUM('Month (Million m3)'!E73:E75)</f>
        <v>111.88</v>
      </c>
      <c r="F29" s="76">
        <f>SUM('Month (Million m3)'!F73:F75)</f>
        <v>2856.63</v>
      </c>
      <c r="G29" s="74">
        <f>SUM('Month (Million m3)'!G73:G75)</f>
        <v>1129.25</v>
      </c>
      <c r="H29" s="74">
        <f>SUM('Month (Million m3)'!H73:H75)</f>
        <v>86.919999999999987</v>
      </c>
      <c r="I29" s="74">
        <f>SUM('Month (Million m3)'!I73:I75)</f>
        <v>86.919999999999987</v>
      </c>
      <c r="J29" s="74">
        <f>SUM('Month (Million m3)'!J73:J75)</f>
        <v>0</v>
      </c>
      <c r="K29" s="74">
        <f>SUM('Month (Million m3)'!K73:K75)</f>
        <v>854.48</v>
      </c>
      <c r="L29" s="74">
        <f>SUM('Month (Million m3)'!L73:L75)</f>
        <v>20.299999999999997</v>
      </c>
      <c r="M29" s="74">
        <f>SUM('Month (Million m3)'!M73:M75)</f>
        <v>0</v>
      </c>
      <c r="N29" s="76">
        <f>'Quarter (GWh)'!N29*0.0914</f>
        <v>2083.92</v>
      </c>
      <c r="O29" s="155">
        <f>'Quarter (GWh)'!O29*0.0914</f>
        <v>847.09519999999998</v>
      </c>
      <c r="S29" s="107"/>
    </row>
    <row r="30" spans="1:19" ht="20.25" customHeight="1" x14ac:dyDescent="0.35">
      <c r="A30" s="148" t="s">
        <v>465</v>
      </c>
      <c r="B30" s="74">
        <f>'Quarter (GWh)'!B30*0.0914</f>
        <v>1180.2482</v>
      </c>
      <c r="C30" s="74">
        <f>'Quarter (GWh)'!C30*0.0914</f>
        <v>0</v>
      </c>
      <c r="D30" s="74">
        <f>SUM('Month (Million m3)'!D76:D78)</f>
        <v>3137.6400000000003</v>
      </c>
      <c r="E30" s="74">
        <f>SUM('Month (Million m3)'!E76:E78)</f>
        <v>386.53000000000003</v>
      </c>
      <c r="F30" s="76">
        <f>SUM('Month (Million m3)'!F76:F78)</f>
        <v>4704.41</v>
      </c>
      <c r="G30" s="74">
        <f>SUM('Month (Million m3)'!G76:G78)</f>
        <v>235.62</v>
      </c>
      <c r="H30" s="74">
        <f>SUM('Month (Million m3)'!H76:H78)</f>
        <v>108.94</v>
      </c>
      <c r="I30" s="74">
        <f>SUM('Month (Million m3)'!I76:I78)</f>
        <v>108.94</v>
      </c>
      <c r="J30" s="74">
        <f>SUM('Month (Million m3)'!J76:J78)</f>
        <v>0</v>
      </c>
      <c r="K30" s="74">
        <f>SUM('Month (Million m3)'!K76:K78)</f>
        <v>909.84999999999991</v>
      </c>
      <c r="L30" s="74">
        <f>SUM('Month (Million m3)'!L76:L78)</f>
        <v>25.759999999999998</v>
      </c>
      <c r="M30" s="74">
        <f>SUM('Month (Million m3)'!M76:M78)</f>
        <v>0</v>
      </c>
      <c r="N30" s="76">
        <f>'Quarter (GWh)'!N30*0.0914</f>
        <v>1289.0141999999998</v>
      </c>
      <c r="O30" s="155">
        <f>'Quarter (GWh)'!O30*0.0914</f>
        <v>3525.4807999999998</v>
      </c>
      <c r="S30" s="107"/>
    </row>
    <row r="31" spans="1:19" ht="20.25" customHeight="1" x14ac:dyDescent="0.35">
      <c r="A31" s="148" t="s">
        <v>464</v>
      </c>
      <c r="B31" s="74">
        <f>'Quarter (GWh)'!B31*0.0914</f>
        <v>2436.7239999999997</v>
      </c>
      <c r="C31" s="74">
        <f>'Quarter (GWh)'!C31*0.0914</f>
        <v>0</v>
      </c>
      <c r="D31" s="74">
        <f>SUM('Month (Million m3)'!D79:D81)</f>
        <v>3020.13</v>
      </c>
      <c r="E31" s="74">
        <f>SUM('Month (Million m3)'!E79:E81)</f>
        <v>994.26</v>
      </c>
      <c r="F31" s="76">
        <f>SUM('Month (Million m3)'!F79:F81)</f>
        <v>6450.59</v>
      </c>
      <c r="G31" s="74">
        <f>SUM('Month (Million m3)'!G79:G81)</f>
        <v>0</v>
      </c>
      <c r="H31" s="74">
        <f>SUM('Month (Million m3)'!H79:H81)</f>
        <v>99.9</v>
      </c>
      <c r="I31" s="74">
        <f>SUM('Month (Million m3)'!I79:I81)</f>
        <v>99.9</v>
      </c>
      <c r="J31" s="74">
        <f>SUM('Month (Million m3)'!J79:J81)</f>
        <v>0</v>
      </c>
      <c r="K31" s="74">
        <f>SUM('Month (Million m3)'!K79:K81)</f>
        <v>982.28</v>
      </c>
      <c r="L31" s="74">
        <f>SUM('Month (Million m3)'!L79:L81)</f>
        <v>29.06</v>
      </c>
      <c r="M31" s="74">
        <f>SUM('Month (Million m3)'!M79:M81)</f>
        <v>0</v>
      </c>
      <c r="N31" s="76">
        <f>'Quarter (GWh)'!N31*0.0914</f>
        <v>1111.2411999999999</v>
      </c>
      <c r="O31" s="155">
        <f>'Quarter (GWh)'!O31*0.0914</f>
        <v>5467.8221999999996</v>
      </c>
      <c r="S31" s="107"/>
    </row>
    <row r="32" spans="1:19" ht="20.25" customHeight="1" x14ac:dyDescent="0.35">
      <c r="A32" s="148" t="s">
        <v>463</v>
      </c>
      <c r="B32" s="74">
        <f>'Quarter (GWh)'!B32*0.0914</f>
        <v>91.217199999999991</v>
      </c>
      <c r="C32" s="74">
        <f>'Quarter (GWh)'!C32*0.0914</f>
        <v>0</v>
      </c>
      <c r="D32" s="74">
        <f>SUM('Month (Million m3)'!D82:D84)</f>
        <v>2218.19</v>
      </c>
      <c r="E32" s="74">
        <f>SUM('Month (Million m3)'!E82:E84)</f>
        <v>677.41</v>
      </c>
      <c r="F32" s="76">
        <f>SUM('Month (Million m3)'!F82:F84)</f>
        <v>2986.7799999999997</v>
      </c>
      <c r="G32" s="74">
        <f>SUM('Month (Million m3)'!G82:G84)</f>
        <v>1872.5100000000002</v>
      </c>
      <c r="H32" s="74">
        <f>SUM('Month (Million m3)'!H82:H84)</f>
        <v>77.22999999999999</v>
      </c>
      <c r="I32" s="74">
        <f>SUM('Month (Million m3)'!I82:I84)</f>
        <v>77.22999999999999</v>
      </c>
      <c r="J32" s="74">
        <f>SUM('Month (Million m3)'!J82:J84)</f>
        <v>0</v>
      </c>
      <c r="K32" s="74">
        <f>SUM('Month (Million m3)'!K82:K84)</f>
        <v>1124.0900000000001</v>
      </c>
      <c r="L32" s="74">
        <f>SUM('Month (Million m3)'!L82:L84)</f>
        <v>17.5</v>
      </c>
      <c r="M32" s="74">
        <f>SUM('Month (Million m3)'!M82:M84)</f>
        <v>0</v>
      </c>
      <c r="N32" s="76">
        <f>'Quarter (GWh)'!N32*0.0914</f>
        <v>3091.3307999999997</v>
      </c>
      <c r="O32" s="155">
        <f>'Quarter (GWh)'!O32*0.0914</f>
        <v>-43.049399999999999</v>
      </c>
      <c r="S32" s="107"/>
    </row>
    <row r="33" spans="1:19" ht="20.25" customHeight="1" x14ac:dyDescent="0.35">
      <c r="A33" s="148" t="s">
        <v>462</v>
      </c>
      <c r="B33" s="74">
        <f>'Quarter (GWh)'!B33*0.0914</f>
        <v>70.469399999999993</v>
      </c>
      <c r="C33" s="74">
        <f>'Quarter (GWh)'!C33*0.0914</f>
        <v>0</v>
      </c>
      <c r="D33" s="74">
        <f>SUM('Month (Million m3)'!D85:D87)</f>
        <v>2733.73</v>
      </c>
      <c r="E33" s="74">
        <f>SUM('Month (Million m3)'!E85:E87)</f>
        <v>643.38</v>
      </c>
      <c r="F33" s="76">
        <f>SUM('Month (Million m3)'!F85:F87)</f>
        <v>3447.5199999999995</v>
      </c>
      <c r="G33" s="74">
        <f>SUM('Month (Million m3)'!G85:G87)</f>
        <v>2582.23</v>
      </c>
      <c r="H33" s="74">
        <f>SUM('Month (Million m3)'!H85:H87)</f>
        <v>47.89</v>
      </c>
      <c r="I33" s="74">
        <f>SUM('Month (Million m3)'!I85:I87)</f>
        <v>47.89</v>
      </c>
      <c r="J33" s="74">
        <f>SUM('Month (Million m3)'!J85:J87)</f>
        <v>0</v>
      </c>
      <c r="K33" s="74">
        <f>SUM('Month (Million m3)'!K85:K87)</f>
        <v>1025.77</v>
      </c>
      <c r="L33" s="74">
        <f>SUM('Month (Million m3)'!L85:L87)</f>
        <v>22.32</v>
      </c>
      <c r="M33" s="74">
        <f>SUM('Month (Million m3)'!M85:M87)</f>
        <v>0</v>
      </c>
      <c r="N33" s="76">
        <f>'Quarter (GWh)'!N33*0.0914</f>
        <v>3678.2102</v>
      </c>
      <c r="O33" s="155">
        <f>'Quarter (GWh)'!O33*0.0914</f>
        <v>-169.547</v>
      </c>
      <c r="S33" s="107"/>
    </row>
    <row r="34" spans="1:19" ht="20.25" customHeight="1" x14ac:dyDescent="0.35">
      <c r="A34" s="148" t="s">
        <v>461</v>
      </c>
      <c r="B34" s="74">
        <f>'Quarter (GWh)'!B34*0.0914</f>
        <v>189.74639999999999</v>
      </c>
      <c r="C34" s="74">
        <f>SUM('Month (Million m3)'!C88:C90)</f>
        <v>839.98</v>
      </c>
      <c r="D34" s="74">
        <f>SUM('Month (Million m3)'!D88:D90)</f>
        <v>6031.4</v>
      </c>
      <c r="E34" s="74">
        <f>SUM('Month (Million m3)'!E88:E90)</f>
        <v>1122.6399999999999</v>
      </c>
      <c r="F34" s="76">
        <f>SUM('Month (Million m3)'!F88:F90)</f>
        <v>8183.72</v>
      </c>
      <c r="G34" s="74">
        <f>SUM('Month (Million m3)'!G88:G90)</f>
        <v>1046.99</v>
      </c>
      <c r="H34" s="74">
        <f>SUM('Month (Million m3)'!H88:H90)</f>
        <v>83.08</v>
      </c>
      <c r="I34" s="74">
        <f>SUM('Month (Million m3)'!I88:I90)</f>
        <v>83.08</v>
      </c>
      <c r="J34" s="74">
        <f>SUM('Month (Million m3)'!J88:J90)</f>
        <v>0</v>
      </c>
      <c r="K34" s="74">
        <f>SUM('Month (Million m3)'!K88:K90)</f>
        <v>1093.3200000000002</v>
      </c>
      <c r="L34" s="74">
        <f>SUM('Month (Million m3)'!L88:L90)</f>
        <v>24.04</v>
      </c>
      <c r="M34" s="74">
        <f>SUM('Month (Million m3)'!M88:M90)</f>
        <v>0</v>
      </c>
      <c r="N34" s="76">
        <f>'Quarter (GWh)'!N34*0.0914</f>
        <v>2247.4346</v>
      </c>
      <c r="O34" s="155">
        <f>'Quarter (GWh)'!O34*0.0914</f>
        <v>6027.1902</v>
      </c>
      <c r="S34" s="107"/>
    </row>
    <row r="35" spans="1:19" ht="20.25" customHeight="1" x14ac:dyDescent="0.35">
      <c r="A35" s="148" t="s">
        <v>460</v>
      </c>
      <c r="B35" s="74">
        <f>SUM('Month (Million m3)'!B91:B93)</f>
        <v>318.77999999999997</v>
      </c>
      <c r="C35" s="74">
        <f>SUM('Month (Million m3)'!C91:C93)</f>
        <v>2166.9299999999998</v>
      </c>
      <c r="D35" s="74">
        <f>SUM('Month (Million m3)'!D91:D93)</f>
        <v>6909.65</v>
      </c>
      <c r="E35" s="74">
        <f>SUM('Month (Million m3)'!E91:E93)</f>
        <v>783.49</v>
      </c>
      <c r="F35" s="76">
        <f>SUM('Month (Million m3)'!F91:F93)</f>
        <v>10178.86</v>
      </c>
      <c r="G35" s="74">
        <f>SUM('Month (Million m3)'!G91:G93)</f>
        <v>560.12</v>
      </c>
      <c r="H35" s="74">
        <f>SUM('Month (Million m3)'!H91:H93)</f>
        <v>80.73</v>
      </c>
      <c r="I35" s="74">
        <f>SUM('Month (Million m3)'!I91:I93)</f>
        <v>80.73</v>
      </c>
      <c r="J35" s="74">
        <f>SUM('Month (Million m3)'!J91:J93)</f>
        <v>0</v>
      </c>
      <c r="K35" s="74">
        <f>SUM('Month (Million m3)'!K91:K93)</f>
        <v>1213.93</v>
      </c>
      <c r="L35" s="74">
        <f>SUM('Month (Million m3)'!L91:L93)</f>
        <v>29.229999999999997</v>
      </c>
      <c r="M35" s="74">
        <f>SUM('Month (Million m3)'!M91:M93)</f>
        <v>0</v>
      </c>
      <c r="N35" s="76">
        <f>SUM('Month (Million m3)'!N91:N93)</f>
        <v>1884.0100000000002</v>
      </c>
      <c r="O35" s="155">
        <f t="shared" ref="O35:O40" si="0">F35-N35</f>
        <v>8294.85</v>
      </c>
      <c r="S35" s="107"/>
    </row>
    <row r="36" spans="1:19" ht="20.25" customHeight="1" x14ac:dyDescent="0.35">
      <c r="A36" s="148" t="s">
        <v>459</v>
      </c>
      <c r="B36" s="74">
        <f>SUM('Month (Million m3)'!B94:B96)</f>
        <v>43.69</v>
      </c>
      <c r="C36" s="74">
        <f>SUM('Month (Million m3)'!C94:C96)</f>
        <v>1381.41</v>
      </c>
      <c r="D36" s="74">
        <f>SUM('Month (Million m3)'!D94:D96)</f>
        <v>4084.71</v>
      </c>
      <c r="E36" s="74">
        <f>SUM('Month (Million m3)'!E94:E96)</f>
        <v>70.929999999999993</v>
      </c>
      <c r="F36" s="76">
        <f>SUM('Month (Million m3)'!F94:F96)</f>
        <v>5580.7300000000005</v>
      </c>
      <c r="G36" s="74">
        <f>SUM('Month (Million m3)'!G94:G96)</f>
        <v>2207.59</v>
      </c>
      <c r="H36" s="74">
        <f>SUM('Month (Million m3)'!H94:H96)</f>
        <v>95.34</v>
      </c>
      <c r="I36" s="74">
        <f>SUM('Month (Million m3)'!I94:I96)</f>
        <v>95.34</v>
      </c>
      <c r="J36" s="74">
        <f>SUM('Month (Million m3)'!J94:J96)</f>
        <v>0</v>
      </c>
      <c r="K36" s="74">
        <f>SUM('Month (Million m3)'!K94:K96)</f>
        <v>1007.42</v>
      </c>
      <c r="L36" s="74">
        <f>SUM('Month (Million m3)'!L94:L96)</f>
        <v>26.13</v>
      </c>
      <c r="M36" s="74">
        <f>SUM('Month (Million m3)'!M94:M96)</f>
        <v>0</v>
      </c>
      <c r="N36" s="76">
        <f>SUM('Month (Million m3)'!N94:N96)</f>
        <v>3336.48</v>
      </c>
      <c r="O36" s="155">
        <f t="shared" si="0"/>
        <v>2244.2500000000005</v>
      </c>
      <c r="S36" s="107"/>
    </row>
    <row r="37" spans="1:19" ht="20.25" customHeight="1" x14ac:dyDescent="0.35">
      <c r="A37" s="148" t="s">
        <v>458</v>
      </c>
      <c r="B37" s="74">
        <f>SUM('Month (Million m3)'!B97:B99)</f>
        <v>6.23</v>
      </c>
      <c r="C37" s="74">
        <f>SUM('Month (Million m3)'!C97:C99)</f>
        <v>999.86</v>
      </c>
      <c r="D37" s="74">
        <f>SUM('Month (Million m3)'!D97:D99)</f>
        <v>3317.88</v>
      </c>
      <c r="E37" s="74">
        <f>SUM('Month (Million m3)'!E97:E99)</f>
        <v>73.819999999999993</v>
      </c>
      <c r="F37" s="76">
        <f>SUM('Month (Million m3)'!F97:F99)</f>
        <v>4397.78</v>
      </c>
      <c r="G37" s="74">
        <f>SUM('Month (Million m3)'!G97:G99)</f>
        <v>1193.0900000000001</v>
      </c>
      <c r="H37" s="74">
        <f>SUM('Month (Million m3)'!H97:H99)</f>
        <v>167.16000000000003</v>
      </c>
      <c r="I37" s="74">
        <f>SUM('Month (Million m3)'!I97:I99)</f>
        <v>167.16000000000003</v>
      </c>
      <c r="J37" s="74">
        <f>SUM('Month (Million m3)'!J97:J99)</f>
        <v>2.17</v>
      </c>
      <c r="K37" s="74">
        <f>SUM('Month (Million m3)'!K97:K99)</f>
        <v>1100.94</v>
      </c>
      <c r="L37" s="74">
        <f>SUM('Month (Million m3)'!L97:L99)</f>
        <v>24.14</v>
      </c>
      <c r="M37" s="74">
        <f>SUM('Month (Million m3)'!M97:M99)</f>
        <v>0</v>
      </c>
      <c r="N37" s="76">
        <f>SUM('Month (Million m3)'!N97:N99)</f>
        <v>2487.5100000000002</v>
      </c>
      <c r="O37" s="155">
        <f t="shared" si="0"/>
        <v>1910.2699999999995</v>
      </c>
      <c r="S37" s="107"/>
    </row>
    <row r="38" spans="1:19" ht="20.25" customHeight="1" x14ac:dyDescent="0.35">
      <c r="A38" s="148" t="s">
        <v>457</v>
      </c>
      <c r="B38" s="74">
        <f>SUM('Month (Million m3)'!B100:B102)</f>
        <v>224.07</v>
      </c>
      <c r="C38" s="74">
        <f>SUM('Month (Million m3)'!C100:C102)</f>
        <v>2558.46</v>
      </c>
      <c r="D38" s="74">
        <f>SUM('Month (Million m3)'!D100:D102)</f>
        <v>6026.5199999999995</v>
      </c>
      <c r="E38" s="74">
        <f>SUM('Month (Million m3)'!E100:E102)</f>
        <v>475.76</v>
      </c>
      <c r="F38" s="76">
        <f>SUM('Month (Million m3)'!F100:F102)</f>
        <v>9284.81</v>
      </c>
      <c r="G38" s="74">
        <f>SUM('Month (Million m3)'!G100:G102)</f>
        <v>735.36999999999989</v>
      </c>
      <c r="H38" s="74">
        <f>SUM('Month (Million m3)'!H100:H102)</f>
        <v>258.85000000000002</v>
      </c>
      <c r="I38" s="74">
        <f>SUM('Month (Million m3)'!I100:I102)</f>
        <v>258.85000000000002</v>
      </c>
      <c r="J38" s="74">
        <f>SUM('Month (Million m3)'!J100:J102)</f>
        <v>11.52</v>
      </c>
      <c r="K38" s="74">
        <f>SUM('Month (Million m3)'!K100:K102)</f>
        <v>1230.32</v>
      </c>
      <c r="L38" s="74">
        <f>SUM('Month (Million m3)'!L100:L102)</f>
        <v>23.310000000000002</v>
      </c>
      <c r="M38" s="74">
        <f>SUM('Month (Million m3)'!M100:M102)</f>
        <v>0</v>
      </c>
      <c r="N38" s="76">
        <f>SUM('Month (Million m3)'!N100:N102)</f>
        <v>2259.37</v>
      </c>
      <c r="O38" s="155">
        <f t="shared" si="0"/>
        <v>7025.44</v>
      </c>
      <c r="S38" s="107"/>
    </row>
    <row r="39" spans="1:19" ht="20.25" customHeight="1" x14ac:dyDescent="0.35">
      <c r="A39" s="148" t="s">
        <v>456</v>
      </c>
      <c r="B39" s="74">
        <f>SUM('Month (Million m3)'!B103:B105)</f>
        <v>790.78</v>
      </c>
      <c r="C39" s="74">
        <f>SUM('Month (Million m3)'!C103:C105)</f>
        <v>3150.06</v>
      </c>
      <c r="D39" s="74">
        <f>SUM('Month (Million m3)'!D103:D105)</f>
        <v>7453.57</v>
      </c>
      <c r="E39" s="74">
        <f>SUM('Month (Million m3)'!E103:E105)</f>
        <v>193.39000000000001</v>
      </c>
      <c r="F39" s="76">
        <f>SUM('Month (Million m3)'!F103:F105)</f>
        <v>11587.78</v>
      </c>
      <c r="G39" s="74">
        <f>SUM('Month (Million m3)'!G103:G105)</f>
        <v>66</v>
      </c>
      <c r="H39" s="74">
        <f>SUM('Month (Million m3)'!H103:H105)</f>
        <v>221.26</v>
      </c>
      <c r="I39" s="74">
        <f>SUM('Month (Million m3)'!I103:I105)</f>
        <v>221.26</v>
      </c>
      <c r="J39" s="74">
        <f>SUM('Month (Million m3)'!J103:J105)</f>
        <v>10.23</v>
      </c>
      <c r="K39" s="74">
        <f>SUM('Month (Million m3)'!K103:K105)</f>
        <v>1284.68</v>
      </c>
      <c r="L39" s="74">
        <f>SUM('Month (Million m3)'!L103:L105)</f>
        <v>35.54</v>
      </c>
      <c r="M39" s="74">
        <f>SUM('Month (Million m3)'!M103:M105)</f>
        <v>0</v>
      </c>
      <c r="N39" s="76">
        <f>SUM('Month (Million m3)'!N103:N105)</f>
        <v>1617.74</v>
      </c>
      <c r="O39" s="155">
        <f t="shared" si="0"/>
        <v>9970.0400000000009</v>
      </c>
      <c r="S39" s="107"/>
    </row>
    <row r="40" spans="1:19" ht="20.25" customHeight="1" x14ac:dyDescent="0.35">
      <c r="A40" s="148" t="s">
        <v>455</v>
      </c>
      <c r="B40" s="74">
        <f>SUM('Month (Million m3)'!B106:B108)</f>
        <v>303.62</v>
      </c>
      <c r="C40" s="74">
        <f>SUM('Month (Million m3)'!C106:C108)</f>
        <v>1924.56</v>
      </c>
      <c r="D40" s="74">
        <f>SUM('Month (Million m3)'!D106:D108)</f>
        <v>4713.2299999999996</v>
      </c>
      <c r="E40" s="74">
        <f>SUM('Month (Million m3)'!E106:E108)</f>
        <v>88.5</v>
      </c>
      <c r="F40" s="76">
        <f>SUM('Month (Million m3)'!F106:F108)</f>
        <v>7029.91</v>
      </c>
      <c r="G40" s="74">
        <f>SUM('Month (Million m3)'!G106:G108)</f>
        <v>1012.68</v>
      </c>
      <c r="H40" s="74">
        <f>SUM('Month (Million m3)'!H106:H108)</f>
        <v>289.73</v>
      </c>
      <c r="I40" s="74">
        <f>SUM('Month (Million m3)'!I106:I108)</f>
        <v>289.73</v>
      </c>
      <c r="J40" s="74">
        <f>SUM('Month (Million m3)'!J106:J108)</f>
        <v>7.37</v>
      </c>
      <c r="K40" s="74">
        <f>SUM('Month (Million m3)'!K106:K108)</f>
        <v>1174.6199999999999</v>
      </c>
      <c r="L40" s="74">
        <f>SUM('Month (Million m3)'!L106:L108)</f>
        <v>27.92</v>
      </c>
      <c r="M40" s="74">
        <f>SUM('Month (Million m3)'!M106:M108)</f>
        <v>0</v>
      </c>
      <c r="N40" s="76">
        <f>SUM('Month (Million m3)'!N106:N108)</f>
        <v>2512.33</v>
      </c>
      <c r="O40" s="155">
        <f t="shared" si="0"/>
        <v>4517.58</v>
      </c>
      <c r="S40" s="107"/>
    </row>
    <row r="41" spans="1:19" ht="20.25" customHeight="1" x14ac:dyDescent="0.35">
      <c r="A41" s="148" t="s">
        <v>454</v>
      </c>
      <c r="B41" s="74">
        <f>SUM('Month (Million m3)'!B109:B111)</f>
        <v>0.81</v>
      </c>
      <c r="C41" s="74">
        <f>SUM('Month (Million m3)'!C109:C111)</f>
        <v>1329.7</v>
      </c>
      <c r="D41" s="74">
        <f>SUM('Month (Million m3)'!D109:D111)</f>
        <v>4809</v>
      </c>
      <c r="E41" s="74">
        <f>SUM('Month (Million m3)'!E109:E111)</f>
        <v>73.650000000000006</v>
      </c>
      <c r="F41" s="76">
        <f>SUM('Month (Million m3)'!F109:F111)</f>
        <v>6213.1500000000005</v>
      </c>
      <c r="G41" s="74">
        <f>SUM('Month (Million m3)'!G109:G111)</f>
        <v>1494.06</v>
      </c>
      <c r="H41" s="74">
        <f>SUM('Month (Million m3)'!H109:H111)</f>
        <v>181.90999999999997</v>
      </c>
      <c r="I41" s="74">
        <f>SUM('Month (Million m3)'!I109:I111)</f>
        <v>181.90999999999997</v>
      </c>
      <c r="J41" s="74">
        <f>SUM('Month (Million m3)'!J109:J111)</f>
        <v>9.65</v>
      </c>
      <c r="K41" s="74">
        <f>SUM('Month (Million m3)'!K109:K111)</f>
        <v>1110.7</v>
      </c>
      <c r="L41" s="74">
        <f>SUM('Month (Million m3)'!L109:L111)</f>
        <v>22.430000000000003</v>
      </c>
      <c r="M41" s="74">
        <f>SUM('Month (Million m3)'!M109:M111)</f>
        <v>0</v>
      </c>
      <c r="N41" s="76">
        <f>SUM('Month (Million m3)'!N109:N111)</f>
        <v>2818.76</v>
      </c>
      <c r="O41" s="155">
        <f>SUM('Month (Million m3)'!O109:O111)</f>
        <v>3394.4</v>
      </c>
      <c r="S41" s="107"/>
    </row>
    <row r="42" spans="1:19" ht="20.25" customHeight="1" x14ac:dyDescent="0.35">
      <c r="A42" s="148" t="s">
        <v>453</v>
      </c>
      <c r="B42" s="74">
        <f>SUM('Month (Million m3)'!B112:B114)</f>
        <v>31.61</v>
      </c>
      <c r="C42" s="74">
        <f>SUM('Month (Million m3)'!C112:C114)</f>
        <v>2035.2600000000002</v>
      </c>
      <c r="D42" s="74">
        <f>SUM('Month (Million m3)'!D112:D114)</f>
        <v>8710.27</v>
      </c>
      <c r="E42" s="74">
        <f>SUM('Month (Million m3)'!E112:E114)</f>
        <v>479.24</v>
      </c>
      <c r="F42" s="76">
        <f>SUM('Month (Million m3)'!F112:F114)</f>
        <v>11256.369999999999</v>
      </c>
      <c r="G42" s="74">
        <f>SUM('Month (Million m3)'!G112:G114)</f>
        <v>1611.1</v>
      </c>
      <c r="H42" s="74">
        <f>SUM('Month (Million m3)'!H112:H114)</f>
        <v>208.35</v>
      </c>
      <c r="I42" s="74">
        <f>SUM('Month (Million m3)'!I112:I114)</f>
        <v>208.35</v>
      </c>
      <c r="J42" s="74">
        <f>SUM('Month (Million m3)'!J112:J114)</f>
        <v>7.65</v>
      </c>
      <c r="K42" s="74">
        <f>SUM('Month (Million m3)'!K112:K114)</f>
        <v>1265.04</v>
      </c>
      <c r="L42" s="74">
        <f>SUM('Month (Million m3)'!L112:L114)</f>
        <v>31.42</v>
      </c>
      <c r="M42" s="74">
        <f>SUM('Month (Million m3)'!M112:M114)</f>
        <v>0</v>
      </c>
      <c r="N42" s="76">
        <f>SUM('Month (Million m3)'!N112:N114)</f>
        <v>3123.55</v>
      </c>
      <c r="O42" s="155">
        <f>SUM('Month (Million m3)'!O112:O114)</f>
        <v>8132.84</v>
      </c>
      <c r="S42" s="107"/>
    </row>
    <row r="43" spans="1:19" ht="20.25" customHeight="1" x14ac:dyDescent="0.35">
      <c r="A43" s="148" t="s">
        <v>452</v>
      </c>
      <c r="B43" s="74">
        <f>SUM('Month (Million m3)'!B115:B117)</f>
        <v>134.54</v>
      </c>
      <c r="C43" s="74">
        <f>SUM('Month (Million m3)'!C115:C117)</f>
        <v>2375.02</v>
      </c>
      <c r="D43" s="74">
        <f>SUM('Month (Million m3)'!D115:D117)</f>
        <v>9182.52</v>
      </c>
      <c r="E43" s="74">
        <f>SUM('Month (Million m3)'!E115:E117)</f>
        <v>1242.6100000000001</v>
      </c>
      <c r="F43" s="76">
        <f>SUM('Month (Million m3)'!F115:F117)</f>
        <v>12934.7</v>
      </c>
      <c r="G43" s="74">
        <f>SUM('Month (Million m3)'!G115:G117)</f>
        <v>1394.1599999999999</v>
      </c>
      <c r="H43" s="74">
        <f>SUM('Month (Million m3)'!H115:H117)</f>
        <v>315.40999999999997</v>
      </c>
      <c r="I43" s="74">
        <f>SUM('Month (Million m3)'!I115:I117)</f>
        <v>315.40999999999997</v>
      </c>
      <c r="J43" s="74">
        <f>SUM('Month (Million m3)'!J115:J117)</f>
        <v>7.56</v>
      </c>
      <c r="K43" s="74">
        <f>SUM('Month (Million m3)'!K115:K117)</f>
        <v>1260.02</v>
      </c>
      <c r="L43" s="74">
        <f>SUM('Month (Million m3)'!L115:L117)</f>
        <v>34.380000000000003</v>
      </c>
      <c r="M43" s="74">
        <f>SUM('Month (Million m3)'!M115:M117)</f>
        <v>0</v>
      </c>
      <c r="N43" s="76">
        <f>SUM('Month (Million m3)'!N115:N117)</f>
        <v>3011.52</v>
      </c>
      <c r="O43" s="155">
        <f>SUM('Month (Million m3)'!O115:O117)</f>
        <v>9923.16</v>
      </c>
      <c r="S43" s="107"/>
    </row>
    <row r="44" spans="1:19" ht="20.25" customHeight="1" x14ac:dyDescent="0.35">
      <c r="A44" s="148" t="s">
        <v>451</v>
      </c>
      <c r="B44" s="74">
        <f>SUM('Month (Million m3)'!B118:B120)</f>
        <v>0</v>
      </c>
      <c r="C44" s="74">
        <f>SUM('Month (Million m3)'!C118:C120)</f>
        <v>1289.81</v>
      </c>
      <c r="D44" s="74">
        <f>SUM('Month (Million m3)'!D118:D120)</f>
        <v>4654.42</v>
      </c>
      <c r="E44" s="74">
        <f>SUM('Month (Million m3)'!E118:E120)</f>
        <v>1708.6</v>
      </c>
      <c r="F44" s="76">
        <f>SUM('Month (Million m3)'!F118:F120)</f>
        <v>7652.8300000000008</v>
      </c>
      <c r="G44" s="74">
        <f>SUM('Month (Million m3)'!G118:G120)</f>
        <v>2389.44</v>
      </c>
      <c r="H44" s="74">
        <f>SUM('Month (Million m3)'!H118:H120)</f>
        <v>376.13</v>
      </c>
      <c r="I44" s="74">
        <f>SUM('Month (Million m3)'!I118:I120)</f>
        <v>376.13</v>
      </c>
      <c r="J44" s="74">
        <f>SUM('Month (Million m3)'!J118:J120)</f>
        <v>5.84</v>
      </c>
      <c r="K44" s="74">
        <f>SUM('Month (Million m3)'!K118:K120)</f>
        <v>1216.2</v>
      </c>
      <c r="L44" s="74">
        <f>SUM('Month (Million m3)'!L118:L120)</f>
        <v>27.919999999999995</v>
      </c>
      <c r="M44" s="74">
        <f>SUM('Month (Million m3)'!M118:M120)</f>
        <v>0</v>
      </c>
      <c r="N44" s="76">
        <f>SUM('Month (Million m3)'!N118:N120)</f>
        <v>4015.54</v>
      </c>
      <c r="O44" s="155">
        <f>SUM('Month (Million m3)'!O118:O120)</f>
        <v>3637.2999999999997</v>
      </c>
      <c r="S44" s="107"/>
    </row>
    <row r="45" spans="1:19" ht="20.25" customHeight="1" x14ac:dyDescent="0.35">
      <c r="A45" s="148" t="s">
        <v>450</v>
      </c>
      <c r="B45" s="74">
        <f>SUM('Month (Million m3)'!B121:B123)</f>
        <v>5.47</v>
      </c>
      <c r="C45" s="74">
        <f>SUM('Month (Million m3)'!C121:C123)</f>
        <v>668.6</v>
      </c>
      <c r="D45" s="74">
        <f>SUM('Month (Million m3)'!D121:D123)</f>
        <v>3928.24</v>
      </c>
      <c r="E45" s="74">
        <f>SUM('Month (Million m3)'!E121:E123)</f>
        <v>2781.56</v>
      </c>
      <c r="F45" s="76">
        <f>SUM('Month (Million m3)'!F121:F123)</f>
        <v>7383.880000000001</v>
      </c>
      <c r="G45" s="74">
        <f>SUM('Month (Million m3)'!G121:G123)</f>
        <v>1159.2</v>
      </c>
      <c r="H45" s="74">
        <f>SUM('Month (Million m3)'!H121:H123)</f>
        <v>189.42000000000002</v>
      </c>
      <c r="I45" s="74">
        <f>SUM('Month (Million m3)'!I121:I123)</f>
        <v>189.42000000000002</v>
      </c>
      <c r="J45" s="74">
        <f>SUM('Month (Million m3)'!J121:J123)</f>
        <v>5.65</v>
      </c>
      <c r="K45" s="74">
        <f>SUM('Month (Million m3)'!K121:K123)</f>
        <v>1059.95</v>
      </c>
      <c r="L45" s="74">
        <f>SUM('Month (Million m3)'!L121:L123)</f>
        <v>27.36</v>
      </c>
      <c r="M45" s="74">
        <f>SUM('Month (Million m3)'!M121:M123)</f>
        <v>0</v>
      </c>
      <c r="N45" s="76">
        <f>SUM('Month (Million m3)'!N121:N123)</f>
        <v>2441.59</v>
      </c>
      <c r="O45" s="155">
        <f>SUM('Month (Million m3)'!O121:O123)</f>
        <v>4942.29</v>
      </c>
      <c r="S45" s="107"/>
    </row>
    <row r="46" spans="1:19" ht="20.25" customHeight="1" x14ac:dyDescent="0.35">
      <c r="A46" s="148" t="s">
        <v>449</v>
      </c>
      <c r="B46" s="74">
        <f>SUM('Month (Million m3)'!B124:B126)</f>
        <v>588.02</v>
      </c>
      <c r="C46" s="74">
        <f>SUM('Month (Million m3)'!C124:C126)</f>
        <v>2141.2700000000004</v>
      </c>
      <c r="D46" s="74">
        <f>SUM('Month (Million m3)'!D124:D126)</f>
        <v>6924.36</v>
      </c>
      <c r="E46" s="74">
        <f>SUM('Month (Million m3)'!E124:E126)</f>
        <v>4546.3</v>
      </c>
      <c r="F46" s="76">
        <f>SUM('Month (Million m3)'!F124:F126)</f>
        <v>14199.95</v>
      </c>
      <c r="G46" s="74">
        <f>SUM('Month (Million m3)'!G124:G126)</f>
        <v>759.63</v>
      </c>
      <c r="H46" s="74">
        <f>SUM('Month (Million m3)'!H124:H126)</f>
        <v>329.58</v>
      </c>
      <c r="I46" s="74">
        <f>SUM('Month (Million m3)'!I124:I126)</f>
        <v>329.58</v>
      </c>
      <c r="J46" s="74">
        <f>SUM('Month (Million m3)'!J124:J126)</f>
        <v>5</v>
      </c>
      <c r="K46" s="74">
        <f>SUM('Month (Million m3)'!K124:K126)</f>
        <v>1287.5</v>
      </c>
      <c r="L46" s="74">
        <f>SUM('Month (Million m3)'!L124:L126)</f>
        <v>33.160000000000004</v>
      </c>
      <c r="M46" s="74">
        <f>SUM('Month (Million m3)'!M124:M126)</f>
        <v>0</v>
      </c>
      <c r="N46" s="76">
        <f>SUM('Month (Million m3)'!N124:N126)</f>
        <v>2414.85</v>
      </c>
      <c r="O46" s="155">
        <f>SUM('Month (Million m3)'!O124:O126)</f>
        <v>11785.08</v>
      </c>
      <c r="S46" s="107"/>
    </row>
    <row r="47" spans="1:19" ht="20.25" customHeight="1" x14ac:dyDescent="0.35">
      <c r="A47" s="148" t="s">
        <v>448</v>
      </c>
      <c r="B47" s="74">
        <f>SUM('Month (Million m3)'!B127:B129)</f>
        <v>530.87</v>
      </c>
      <c r="C47" s="74">
        <f>SUM('Month (Million m3)'!C127:C129)</f>
        <v>2819.97</v>
      </c>
      <c r="D47" s="74">
        <f>SUM('Month (Million m3)'!D127:D129)</f>
        <v>8988.0499999999993</v>
      </c>
      <c r="E47" s="74">
        <f>SUM('Month (Million m3)'!E127:E129)</f>
        <v>4485.59</v>
      </c>
      <c r="F47" s="76">
        <f>SUM('Month (Million m3)'!F127:F129)</f>
        <v>16824.490000000002</v>
      </c>
      <c r="G47" s="74">
        <f>SUM('Month (Million m3)'!G127:G129)</f>
        <v>375.68999999999994</v>
      </c>
      <c r="H47" s="74">
        <f>SUM('Month (Million m3)'!H127:H129)</f>
        <v>387.36</v>
      </c>
      <c r="I47" s="74">
        <f>SUM('Month (Million m3)'!I127:I129)</f>
        <v>387.36</v>
      </c>
      <c r="J47" s="74">
        <f>SUM('Month (Million m3)'!J127:J129)</f>
        <v>3.84</v>
      </c>
      <c r="K47" s="74">
        <f>SUM('Month (Million m3)'!K127:K129)</f>
        <v>1256.04</v>
      </c>
      <c r="L47" s="74">
        <f>SUM('Month (Million m3)'!L127:L129)</f>
        <v>32.660000000000004</v>
      </c>
      <c r="M47" s="74">
        <f>SUM('Month (Million m3)'!M127:M129)</f>
        <v>0</v>
      </c>
      <c r="N47" s="76">
        <f>SUM('Month (Million m3)'!N127:N129)</f>
        <v>2055.6</v>
      </c>
      <c r="O47" s="155">
        <f>SUM('Month (Million m3)'!O127:O129)</f>
        <v>14768.900000000001</v>
      </c>
      <c r="S47" s="107"/>
    </row>
    <row r="48" spans="1:19" ht="20.25" customHeight="1" x14ac:dyDescent="0.35">
      <c r="A48" s="148" t="s">
        <v>447</v>
      </c>
      <c r="B48" s="74">
        <f>SUM('Month (Million m3)'!B130:B132)</f>
        <v>0</v>
      </c>
      <c r="C48" s="74">
        <f>SUM('Month (Million m3)'!C130:C132)</f>
        <v>1686.6</v>
      </c>
      <c r="D48" s="74">
        <f>SUM('Month (Million m3)'!D130:D132)</f>
        <v>5947.01</v>
      </c>
      <c r="E48" s="74">
        <f>SUM('Month (Million m3)'!E130:E132)</f>
        <v>4524.78</v>
      </c>
      <c r="F48" s="76">
        <f>SUM('Month (Million m3)'!F130:F132)</f>
        <v>12158.380000000001</v>
      </c>
      <c r="G48" s="74">
        <f>SUM('Month (Million m3)'!G130:G132)</f>
        <v>3585.69</v>
      </c>
      <c r="H48" s="74">
        <f>SUM('Month (Million m3)'!H130:H132)</f>
        <v>373.12</v>
      </c>
      <c r="I48" s="74">
        <f>SUM('Month (Million m3)'!I130:I132)</f>
        <v>373.12</v>
      </c>
      <c r="J48" s="74">
        <f>SUM('Month (Million m3)'!J130:J132)</f>
        <v>2.7</v>
      </c>
      <c r="K48" s="74">
        <f>SUM('Month (Million m3)'!K130:K132)</f>
        <v>1221.04</v>
      </c>
      <c r="L48" s="74">
        <f>SUM('Month (Million m3)'!L130:L132)</f>
        <v>24.200000000000003</v>
      </c>
      <c r="M48" s="74">
        <f>SUM('Month (Million m3)'!M130:M132)</f>
        <v>0</v>
      </c>
      <c r="N48" s="76">
        <f>SUM('Month (Million m3)'!N130:N132)</f>
        <v>5206.74</v>
      </c>
      <c r="O48" s="155">
        <f>SUM('Month (Million m3)'!O130:O132)</f>
        <v>6951.64</v>
      </c>
      <c r="S48" s="107"/>
    </row>
    <row r="49" spans="1:19" ht="20.25" customHeight="1" x14ac:dyDescent="0.35">
      <c r="A49" s="148" t="s">
        <v>446</v>
      </c>
      <c r="B49" s="74">
        <f>SUM('Month (Million m3)'!B133:B135)</f>
        <v>0</v>
      </c>
      <c r="C49" s="74">
        <f>SUM('Month (Million m3)'!C133:C135)</f>
        <v>1288.25</v>
      </c>
      <c r="D49" s="74">
        <f>SUM('Month (Million m3)'!D133:D135)</f>
        <v>3498.01</v>
      </c>
      <c r="E49" s="74">
        <f>SUM('Month (Million m3)'!E133:E135)</f>
        <v>4094.31</v>
      </c>
      <c r="F49" s="76">
        <f>SUM('Month (Million m3)'!F133:F135)</f>
        <v>8880.57</v>
      </c>
      <c r="G49" s="74">
        <f>SUM('Month (Million m3)'!G133:G135)</f>
        <v>2997.67</v>
      </c>
      <c r="H49" s="74">
        <f>SUM('Month (Million m3)'!H133:H135)</f>
        <v>193.65</v>
      </c>
      <c r="I49" s="74">
        <f>SUM('Month (Million m3)'!I133:I135)</f>
        <v>193.65</v>
      </c>
      <c r="J49" s="74">
        <f>SUM('Month (Million m3)'!J133:J135)</f>
        <v>3.42</v>
      </c>
      <c r="K49" s="74">
        <f>SUM('Month (Million m3)'!K133:K135)</f>
        <v>1211.32</v>
      </c>
      <c r="L49" s="74">
        <f>SUM('Month (Million m3)'!L133:L135)</f>
        <v>28.549999999999997</v>
      </c>
      <c r="M49" s="74">
        <f>SUM('Month (Million m3)'!M133:M135)</f>
        <v>0</v>
      </c>
      <c r="N49" s="76">
        <f>SUM('Month (Million m3)'!N133:N135)</f>
        <v>4434.62</v>
      </c>
      <c r="O49" s="155">
        <f>SUM('Month (Million m3)'!O133:O135)</f>
        <v>4445.9500000000007</v>
      </c>
      <c r="S49" s="107"/>
    </row>
    <row r="50" spans="1:19" ht="20.25" customHeight="1" x14ac:dyDescent="0.35">
      <c r="A50" s="148" t="s">
        <v>445</v>
      </c>
      <c r="B50" s="74">
        <f>SUM('Month (Million m3)'!B136:B138)</f>
        <v>713.87</v>
      </c>
      <c r="C50" s="74">
        <f>SUM('Month (Million m3)'!C136:C138)</f>
        <v>2369.2600000000002</v>
      </c>
      <c r="D50" s="74">
        <f>SUM('Month (Million m3)'!D136:D138)</f>
        <v>8436.2799999999988</v>
      </c>
      <c r="E50" s="74">
        <f>SUM('Month (Million m3)'!E136:E138)</f>
        <v>5926.9500000000007</v>
      </c>
      <c r="F50" s="76">
        <f>SUM('Month (Million m3)'!F136:F138)</f>
        <v>17446.36</v>
      </c>
      <c r="G50" s="74">
        <f>SUM('Month (Million m3)'!G136:G138)</f>
        <v>1842.6100000000001</v>
      </c>
      <c r="H50" s="74">
        <f>SUM('Month (Million m3)'!H136:H138)</f>
        <v>339.4</v>
      </c>
      <c r="I50" s="74">
        <f>SUM('Month (Million m3)'!I136:I138)</f>
        <v>339.4</v>
      </c>
      <c r="J50" s="74">
        <f>SUM('Month (Million m3)'!J136:J138)</f>
        <v>4.21</v>
      </c>
      <c r="K50" s="74">
        <f>SUM('Month (Million m3)'!K136:K138)</f>
        <v>1325.08</v>
      </c>
      <c r="L50" s="74">
        <f>SUM('Month (Million m3)'!L136:L138)</f>
        <v>34.61</v>
      </c>
      <c r="M50" s="74">
        <f>SUM('Month (Million m3)'!M136:M138)</f>
        <v>0</v>
      </c>
      <c r="N50" s="76">
        <f>SUM('Month (Million m3)'!N136:N138)</f>
        <v>3545.92</v>
      </c>
      <c r="O50" s="155">
        <f>SUM('Month (Million m3)'!O136:O138)</f>
        <v>13900.43</v>
      </c>
      <c r="S50" s="107"/>
    </row>
    <row r="51" spans="1:19" ht="20.25" customHeight="1" x14ac:dyDescent="0.35">
      <c r="A51" s="148" t="s">
        <v>444</v>
      </c>
      <c r="B51" s="74">
        <f>SUM('Month (Million m3)'!B139:B141)</f>
        <v>362.49</v>
      </c>
      <c r="C51" s="74">
        <f>SUM('Month (Million m3)'!C139:C141)</f>
        <v>1704.47</v>
      </c>
      <c r="D51" s="74">
        <f>SUM('Month (Million m3)'!D139:D141)</f>
        <v>7355.7099999999991</v>
      </c>
      <c r="E51" s="74">
        <f>SUM('Month (Million m3)'!E139:E141)</f>
        <v>7321.07</v>
      </c>
      <c r="F51" s="76">
        <f>SUM('Month (Million m3)'!F139:F141)</f>
        <v>16743.739999999998</v>
      </c>
      <c r="G51" s="74">
        <f>SUM('Month (Million m3)'!G139:G141)</f>
        <v>218.44</v>
      </c>
      <c r="H51" s="74">
        <f>SUM('Month (Million m3)'!H139:H141)</f>
        <v>400.42999999999995</v>
      </c>
      <c r="I51" s="74">
        <f>SUM('Month (Million m3)'!I139:I141)</f>
        <v>400.42999999999995</v>
      </c>
      <c r="J51" s="74">
        <f>SUM('Month (Million m3)'!J139:J141)</f>
        <v>3.9699999999999998</v>
      </c>
      <c r="K51" s="74">
        <f>SUM('Month (Million m3)'!K139:K141)</f>
        <v>1240.97</v>
      </c>
      <c r="L51" s="74">
        <f>SUM('Month (Million m3)'!L139:L141)</f>
        <v>28.220000000000002</v>
      </c>
      <c r="M51" s="74">
        <f>SUM('Month (Million m3)'!M139:M141)</f>
        <v>0</v>
      </c>
      <c r="N51" s="76">
        <f>SUM('Month (Million m3)'!N139:N141)</f>
        <v>1892.02</v>
      </c>
      <c r="O51" s="155">
        <f>SUM('Month (Million m3)'!O139:O141)</f>
        <v>14851.720000000001</v>
      </c>
      <c r="S51" s="107"/>
    </row>
    <row r="52" spans="1:19" ht="20.25" customHeight="1" x14ac:dyDescent="0.35">
      <c r="A52" s="148" t="s">
        <v>443</v>
      </c>
      <c r="B52" s="74">
        <f>SUM('Month (Million m3)'!B142:B144)</f>
        <v>0</v>
      </c>
      <c r="C52" s="74">
        <f>SUM('Month (Million m3)'!C142:C144)</f>
        <v>1415.15</v>
      </c>
      <c r="D52" s="74">
        <f>SUM('Month (Million m3)'!D142:D144)</f>
        <v>3110.9300000000003</v>
      </c>
      <c r="E52" s="74">
        <f>SUM('Month (Million m3)'!E142:E144)</f>
        <v>7616.76</v>
      </c>
      <c r="F52" s="76">
        <f>SUM('Month (Million m3)'!F142:F144)</f>
        <v>12142.839999999998</v>
      </c>
      <c r="G52" s="74">
        <f>SUM('Month (Million m3)'!G142:G144)</f>
        <v>3241.36</v>
      </c>
      <c r="H52" s="74">
        <f>SUM('Month (Million m3)'!H142:H144)</f>
        <v>342</v>
      </c>
      <c r="I52" s="74">
        <f>SUM('Month (Million m3)'!I142:I144)</f>
        <v>342</v>
      </c>
      <c r="J52" s="74">
        <f>SUM('Month (Million m3)'!J142:J144)</f>
        <v>2.75</v>
      </c>
      <c r="K52" s="74">
        <f>SUM('Month (Million m3)'!K142:K144)</f>
        <v>1191.3599999999999</v>
      </c>
      <c r="L52" s="74">
        <f>SUM('Month (Million m3)'!L142:L144)</f>
        <v>26.17</v>
      </c>
      <c r="M52" s="74">
        <f>SUM('Month (Million m3)'!M142:M144)</f>
        <v>0</v>
      </c>
      <c r="N52" s="76">
        <f>SUM('Month (Million m3)'!N142:N144)</f>
        <v>4803.63</v>
      </c>
      <c r="O52" s="155">
        <f>SUM('Month (Million m3)'!O142:O144)</f>
        <v>7339.2199999999993</v>
      </c>
      <c r="S52" s="107"/>
    </row>
    <row r="53" spans="1:19" ht="20.25" customHeight="1" x14ac:dyDescent="0.35">
      <c r="A53" s="148" t="s">
        <v>442</v>
      </c>
      <c r="B53" s="74">
        <f>SUM('Month (Million m3)'!B145:B147)</f>
        <v>0</v>
      </c>
      <c r="C53" s="74">
        <f>SUM('Month (Million m3)'!C145:C147)</f>
        <v>1279.72</v>
      </c>
      <c r="D53" s="74">
        <f>SUM('Month (Million m3)'!D145:D147)</f>
        <v>4524.62</v>
      </c>
      <c r="E53" s="74">
        <f>SUM('Month (Million m3)'!E145:E147)</f>
        <v>5599.35</v>
      </c>
      <c r="F53" s="76">
        <f>SUM('Month (Million m3)'!F145:F147)</f>
        <v>11403.68</v>
      </c>
      <c r="G53" s="74">
        <f>SUM('Month (Million m3)'!G145:G147)</f>
        <v>3020.84</v>
      </c>
      <c r="H53" s="74">
        <f>SUM('Month (Million m3)'!H145:H147)</f>
        <v>290.77</v>
      </c>
      <c r="I53" s="74">
        <f>SUM('Month (Million m3)'!I145:I147)</f>
        <v>290.77</v>
      </c>
      <c r="J53" s="74">
        <f>SUM('Month (Million m3)'!J145:J147)</f>
        <v>2.1999999999999997</v>
      </c>
      <c r="K53" s="74">
        <f>SUM('Month (Million m3)'!K145:K147)</f>
        <v>1334.2099999999998</v>
      </c>
      <c r="L53" s="74">
        <f>SUM('Month (Million m3)'!L145:L147)</f>
        <v>22.71</v>
      </c>
      <c r="M53" s="74">
        <f>SUM('Month (Million m3)'!M145:M147)</f>
        <v>0</v>
      </c>
      <c r="N53" s="76">
        <f>SUM('Month (Million m3)'!N145:N147)</f>
        <v>4670.75</v>
      </c>
      <c r="O53" s="155">
        <f>SUM('Month (Million m3)'!O145:O147)</f>
        <v>6732.93</v>
      </c>
      <c r="S53" s="107"/>
    </row>
    <row r="54" spans="1:19" ht="20.25" customHeight="1" x14ac:dyDescent="0.35">
      <c r="A54" s="148" t="s">
        <v>441</v>
      </c>
      <c r="B54" s="74">
        <f>SUM('Month (Million m3)'!B148:B150)</f>
        <v>5.91</v>
      </c>
      <c r="C54" s="74">
        <f>SUM('Month (Million m3)'!C148:C150)</f>
        <v>2047.63</v>
      </c>
      <c r="D54" s="74">
        <f>SUM('Month (Million m3)'!D148:D150)</f>
        <v>7519.3899999999994</v>
      </c>
      <c r="E54" s="74">
        <f>SUM('Month (Million m3)'!E148:E150)</f>
        <v>4760.12</v>
      </c>
      <c r="F54" s="76">
        <f>SUM('Month (Million m3)'!F148:F150)</f>
        <v>14333.059999999998</v>
      </c>
      <c r="G54" s="74">
        <f>SUM('Month (Million m3)'!G148:G150)</f>
        <v>2798.37</v>
      </c>
      <c r="H54" s="74">
        <f>SUM('Month (Million m3)'!H148:H150)</f>
        <v>353.44</v>
      </c>
      <c r="I54" s="74">
        <f>SUM('Month (Million m3)'!I148:I150)</f>
        <v>353.44</v>
      </c>
      <c r="J54" s="74">
        <f>SUM('Month (Million m3)'!J148:J150)</f>
        <v>1.8900000000000001</v>
      </c>
      <c r="K54" s="74">
        <f>SUM('Month (Million m3)'!K148:K150)</f>
        <v>1411.33</v>
      </c>
      <c r="L54" s="74">
        <f>SUM('Month (Million m3)'!L148:L150)</f>
        <v>32.1</v>
      </c>
      <c r="M54" s="74">
        <f>SUM('Month (Million m3)'!M148:M150)</f>
        <v>0</v>
      </c>
      <c r="N54" s="76">
        <f>SUM('Month (Million m3)'!N148:N150)</f>
        <v>4597.13</v>
      </c>
      <c r="O54" s="155">
        <f>SUM('Month (Million m3)'!O148:O150)</f>
        <v>9735.92</v>
      </c>
      <c r="S54" s="107"/>
    </row>
    <row r="55" spans="1:19" ht="20.25" customHeight="1" x14ac:dyDescent="0.35">
      <c r="A55" s="148" t="s">
        <v>440</v>
      </c>
      <c r="B55" s="74">
        <f>SUM('Month (Million m3)'!B151:B153)</f>
        <v>31.4</v>
      </c>
      <c r="C55" s="74">
        <f>SUM('Month (Million m3)'!C151:C153)</f>
        <v>2516.6000000000004</v>
      </c>
      <c r="D55" s="74">
        <f>SUM('Month (Million m3)'!D151:D153)</f>
        <v>9172.48</v>
      </c>
      <c r="E55" s="74">
        <f>SUM('Month (Million m3)'!E151:E153)</f>
        <v>3611.54</v>
      </c>
      <c r="F55" s="76">
        <f>SUM('Month (Million m3)'!F151:F153)</f>
        <v>15332.01</v>
      </c>
      <c r="G55" s="74">
        <f>SUM('Month (Million m3)'!G151:G153)</f>
        <v>914.35</v>
      </c>
      <c r="H55" s="74">
        <f>SUM('Month (Million m3)'!H151:H153)</f>
        <v>551.01</v>
      </c>
      <c r="I55" s="74">
        <f>SUM('Month (Million m3)'!I151:I153)</f>
        <v>551.01</v>
      </c>
      <c r="J55" s="74">
        <f>SUM('Month (Million m3)'!J151:J153)</f>
        <v>1.78</v>
      </c>
      <c r="K55" s="74">
        <f>SUM('Month (Million m3)'!K151:K153)</f>
        <v>1222.1200000000001</v>
      </c>
      <c r="L55" s="74">
        <f>SUM('Month (Million m3)'!L151:L153)</f>
        <v>31.310000000000002</v>
      </c>
      <c r="M55" s="74">
        <f>SUM('Month (Million m3)'!M151:M153)</f>
        <v>0</v>
      </c>
      <c r="N55" s="76">
        <f>SUM('Month (Million m3)'!N151:N153)</f>
        <v>2720.5600000000004</v>
      </c>
      <c r="O55" s="155">
        <f>SUM('Month (Million m3)'!O151:O153)</f>
        <v>12611.46</v>
      </c>
      <c r="S55" s="107"/>
    </row>
    <row r="56" spans="1:19" ht="20.25" customHeight="1" x14ac:dyDescent="0.35">
      <c r="A56" s="148" t="s">
        <v>439</v>
      </c>
      <c r="B56" s="74">
        <f>SUM('Month (Million m3)'!B154:B156)</f>
        <v>11.25</v>
      </c>
      <c r="C56" s="74">
        <f>SUM('Month (Million m3)'!C154:C156)</f>
        <v>1641.4799999999998</v>
      </c>
      <c r="D56" s="74">
        <f>SUM('Month (Million m3)'!D154:D156)</f>
        <v>5290.0599999999995</v>
      </c>
      <c r="E56" s="74">
        <f>SUM('Month (Million m3)'!E154:E156)</f>
        <v>4427.09</v>
      </c>
      <c r="F56" s="76">
        <f>SUM('Month (Million m3)'!F154:F156)</f>
        <v>11369.900000000001</v>
      </c>
      <c r="G56" s="74">
        <f>SUM('Month (Million m3)'!G154:G156)</f>
        <v>1417.73</v>
      </c>
      <c r="H56" s="74">
        <f>SUM('Month (Million m3)'!H154:H156)</f>
        <v>576.54</v>
      </c>
      <c r="I56" s="74">
        <f>SUM('Month (Million m3)'!I154:I156)</f>
        <v>576.54</v>
      </c>
      <c r="J56" s="74">
        <f>SUM('Month (Million m3)'!J154:J156)</f>
        <v>1.28</v>
      </c>
      <c r="K56" s="74">
        <f>SUM('Month (Million m3)'!K154:K156)</f>
        <v>1386.82</v>
      </c>
      <c r="L56" s="74">
        <f>SUM('Month (Million m3)'!L154:L156)</f>
        <v>13.079999999999998</v>
      </c>
      <c r="M56" s="74">
        <f>SUM('Month (Million m3)'!M154:M156)</f>
        <v>0</v>
      </c>
      <c r="N56" s="76">
        <f>SUM('Month (Million m3)'!N154:N156)</f>
        <v>3395.45</v>
      </c>
      <c r="O56" s="155">
        <f>SUM('Month (Million m3)'!O154:O156)</f>
        <v>7974.45</v>
      </c>
      <c r="S56" s="107"/>
    </row>
    <row r="57" spans="1:19" ht="20.25" customHeight="1" x14ac:dyDescent="0.35">
      <c r="A57" s="148" t="s">
        <v>438</v>
      </c>
      <c r="B57" s="74">
        <f>SUM('Month (Million m3)'!B157:B159)</f>
        <v>5.97</v>
      </c>
      <c r="C57" s="74">
        <f>SUM('Month (Million m3)'!C157:C159)</f>
        <v>967.94999999999993</v>
      </c>
      <c r="D57" s="74">
        <f>SUM('Month (Million m3)'!D157:D159)</f>
        <v>4675.7</v>
      </c>
      <c r="E57" s="74">
        <f>SUM('Month (Million m3)'!E157:E159)</f>
        <v>3242.93</v>
      </c>
      <c r="F57" s="76">
        <f>SUM('Month (Million m3)'!F157:F159)</f>
        <v>8892.5499999999993</v>
      </c>
      <c r="G57" s="74">
        <f>SUM('Month (Million m3)'!G157:G159)</f>
        <v>2210.9900000000002</v>
      </c>
      <c r="H57" s="74">
        <f>SUM('Month (Million m3)'!H157:H159)</f>
        <v>442.5</v>
      </c>
      <c r="I57" s="74">
        <f>SUM('Month (Million m3)'!I157:I159)</f>
        <v>442.5</v>
      </c>
      <c r="J57" s="74">
        <f>SUM('Month (Million m3)'!J157:J159)</f>
        <v>0.76</v>
      </c>
      <c r="K57" s="74">
        <f>SUM('Month (Million m3)'!K157:K159)</f>
        <v>1374.4</v>
      </c>
      <c r="L57" s="74">
        <f>SUM('Month (Million m3)'!L157:L159)</f>
        <v>3.3499999999999996</v>
      </c>
      <c r="M57" s="74">
        <f>SUM('Month (Million m3)'!M157:M159)</f>
        <v>0</v>
      </c>
      <c r="N57" s="76">
        <f>SUM('Month (Million m3)'!N157:N159)</f>
        <v>4032.01</v>
      </c>
      <c r="O57" s="155">
        <f>SUM('Month (Million m3)'!O157:O159)</f>
        <v>4860.55</v>
      </c>
      <c r="S57" s="107"/>
    </row>
    <row r="58" spans="1:19" ht="20.25" customHeight="1" x14ac:dyDescent="0.35">
      <c r="A58" s="148" t="s">
        <v>437</v>
      </c>
      <c r="B58" s="74">
        <f>SUM('Month (Million m3)'!B160:B162)</f>
        <v>1261.3899999999999</v>
      </c>
      <c r="C58" s="74">
        <f>SUM('Month (Million m3)'!C160:C162)</f>
        <v>2170.77</v>
      </c>
      <c r="D58" s="74">
        <f>SUM('Month (Million m3)'!D160:D162)</f>
        <v>9150.39</v>
      </c>
      <c r="E58" s="74">
        <f>SUM('Month (Million m3)'!E160:E162)</f>
        <v>2538.79</v>
      </c>
      <c r="F58" s="76">
        <f>SUM('Month (Million m3)'!F160:F162)</f>
        <v>15121.34</v>
      </c>
      <c r="G58" s="74">
        <f>SUM('Month (Million m3)'!G160:G162)</f>
        <v>84.62</v>
      </c>
      <c r="H58" s="74">
        <f>SUM('Month (Million m3)'!H160:H162)</f>
        <v>482.47999999999996</v>
      </c>
      <c r="I58" s="74">
        <f>SUM('Month (Million m3)'!I160:I162)</f>
        <v>482.47999999999996</v>
      </c>
      <c r="J58" s="74">
        <f>SUM('Month (Million m3)'!J160:J162)</f>
        <v>0.63</v>
      </c>
      <c r="K58" s="74">
        <f>SUM('Month (Million m3)'!K160:K162)</f>
        <v>1222.21</v>
      </c>
      <c r="L58" s="74">
        <f>SUM('Month (Million m3)'!L160:L162)</f>
        <v>26.9</v>
      </c>
      <c r="M58" s="74">
        <f>SUM('Month (Million m3)'!M160:M162)</f>
        <v>0</v>
      </c>
      <c r="N58" s="76">
        <f>SUM('Month (Million m3)'!N160:N162)</f>
        <v>1816.81</v>
      </c>
      <c r="O58" s="155">
        <f>SUM('Month (Million m3)'!O160:O162)</f>
        <v>13304.53</v>
      </c>
      <c r="S58" s="107"/>
    </row>
    <row r="59" spans="1:19" ht="20.25" customHeight="1" x14ac:dyDescent="0.35">
      <c r="A59" s="148" t="s">
        <v>436</v>
      </c>
      <c r="B59" s="74">
        <f>SUM('Month (Million m3)'!B163:B165)</f>
        <v>2610.92</v>
      </c>
      <c r="C59" s="74">
        <f>SUM('Month (Million m3)'!C163:C165)</f>
        <v>2857.55</v>
      </c>
      <c r="D59" s="74">
        <f>SUM('Month (Million m3)'!D163:D165)</f>
        <v>9848.0499999999993</v>
      </c>
      <c r="E59" s="74">
        <f>SUM('Month (Million m3)'!E163:E165)</f>
        <v>1496.69</v>
      </c>
      <c r="F59" s="76">
        <f>SUM('Month (Million m3)'!F163:F165)</f>
        <v>16813.21</v>
      </c>
      <c r="G59" s="74">
        <f>SUM('Month (Million m3)'!G163:G165)</f>
        <v>32.630000000000003</v>
      </c>
      <c r="H59" s="74">
        <f>SUM('Month (Million m3)'!H163:H165)</f>
        <v>447.03</v>
      </c>
      <c r="I59" s="74">
        <f>SUM('Month (Million m3)'!I163:I165)</f>
        <v>447.03</v>
      </c>
      <c r="J59" s="74">
        <f>SUM('Month (Million m3)'!J163:J165)</f>
        <v>0.42</v>
      </c>
      <c r="K59" s="74">
        <f>SUM('Month (Million m3)'!K163:K165)</f>
        <v>1223.05</v>
      </c>
      <c r="L59" s="74">
        <f>SUM('Month (Million m3)'!L163:L165)</f>
        <v>38.120000000000005</v>
      </c>
      <c r="M59" s="74">
        <f>SUM('Month (Million m3)'!M163:M165)</f>
        <v>0</v>
      </c>
      <c r="N59" s="76">
        <f>SUM('Month (Million m3)'!N163:N165)</f>
        <v>1741.2600000000002</v>
      </c>
      <c r="O59" s="155">
        <f>SUM('Month (Million m3)'!O163:O165)</f>
        <v>15071.96</v>
      </c>
      <c r="S59" s="107"/>
    </row>
    <row r="60" spans="1:19" ht="20.25" customHeight="1" x14ac:dyDescent="0.35">
      <c r="A60" s="148" t="s">
        <v>435</v>
      </c>
      <c r="B60" s="74">
        <f>SUM('Month (Million m3)'!B166:B168)</f>
        <v>146.84</v>
      </c>
      <c r="C60" s="74">
        <f>SUM('Month (Million m3)'!C166:C168)</f>
        <v>1477.78</v>
      </c>
      <c r="D60" s="74">
        <f>SUM('Month (Million m3)'!D166:D168)</f>
        <v>6337.24</v>
      </c>
      <c r="E60" s="74">
        <f>SUM('Month (Million m3)'!E166:E168)</f>
        <v>4053.01</v>
      </c>
      <c r="F60" s="76">
        <f>SUM('Month (Million m3)'!F166:F168)</f>
        <v>12014.88</v>
      </c>
      <c r="G60" s="74">
        <f>SUM('Month (Million m3)'!G166:G168)</f>
        <v>1314.69</v>
      </c>
      <c r="H60" s="74">
        <f>SUM('Month (Million m3)'!H166:H168)</f>
        <v>354.48</v>
      </c>
      <c r="I60" s="74">
        <f>SUM('Month (Million m3)'!I166:I168)</f>
        <v>354.48</v>
      </c>
      <c r="J60" s="74">
        <f>SUM('Month (Million m3)'!J166:J168)</f>
        <v>0.11</v>
      </c>
      <c r="K60" s="74">
        <f>SUM('Month (Million m3)'!K166:K168)</f>
        <v>1299.69</v>
      </c>
      <c r="L60" s="74">
        <f>SUM('Month (Million m3)'!L166:L168)</f>
        <v>26.57</v>
      </c>
      <c r="M60" s="74">
        <f>SUM('Month (Million m3)'!M166:M168)</f>
        <v>0</v>
      </c>
      <c r="N60" s="76">
        <f>SUM('Month (Million m3)'!N166:N168)</f>
        <v>2995.5699999999997</v>
      </c>
      <c r="O60" s="155">
        <f>SUM('Month (Million m3)'!O166:O168)</f>
        <v>9019.31</v>
      </c>
      <c r="S60" s="107"/>
    </row>
    <row r="61" spans="1:19" ht="20.25" customHeight="1" x14ac:dyDescent="0.35">
      <c r="A61" s="148" t="s">
        <v>434</v>
      </c>
      <c r="B61" s="74">
        <f>SUM('Month (Million m3)'!B169:B171)</f>
        <v>25.58</v>
      </c>
      <c r="C61" s="74">
        <f>SUM('Month (Million m3)'!C169:C171)</f>
        <v>980.51</v>
      </c>
      <c r="D61" s="74">
        <f>SUM('Month (Million m3)'!D169:D171)</f>
        <v>4415.1900000000005</v>
      </c>
      <c r="E61" s="74">
        <f>SUM('Month (Million m3)'!E169:E171)</f>
        <v>1779.79</v>
      </c>
      <c r="F61" s="76">
        <f>SUM('Month (Million m3)'!F169:F171)</f>
        <v>7201.0700000000006</v>
      </c>
      <c r="G61" s="74">
        <f>SUM('Month (Million m3)'!G169:G171)</f>
        <v>1000.54</v>
      </c>
      <c r="H61" s="74">
        <f>SUM('Month (Million m3)'!H169:H171)</f>
        <v>410.75</v>
      </c>
      <c r="I61" s="74">
        <f>SUM('Month (Million m3)'!I169:I171)</f>
        <v>410.75</v>
      </c>
      <c r="J61" s="74">
        <f>SUM('Month (Million m3)'!J169:J171)</f>
        <v>0.09</v>
      </c>
      <c r="K61" s="74">
        <f>SUM('Month (Million m3)'!K169:K171)</f>
        <v>1154.55</v>
      </c>
      <c r="L61" s="74">
        <f>SUM('Month (Million m3)'!L169:L171)</f>
        <v>17.009999999999998</v>
      </c>
      <c r="M61" s="74">
        <f>SUM('Month (Million m3)'!M169:M171)</f>
        <v>0</v>
      </c>
      <c r="N61" s="76">
        <f>SUM('Month (Million m3)'!N169:N171)</f>
        <v>2582.9399999999996</v>
      </c>
      <c r="O61" s="155">
        <f>SUM('Month (Million m3)'!O169:O171)</f>
        <v>4618.12</v>
      </c>
      <c r="S61" s="107"/>
    </row>
    <row r="62" spans="1:19" ht="20.25" customHeight="1" x14ac:dyDescent="0.35">
      <c r="A62" s="148" t="s">
        <v>433</v>
      </c>
      <c r="B62" s="74">
        <f>SUM('Month (Million m3)'!B172:B174)</f>
        <v>523.82000000000005</v>
      </c>
      <c r="C62" s="74">
        <f>SUM('Month (Million m3)'!C172:C174)</f>
        <v>2282.1</v>
      </c>
      <c r="D62" s="74">
        <f>SUM('Month (Million m3)'!D172:D174)</f>
        <v>8386.02</v>
      </c>
      <c r="E62" s="74">
        <f>SUM('Month (Million m3)'!E172:E174)</f>
        <v>2088.0499999999997</v>
      </c>
      <c r="F62" s="76">
        <f>SUM('Month (Million m3)'!F172:F174)</f>
        <v>13279.97</v>
      </c>
      <c r="G62" s="74">
        <f>SUM('Month (Million m3)'!G172:G174)</f>
        <v>171.45</v>
      </c>
      <c r="H62" s="74">
        <f>SUM('Month (Million m3)'!H172:H174)</f>
        <v>349.44</v>
      </c>
      <c r="I62" s="74">
        <f>SUM('Month (Million m3)'!I172:I174)</f>
        <v>349.44</v>
      </c>
      <c r="J62" s="74">
        <f>SUM('Month (Million m3)'!J172:J174)</f>
        <v>0.24</v>
      </c>
      <c r="K62" s="74">
        <f>SUM('Month (Million m3)'!K172:K174)</f>
        <v>1112.6500000000001</v>
      </c>
      <c r="L62" s="74">
        <f>SUM('Month (Million m3)'!L172:L174)</f>
        <v>31.409999999999997</v>
      </c>
      <c r="M62" s="74">
        <f>SUM('Month (Million m3)'!M172:M174)</f>
        <v>0</v>
      </c>
      <c r="N62" s="76">
        <f>SUM('Month (Million m3)'!N172:N174)</f>
        <v>1666.09</v>
      </c>
      <c r="O62" s="155">
        <f>SUM('Month (Million m3)'!O172:O174)</f>
        <v>11613.890000000001</v>
      </c>
      <c r="S62" s="107"/>
    </row>
    <row r="63" spans="1:19" ht="20.25" customHeight="1" x14ac:dyDescent="0.35">
      <c r="A63" s="148" t="s">
        <v>432</v>
      </c>
      <c r="B63" s="74">
        <f>SUM('Month (Million m3)'!B175:B177)</f>
        <v>296.91000000000003</v>
      </c>
      <c r="C63" s="74">
        <f>SUM('Month (Million m3)'!C175:C177)</f>
        <v>2786.9900000000002</v>
      </c>
      <c r="D63" s="74">
        <f>SUM('Month (Million m3)'!D175:D177)</f>
        <v>8862.7199999999993</v>
      </c>
      <c r="E63" s="74">
        <f>SUM('Month (Million m3)'!E175:E177)</f>
        <v>1184.8</v>
      </c>
      <c r="F63" s="76">
        <f>SUM('Month (Million m3)'!F175:F177)</f>
        <v>13131.43</v>
      </c>
      <c r="G63" s="74">
        <f>SUM('Month (Million m3)'!G175:G177)</f>
        <v>53.769999999999996</v>
      </c>
      <c r="H63" s="74">
        <f>SUM('Month (Million m3)'!H175:H177)</f>
        <v>511.51</v>
      </c>
      <c r="I63" s="74">
        <f>SUM('Month (Million m3)'!I175:I177)</f>
        <v>511.51</v>
      </c>
      <c r="J63" s="74">
        <f>SUM('Month (Million m3)'!J175:J177)</f>
        <v>0.45000000000000007</v>
      </c>
      <c r="K63" s="74">
        <f>SUM('Month (Million m3)'!K175:K177)</f>
        <v>1147.1300000000001</v>
      </c>
      <c r="L63" s="74">
        <f>SUM('Month (Million m3)'!L175:L177)</f>
        <v>33.18</v>
      </c>
      <c r="M63" s="74">
        <f>SUM('Month (Million m3)'!M175:M177)</f>
        <v>0</v>
      </c>
      <c r="N63" s="76">
        <f>SUM('Month (Million m3)'!N175:N177)</f>
        <v>1746.0100000000002</v>
      </c>
      <c r="O63" s="155">
        <f>SUM('Month (Million m3)'!O175:O177)</f>
        <v>11385.42</v>
      </c>
      <c r="S63" s="107"/>
    </row>
    <row r="64" spans="1:19" ht="20.25" customHeight="1" x14ac:dyDescent="0.35">
      <c r="A64" s="148" t="s">
        <v>431</v>
      </c>
      <c r="B64" s="74">
        <f>SUM('Month (Million m3)'!B178:B180)</f>
        <v>0</v>
      </c>
      <c r="C64" s="74">
        <f>SUM('Month (Million m3)'!C178:C180)</f>
        <v>1373.71</v>
      </c>
      <c r="D64" s="74">
        <f>SUM('Month (Million m3)'!D178:D180)</f>
        <v>4305.83</v>
      </c>
      <c r="E64" s="74">
        <f>SUM('Month (Million m3)'!E178:E180)</f>
        <v>4028.74</v>
      </c>
      <c r="F64" s="76">
        <f>SUM('Month (Million m3)'!F178:F180)</f>
        <v>9708.2799999999988</v>
      </c>
      <c r="G64" s="74">
        <f>SUM('Month (Million m3)'!G178:G180)</f>
        <v>1755.77</v>
      </c>
      <c r="H64" s="74">
        <f>SUM('Month (Million m3)'!H178:H180)</f>
        <v>492.93999999999994</v>
      </c>
      <c r="I64" s="74">
        <f>SUM('Month (Million m3)'!I178:I180)</f>
        <v>492.93999999999994</v>
      </c>
      <c r="J64" s="74">
        <f>SUM('Month (Million m3)'!J178:J180)</f>
        <v>0.18</v>
      </c>
      <c r="K64" s="74">
        <f>SUM('Month (Million m3)'!K178:K180)</f>
        <v>1167.19</v>
      </c>
      <c r="L64" s="74">
        <f>SUM('Month (Million m3)'!L178:L180)</f>
        <v>24.48</v>
      </c>
      <c r="M64" s="74">
        <f>SUM('Month (Million m3)'!M178:M180)</f>
        <v>0</v>
      </c>
      <c r="N64" s="76">
        <f>SUM('Month (Million m3)'!N178:N180)</f>
        <v>3440.5600000000004</v>
      </c>
      <c r="O64" s="155">
        <f>SUM('Month (Million m3)'!O178:O180)</f>
        <v>6267.71</v>
      </c>
      <c r="S64" s="107"/>
    </row>
    <row r="65" spans="1:19" ht="20.25" customHeight="1" x14ac:dyDescent="0.35">
      <c r="A65" s="148" t="s">
        <v>430</v>
      </c>
      <c r="B65" s="74">
        <f>SUM('Month (Million m3)'!B181:B183)</f>
        <v>0</v>
      </c>
      <c r="C65" s="74">
        <f>SUM('Month (Million m3)'!C181:C183)</f>
        <v>845.15000000000009</v>
      </c>
      <c r="D65" s="74">
        <f>SUM('Month (Million m3)'!D181:D183)</f>
        <v>3695.0300000000007</v>
      </c>
      <c r="E65" s="74">
        <f>SUM('Month (Million m3)'!E181:E183)</f>
        <v>3680.9500000000003</v>
      </c>
      <c r="F65" s="76">
        <f>SUM('Month (Million m3)'!F181:F183)</f>
        <v>8221.1400000000012</v>
      </c>
      <c r="G65" s="74">
        <f>SUM('Month (Million m3)'!G181:G183)</f>
        <v>1987.29</v>
      </c>
      <c r="H65" s="74">
        <f>SUM('Month (Million m3)'!H181:H183)</f>
        <v>335.46000000000004</v>
      </c>
      <c r="I65" s="74">
        <f>SUM('Month (Million m3)'!I181:I183)</f>
        <v>335.46000000000004</v>
      </c>
      <c r="J65" s="74">
        <f>SUM('Month (Million m3)'!J181:J183)</f>
        <v>0.16999999999999998</v>
      </c>
      <c r="K65" s="74">
        <f>SUM('Month (Million m3)'!K181:K183)</f>
        <v>1093.3499999999999</v>
      </c>
      <c r="L65" s="74">
        <f>SUM('Month (Million m3)'!L181:L183)</f>
        <v>23.12</v>
      </c>
      <c r="M65" s="74">
        <f>SUM('Month (Million m3)'!M181:M183)</f>
        <v>0</v>
      </c>
      <c r="N65" s="76">
        <f>SUM('Month (Million m3)'!N181:N183)</f>
        <v>3439.38</v>
      </c>
      <c r="O65" s="155">
        <f>SUM('Month (Million m3)'!O181:O183)</f>
        <v>4781.7699999999995</v>
      </c>
      <c r="S65" s="107"/>
    </row>
    <row r="66" spans="1:19" ht="20.25" customHeight="1" x14ac:dyDescent="0.35">
      <c r="A66" s="148" t="s">
        <v>429</v>
      </c>
      <c r="B66" s="74">
        <f>SUM('Month (Million m3)'!B184:B186)</f>
        <v>68.02</v>
      </c>
      <c r="C66" s="74">
        <f>SUM('Month (Million m3)'!C184:C186)</f>
        <v>1561.31</v>
      </c>
      <c r="D66" s="74">
        <f>SUM('Month (Million m3)'!D184:D186)</f>
        <v>8697.5300000000007</v>
      </c>
      <c r="E66" s="74">
        <f>SUM('Month (Million m3)'!E184:E186)</f>
        <v>2432.92</v>
      </c>
      <c r="F66" s="76">
        <f>SUM('Month (Million m3)'!F184:F186)</f>
        <v>12759.76</v>
      </c>
      <c r="G66" s="74">
        <f>SUM('Month (Million m3)'!G184:G186)</f>
        <v>606.52</v>
      </c>
      <c r="H66" s="74">
        <f>SUM('Month (Million m3)'!H184:H186)</f>
        <v>324.74</v>
      </c>
      <c r="I66" s="74">
        <f>SUM('Month (Million m3)'!I184:I186)</f>
        <v>324.74</v>
      </c>
      <c r="J66" s="74">
        <f>SUM('Month (Million m3)'!J184:J186)</f>
        <v>0.87</v>
      </c>
      <c r="K66" s="74">
        <f>SUM('Month (Million m3)'!K184:K186)</f>
        <v>968.63</v>
      </c>
      <c r="L66" s="74">
        <f>SUM('Month (Million m3)'!L184:L186)</f>
        <v>33.839999999999996</v>
      </c>
      <c r="M66" s="74">
        <f>SUM('Month (Million m3)'!M184:M186)</f>
        <v>0</v>
      </c>
      <c r="N66" s="76">
        <f>SUM('Month (Million m3)'!N184:N186)</f>
        <v>1934.61</v>
      </c>
      <c r="O66" s="155">
        <f>SUM('Month (Million m3)'!O184:O186)</f>
        <v>10825.16</v>
      </c>
      <c r="S66" s="107"/>
    </row>
    <row r="67" spans="1:19" ht="20.25" customHeight="1" x14ac:dyDescent="0.35">
      <c r="A67" s="148" t="s">
        <v>428</v>
      </c>
      <c r="B67" s="74">
        <f>SUM('Month (Million m3)'!B187:B189)</f>
        <v>195.79000000000002</v>
      </c>
      <c r="C67" s="74">
        <f>SUM('Month (Million m3)'!C187:C189)</f>
        <v>2115.4700000000003</v>
      </c>
      <c r="D67" s="74">
        <f>SUM('Month (Million m3)'!D187:D189)</f>
        <v>8818.7899999999991</v>
      </c>
      <c r="E67" s="74">
        <f>SUM('Month (Million m3)'!E187:E189)</f>
        <v>3271.57</v>
      </c>
      <c r="F67" s="76">
        <f>SUM('Month (Million m3)'!F187:F189)</f>
        <v>14401.6</v>
      </c>
      <c r="G67" s="74">
        <f>SUM('Month (Million m3)'!G187:G189)</f>
        <v>543.12</v>
      </c>
      <c r="H67" s="74">
        <f>SUM('Month (Million m3)'!H187:H189)</f>
        <v>547.32999999999993</v>
      </c>
      <c r="I67" s="74">
        <f>SUM('Month (Million m3)'!I187:I189)</f>
        <v>547.32999999999993</v>
      </c>
      <c r="J67" s="74">
        <f>SUM('Month (Million m3)'!J187:J189)</f>
        <v>0.1</v>
      </c>
      <c r="K67" s="74">
        <f>SUM('Month (Million m3)'!K187:K189)</f>
        <v>1090.9299999999998</v>
      </c>
      <c r="L67" s="74">
        <f>SUM('Month (Million m3)'!L187:L189)</f>
        <v>35.54</v>
      </c>
      <c r="M67" s="74">
        <f>SUM('Month (Million m3)'!M187:M189)</f>
        <v>96.19</v>
      </c>
      <c r="N67" s="76">
        <f>SUM('Month (Million m3)'!N187:N189)</f>
        <v>2313.2200000000003</v>
      </c>
      <c r="O67" s="155">
        <f>SUM('Month (Million m3)'!O187:O189)</f>
        <v>12088.37</v>
      </c>
      <c r="S67" s="107"/>
    </row>
    <row r="68" spans="1:19" ht="20.25" customHeight="1" x14ac:dyDescent="0.35">
      <c r="A68" s="148" t="s">
        <v>427</v>
      </c>
      <c r="B68" s="74">
        <f>SUM('Month (Million m3)'!B190:B192)</f>
        <v>0.19</v>
      </c>
      <c r="C68" s="74">
        <f>SUM('Month (Million m3)'!C190:C192)</f>
        <v>307.2</v>
      </c>
      <c r="D68" s="74">
        <f>SUM('Month (Million m3)'!D190:D192)</f>
        <v>5001.47</v>
      </c>
      <c r="E68" s="74">
        <f>SUM('Month (Million m3)'!E190:E192)</f>
        <v>3328.69</v>
      </c>
      <c r="F68" s="76">
        <f>SUM('Month (Million m3)'!F190:F192)</f>
        <v>8637.5499999999993</v>
      </c>
      <c r="G68" s="74">
        <f>SUM('Month (Million m3)'!G190:G192)</f>
        <v>1878.1</v>
      </c>
      <c r="H68" s="74">
        <f>SUM('Month (Million m3)'!H190:H192)</f>
        <v>413.01</v>
      </c>
      <c r="I68" s="74">
        <f>SUM('Month (Million m3)'!I190:I192)</f>
        <v>413.01</v>
      </c>
      <c r="J68" s="74">
        <f>SUM('Month (Million m3)'!J190:J192)</f>
        <v>0.06</v>
      </c>
      <c r="K68" s="74">
        <f>SUM('Month (Million m3)'!K190:K192)</f>
        <v>1096.6000000000001</v>
      </c>
      <c r="L68" s="74">
        <f>SUM('Month (Million m3)'!L190:L192)</f>
        <v>22.869999999999997</v>
      </c>
      <c r="M68" s="74">
        <f>SUM('Month (Million m3)'!M190:M192)</f>
        <v>95.51</v>
      </c>
      <c r="N68" s="76">
        <f>SUM('Month (Million m3)'!N190:N192)</f>
        <v>3506.16</v>
      </c>
      <c r="O68" s="155">
        <f>SUM('Month (Million m3)'!O190:O192)</f>
        <v>5131.4000000000005</v>
      </c>
      <c r="S68" s="107"/>
    </row>
    <row r="69" spans="1:19" ht="20.25" customHeight="1" x14ac:dyDescent="0.35">
      <c r="A69" s="148" t="s">
        <v>426</v>
      </c>
      <c r="B69" s="74">
        <f>SUM('Month (Million m3)'!B193:B195)</f>
        <v>0</v>
      </c>
      <c r="C69" s="74">
        <f>SUM('Month (Million m3)'!C193:C195)</f>
        <v>24.6</v>
      </c>
      <c r="D69" s="74">
        <f>SUM('Month (Million m3)'!D193:D195)</f>
        <v>5913.51</v>
      </c>
      <c r="E69" s="74">
        <f>SUM('Month (Million m3)'!E193:E195)</f>
        <v>3593.9100000000003</v>
      </c>
      <c r="F69" s="76">
        <f>SUM('Month (Million m3)'!F193:F195)</f>
        <v>9532.02</v>
      </c>
      <c r="G69" s="74">
        <f>SUM('Month (Million m3)'!G193:G195)</f>
        <v>3132.26</v>
      </c>
      <c r="H69" s="74">
        <f>SUM('Month (Million m3)'!H193:H195)</f>
        <v>446.89</v>
      </c>
      <c r="I69" s="74">
        <f>SUM('Month (Million m3)'!I193:I195)</f>
        <v>446.89</v>
      </c>
      <c r="J69" s="74">
        <f>SUM('Month (Million m3)'!J193:J195)</f>
        <v>0.11000000000000001</v>
      </c>
      <c r="K69" s="74">
        <f>SUM('Month (Million m3)'!K193:K195)</f>
        <v>1068</v>
      </c>
      <c r="L69" s="74">
        <f>SUM('Month (Million m3)'!L193:L195)</f>
        <v>19.649999999999999</v>
      </c>
      <c r="M69" s="74">
        <f>SUM('Month (Million m3)'!M193:M195)</f>
        <v>84.21</v>
      </c>
      <c r="N69" s="76">
        <f>SUM('Month (Million m3)'!N193:N195)</f>
        <v>4751.09</v>
      </c>
      <c r="O69" s="155">
        <f>SUM('Month (Million m3)'!O193:O195)</f>
        <v>4780.92</v>
      </c>
      <c r="S69" s="107"/>
    </row>
    <row r="70" spans="1:19" ht="20.25" customHeight="1" x14ac:dyDescent="0.35">
      <c r="A70" s="148" t="s">
        <v>425</v>
      </c>
      <c r="B70" s="74">
        <f>SUM('Month (Million m3)'!B196:B198)</f>
        <v>0</v>
      </c>
      <c r="C70" s="74">
        <f>SUM('Month (Million m3)'!C196:C198)</f>
        <v>879.83999999999992</v>
      </c>
      <c r="D70" s="74">
        <f>SUM('Month (Million m3)'!D196:D198)</f>
        <v>8370.02</v>
      </c>
      <c r="E70" s="74">
        <f>SUM('Month (Million m3)'!E196:E198)</f>
        <v>3731.06</v>
      </c>
      <c r="F70" s="76">
        <f>SUM('Month (Million m3)'!F196:F198)</f>
        <v>12980.9</v>
      </c>
      <c r="G70" s="74">
        <f>SUM('Month (Million m3)'!G196:G198)</f>
        <v>2187.2200000000003</v>
      </c>
      <c r="H70" s="74">
        <f>SUM('Month (Million m3)'!H196:H198)</f>
        <v>415.61</v>
      </c>
      <c r="I70" s="74">
        <f>SUM('Month (Million m3)'!I196:I198)</f>
        <v>415.61</v>
      </c>
      <c r="J70" s="74">
        <f>SUM('Month (Million m3)'!J196:J198)</f>
        <v>6.9999999999999993E-2</v>
      </c>
      <c r="K70" s="74">
        <f>SUM('Month (Million m3)'!K196:K198)</f>
        <v>1015.47</v>
      </c>
      <c r="L70" s="74">
        <f>SUM('Month (Million m3)'!L196:L198)</f>
        <v>29.78</v>
      </c>
      <c r="M70" s="74">
        <f>SUM('Month (Million m3)'!M196:M198)</f>
        <v>0</v>
      </c>
      <c r="N70" s="76">
        <f>SUM('Month (Million m3)'!N196:N198)</f>
        <v>3648.1400000000003</v>
      </c>
      <c r="O70" s="155">
        <f>SUM('Month (Million m3)'!O196:O198)</f>
        <v>9332.76</v>
      </c>
      <c r="S70" s="107"/>
    </row>
    <row r="71" spans="1:19" ht="20.25" customHeight="1" x14ac:dyDescent="0.35">
      <c r="A71" s="148" t="s">
        <v>424</v>
      </c>
      <c r="B71" s="74">
        <f>SUM('Month (Million m3)'!B199:B201)</f>
        <v>75.28</v>
      </c>
      <c r="C71" s="74">
        <f>SUM('Month (Million m3)'!C199:C201)</f>
        <v>2015.4299999999998</v>
      </c>
      <c r="D71" s="74">
        <f>SUM('Month (Million m3)'!D199:D201)</f>
        <v>9343.08</v>
      </c>
      <c r="E71" s="74">
        <f>SUM('Month (Million m3)'!E199:E201)</f>
        <v>2535.96</v>
      </c>
      <c r="F71" s="76">
        <f>SUM('Month (Million m3)'!F199:F201)</f>
        <v>13969.73</v>
      </c>
      <c r="G71" s="74">
        <f>SUM('Month (Million m3)'!G199:G201)</f>
        <v>500.94</v>
      </c>
      <c r="H71" s="74">
        <f>SUM('Month (Million m3)'!H199:H201)</f>
        <v>450.08000000000004</v>
      </c>
      <c r="I71" s="74">
        <f>SUM('Month (Million m3)'!I199:I201)</f>
        <v>450.08000000000004</v>
      </c>
      <c r="J71" s="74">
        <f>SUM('Month (Million m3)'!J199:J201)</f>
        <v>0.02</v>
      </c>
      <c r="K71" s="74">
        <f>SUM('Month (Million m3)'!K199:K201)</f>
        <v>722.03</v>
      </c>
      <c r="L71" s="74">
        <f>SUM('Month (Million m3)'!L199:L201)</f>
        <v>37.260000000000005</v>
      </c>
      <c r="M71" s="74">
        <f>SUM('Month (Million m3)'!M199:M201)</f>
        <v>39.549999999999997</v>
      </c>
      <c r="N71" s="76">
        <f>SUM('Month (Million m3)'!N199:N201)</f>
        <v>1749.88</v>
      </c>
      <c r="O71" s="155">
        <f>SUM('Month (Million m3)'!O199:O201)</f>
        <v>12219.85</v>
      </c>
      <c r="S71" s="107"/>
    </row>
    <row r="72" spans="1:19" ht="20.25" customHeight="1" x14ac:dyDescent="0.35">
      <c r="A72" s="148" t="s">
        <v>423</v>
      </c>
      <c r="B72" s="74">
        <f>SUM('Month (Million m3)'!B202:B204)</f>
        <v>16.16</v>
      </c>
      <c r="C72" s="74">
        <f>SUM('Month (Million m3)'!C202:C204)</f>
        <v>493.03</v>
      </c>
      <c r="D72" s="74">
        <f>SUM('Month (Million m3)'!D202:D204)</f>
        <v>6687.7900000000009</v>
      </c>
      <c r="E72" s="74">
        <f>SUM('Month (Million m3)'!E202:E204)</f>
        <v>3080.9399999999996</v>
      </c>
      <c r="F72" s="76">
        <f>SUM('Month (Million m3)'!F202:F204)</f>
        <v>10277.92</v>
      </c>
      <c r="G72" s="74">
        <f>SUM('Month (Million m3)'!G202:G204)</f>
        <v>1459.47</v>
      </c>
      <c r="H72" s="74">
        <f>SUM('Month (Million m3)'!H202:H204)</f>
        <v>407.83</v>
      </c>
      <c r="I72" s="74">
        <f>SUM('Month (Million m3)'!I202:I204)</f>
        <v>407.83</v>
      </c>
      <c r="J72" s="74">
        <f>SUM('Month (Million m3)'!J202:J204)</f>
        <v>0</v>
      </c>
      <c r="K72" s="74">
        <f>SUM('Month (Million m3)'!K202:K204)</f>
        <v>574.03</v>
      </c>
      <c r="L72" s="74">
        <f>SUM('Month (Million m3)'!L202:L204)</f>
        <v>24.92</v>
      </c>
      <c r="M72" s="74">
        <f>SUM('Month (Million m3)'!M202:M204)</f>
        <v>84.03</v>
      </c>
      <c r="N72" s="76">
        <f>SUM('Month (Million m3)'!N202:N204)</f>
        <v>2550.2800000000002</v>
      </c>
      <c r="O72" s="155">
        <f>SUM('Month (Million m3)'!O202:O204)</f>
        <v>7727.6399999999994</v>
      </c>
      <c r="S72" s="107"/>
    </row>
    <row r="73" spans="1:19" ht="20.25" customHeight="1" x14ac:dyDescent="0.35">
      <c r="A73" s="148" t="s">
        <v>422</v>
      </c>
      <c r="B73" s="74">
        <f>SUM('Month (Million m3)'!B205:B207)</f>
        <v>0</v>
      </c>
      <c r="C73" s="74">
        <f>SUM('Month (Million m3)'!C205:C207)</f>
        <v>27.810000000000002</v>
      </c>
      <c r="D73" s="74">
        <f>SUM('Month (Million m3)'!D205:D207)</f>
        <v>4868.8</v>
      </c>
      <c r="E73" s="74">
        <f>SUM('Month (Million m3)'!E205:E207)</f>
        <v>3051.73</v>
      </c>
      <c r="F73" s="76">
        <f>SUM('Month (Million m3)'!F205:F207)</f>
        <v>7948.3499999999995</v>
      </c>
      <c r="G73" s="74">
        <f>SUM('Month (Million m3)'!G205:G207)</f>
        <v>3679.5299999999997</v>
      </c>
      <c r="H73" s="74">
        <f>SUM('Month (Million m3)'!H205:H207)</f>
        <v>335.69</v>
      </c>
      <c r="I73" s="74">
        <f>SUM('Month (Million m3)'!I205:I207)</f>
        <v>335.69</v>
      </c>
      <c r="J73" s="74">
        <f>SUM('Month (Million m3)'!J205:J207)</f>
        <v>0.11</v>
      </c>
      <c r="K73" s="74">
        <f>SUM('Month (Million m3)'!K205:K207)</f>
        <v>510.54</v>
      </c>
      <c r="L73" s="74">
        <f>SUM('Month (Million m3)'!L205:L207)</f>
        <v>25.53</v>
      </c>
      <c r="M73" s="74">
        <f>SUM('Month (Million m3)'!M205:M207)</f>
        <v>269.90000000000003</v>
      </c>
      <c r="N73" s="76">
        <f>SUM('Month (Million m3)'!N205:N207)</f>
        <v>4821.26</v>
      </c>
      <c r="O73" s="155">
        <f>SUM('Month (Million m3)'!O205:O207)</f>
        <v>3127.09</v>
      </c>
      <c r="S73" s="107"/>
    </row>
    <row r="74" spans="1:19" ht="20.25" customHeight="1" x14ac:dyDescent="0.35">
      <c r="A74" s="148" t="s">
        <v>421</v>
      </c>
      <c r="B74" s="74">
        <f>SUM('Month (Million m3)'!B208:B210)</f>
        <v>1295.8200000000002</v>
      </c>
      <c r="C74" s="74">
        <f>SUM('Month (Million m3)'!C208:C210)</f>
        <v>1733.5300000000002</v>
      </c>
      <c r="D74" s="74">
        <f>SUM('Month (Million m3)'!D208:D210)</f>
        <v>10807.95</v>
      </c>
      <c r="E74" s="74">
        <f>SUM('Month (Million m3)'!E208:E210)</f>
        <v>1108.99</v>
      </c>
      <c r="F74" s="76">
        <f>SUM('Month (Million m3)'!F208:F210)</f>
        <v>14946.310000000001</v>
      </c>
      <c r="G74" s="74">
        <f>SUM('Month (Million m3)'!G208:G210)</f>
        <v>450.88</v>
      </c>
      <c r="H74" s="74">
        <f>SUM('Month (Million m3)'!H208:H210)</f>
        <v>394.15999999999997</v>
      </c>
      <c r="I74" s="74">
        <f>SUM('Month (Million m3)'!I208:I210)</f>
        <v>394.15999999999997</v>
      </c>
      <c r="J74" s="74">
        <f>SUM('Month (Million m3)'!J208:J210)</f>
        <v>0</v>
      </c>
      <c r="K74" s="74">
        <f>SUM('Month (Million m3)'!K208:K210)</f>
        <v>558.9</v>
      </c>
      <c r="L74" s="74">
        <f>SUM('Month (Million m3)'!L208:L210)</f>
        <v>34.43</v>
      </c>
      <c r="M74" s="74">
        <f>SUM('Month (Million m3)'!M208:M210)</f>
        <v>102.22</v>
      </c>
      <c r="N74" s="76">
        <f>SUM('Month (Million m3)'!N208:N210)</f>
        <v>1540.59</v>
      </c>
      <c r="O74" s="155">
        <f>SUM('Month (Million m3)'!O208:O210)</f>
        <v>13405.699999999999</v>
      </c>
      <c r="S74" s="107"/>
    </row>
    <row r="75" spans="1:19" ht="20.25" customHeight="1" x14ac:dyDescent="0.35">
      <c r="A75" s="148" t="s">
        <v>420</v>
      </c>
      <c r="B75" s="74">
        <f>SUM('Month (Million m3)'!B211:B213)</f>
        <v>1131.8499999999999</v>
      </c>
      <c r="C75" s="74">
        <f>SUM('Month (Million m3)'!C211:C213)</f>
        <v>840.42</v>
      </c>
      <c r="D75" s="74">
        <f>SUM('Month (Million m3)'!D211:D213)</f>
        <v>11491.16</v>
      </c>
      <c r="E75" s="74">
        <f>SUM('Month (Million m3)'!E211:E213)</f>
        <v>1259.9299999999998</v>
      </c>
      <c r="F75" s="76">
        <f>SUM('Month (Million m3)'!F211:F213)</f>
        <v>14723.349999999999</v>
      </c>
      <c r="G75" s="74">
        <f>SUM('Month (Million m3)'!G211:G213)</f>
        <v>311.85000000000002</v>
      </c>
      <c r="H75" s="74">
        <f>SUM('Month (Million m3)'!H211:H213)</f>
        <v>363.32</v>
      </c>
      <c r="I75" s="74">
        <f>SUM('Month (Million m3)'!I211:I213)</f>
        <v>363.32</v>
      </c>
      <c r="J75" s="74">
        <f>SUM('Month (Million m3)'!J211:J213)</f>
        <v>0.13</v>
      </c>
      <c r="K75" s="74">
        <f>SUM('Month (Million m3)'!K211:K213)</f>
        <v>419.69000000000005</v>
      </c>
      <c r="L75" s="74">
        <f>SUM('Month (Million m3)'!L211:L213)</f>
        <v>36.21</v>
      </c>
      <c r="M75" s="74">
        <f>SUM('Month (Million m3)'!M211:M213)</f>
        <v>222.84</v>
      </c>
      <c r="N75" s="76">
        <f>SUM('Month (Million m3)'!N211:N213)</f>
        <v>1354.04</v>
      </c>
      <c r="O75" s="155">
        <f>SUM('Month (Million m3)'!O211:O213)</f>
        <v>13369.300000000001</v>
      </c>
      <c r="S75" s="107"/>
    </row>
    <row r="76" spans="1:19" ht="20.25" customHeight="1" x14ac:dyDescent="0.35">
      <c r="A76" s="148" t="s">
        <v>419</v>
      </c>
      <c r="B76" s="74">
        <f>SUM('Month (Million m3)'!B214:B216)</f>
        <v>0</v>
      </c>
      <c r="C76" s="74">
        <f>SUM('Month (Million m3)'!C214:C216)</f>
        <v>8.17</v>
      </c>
      <c r="D76" s="74">
        <f>SUM('Month (Million m3)'!D214:D216)</f>
        <v>6274.92</v>
      </c>
      <c r="E76" s="74">
        <f>SUM('Month (Million m3)'!E214:E216)</f>
        <v>2135.0700000000002</v>
      </c>
      <c r="F76" s="76">
        <f>SUM('Month (Million m3)'!F214:F216)</f>
        <v>8418.16</v>
      </c>
      <c r="G76" s="74">
        <f>SUM('Month (Million m3)'!G214:G216)</f>
        <v>3073.55</v>
      </c>
      <c r="H76" s="74">
        <f>SUM('Month (Million m3)'!H214:H216)</f>
        <v>321.89999999999998</v>
      </c>
      <c r="I76" s="74">
        <f>SUM('Month (Million m3)'!I214:I216)</f>
        <v>321.89999999999998</v>
      </c>
      <c r="J76" s="74">
        <f>SUM('Month (Million m3)'!J214:J216)</f>
        <v>0.01</v>
      </c>
      <c r="K76" s="74">
        <f>SUM('Month (Million m3)'!K214:K216)</f>
        <v>327.5</v>
      </c>
      <c r="L76" s="74">
        <f>SUM('Month (Million m3)'!L214:L216)</f>
        <v>24.27</v>
      </c>
      <c r="M76" s="74">
        <f>SUM('Month (Million m3)'!M214:M216)</f>
        <v>0</v>
      </c>
      <c r="N76" s="76">
        <f>SUM('Month (Million m3)'!N214:N216)</f>
        <v>3747.2400000000002</v>
      </c>
      <c r="O76" s="155">
        <f>SUM('Month (Million m3)'!O214:O216)</f>
        <v>4670.92</v>
      </c>
      <c r="S76" s="107"/>
    </row>
    <row r="77" spans="1:19" ht="20.25" customHeight="1" x14ac:dyDescent="0.35">
      <c r="A77" s="148" t="s">
        <v>418</v>
      </c>
      <c r="B77" s="74">
        <f>SUM('Month (Million m3)'!B217:B219)</f>
        <v>0</v>
      </c>
      <c r="C77" s="74">
        <f>SUM('Month (Million m3)'!C217:C219)</f>
        <v>4.91</v>
      </c>
      <c r="D77" s="74">
        <f>SUM('Month (Million m3)'!D217:D219)</f>
        <v>7292.26</v>
      </c>
      <c r="E77" s="74">
        <f>SUM('Month (Million m3)'!E217:E219)</f>
        <v>1722.58</v>
      </c>
      <c r="F77" s="76">
        <f>SUM('Month (Million m3)'!F217:F219)</f>
        <v>9019.74</v>
      </c>
      <c r="G77" s="74">
        <f>SUM('Month (Million m3)'!G217:G219)</f>
        <v>3980.34</v>
      </c>
      <c r="H77" s="74">
        <f>SUM('Month (Million m3)'!H217:H219)</f>
        <v>206.19</v>
      </c>
      <c r="I77" s="74">
        <f>SUM('Month (Million m3)'!I217:I219)</f>
        <v>206.19</v>
      </c>
      <c r="J77" s="74">
        <f>SUM('Month (Million m3)'!J217:J219)</f>
        <v>0.02</v>
      </c>
      <c r="K77" s="74">
        <f>SUM('Month (Million m3)'!K217:K219)</f>
        <v>519.43999999999994</v>
      </c>
      <c r="L77" s="74">
        <f>SUM('Month (Million m3)'!L217:L219)</f>
        <v>22.55</v>
      </c>
      <c r="M77" s="74">
        <f>SUM('Month (Million m3)'!M217:M219)</f>
        <v>0</v>
      </c>
      <c r="N77" s="76">
        <f>SUM('Month (Million m3)'!N217:N219)</f>
        <v>4728.5200000000004</v>
      </c>
      <c r="O77" s="155">
        <f>SUM('Month (Million m3)'!O217:O219)</f>
        <v>4291.2199999999993</v>
      </c>
      <c r="S77" s="107"/>
    </row>
    <row r="78" spans="1:19" ht="20.25" customHeight="1" x14ac:dyDescent="0.35">
      <c r="A78" s="148" t="s">
        <v>417</v>
      </c>
      <c r="B78" s="74">
        <f>SUM('Month (Million m3)'!B220:B222)</f>
        <v>1516.71</v>
      </c>
      <c r="C78" s="74">
        <f>SUM('Month (Million m3)'!C220:C222)</f>
        <v>1015.42</v>
      </c>
      <c r="D78" s="74">
        <f>SUM('Month (Million m3)'!D220:D222)</f>
        <v>10831.439999999999</v>
      </c>
      <c r="E78" s="74">
        <f>SUM('Month (Million m3)'!E220:E222)</f>
        <v>1460.58</v>
      </c>
      <c r="F78" s="76">
        <f>SUM('Month (Million m3)'!F220:F222)</f>
        <v>14824.14</v>
      </c>
      <c r="G78" s="74">
        <f>SUM('Month (Million m3)'!G220:G222)</f>
        <v>658.03</v>
      </c>
      <c r="H78" s="74">
        <f>SUM('Month (Million m3)'!H220:H222)</f>
        <v>234.89</v>
      </c>
      <c r="I78" s="74">
        <f>SUM('Month (Million m3)'!I220:I222)</f>
        <v>234.89</v>
      </c>
      <c r="J78" s="74">
        <f>SUM('Month (Million m3)'!J220:J222)</f>
        <v>0.03</v>
      </c>
      <c r="K78" s="74">
        <f>SUM('Month (Million m3)'!K220:K222)</f>
        <v>545.45000000000005</v>
      </c>
      <c r="L78" s="74">
        <f>SUM('Month (Million m3)'!L220:L222)</f>
        <v>35.200000000000003</v>
      </c>
      <c r="M78" s="74">
        <f>SUM('Month (Million m3)'!M220:M222)</f>
        <v>184.37</v>
      </c>
      <c r="N78" s="76">
        <f>SUM('Month (Million m3)'!N220:N222)</f>
        <v>1657.99</v>
      </c>
      <c r="O78" s="155">
        <f>SUM('Month (Million m3)'!O220:O222)</f>
        <v>13166.16</v>
      </c>
      <c r="S78" s="107"/>
    </row>
    <row r="79" spans="1:19" ht="20.25" customHeight="1" x14ac:dyDescent="0.35">
      <c r="A79" s="148" t="s">
        <v>416</v>
      </c>
      <c r="B79" s="74">
        <f>SUM('Month (Million m3)'!B223:B225)</f>
        <v>3109.34</v>
      </c>
      <c r="C79" s="74">
        <f>SUM('Month (Million m3)'!C223:C225)</f>
        <v>1990.17</v>
      </c>
      <c r="D79" s="74">
        <f>SUM('Month (Million m3)'!D223:D225)</f>
        <v>11672.29</v>
      </c>
      <c r="E79" s="74">
        <f>SUM('Month (Million m3)'!E223:E225)</f>
        <v>746.39</v>
      </c>
      <c r="F79" s="76">
        <f>SUM('Month (Million m3)'!F223:F225)</f>
        <v>17518.199999999997</v>
      </c>
      <c r="G79" s="74">
        <f>SUM('Month (Million m3)'!G223:G225)</f>
        <v>3.4</v>
      </c>
      <c r="H79" s="74">
        <f>SUM('Month (Million m3)'!H223:H225)</f>
        <v>210.94</v>
      </c>
      <c r="I79" s="74">
        <f>SUM('Month (Million m3)'!I223:I225)</f>
        <v>210.94</v>
      </c>
      <c r="J79" s="74">
        <f>SUM('Month (Million m3)'!J223:J225)</f>
        <v>0</v>
      </c>
      <c r="K79" s="74">
        <f>SUM('Month (Million m3)'!K223:K225)</f>
        <v>494.13</v>
      </c>
      <c r="L79" s="74">
        <f>SUM('Month (Million m3)'!L223:L225)</f>
        <v>37.909999999999997</v>
      </c>
      <c r="M79" s="74">
        <f>SUM('Month (Million m3)'!M223:M225)</f>
        <v>83.16</v>
      </c>
      <c r="N79" s="76">
        <f>SUM('Month (Million m3)'!N223:N225)</f>
        <v>829.54</v>
      </c>
      <c r="O79" s="155">
        <f>SUM('Month (Million m3)'!O223:O225)</f>
        <v>16688.64</v>
      </c>
      <c r="S79" s="107"/>
    </row>
    <row r="80" spans="1:19" ht="20.25" customHeight="1" x14ac:dyDescent="0.35">
      <c r="A80" s="148" t="s">
        <v>415</v>
      </c>
      <c r="B80" s="74">
        <f>SUM('Month (Million m3)'!B226:B228)</f>
        <v>46.94</v>
      </c>
      <c r="C80" s="74">
        <f>SUM('Month (Million m3)'!C226:C228)</f>
        <v>70.92</v>
      </c>
      <c r="D80" s="74">
        <f>SUM('Month (Million m3)'!D226:D228)</f>
        <v>6501.5199999999995</v>
      </c>
      <c r="E80" s="74">
        <f>SUM('Month (Million m3)'!E226:E228)</f>
        <v>1645.3</v>
      </c>
      <c r="F80" s="76">
        <f>SUM('Month (Million m3)'!F226:F228)</f>
        <v>8264.7000000000007</v>
      </c>
      <c r="G80" s="74">
        <f>SUM('Month (Million m3)'!G226:G228)</f>
        <v>1170.79</v>
      </c>
      <c r="H80" s="74">
        <f>SUM('Month (Million m3)'!H226:H228)</f>
        <v>200.21</v>
      </c>
      <c r="I80" s="74">
        <f>SUM('Month (Million m3)'!I226:I228)</f>
        <v>200.21</v>
      </c>
      <c r="J80" s="74">
        <f>SUM('Month (Million m3)'!J226:J228)</f>
        <v>0</v>
      </c>
      <c r="K80" s="74">
        <f>SUM('Month (Million m3)'!K226:K228)</f>
        <v>508.40999999999997</v>
      </c>
      <c r="L80" s="74">
        <f>SUM('Month (Million m3)'!L226:L228)</f>
        <v>23.259999999999998</v>
      </c>
      <c r="M80" s="74">
        <f>SUM('Month (Million m3)'!M226:M228)</f>
        <v>0</v>
      </c>
      <c r="N80" s="76">
        <f>SUM('Month (Million m3)'!N226:N228)</f>
        <v>1902.69</v>
      </c>
      <c r="O80" s="155">
        <f>SUM('Month (Million m3)'!O226:O228)</f>
        <v>6362.01</v>
      </c>
      <c r="S80" s="107"/>
    </row>
    <row r="81" spans="1:19" ht="20.25" customHeight="1" x14ac:dyDescent="0.35">
      <c r="A81" s="148" t="s">
        <v>414</v>
      </c>
      <c r="B81" s="74">
        <f>SUM('Month (Million m3)'!B229:B231)</f>
        <v>0</v>
      </c>
      <c r="C81" s="74">
        <f>SUM('Month (Million m3)'!C229:C231)</f>
        <v>20.58</v>
      </c>
      <c r="D81" s="74">
        <f>SUM('Month (Million m3)'!D229:D231)</f>
        <v>6510.07</v>
      </c>
      <c r="E81" s="74">
        <f>SUM('Month (Million m3)'!E229:E231)</f>
        <v>857.3599999999999</v>
      </c>
      <c r="F81" s="76">
        <f>SUM('Month (Million m3)'!F229:F231)</f>
        <v>7388.01</v>
      </c>
      <c r="G81" s="74">
        <f>SUM('Month (Million m3)'!G229:G231)</f>
        <v>3289.42</v>
      </c>
      <c r="H81" s="74">
        <f>SUM('Month (Million m3)'!H229:H231)</f>
        <v>207.72000000000003</v>
      </c>
      <c r="I81" s="74">
        <f>SUM('Month (Million m3)'!I229:I231)</f>
        <v>207.72000000000003</v>
      </c>
      <c r="J81" s="74">
        <f>SUM('Month (Million m3)'!J229:J231)</f>
        <v>0</v>
      </c>
      <c r="K81" s="74">
        <f>SUM('Month (Million m3)'!K229:K231)</f>
        <v>465.86</v>
      </c>
      <c r="L81" s="74">
        <f>SUM('Month (Million m3)'!L229:L231)</f>
        <v>18.950000000000003</v>
      </c>
      <c r="M81" s="74">
        <f>SUM('Month (Million m3)'!M229:M231)</f>
        <v>89.07</v>
      </c>
      <c r="N81" s="76">
        <f>SUM('Month (Million m3)'!N229:N231)</f>
        <v>4071.0299999999997</v>
      </c>
      <c r="O81" s="155">
        <f>SUM('Month (Million m3)'!O229:O231)</f>
        <v>3317</v>
      </c>
      <c r="S81" s="107"/>
    </row>
    <row r="82" spans="1:19" ht="20.25" customHeight="1" x14ac:dyDescent="0.35">
      <c r="A82" s="148" t="s">
        <v>413</v>
      </c>
      <c r="B82" s="74">
        <f>SUM('Month (Million m3)'!B232:B234)</f>
        <v>41.19</v>
      </c>
      <c r="C82" s="74">
        <f>SUM('Month (Million m3)'!C232:C234)</f>
        <v>626.95000000000005</v>
      </c>
      <c r="D82" s="74">
        <f>SUM('Month (Million m3)'!D232:D234)</f>
        <v>9401.66</v>
      </c>
      <c r="E82" s="74">
        <f>SUM('Month (Million m3)'!E232:E234)</f>
        <v>3672.73</v>
      </c>
      <c r="F82" s="76">
        <f>SUM('Month (Million m3)'!F232:F234)</f>
        <v>13742.510000000002</v>
      </c>
      <c r="G82" s="74">
        <f>SUM('Month (Million m3)'!G232:G234)</f>
        <v>18.98</v>
      </c>
      <c r="H82" s="74">
        <f>SUM('Month (Million m3)'!H232:H234)</f>
        <v>187.44</v>
      </c>
      <c r="I82" s="74">
        <f>SUM('Month (Million m3)'!I232:I234)</f>
        <v>187.44</v>
      </c>
      <c r="J82" s="74">
        <f>SUM('Month (Million m3)'!J232:J234)</f>
        <v>0</v>
      </c>
      <c r="K82" s="74">
        <f>SUM('Month (Million m3)'!K232:K234)</f>
        <v>657.93000000000006</v>
      </c>
      <c r="L82" s="74">
        <f>SUM('Month (Million m3)'!L232:L234)</f>
        <v>34.01</v>
      </c>
      <c r="M82" s="74">
        <f>SUM('Month (Million m3)'!M232:M234)</f>
        <v>0</v>
      </c>
      <c r="N82" s="76">
        <f>SUM('Month (Million m3)'!N232:N234)</f>
        <v>898.36</v>
      </c>
      <c r="O82" s="155">
        <f>SUM('Month (Million m3)'!O232:O234)</f>
        <v>12844.16</v>
      </c>
      <c r="S82" s="107"/>
    </row>
    <row r="83" spans="1:19" ht="20.25" customHeight="1" x14ac:dyDescent="0.35">
      <c r="A83" s="148" t="s">
        <v>412</v>
      </c>
      <c r="B83" s="74">
        <f>SUM('Month (Million m3)'!B235:B237)</f>
        <v>290.55</v>
      </c>
      <c r="C83" s="74">
        <f>SUM('Month (Million m3)'!C235:C237)</f>
        <v>1268.1600000000001</v>
      </c>
      <c r="D83" s="74">
        <f>SUM('Month (Million m3)'!D235:D237)</f>
        <v>9357.98</v>
      </c>
      <c r="E83" s="74">
        <f>SUM('Month (Million m3)'!E235:E237)</f>
        <v>4230.66</v>
      </c>
      <c r="F83" s="76">
        <f>SUM('Month (Million m3)'!F235:F237)</f>
        <v>15147.36</v>
      </c>
      <c r="G83" s="74">
        <f>SUM('Month (Million m3)'!G235:G237)</f>
        <v>16.36</v>
      </c>
      <c r="H83" s="74">
        <f>SUM('Month (Million m3)'!H235:H237)</f>
        <v>200.43</v>
      </c>
      <c r="I83" s="74">
        <f>SUM('Month (Million m3)'!I235:I237)</f>
        <v>200.33999999999997</v>
      </c>
      <c r="J83" s="74">
        <f>SUM('Month (Million m3)'!J235:J237)</f>
        <v>0</v>
      </c>
      <c r="K83" s="74">
        <f>SUM('Month (Million m3)'!K235:K237)</f>
        <v>697.98</v>
      </c>
      <c r="L83" s="74">
        <f>SUM('Month (Million m3)'!L235:L237)</f>
        <v>42.34</v>
      </c>
      <c r="M83" s="74">
        <f>SUM('Month (Million m3)'!M235:M237)</f>
        <v>0</v>
      </c>
      <c r="N83" s="76">
        <f>SUM('Month (Million m3)'!N235:N237)</f>
        <v>957.12</v>
      </c>
      <c r="O83" s="155">
        <f>SUM('Month (Million m3)'!O235:O237)</f>
        <v>14190.25</v>
      </c>
      <c r="S83" s="107"/>
    </row>
    <row r="84" spans="1:19" ht="20.25" customHeight="1" x14ac:dyDescent="0.35">
      <c r="A84" s="148" t="s">
        <v>411</v>
      </c>
      <c r="B84" s="74">
        <f>SUM('Month (Million m3)'!B238:B240)</f>
        <v>0</v>
      </c>
      <c r="C84" s="74">
        <f>SUM('Month (Million m3)'!C238:C240)</f>
        <v>3.0999999999999996</v>
      </c>
      <c r="D84" s="74">
        <f>SUM('Month (Million m3)'!D238:D240)</f>
        <v>6036.62</v>
      </c>
      <c r="E84" s="74">
        <f>SUM('Month (Million m3)'!E238:E240)</f>
        <v>4873.3600000000006</v>
      </c>
      <c r="F84" s="76">
        <f>SUM('Month (Million m3)'!F238:F240)</f>
        <v>10913.07</v>
      </c>
      <c r="G84" s="74">
        <f>SUM('Month (Million m3)'!G238:G240)</f>
        <v>2774.05</v>
      </c>
      <c r="H84" s="74">
        <f>SUM('Month (Million m3)'!H238:H240)</f>
        <v>156.75</v>
      </c>
      <c r="I84" s="74">
        <f>SUM('Month (Million m3)'!I238:I240)</f>
        <v>156.75</v>
      </c>
      <c r="J84" s="74">
        <f>SUM('Month (Million m3)'!J238:J240)</f>
        <v>0</v>
      </c>
      <c r="K84" s="74">
        <f>SUM('Month (Million m3)'!K238:K240)</f>
        <v>727.42000000000007</v>
      </c>
      <c r="L84" s="74">
        <f>SUM('Month (Million m3)'!L238:L240)</f>
        <v>25.79</v>
      </c>
      <c r="M84" s="74">
        <f>SUM('Month (Million m3)'!M238:M240)</f>
        <v>0</v>
      </c>
      <c r="N84" s="76">
        <f>SUM('Month (Million m3)'!N238:N240)</f>
        <v>3684.0099999999998</v>
      </c>
      <c r="O84" s="155">
        <f>SUM('Month (Million m3)'!O238:O240)</f>
        <v>7229.0599999999995</v>
      </c>
      <c r="S84" s="107"/>
    </row>
    <row r="85" spans="1:19" ht="20.25" customHeight="1" x14ac:dyDescent="0.35">
      <c r="A85" s="148" t="s">
        <v>410</v>
      </c>
      <c r="B85" s="74">
        <f>SUM('Month (Million m3)'!B241:B243)</f>
        <v>0</v>
      </c>
      <c r="C85" s="74">
        <f>SUM('Month (Million m3)'!C241:C243)</f>
        <v>53.129999999999995</v>
      </c>
      <c r="D85" s="74">
        <f>SUM('Month (Million m3)'!D241:D243)</f>
        <v>4062.7699999999995</v>
      </c>
      <c r="E85" s="74">
        <f>SUM('Month (Million m3)'!E241:E243)</f>
        <v>1784.05</v>
      </c>
      <c r="F85" s="76">
        <f>SUM('Month (Million m3)'!F241:F243)</f>
        <v>5899.9400000000005</v>
      </c>
      <c r="G85" s="74">
        <f>SUM('Month (Million m3)'!G241:G243)</f>
        <v>1554.46</v>
      </c>
      <c r="H85" s="74">
        <f>SUM('Month (Million m3)'!H241:H243)</f>
        <v>157.03</v>
      </c>
      <c r="I85" s="74">
        <f>SUM('Month (Million m3)'!I241:I243)</f>
        <v>135.07999999999998</v>
      </c>
      <c r="J85" s="74">
        <f>SUM('Month (Million m3)'!J241:J243)</f>
        <v>0</v>
      </c>
      <c r="K85" s="74">
        <f>SUM('Month (Million m3)'!K241:K243)</f>
        <v>617.79999999999995</v>
      </c>
      <c r="L85" s="74">
        <f>SUM('Month (Million m3)'!L241:L243)</f>
        <v>28.17</v>
      </c>
      <c r="M85" s="74">
        <f>SUM('Month (Million m3)'!M241:M243)</f>
        <v>0</v>
      </c>
      <c r="N85" s="76">
        <f>SUM('Month (Million m3)'!N241:N243)</f>
        <v>2357.44</v>
      </c>
      <c r="O85" s="155">
        <f>SUM('Month (Million m3)'!O241:O243)</f>
        <v>3542.5</v>
      </c>
      <c r="S85" s="107"/>
    </row>
    <row r="86" spans="1:19" ht="20.25" customHeight="1" x14ac:dyDescent="0.35">
      <c r="A86" s="148" t="s">
        <v>409</v>
      </c>
      <c r="B86" s="74">
        <f>SUM('Month (Million m3)'!B244:B246)</f>
        <v>75.47</v>
      </c>
      <c r="C86" s="74">
        <f>SUM('Month (Million m3)'!C244:C246)</f>
        <v>256.92</v>
      </c>
      <c r="D86" s="74">
        <f>SUM('Month (Million m3)'!D244:D246)</f>
        <v>7526.3600000000006</v>
      </c>
      <c r="E86" s="74">
        <f>SUM('Month (Million m3)'!E244:E246)</f>
        <v>6216.0399999999991</v>
      </c>
      <c r="F86" s="76">
        <f>SUM('Month (Million m3)'!F244:F246)</f>
        <v>14074.8</v>
      </c>
      <c r="G86" s="74">
        <f>SUM('Month (Million m3)'!G244:G246)</f>
        <v>74.930000000000007</v>
      </c>
      <c r="H86" s="74">
        <f>SUM('Month (Million m3)'!H244:H246)</f>
        <v>444.65</v>
      </c>
      <c r="I86" s="74">
        <f>SUM('Month (Million m3)'!I244:I246)</f>
        <v>141.34</v>
      </c>
      <c r="J86" s="74">
        <f>SUM('Month (Million m3)'!J244:J246)</f>
        <v>0</v>
      </c>
      <c r="K86" s="74">
        <f>SUM('Month (Million m3)'!K244:K246)</f>
        <v>861.03</v>
      </c>
      <c r="L86" s="74">
        <f>SUM('Month (Million m3)'!L244:L246)</f>
        <v>40.69</v>
      </c>
      <c r="M86" s="74">
        <f>SUM('Month (Million m3)'!M244:M246)</f>
        <v>0</v>
      </c>
      <c r="N86" s="76">
        <f>SUM('Month (Million m3)'!N244:N246)</f>
        <v>1421.31</v>
      </c>
      <c r="O86" s="155">
        <f>SUM('Month (Million m3)'!O244:O246)</f>
        <v>12653.49</v>
      </c>
      <c r="S86" s="107"/>
    </row>
    <row r="87" spans="1:19" ht="20.25" customHeight="1" x14ac:dyDescent="0.35">
      <c r="A87" s="148" t="s">
        <v>408</v>
      </c>
      <c r="B87" s="74">
        <f>SUM('Month (Million m3)'!B247:B249)</f>
        <v>33.89</v>
      </c>
      <c r="C87" s="74">
        <f>SUM('Month (Million m3)'!C247:C249)</f>
        <v>100.08</v>
      </c>
      <c r="D87" s="74">
        <f>SUM('Month (Million m3)'!D247:D249)</f>
        <v>6971.56</v>
      </c>
      <c r="E87" s="74">
        <f>SUM('Month (Million m3)'!E247:E249)</f>
        <v>6416.2</v>
      </c>
      <c r="F87" s="76">
        <f>SUM('Month (Million m3)'!F247:F249)</f>
        <v>13521.74</v>
      </c>
      <c r="G87" s="74">
        <f>SUM('Month (Million m3)'!G247:G249)</f>
        <v>171.35</v>
      </c>
      <c r="H87" s="74">
        <f>SUM('Month (Million m3)'!H247:H249)</f>
        <v>227.39000000000001</v>
      </c>
      <c r="I87" s="74">
        <f>SUM('Month (Million m3)'!I247:I249)</f>
        <v>141.83000000000001</v>
      </c>
      <c r="J87" s="74">
        <f>SUM('Month (Million m3)'!J247:J249)</f>
        <v>0</v>
      </c>
      <c r="K87" s="74">
        <f>SUM('Month (Million m3)'!K247:K249)</f>
        <v>884.84999999999991</v>
      </c>
      <c r="L87" s="74">
        <f>SUM('Month (Million m3)'!L247:L249)</f>
        <v>42.43</v>
      </c>
      <c r="M87" s="74">
        <f>SUM('Month (Million m3)'!M247:M249)</f>
        <v>0</v>
      </c>
      <c r="N87" s="76">
        <f>SUM('Month (Million m3)'!N247:N249)</f>
        <v>1326.02</v>
      </c>
      <c r="O87" s="155">
        <f>SUM('Month (Million m3)'!O247:O249)</f>
        <v>12195.71</v>
      </c>
      <c r="S87" s="107"/>
    </row>
    <row r="88" spans="1:19" ht="20.25" customHeight="1" x14ac:dyDescent="0.35">
      <c r="A88" s="148" t="s">
        <v>407</v>
      </c>
      <c r="B88" s="74">
        <f>SUM('Month (Million m3)'!B250:B252)</f>
        <v>0</v>
      </c>
      <c r="C88" s="74">
        <f>SUM('Month (Million m3)'!C250:C252)</f>
        <v>0</v>
      </c>
      <c r="D88" s="74">
        <f>SUM('Month (Million m3)'!D250:D252)</f>
        <v>3380.8099999999995</v>
      </c>
      <c r="E88" s="74">
        <f>SUM('Month (Million m3)'!E250:E252)</f>
        <v>5421.78</v>
      </c>
      <c r="F88" s="76">
        <f>SUM('Month (Million m3)'!F250:F252)</f>
        <v>8802.58</v>
      </c>
      <c r="G88" s="74">
        <f>SUM('Month (Million m3)'!G250:G252)</f>
        <v>2343.67</v>
      </c>
      <c r="H88" s="74">
        <f>SUM('Month (Million m3)'!H250:H252)</f>
        <v>1303.6100000000001</v>
      </c>
      <c r="I88" s="74">
        <f>SUM('Month (Million m3)'!I250:I252)</f>
        <v>180.17</v>
      </c>
      <c r="J88" s="74">
        <f>SUM('Month (Million m3)'!J250:J252)</f>
        <v>0</v>
      </c>
      <c r="K88" s="74">
        <f>SUM('Month (Million m3)'!K250:K252)</f>
        <v>750.81999999999994</v>
      </c>
      <c r="L88" s="74">
        <f>SUM('Month (Million m3)'!L250:L252)</f>
        <v>23.81</v>
      </c>
      <c r="M88" s="74">
        <f>SUM('Month (Million m3)'!M250:M252)</f>
        <v>0</v>
      </c>
      <c r="N88" s="76">
        <f>SUM('Month (Million m3)'!N250:N252)</f>
        <v>4421.93</v>
      </c>
      <c r="O88" s="155">
        <f>SUM('Month (Million m3)'!O250:O252)</f>
        <v>4380.66</v>
      </c>
      <c r="S88" s="107"/>
    </row>
    <row r="89" spans="1:19" ht="20.25" customHeight="1" x14ac:dyDescent="0.35">
      <c r="A89" s="148" t="s">
        <v>406</v>
      </c>
      <c r="B89" s="74">
        <f>SUM('Month (Million m3)'!B253:B255)</f>
        <v>0</v>
      </c>
      <c r="C89" s="74">
        <f>SUM('Month (Million m3)'!C253:C255)</f>
        <v>0</v>
      </c>
      <c r="D89" s="74">
        <f>SUM('Month (Million m3)'!D253:D255)</f>
        <v>4243.8499999999995</v>
      </c>
      <c r="E89" s="74">
        <f>SUM('Month (Million m3)'!E253:E255)</f>
        <v>2399.6</v>
      </c>
      <c r="F89" s="76">
        <f>SUM('Month (Million m3)'!F253:F255)</f>
        <v>6643.4600000000009</v>
      </c>
      <c r="G89" s="74">
        <f>SUM('Month (Million m3)'!G253:G255)</f>
        <v>687.49</v>
      </c>
      <c r="H89" s="74">
        <f>SUM('Month (Million m3)'!H253:H255)</f>
        <v>1175.03</v>
      </c>
      <c r="I89" s="74">
        <f>SUM('Month (Million m3)'!I253:I255)</f>
        <v>119.61999999999999</v>
      </c>
      <c r="J89" s="74">
        <f>SUM('Month (Million m3)'!J253:J255)</f>
        <v>0</v>
      </c>
      <c r="K89" s="74">
        <f>SUM('Month (Million m3)'!K253:K255)</f>
        <v>839.54</v>
      </c>
      <c r="L89" s="74">
        <f>SUM('Month (Million m3)'!L253:L255)</f>
        <v>32.980000000000004</v>
      </c>
      <c r="M89" s="74">
        <f>SUM('Month (Million m3)'!M253:M255)</f>
        <v>0</v>
      </c>
      <c r="N89" s="76">
        <f>SUM('Month (Million m3)'!N253:N255)</f>
        <v>2735.04</v>
      </c>
      <c r="O89" s="155">
        <f>SUM('Month (Million m3)'!O253:O255)</f>
        <v>3908.42</v>
      </c>
      <c r="S89" s="107"/>
    </row>
    <row r="90" spans="1:19" ht="20.25" customHeight="1" x14ac:dyDescent="0.35">
      <c r="A90" s="148" t="s">
        <v>405</v>
      </c>
      <c r="B90" s="74">
        <f>SUM('Month (Million m3)'!B256:B258)</f>
        <v>290.98</v>
      </c>
      <c r="C90" s="74">
        <f>SUM('Month (Million m3)'!C256:C258)</f>
        <v>896.44</v>
      </c>
      <c r="D90" s="74">
        <f>SUM('Month (Million m3)'!D256:D258)</f>
        <v>9560.09</v>
      </c>
      <c r="E90" s="74">
        <f>SUM('Month (Million m3)'!E256:E258)</f>
        <v>4202.8100000000004</v>
      </c>
      <c r="F90" s="76">
        <f>SUM('Month (Million m3)'!F256:F258)</f>
        <v>14950.310000000001</v>
      </c>
      <c r="G90" s="74">
        <f>SUM('Month (Million m3)'!G256:G258)</f>
        <v>0</v>
      </c>
      <c r="H90" s="74">
        <f>SUM('Month (Million m3)'!H256:H258)</f>
        <v>120.68</v>
      </c>
      <c r="I90" s="74">
        <f>SUM('Month (Million m3)'!I256:I258)</f>
        <v>119.78</v>
      </c>
      <c r="J90" s="74">
        <f>SUM('Month (Million m3)'!J256:J258)</f>
        <v>0</v>
      </c>
      <c r="K90" s="74">
        <f>SUM('Month (Million m3)'!K256:K258)</f>
        <v>995.08999999999992</v>
      </c>
      <c r="L90" s="74">
        <f>SUM('Month (Million m3)'!L256:L258)</f>
        <v>42.43</v>
      </c>
      <c r="M90" s="74">
        <f>SUM('Month (Million m3)'!M256:M258)</f>
        <v>0</v>
      </c>
      <c r="N90" s="76">
        <f>SUM('Month (Million m3)'!N256:N258)</f>
        <v>1158.19</v>
      </c>
      <c r="O90" s="155">
        <f>SUM('Month (Million m3)'!O256:O258)</f>
        <v>13792.119999999999</v>
      </c>
      <c r="S90" s="107"/>
    </row>
    <row r="91" spans="1:19" ht="20.25" customHeight="1" x14ac:dyDescent="0.35">
      <c r="A91" s="148" t="s">
        <v>404</v>
      </c>
      <c r="B91" s="74">
        <f>SUM('Month (Million m3)'!B259:B261)</f>
        <v>1741.2600000000002</v>
      </c>
      <c r="C91" s="74">
        <f>SUM('Month (Million m3)'!C259:C261)</f>
        <v>1895.43</v>
      </c>
      <c r="D91" s="74">
        <f>SUM('Month (Million m3)'!D259:D261)</f>
        <v>9619.11</v>
      </c>
      <c r="E91" s="74">
        <f>SUM('Month (Million m3)'!E259:E261)</f>
        <v>5098.16</v>
      </c>
      <c r="F91" s="76">
        <f>SUM('Month (Million m3)'!F259:F261)</f>
        <v>18353.95</v>
      </c>
      <c r="G91" s="74">
        <f>SUM('Month (Million m3)'!G259:G261)</f>
        <v>0</v>
      </c>
      <c r="H91" s="74">
        <f>SUM('Month (Million m3)'!H259:H261)</f>
        <v>109.58</v>
      </c>
      <c r="I91" s="74">
        <f>SUM('Month (Million m3)'!I259:I261)</f>
        <v>109.58</v>
      </c>
      <c r="J91" s="74">
        <f>SUM('Month (Million m3)'!J259:J261)</f>
        <v>0</v>
      </c>
      <c r="K91" s="74">
        <f>SUM('Month (Million m3)'!K259:K261)</f>
        <v>1099.21</v>
      </c>
      <c r="L91" s="74">
        <f>SUM('Month (Million m3)'!L259:L261)</f>
        <v>23.81</v>
      </c>
      <c r="M91" s="74">
        <f>SUM('Month (Million m3)'!M259:M261)</f>
        <v>0</v>
      </c>
      <c r="N91" s="76">
        <f>SUM('Month (Million m3)'!N259:N261)</f>
        <v>1232.6099999999999</v>
      </c>
      <c r="O91" s="155">
        <f>SUM('Month (Million m3)'!O259:O261)</f>
        <v>17121.349999999999</v>
      </c>
      <c r="S91" s="107"/>
    </row>
    <row r="92" spans="1:19" ht="20.25" customHeight="1" x14ac:dyDescent="0.35">
      <c r="A92" s="148" t="s">
        <v>403</v>
      </c>
      <c r="B92" s="74">
        <f>SUM('Month (Million m3)'!B262:B264)</f>
        <v>70.900000000000006</v>
      </c>
      <c r="C92" s="74">
        <f>SUM('Month (Million m3)'!C262:C264)</f>
        <v>79.37</v>
      </c>
      <c r="D92" s="74">
        <f>SUM('Month (Million m3)'!D262:D264)</f>
        <v>6605.3</v>
      </c>
      <c r="E92" s="74">
        <f>SUM('Month (Million m3)'!E262:E264)</f>
        <v>4697.96</v>
      </c>
      <c r="F92" s="76">
        <f>SUM('Month (Million m3)'!F262:F264)</f>
        <v>11453.54</v>
      </c>
      <c r="G92" s="74">
        <f>SUM('Month (Million m3)'!G262:G264)</f>
        <v>0</v>
      </c>
      <c r="H92" s="74">
        <f>SUM('Month (Million m3)'!H262:H264)</f>
        <v>203.59</v>
      </c>
      <c r="I92" s="74">
        <f>SUM('Month (Million m3)'!I262:I264)</f>
        <v>130.16</v>
      </c>
      <c r="J92" s="74">
        <f>SUM('Month (Million m3)'!J262:J264)</f>
        <v>0</v>
      </c>
      <c r="K92" s="74">
        <f>SUM('Month (Million m3)'!K262:K264)</f>
        <v>866.95</v>
      </c>
      <c r="L92" s="74">
        <f>SUM('Month (Million m3)'!L262:L264)</f>
        <v>25.67</v>
      </c>
      <c r="M92" s="74">
        <f>SUM('Month (Million m3)'!M262:M264)</f>
        <v>0</v>
      </c>
      <c r="N92" s="76">
        <f>SUM('Month (Million m3)'!N262:N264)</f>
        <v>1096.21</v>
      </c>
      <c r="O92" s="155">
        <f>SUM('Month (Million m3)'!O262:O264)</f>
        <v>10357.34</v>
      </c>
      <c r="S92" s="107"/>
    </row>
    <row r="93" spans="1:19" ht="20.25" customHeight="1" x14ac:dyDescent="0.35">
      <c r="A93" s="148" t="s">
        <v>519</v>
      </c>
      <c r="B93" s="74">
        <f>SUM('Month (Million m3)'!B265:B267)</f>
        <v>0</v>
      </c>
      <c r="C93" s="74">
        <f>SUM('Month (Million m3)'!C265:C267)</f>
        <v>0</v>
      </c>
      <c r="D93" s="74">
        <f>SUM('Month (Million m3)'!D265:D267)</f>
        <v>6177.49</v>
      </c>
      <c r="E93" s="74">
        <f>SUM('Month (Million m3)'!E265:E267)</f>
        <v>622.54</v>
      </c>
      <c r="F93" s="76">
        <f>SUM('Month (Million m3)'!F265:F267)</f>
        <v>6800.02</v>
      </c>
      <c r="G93" s="74">
        <f>SUM('Month (Million m3)'!G265:G267)</f>
        <v>313.81</v>
      </c>
      <c r="H93" s="74">
        <f>SUM('Month (Million m3)'!H265:H267)</f>
        <v>409.91999999999996</v>
      </c>
      <c r="I93" s="74">
        <f>SUM('Month (Million m3)'!I265:I267)</f>
        <v>75.260000000000005</v>
      </c>
      <c r="J93" s="74">
        <f>SUM('Month (Million m3)'!J265:J267)</f>
        <v>0</v>
      </c>
      <c r="K93" s="74">
        <f>SUM('Month (Million m3)'!K265:K267)</f>
        <v>865.66000000000008</v>
      </c>
      <c r="L93" s="74">
        <f>SUM('Month (Million m3)'!L265:L267)</f>
        <v>39.339999999999996</v>
      </c>
      <c r="M93" s="74">
        <f>SUM('Month (Million m3)'!M265:M267)</f>
        <v>0</v>
      </c>
      <c r="N93" s="76">
        <f>SUM('Month (Million m3)'!N265:N267)</f>
        <v>1628.71</v>
      </c>
      <c r="O93" s="155">
        <f>SUM('Month (Million m3)'!O265:O267)</f>
        <v>5171.3099999999995</v>
      </c>
      <c r="S93" s="107"/>
    </row>
    <row r="94" spans="1:19" ht="20.25" customHeight="1" x14ac:dyDescent="0.35">
      <c r="A94" s="148" t="s">
        <v>526</v>
      </c>
      <c r="B94" s="74">
        <f>SUM('Month (Million m3)'!B268:B270)</f>
        <v>19.68</v>
      </c>
      <c r="C94" s="74">
        <f>SUM('Month (Million m3)'!C268:C270)</f>
        <v>358.33</v>
      </c>
      <c r="D94" s="74">
        <f>SUM('Month (Million m3)'!D268:D270)</f>
        <v>10065.19</v>
      </c>
      <c r="E94" s="74">
        <f>SUM('Month (Million m3)'!E268:E270)</f>
        <v>4299.3500000000004</v>
      </c>
      <c r="F94" s="76">
        <f>SUM('Month (Million m3)'!F268:F270)</f>
        <v>14742.550000000001</v>
      </c>
      <c r="G94" s="74">
        <f>SUM('Month (Million m3)'!G268:G270)</f>
        <v>1423.5500000000002</v>
      </c>
      <c r="H94" s="74">
        <f>SUM('Month (Million m3)'!H268:H270)</f>
        <v>560.48</v>
      </c>
      <c r="I94" s="74">
        <f>SUM('Month (Million m3)'!I268:I270)</f>
        <v>97.22</v>
      </c>
      <c r="J94" s="74">
        <f>SUM('Month (Million m3)'!J268:J270)</f>
        <v>0</v>
      </c>
      <c r="K94" s="74">
        <f>SUM('Month (Million m3)'!K268:K270)</f>
        <v>938.62999999999988</v>
      </c>
      <c r="L94" s="74">
        <f>SUM('Month (Million m3)'!L268:L270)</f>
        <v>43.96</v>
      </c>
      <c r="M94" s="74">
        <f>SUM('Month (Million m3)'!M268:M270)</f>
        <v>0</v>
      </c>
      <c r="N94" s="76">
        <f>SUM('Month (Million m3)'!N268:N270)</f>
        <v>2966.61</v>
      </c>
      <c r="O94" s="155">
        <f>SUM('Month (Million m3)'!O268:O270)</f>
        <v>11775.919999999998</v>
      </c>
      <c r="S94" s="107"/>
    </row>
    <row r="95" spans="1:19" ht="20.25" customHeight="1" x14ac:dyDescent="0.35">
      <c r="A95" s="148" t="s">
        <v>530</v>
      </c>
      <c r="B95" s="74">
        <f>SUM('Month (Million m3)'!B271:B273)</f>
        <v>53.13</v>
      </c>
      <c r="C95" s="74">
        <f>SUM('Month (Million m3)'!C271:C273)</f>
        <v>84.679999999999993</v>
      </c>
      <c r="D95" s="74">
        <f>SUM('Month (Million m3)'!D271:D273)</f>
        <v>8657.8700000000008</v>
      </c>
      <c r="E95" s="74">
        <f>SUM('Month (Million m3)'!E271:E273)</f>
        <v>7564.74</v>
      </c>
      <c r="F95" s="76">
        <f>SUM('Month (Million m3)'!F271:F273)</f>
        <v>16360.420000000002</v>
      </c>
      <c r="G95" s="74">
        <f>SUM('Month (Million m3)'!G271:G273)</f>
        <v>1742.9299999999998</v>
      </c>
      <c r="H95" s="74">
        <f>SUM('Month (Million m3)'!H271:H273)</f>
        <v>197.94</v>
      </c>
      <c r="I95" s="74">
        <f>SUM('Month (Million m3)'!I271:I273)</f>
        <v>146.66</v>
      </c>
      <c r="J95" s="74">
        <f>SUM('Month (Million m3)'!J271:J273)</f>
        <v>0</v>
      </c>
      <c r="K95" s="74">
        <f>SUM('Month (Million m3)'!K271:K273)</f>
        <v>1046.68</v>
      </c>
      <c r="L95" s="74">
        <f>SUM('Month (Million m3)'!L271:L273)</f>
        <v>25.930000000000003</v>
      </c>
      <c r="M95" s="74">
        <f>SUM('Month (Million m3)'!M271:M273)</f>
        <v>0</v>
      </c>
      <c r="N95" s="76">
        <f>SUM('Month (Million m3)'!N271:N273)</f>
        <v>3013.49</v>
      </c>
      <c r="O95" s="155">
        <f>SUM('Month (Million m3)'!O271:O273)</f>
        <v>13346.929999999998</v>
      </c>
      <c r="S95" s="107"/>
    </row>
    <row r="96" spans="1:19" ht="20.25" customHeight="1" x14ac:dyDescent="0.35">
      <c r="A96" s="148" t="s">
        <v>546</v>
      </c>
      <c r="B96" s="74">
        <f>SUM('Month (Million m3)'!B274:B276)</f>
        <v>0</v>
      </c>
      <c r="C96" s="74">
        <f>SUM('Month (Million m3)'!C274:C276)</f>
        <v>0</v>
      </c>
      <c r="D96" s="74">
        <f>SUM('Month (Million m3)'!D274:D276)</f>
        <v>6877.7999999999993</v>
      </c>
      <c r="E96" s="74">
        <f>SUM('Month (Million m3)'!E274:E276)</f>
        <v>6453.3600000000006</v>
      </c>
      <c r="F96" s="76">
        <f>SUM('Month (Million m3)'!F274:F276)</f>
        <v>13331.16</v>
      </c>
      <c r="G96" s="74">
        <f>SUM('Month (Million m3)'!G274:G276)</f>
        <v>4873.4400000000005</v>
      </c>
      <c r="H96" s="74">
        <f>SUM('Month (Million m3)'!H274:H276)</f>
        <v>1446.66</v>
      </c>
      <c r="I96" s="74">
        <f>SUM('Month (Million m3)'!I274:I276)</f>
        <v>78.959999999999994</v>
      </c>
      <c r="J96" s="74">
        <f>SUM('Month (Million m3)'!J274:J276)</f>
        <v>0</v>
      </c>
      <c r="K96" s="74">
        <f>SUM('Month (Million m3)'!K274:K276)</f>
        <v>956.49</v>
      </c>
      <c r="L96" s="74">
        <f>SUM('Month (Million m3)'!L274:L276)</f>
        <v>5.43</v>
      </c>
      <c r="M96" s="74">
        <f>SUM('Month (Million m3)'!M274:M276)</f>
        <v>0</v>
      </c>
      <c r="N96" s="76">
        <f>SUM('Month (Million m3)'!N274:N276)</f>
        <v>7282.0299999999988</v>
      </c>
      <c r="O96" s="155">
        <f>SUM('Month (Million m3)'!O274:O276)</f>
        <v>6049.13</v>
      </c>
      <c r="S96" s="107"/>
    </row>
    <row r="97" spans="1:19" ht="20.25" customHeight="1" x14ac:dyDescent="0.35">
      <c r="A97" s="153" t="s">
        <v>550</v>
      </c>
      <c r="B97" s="124">
        <f>SUM('Month (Million m3)'!B277:B279)</f>
        <v>0</v>
      </c>
      <c r="C97" s="124">
        <f>SUM('Month (Million m3)'!C277:C279)</f>
        <v>0</v>
      </c>
      <c r="D97" s="124">
        <f>SUM('Month (Million m3)'!D277:D279)</f>
        <v>6839.94</v>
      </c>
      <c r="E97" s="124">
        <f>SUM('Month (Million m3)'!E277:E279)</f>
        <v>3951.2299999999996</v>
      </c>
      <c r="F97" s="125">
        <f>SUM('Month (Million m3)'!F277:F279)</f>
        <v>10791.2</v>
      </c>
      <c r="G97" s="124">
        <f>SUM('Month (Million m3)'!G277:G279)</f>
        <v>4937.78</v>
      </c>
      <c r="H97" s="124">
        <f>SUM('Month (Million m3)'!H277:H279)</f>
        <v>1483.05</v>
      </c>
      <c r="I97" s="124">
        <f>SUM('Month (Million m3)'!I277:I279)</f>
        <v>138.6</v>
      </c>
      <c r="J97" s="124">
        <f>SUM('Month (Million m3)'!J277:J279)</f>
        <v>0</v>
      </c>
      <c r="K97" s="124">
        <f>SUM('Month (Million m3)'!K277:K279)</f>
        <v>966.37000000000012</v>
      </c>
      <c r="L97" s="124">
        <f>SUM('Month (Million m3)'!L277:L279)</f>
        <v>22.339999999999996</v>
      </c>
      <c r="M97" s="124">
        <f>SUM('Month (Million m3)'!M277:M279)</f>
        <v>0</v>
      </c>
      <c r="N97" s="125">
        <f>SUM('Month (Million m3)'!N277:N279)</f>
        <v>7409.5399999999991</v>
      </c>
      <c r="O97" s="127">
        <f>SUM('Month (Million m3)'!O277:O279)</f>
        <v>3381.6400000000003</v>
      </c>
      <c r="S97" s="107"/>
    </row>
    <row r="98" spans="1:19" ht="20.25" customHeight="1" x14ac:dyDescent="0.35">
      <c r="A98" s="153" t="s">
        <v>566</v>
      </c>
      <c r="B98" s="124">
        <f>SUM('Month (Million m3)'!B280:B282)</f>
        <v>0</v>
      </c>
      <c r="C98" s="124">
        <f>SUM('Month (Million m3)'!C280:C282)</f>
        <v>21.46</v>
      </c>
      <c r="D98" s="124">
        <f>SUM('Month (Million m3)'!D280:D282)</f>
        <v>8368.11</v>
      </c>
      <c r="E98" s="124">
        <f>SUM('Month (Million m3)'!E280:E282)</f>
        <v>7651.119999999999</v>
      </c>
      <c r="F98" s="125">
        <f>SUM('Month (Million m3)'!F280:F282)</f>
        <v>16040.68</v>
      </c>
      <c r="G98" s="124">
        <f>SUM('Month (Million m3)'!G280:G282)</f>
        <v>3667.2</v>
      </c>
      <c r="H98" s="124">
        <f>SUM('Month (Million m3)'!H280:H282)</f>
        <v>1009.04</v>
      </c>
      <c r="I98" s="124">
        <f>SUM('Month (Million m3)'!I280:I282)</f>
        <v>144.55000000000001</v>
      </c>
      <c r="J98" s="124">
        <f>SUM('Month (Million m3)'!J280:J282)</f>
        <v>0</v>
      </c>
      <c r="K98" s="124">
        <f>SUM('Month (Million m3)'!K280:K282)</f>
        <v>1035.07</v>
      </c>
      <c r="L98" s="124">
        <f>SUM('Month (Million m3)'!L280:L282)</f>
        <v>37.870000000000005</v>
      </c>
      <c r="M98" s="124">
        <f>SUM('Month (Million m3)'!M280:M282)</f>
        <v>0</v>
      </c>
      <c r="N98" s="125">
        <f>SUM('Month (Million m3)'!N280:N282)</f>
        <v>5749.17</v>
      </c>
      <c r="O98" s="127">
        <f>SUM('Month (Million m3)'!O280:O282)</f>
        <v>10291.52</v>
      </c>
      <c r="S98" s="107"/>
    </row>
    <row r="99" spans="1:19" ht="20.25" customHeight="1" x14ac:dyDescent="0.35">
      <c r="A99" s="148" t="s">
        <v>573</v>
      </c>
      <c r="B99" s="74">
        <f>SUM('Month (Million m3)'!B283:B285)</f>
        <v>1.91</v>
      </c>
      <c r="C99" s="74">
        <f>SUM('Month (Million m3)'!C283:C285)</f>
        <v>31.68</v>
      </c>
      <c r="D99" s="74">
        <f>SUM('Month (Million m3)'!D283:D285)</f>
        <v>8207.49</v>
      </c>
      <c r="E99" s="74">
        <f>SUM('Month (Million m3)'!E283:E285)</f>
        <v>8049.0299999999988</v>
      </c>
      <c r="F99" s="76">
        <f>SUM('Month (Million m3)'!F283:F285)</f>
        <v>16290.119999999999</v>
      </c>
      <c r="G99" s="74">
        <f>SUM('Month (Million m3)'!G283:G285)</f>
        <v>2952.8199999999997</v>
      </c>
      <c r="H99" s="74">
        <f>SUM('Month (Million m3)'!H283:H285)</f>
        <v>114.29</v>
      </c>
      <c r="I99" s="74">
        <f>SUM('Month (Million m3)'!I283:I285)</f>
        <v>114.29</v>
      </c>
      <c r="J99" s="74">
        <f>SUM('Month (Million m3)'!J283:J285)</f>
        <v>0</v>
      </c>
      <c r="K99" s="74">
        <f>SUM('Month (Million m3)'!K283:K285)</f>
        <v>1122.32</v>
      </c>
      <c r="L99" s="74">
        <f>SUM('Month (Million m3)'!L283:L285)</f>
        <v>39.419999999999995</v>
      </c>
      <c r="M99" s="74">
        <f>SUM('Month (Million m3)'!M283:M285)</f>
        <v>0</v>
      </c>
      <c r="N99" s="76">
        <f>SUM('Month (Million m3)'!N283:N285)</f>
        <v>4228.8500000000004</v>
      </c>
      <c r="O99" s="155">
        <f>SUM('Month (Million m3)'!O283:O285)</f>
        <v>12061.279999999999</v>
      </c>
      <c r="S99" s="107"/>
    </row>
    <row r="100" spans="1:19" ht="20.25" customHeight="1" x14ac:dyDescent="0.35">
      <c r="A100" s="148" t="s">
        <v>578</v>
      </c>
      <c r="B100" s="74">
        <f>SUM('Month (Million m3)'!B286:B288)</f>
        <v>0</v>
      </c>
      <c r="C100" s="74">
        <f>SUM('Month (Million m3)'!C286:C288)</f>
        <v>0</v>
      </c>
      <c r="D100" s="74">
        <f>SUM('Month (Million m3)'!D286:D288)</f>
        <v>4212.4699999999993</v>
      </c>
      <c r="E100" s="74">
        <f>SUM('Month (Million m3)'!E286:E288)</f>
        <v>6104.77</v>
      </c>
      <c r="F100" s="76">
        <f>SUM('Month (Million m3)'!F286:F288)</f>
        <v>10317.25</v>
      </c>
      <c r="G100" s="74">
        <f>SUM('Month (Million m3)'!G286:G288)</f>
        <v>3695.38</v>
      </c>
      <c r="H100" s="74">
        <f>SUM('Month (Million m3)'!H286:H288)</f>
        <v>1204.8399999999999</v>
      </c>
      <c r="I100" s="74">
        <f>SUM('Month (Million m3)'!I286:I288)</f>
        <v>103.44</v>
      </c>
      <c r="J100" s="74">
        <f>SUM('Month (Million m3)'!J286:J288)</f>
        <v>0</v>
      </c>
      <c r="K100" s="74">
        <f>SUM('Month (Million m3)'!K286:K288)</f>
        <v>933.68000000000006</v>
      </c>
      <c r="L100" s="74">
        <f>SUM('Month (Million m3)'!L286:L288)</f>
        <v>27.5</v>
      </c>
      <c r="M100" s="74">
        <f>SUM('Month (Million m3)'!M286:M288)</f>
        <v>0</v>
      </c>
      <c r="N100" s="76">
        <f>SUM('Month (Million m3)'!N286:N288)</f>
        <v>5861.39</v>
      </c>
      <c r="O100" s="155">
        <f>SUM('Month (Million m3)'!O286:O288)</f>
        <v>4455.8500000000004</v>
      </c>
    </row>
    <row r="101" spans="1:19" ht="20.25" customHeight="1" x14ac:dyDescent="0.35">
      <c r="A101" s="148" t="s">
        <v>596</v>
      </c>
      <c r="B101" s="74">
        <f>SUM('Month (Million m3)'!B289:B291)</f>
        <v>0</v>
      </c>
      <c r="C101" s="74">
        <f>SUM('Month (Million m3)'!C289:C291)</f>
        <v>0</v>
      </c>
      <c r="D101" s="74">
        <f>SUM('Month (Million m3)'!D289:D291)</f>
        <v>4738.93</v>
      </c>
      <c r="E101" s="74">
        <f>SUM('Month (Million m3)'!E289:E291)</f>
        <v>1108.2</v>
      </c>
      <c r="F101" s="76">
        <f>SUM('Month (Million m3)'!F289:F291)</f>
        <v>5847.15</v>
      </c>
      <c r="G101" s="74">
        <f>SUM('Month (Million m3)'!G289:G291)</f>
        <v>1571.07</v>
      </c>
      <c r="H101" s="74">
        <f>SUM('Month (Million m3)'!H289:H291)</f>
        <v>719.67</v>
      </c>
      <c r="I101" s="74">
        <f>SUM('Month (Million m3)'!I289:I291)</f>
        <v>77.749999999999986</v>
      </c>
      <c r="J101" s="74">
        <f>SUM('Month (Million m3)'!J289:J291)</f>
        <v>0</v>
      </c>
      <c r="K101" s="74">
        <f>SUM('Month (Million m3)'!K289:K291)</f>
        <v>850.94</v>
      </c>
      <c r="L101" s="74">
        <f>SUM('Month (Million m3)'!L289:L291)</f>
        <v>26.21</v>
      </c>
      <c r="M101" s="74">
        <f>SUM('Month (Million m3)'!M289:M291)</f>
        <v>0</v>
      </c>
      <c r="N101" s="76">
        <f>SUM('Month (Million m3)'!N289:N291)</f>
        <v>3167.9</v>
      </c>
      <c r="O101" s="155">
        <f>SUM('Month (Million m3)'!O289:O291)</f>
        <v>2679.25</v>
      </c>
    </row>
    <row r="102" spans="1:19" ht="20.25" customHeight="1" x14ac:dyDescent="0.35">
      <c r="A102" s="148" t="s">
        <v>597</v>
      </c>
      <c r="B102" s="74">
        <f>SUM('Month (Million m3)'!B292:B294)</f>
        <v>0</v>
      </c>
      <c r="C102" s="74">
        <f>SUM('Month (Million m3)'!C292:C294)</f>
        <v>1.9200000000000002</v>
      </c>
      <c r="D102" s="74">
        <f>SUM('Month (Million m3)'!D292:D294)</f>
        <v>8562.89</v>
      </c>
      <c r="E102" s="74">
        <f>SUM('Month (Million m3)'!E292:E294)</f>
        <v>4128.92</v>
      </c>
      <c r="F102" s="76">
        <f>SUM('Month (Million m3)'!F292:F294)</f>
        <v>12693.74</v>
      </c>
      <c r="G102" s="74">
        <f>SUM('Month (Million m3)'!G292:G294)</f>
        <v>1489.26</v>
      </c>
      <c r="H102" s="74">
        <f>SUM('Month (Million m3)'!H292:H294)</f>
        <v>81.96</v>
      </c>
      <c r="I102" s="74">
        <f>SUM('Month (Million m3)'!I292:I294)</f>
        <v>48.319999999999993</v>
      </c>
      <c r="J102" s="74">
        <f>SUM('Month (Million m3)'!J292:J294)</f>
        <v>0</v>
      </c>
      <c r="K102" s="74">
        <f>SUM('Month (Million m3)'!K292:K294)</f>
        <v>982.61999999999989</v>
      </c>
      <c r="L102" s="74">
        <f>SUM('Month (Million m3)'!L292:L294)</f>
        <v>36.71</v>
      </c>
      <c r="M102" s="74">
        <f>SUM('Month (Million m3)'!M292:M294)</f>
        <v>0</v>
      </c>
      <c r="N102" s="76">
        <f>SUM('Month (Million m3)'!N292:N294)</f>
        <v>2590.5500000000002</v>
      </c>
      <c r="O102" s="155">
        <f>SUM('Month (Million m3)'!O292:O294)</f>
        <v>10103.18</v>
      </c>
    </row>
  </sheetData>
  <phoneticPr fontId="21" type="noConversion"/>
  <pageMargins left="0.75" right="0.75" top="1" bottom="1" header="0.5" footer="0.5"/>
  <pageSetup paperSize="9" scale="90" orientation="landscape" r:id="rId1"/>
  <headerFooter alignWithMargins="0"/>
  <ignoredErrors>
    <ignoredError sqref="I99:I100 B7:H100 J7:O100 B101:O101 B102:O102" formulaRange="1"/>
  </ignoredError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A4F91-5601-425E-B092-751506D912F2}">
  <sheetPr codeName="Sheet10"/>
  <dimension ref="A1:O305"/>
  <sheetViews>
    <sheetView showGridLines="0" zoomScaleNormal="100" workbookViewId="0">
      <pane ySplit="6" topLeftCell="A292" activePane="bottomLeft" state="frozen"/>
      <selection activeCell="A12" sqref="A12"/>
      <selection pane="bottomLeft" activeCell="A292" sqref="A292"/>
    </sheetView>
  </sheetViews>
  <sheetFormatPr defaultColWidth="3.54296875" defaultRowHeight="15.5" x14ac:dyDescent="0.35"/>
  <cols>
    <col min="1" max="1" width="30.54296875" style="2" customWidth="1"/>
    <col min="2" max="15" width="12.54296875" style="2" customWidth="1"/>
    <col min="16" max="69" width="3.54296875" style="2"/>
    <col min="70" max="70" width="8" style="2" customWidth="1"/>
    <col min="71" max="71" width="11.7265625" style="2" customWidth="1"/>
    <col min="72" max="72" width="9" style="2" customWidth="1"/>
    <col min="73" max="73" width="10.54296875" style="2" customWidth="1"/>
    <col min="74" max="74" width="9" style="2" customWidth="1"/>
    <col min="75" max="75" width="11" style="2" customWidth="1"/>
    <col min="76" max="77" width="9" style="2" customWidth="1"/>
    <col min="78" max="78" width="11" style="2" customWidth="1"/>
    <col min="79" max="79" width="9" style="2" customWidth="1"/>
    <col min="80" max="80" width="10.453125" style="2" bestFit="1" customWidth="1"/>
    <col min="81" max="81" width="9.54296875" style="2" bestFit="1" customWidth="1"/>
    <col min="82" max="82" width="11" style="2" customWidth="1"/>
    <col min="83" max="83" width="9" style="2" customWidth="1"/>
    <col min="84" max="84" width="11" style="2" customWidth="1"/>
    <col min="85" max="86" width="2.26953125" style="2" bestFit="1" customWidth="1"/>
    <col min="87" max="87" width="9.453125" style="2" customWidth="1"/>
    <col min="88" max="88" width="2.26953125" style="2" bestFit="1" customWidth="1"/>
    <col min="89" max="89" width="7.26953125" style="2" bestFit="1" customWidth="1"/>
    <col min="90" max="90" width="4.54296875" style="2" bestFit="1" customWidth="1"/>
    <col min="91" max="91" width="2.26953125" style="2" bestFit="1" customWidth="1"/>
    <col min="92" max="92" width="6.26953125" style="2" bestFit="1" customWidth="1"/>
    <col min="93" max="94" width="2.26953125" style="2" bestFit="1" customWidth="1"/>
    <col min="95" max="95" width="6.26953125" style="2" bestFit="1" customWidth="1"/>
    <col min="96" max="96" width="6.54296875" style="2" bestFit="1" customWidth="1"/>
    <col min="97" max="98" width="2.26953125" style="2" bestFit="1" customWidth="1"/>
    <col min="99" max="99" width="6.26953125" style="2" bestFit="1" customWidth="1"/>
    <col min="100" max="325" width="3.54296875" style="2"/>
    <col min="326" max="326" width="8" style="2" customWidth="1"/>
    <col min="327" max="327" width="11.7265625" style="2" customWidth="1"/>
    <col min="328" max="328" width="9" style="2" customWidth="1"/>
    <col min="329" max="329" width="10.54296875" style="2" customWidth="1"/>
    <col min="330" max="330" width="9" style="2" customWidth="1"/>
    <col min="331" max="331" width="11" style="2" customWidth="1"/>
    <col min="332" max="333" width="9" style="2" customWidth="1"/>
    <col min="334" max="334" width="11" style="2" customWidth="1"/>
    <col min="335" max="335" width="9" style="2" customWidth="1"/>
    <col min="336" max="336" width="10.453125" style="2" bestFit="1" customWidth="1"/>
    <col min="337" max="337" width="9.54296875" style="2" bestFit="1" customWidth="1"/>
    <col min="338" max="338" width="11" style="2" customWidth="1"/>
    <col min="339" max="339" width="9" style="2" customWidth="1"/>
    <col min="340" max="340" width="11" style="2" customWidth="1"/>
    <col min="341" max="342" width="2.26953125" style="2" bestFit="1" customWidth="1"/>
    <col min="343" max="343" width="9.453125" style="2" customWidth="1"/>
    <col min="344" max="344" width="2.26953125" style="2" bestFit="1" customWidth="1"/>
    <col min="345" max="345" width="7.26953125" style="2" bestFit="1" customWidth="1"/>
    <col min="346" max="346" width="4.54296875" style="2" bestFit="1" customWidth="1"/>
    <col min="347" max="347" width="2.26953125" style="2" bestFit="1" customWidth="1"/>
    <col min="348" max="348" width="6.26953125" style="2" bestFit="1" customWidth="1"/>
    <col min="349" max="350" width="2.26953125" style="2" bestFit="1" customWidth="1"/>
    <col min="351" max="351" width="6.26953125" style="2" bestFit="1" customWidth="1"/>
    <col min="352" max="352" width="6.54296875" style="2" bestFit="1" customWidth="1"/>
    <col min="353" max="354" width="2.26953125" style="2" bestFit="1" customWidth="1"/>
    <col min="355" max="355" width="6.26953125" style="2" bestFit="1" customWidth="1"/>
    <col min="356" max="581" width="3.54296875" style="2"/>
    <col min="582" max="582" width="8" style="2" customWidth="1"/>
    <col min="583" max="583" width="11.7265625" style="2" customWidth="1"/>
    <col min="584" max="584" width="9" style="2" customWidth="1"/>
    <col min="585" max="585" width="10.54296875" style="2" customWidth="1"/>
    <col min="586" max="586" width="9" style="2" customWidth="1"/>
    <col min="587" max="587" width="11" style="2" customWidth="1"/>
    <col min="588" max="589" width="9" style="2" customWidth="1"/>
    <col min="590" max="590" width="11" style="2" customWidth="1"/>
    <col min="591" max="591" width="9" style="2" customWidth="1"/>
    <col min="592" max="592" width="10.453125" style="2" bestFit="1" customWidth="1"/>
    <col min="593" max="593" width="9.54296875" style="2" bestFit="1" customWidth="1"/>
    <col min="594" max="594" width="11" style="2" customWidth="1"/>
    <col min="595" max="595" width="9" style="2" customWidth="1"/>
    <col min="596" max="596" width="11" style="2" customWidth="1"/>
    <col min="597" max="598" width="2.26953125" style="2" bestFit="1" customWidth="1"/>
    <col min="599" max="599" width="9.453125" style="2" customWidth="1"/>
    <col min="600" max="600" width="2.26953125" style="2" bestFit="1" customWidth="1"/>
    <col min="601" max="601" width="7.26953125" style="2" bestFit="1" customWidth="1"/>
    <col min="602" max="602" width="4.54296875" style="2" bestFit="1" customWidth="1"/>
    <col min="603" max="603" width="2.26953125" style="2" bestFit="1" customWidth="1"/>
    <col min="604" max="604" width="6.26953125" style="2" bestFit="1" customWidth="1"/>
    <col min="605" max="606" width="2.26953125" style="2" bestFit="1" customWidth="1"/>
    <col min="607" max="607" width="6.26953125" style="2" bestFit="1" customWidth="1"/>
    <col min="608" max="608" width="6.54296875" style="2" bestFit="1" customWidth="1"/>
    <col min="609" max="610" width="2.26953125" style="2" bestFit="1" customWidth="1"/>
    <col min="611" max="611" width="6.26953125" style="2" bestFit="1" customWidth="1"/>
    <col min="612" max="837" width="3.54296875" style="2"/>
    <col min="838" max="838" width="8" style="2" customWidth="1"/>
    <col min="839" max="839" width="11.7265625" style="2" customWidth="1"/>
    <col min="840" max="840" width="9" style="2" customWidth="1"/>
    <col min="841" max="841" width="10.54296875" style="2" customWidth="1"/>
    <col min="842" max="842" width="9" style="2" customWidth="1"/>
    <col min="843" max="843" width="11" style="2" customWidth="1"/>
    <col min="844" max="845" width="9" style="2" customWidth="1"/>
    <col min="846" max="846" width="11" style="2" customWidth="1"/>
    <col min="847" max="847" width="9" style="2" customWidth="1"/>
    <col min="848" max="848" width="10.453125" style="2" bestFit="1" customWidth="1"/>
    <col min="849" max="849" width="9.54296875" style="2" bestFit="1" customWidth="1"/>
    <col min="850" max="850" width="11" style="2" customWidth="1"/>
    <col min="851" max="851" width="9" style="2" customWidth="1"/>
    <col min="852" max="852" width="11" style="2" customWidth="1"/>
    <col min="853" max="854" width="2.26953125" style="2" bestFit="1" customWidth="1"/>
    <col min="855" max="855" width="9.453125" style="2" customWidth="1"/>
    <col min="856" max="856" width="2.26953125" style="2" bestFit="1" customWidth="1"/>
    <col min="857" max="857" width="7.26953125" style="2" bestFit="1" customWidth="1"/>
    <col min="858" max="858" width="4.54296875" style="2" bestFit="1" customWidth="1"/>
    <col min="859" max="859" width="2.26953125" style="2" bestFit="1" customWidth="1"/>
    <col min="860" max="860" width="6.26953125" style="2" bestFit="1" customWidth="1"/>
    <col min="861" max="862" width="2.26953125" style="2" bestFit="1" customWidth="1"/>
    <col min="863" max="863" width="6.26953125" style="2" bestFit="1" customWidth="1"/>
    <col min="864" max="864" width="6.54296875" style="2" bestFit="1" customWidth="1"/>
    <col min="865" max="866" width="2.26953125" style="2" bestFit="1" customWidth="1"/>
    <col min="867" max="867" width="6.26953125" style="2" bestFit="1" customWidth="1"/>
    <col min="868" max="1093" width="3.54296875" style="2"/>
    <col min="1094" max="1094" width="8" style="2" customWidth="1"/>
    <col min="1095" max="1095" width="11.7265625" style="2" customWidth="1"/>
    <col min="1096" max="1096" width="9" style="2" customWidth="1"/>
    <col min="1097" max="1097" width="10.54296875" style="2" customWidth="1"/>
    <col min="1098" max="1098" width="9" style="2" customWidth="1"/>
    <col min="1099" max="1099" width="11" style="2" customWidth="1"/>
    <col min="1100" max="1101" width="9" style="2" customWidth="1"/>
    <col min="1102" max="1102" width="11" style="2" customWidth="1"/>
    <col min="1103" max="1103" width="9" style="2" customWidth="1"/>
    <col min="1104" max="1104" width="10.453125" style="2" bestFit="1" customWidth="1"/>
    <col min="1105" max="1105" width="9.54296875" style="2" bestFit="1" customWidth="1"/>
    <col min="1106" max="1106" width="11" style="2" customWidth="1"/>
    <col min="1107" max="1107" width="9" style="2" customWidth="1"/>
    <col min="1108" max="1108" width="11" style="2" customWidth="1"/>
    <col min="1109" max="1110" width="2.26953125" style="2" bestFit="1" customWidth="1"/>
    <col min="1111" max="1111" width="9.453125" style="2" customWidth="1"/>
    <col min="1112" max="1112" width="2.26953125" style="2" bestFit="1" customWidth="1"/>
    <col min="1113" max="1113" width="7.26953125" style="2" bestFit="1" customWidth="1"/>
    <col min="1114" max="1114" width="4.54296875" style="2" bestFit="1" customWidth="1"/>
    <col min="1115" max="1115" width="2.26953125" style="2" bestFit="1" customWidth="1"/>
    <col min="1116" max="1116" width="6.26953125" style="2" bestFit="1" customWidth="1"/>
    <col min="1117" max="1118" width="2.26953125" style="2" bestFit="1" customWidth="1"/>
    <col min="1119" max="1119" width="6.26953125" style="2" bestFit="1" customWidth="1"/>
    <col min="1120" max="1120" width="6.54296875" style="2" bestFit="1" customWidth="1"/>
    <col min="1121" max="1122" width="2.26953125" style="2" bestFit="1" customWidth="1"/>
    <col min="1123" max="1123" width="6.26953125" style="2" bestFit="1" customWidth="1"/>
    <col min="1124" max="1349" width="3.54296875" style="2"/>
    <col min="1350" max="1350" width="8" style="2" customWidth="1"/>
    <col min="1351" max="1351" width="11.7265625" style="2" customWidth="1"/>
    <col min="1352" max="1352" width="9" style="2" customWidth="1"/>
    <col min="1353" max="1353" width="10.54296875" style="2" customWidth="1"/>
    <col min="1354" max="1354" width="9" style="2" customWidth="1"/>
    <col min="1355" max="1355" width="11" style="2" customWidth="1"/>
    <col min="1356" max="1357" width="9" style="2" customWidth="1"/>
    <col min="1358" max="1358" width="11" style="2" customWidth="1"/>
    <col min="1359" max="1359" width="9" style="2" customWidth="1"/>
    <col min="1360" max="1360" width="10.453125" style="2" bestFit="1" customWidth="1"/>
    <col min="1361" max="1361" width="9.54296875" style="2" bestFit="1" customWidth="1"/>
    <col min="1362" max="1362" width="11" style="2" customWidth="1"/>
    <col min="1363" max="1363" width="9" style="2" customWidth="1"/>
    <col min="1364" max="1364" width="11" style="2" customWidth="1"/>
    <col min="1365" max="1366" width="2.26953125" style="2" bestFit="1" customWidth="1"/>
    <col min="1367" max="1367" width="9.453125" style="2" customWidth="1"/>
    <col min="1368" max="1368" width="2.26953125" style="2" bestFit="1" customWidth="1"/>
    <col min="1369" max="1369" width="7.26953125" style="2" bestFit="1" customWidth="1"/>
    <col min="1370" max="1370" width="4.54296875" style="2" bestFit="1" customWidth="1"/>
    <col min="1371" max="1371" width="2.26953125" style="2" bestFit="1" customWidth="1"/>
    <col min="1372" max="1372" width="6.26953125" style="2" bestFit="1" customWidth="1"/>
    <col min="1373" max="1374" width="2.26953125" style="2" bestFit="1" customWidth="1"/>
    <col min="1375" max="1375" width="6.26953125" style="2" bestFit="1" customWidth="1"/>
    <col min="1376" max="1376" width="6.54296875" style="2" bestFit="1" customWidth="1"/>
    <col min="1377" max="1378" width="2.26953125" style="2" bestFit="1" customWidth="1"/>
    <col min="1379" max="1379" width="6.26953125" style="2" bestFit="1" customWidth="1"/>
    <col min="1380" max="1605" width="3.54296875" style="2"/>
    <col min="1606" max="1606" width="8" style="2" customWidth="1"/>
    <col min="1607" max="1607" width="11.7265625" style="2" customWidth="1"/>
    <col min="1608" max="1608" width="9" style="2" customWidth="1"/>
    <col min="1609" max="1609" width="10.54296875" style="2" customWidth="1"/>
    <col min="1610" max="1610" width="9" style="2" customWidth="1"/>
    <col min="1611" max="1611" width="11" style="2" customWidth="1"/>
    <col min="1612" max="1613" width="9" style="2" customWidth="1"/>
    <col min="1614" max="1614" width="11" style="2" customWidth="1"/>
    <col min="1615" max="1615" width="9" style="2" customWidth="1"/>
    <col min="1616" max="1616" width="10.453125" style="2" bestFit="1" customWidth="1"/>
    <col min="1617" max="1617" width="9.54296875" style="2" bestFit="1" customWidth="1"/>
    <col min="1618" max="1618" width="11" style="2" customWidth="1"/>
    <col min="1619" max="1619" width="9" style="2" customWidth="1"/>
    <col min="1620" max="1620" width="11" style="2" customWidth="1"/>
    <col min="1621" max="1622" width="2.26953125" style="2" bestFit="1" customWidth="1"/>
    <col min="1623" max="1623" width="9.453125" style="2" customWidth="1"/>
    <col min="1624" max="1624" width="2.26953125" style="2" bestFit="1" customWidth="1"/>
    <col min="1625" max="1625" width="7.26953125" style="2" bestFit="1" customWidth="1"/>
    <col min="1626" max="1626" width="4.54296875" style="2" bestFit="1" customWidth="1"/>
    <col min="1627" max="1627" width="2.26953125" style="2" bestFit="1" customWidth="1"/>
    <col min="1628" max="1628" width="6.26953125" style="2" bestFit="1" customWidth="1"/>
    <col min="1629" max="1630" width="2.26953125" style="2" bestFit="1" customWidth="1"/>
    <col min="1631" max="1631" width="6.26953125" style="2" bestFit="1" customWidth="1"/>
    <col min="1632" max="1632" width="6.54296875" style="2" bestFit="1" customWidth="1"/>
    <col min="1633" max="1634" width="2.26953125" style="2" bestFit="1" customWidth="1"/>
    <col min="1635" max="1635" width="6.26953125" style="2" bestFit="1" customWidth="1"/>
    <col min="1636" max="1861" width="3.54296875" style="2"/>
    <col min="1862" max="1862" width="8" style="2" customWidth="1"/>
    <col min="1863" max="1863" width="11.7265625" style="2" customWidth="1"/>
    <col min="1864" max="1864" width="9" style="2" customWidth="1"/>
    <col min="1865" max="1865" width="10.54296875" style="2" customWidth="1"/>
    <col min="1866" max="1866" width="9" style="2" customWidth="1"/>
    <col min="1867" max="1867" width="11" style="2" customWidth="1"/>
    <col min="1868" max="1869" width="9" style="2" customWidth="1"/>
    <col min="1870" max="1870" width="11" style="2" customWidth="1"/>
    <col min="1871" max="1871" width="9" style="2" customWidth="1"/>
    <col min="1872" max="1872" width="10.453125" style="2" bestFit="1" customWidth="1"/>
    <col min="1873" max="1873" width="9.54296875" style="2" bestFit="1" customWidth="1"/>
    <col min="1874" max="1874" width="11" style="2" customWidth="1"/>
    <col min="1875" max="1875" width="9" style="2" customWidth="1"/>
    <col min="1876" max="1876" width="11" style="2" customWidth="1"/>
    <col min="1877" max="1878" width="2.26953125" style="2" bestFit="1" customWidth="1"/>
    <col min="1879" max="1879" width="9.453125" style="2" customWidth="1"/>
    <col min="1880" max="1880" width="2.26953125" style="2" bestFit="1" customWidth="1"/>
    <col min="1881" max="1881" width="7.26953125" style="2" bestFit="1" customWidth="1"/>
    <col min="1882" max="1882" width="4.54296875" style="2" bestFit="1" customWidth="1"/>
    <col min="1883" max="1883" width="2.26953125" style="2" bestFit="1" customWidth="1"/>
    <col min="1884" max="1884" width="6.26953125" style="2" bestFit="1" customWidth="1"/>
    <col min="1885" max="1886" width="2.26953125" style="2" bestFit="1" customWidth="1"/>
    <col min="1887" max="1887" width="6.26953125" style="2" bestFit="1" customWidth="1"/>
    <col min="1888" max="1888" width="6.54296875" style="2" bestFit="1" customWidth="1"/>
    <col min="1889" max="1890" width="2.26953125" style="2" bestFit="1" customWidth="1"/>
    <col min="1891" max="1891" width="6.26953125" style="2" bestFit="1" customWidth="1"/>
    <col min="1892" max="2117" width="3.54296875" style="2"/>
    <col min="2118" max="2118" width="8" style="2" customWidth="1"/>
    <col min="2119" max="2119" width="11.7265625" style="2" customWidth="1"/>
    <col min="2120" max="2120" width="9" style="2" customWidth="1"/>
    <col min="2121" max="2121" width="10.54296875" style="2" customWidth="1"/>
    <col min="2122" max="2122" width="9" style="2" customWidth="1"/>
    <col min="2123" max="2123" width="11" style="2" customWidth="1"/>
    <col min="2124" max="2125" width="9" style="2" customWidth="1"/>
    <col min="2126" max="2126" width="11" style="2" customWidth="1"/>
    <col min="2127" max="2127" width="9" style="2" customWidth="1"/>
    <col min="2128" max="2128" width="10.453125" style="2" bestFit="1" customWidth="1"/>
    <col min="2129" max="2129" width="9.54296875" style="2" bestFit="1" customWidth="1"/>
    <col min="2130" max="2130" width="11" style="2" customWidth="1"/>
    <col min="2131" max="2131" width="9" style="2" customWidth="1"/>
    <col min="2132" max="2132" width="11" style="2" customWidth="1"/>
    <col min="2133" max="2134" width="2.26953125" style="2" bestFit="1" customWidth="1"/>
    <col min="2135" max="2135" width="9.453125" style="2" customWidth="1"/>
    <col min="2136" max="2136" width="2.26953125" style="2" bestFit="1" customWidth="1"/>
    <col min="2137" max="2137" width="7.26953125" style="2" bestFit="1" customWidth="1"/>
    <col min="2138" max="2138" width="4.54296875" style="2" bestFit="1" customWidth="1"/>
    <col min="2139" max="2139" width="2.26953125" style="2" bestFit="1" customWidth="1"/>
    <col min="2140" max="2140" width="6.26953125" style="2" bestFit="1" customWidth="1"/>
    <col min="2141" max="2142" width="2.26953125" style="2" bestFit="1" customWidth="1"/>
    <col min="2143" max="2143" width="6.26953125" style="2" bestFit="1" customWidth="1"/>
    <col min="2144" max="2144" width="6.54296875" style="2" bestFit="1" customWidth="1"/>
    <col min="2145" max="2146" width="2.26953125" style="2" bestFit="1" customWidth="1"/>
    <col min="2147" max="2147" width="6.26953125" style="2" bestFit="1" customWidth="1"/>
    <col min="2148" max="2373" width="3.54296875" style="2"/>
    <col min="2374" max="2374" width="8" style="2" customWidth="1"/>
    <col min="2375" max="2375" width="11.7265625" style="2" customWidth="1"/>
    <col min="2376" max="2376" width="9" style="2" customWidth="1"/>
    <col min="2377" max="2377" width="10.54296875" style="2" customWidth="1"/>
    <col min="2378" max="2378" width="9" style="2" customWidth="1"/>
    <col min="2379" max="2379" width="11" style="2" customWidth="1"/>
    <col min="2380" max="2381" width="9" style="2" customWidth="1"/>
    <col min="2382" max="2382" width="11" style="2" customWidth="1"/>
    <col min="2383" max="2383" width="9" style="2" customWidth="1"/>
    <col min="2384" max="2384" width="10.453125" style="2" bestFit="1" customWidth="1"/>
    <col min="2385" max="2385" width="9.54296875" style="2" bestFit="1" customWidth="1"/>
    <col min="2386" max="2386" width="11" style="2" customWidth="1"/>
    <col min="2387" max="2387" width="9" style="2" customWidth="1"/>
    <col min="2388" max="2388" width="11" style="2" customWidth="1"/>
    <col min="2389" max="2390" width="2.26953125" style="2" bestFit="1" customWidth="1"/>
    <col min="2391" max="2391" width="9.453125" style="2" customWidth="1"/>
    <col min="2392" max="2392" width="2.26953125" style="2" bestFit="1" customWidth="1"/>
    <col min="2393" max="2393" width="7.26953125" style="2" bestFit="1" customWidth="1"/>
    <col min="2394" max="2394" width="4.54296875" style="2" bestFit="1" customWidth="1"/>
    <col min="2395" max="2395" width="2.26953125" style="2" bestFit="1" customWidth="1"/>
    <col min="2396" max="2396" width="6.26953125" style="2" bestFit="1" customWidth="1"/>
    <col min="2397" max="2398" width="2.26953125" style="2" bestFit="1" customWidth="1"/>
    <col min="2399" max="2399" width="6.26953125" style="2" bestFit="1" customWidth="1"/>
    <col min="2400" max="2400" width="6.54296875" style="2" bestFit="1" customWidth="1"/>
    <col min="2401" max="2402" width="2.26953125" style="2" bestFit="1" customWidth="1"/>
    <col min="2403" max="2403" width="6.26953125" style="2" bestFit="1" customWidth="1"/>
    <col min="2404" max="2629" width="3.54296875" style="2"/>
    <col min="2630" max="2630" width="8" style="2" customWidth="1"/>
    <col min="2631" max="2631" width="11.7265625" style="2" customWidth="1"/>
    <col min="2632" max="2632" width="9" style="2" customWidth="1"/>
    <col min="2633" max="2633" width="10.54296875" style="2" customWidth="1"/>
    <col min="2634" max="2634" width="9" style="2" customWidth="1"/>
    <col min="2635" max="2635" width="11" style="2" customWidth="1"/>
    <col min="2636" max="2637" width="9" style="2" customWidth="1"/>
    <col min="2638" max="2638" width="11" style="2" customWidth="1"/>
    <col min="2639" max="2639" width="9" style="2" customWidth="1"/>
    <col min="2640" max="2640" width="10.453125" style="2" bestFit="1" customWidth="1"/>
    <col min="2641" max="2641" width="9.54296875" style="2" bestFit="1" customWidth="1"/>
    <col min="2642" max="2642" width="11" style="2" customWidth="1"/>
    <col min="2643" max="2643" width="9" style="2" customWidth="1"/>
    <col min="2644" max="2644" width="11" style="2" customWidth="1"/>
    <col min="2645" max="2646" width="2.26953125" style="2" bestFit="1" customWidth="1"/>
    <col min="2647" max="2647" width="9.453125" style="2" customWidth="1"/>
    <col min="2648" max="2648" width="2.26953125" style="2" bestFit="1" customWidth="1"/>
    <col min="2649" max="2649" width="7.26953125" style="2" bestFit="1" customWidth="1"/>
    <col min="2650" max="2650" width="4.54296875" style="2" bestFit="1" customWidth="1"/>
    <col min="2651" max="2651" width="2.26953125" style="2" bestFit="1" customWidth="1"/>
    <col min="2652" max="2652" width="6.26953125" style="2" bestFit="1" customWidth="1"/>
    <col min="2653" max="2654" width="2.26953125" style="2" bestFit="1" customWidth="1"/>
    <col min="2655" max="2655" width="6.26953125" style="2" bestFit="1" customWidth="1"/>
    <col min="2656" max="2656" width="6.54296875" style="2" bestFit="1" customWidth="1"/>
    <col min="2657" max="2658" width="2.26953125" style="2" bestFit="1" customWidth="1"/>
    <col min="2659" max="2659" width="6.26953125" style="2" bestFit="1" customWidth="1"/>
    <col min="2660" max="2885" width="3.54296875" style="2"/>
    <col min="2886" max="2886" width="8" style="2" customWidth="1"/>
    <col min="2887" max="2887" width="11.7265625" style="2" customWidth="1"/>
    <col min="2888" max="2888" width="9" style="2" customWidth="1"/>
    <col min="2889" max="2889" width="10.54296875" style="2" customWidth="1"/>
    <col min="2890" max="2890" width="9" style="2" customWidth="1"/>
    <col min="2891" max="2891" width="11" style="2" customWidth="1"/>
    <col min="2892" max="2893" width="9" style="2" customWidth="1"/>
    <col min="2894" max="2894" width="11" style="2" customWidth="1"/>
    <col min="2895" max="2895" width="9" style="2" customWidth="1"/>
    <col min="2896" max="2896" width="10.453125" style="2" bestFit="1" customWidth="1"/>
    <col min="2897" max="2897" width="9.54296875" style="2" bestFit="1" customWidth="1"/>
    <col min="2898" max="2898" width="11" style="2" customWidth="1"/>
    <col min="2899" max="2899" width="9" style="2" customWidth="1"/>
    <col min="2900" max="2900" width="11" style="2" customWidth="1"/>
    <col min="2901" max="2902" width="2.26953125" style="2" bestFit="1" customWidth="1"/>
    <col min="2903" max="2903" width="9.453125" style="2" customWidth="1"/>
    <col min="2904" max="2904" width="2.26953125" style="2" bestFit="1" customWidth="1"/>
    <col min="2905" max="2905" width="7.26953125" style="2" bestFit="1" customWidth="1"/>
    <col min="2906" max="2906" width="4.54296875" style="2" bestFit="1" customWidth="1"/>
    <col min="2907" max="2907" width="2.26953125" style="2" bestFit="1" customWidth="1"/>
    <col min="2908" max="2908" width="6.26953125" style="2" bestFit="1" customWidth="1"/>
    <col min="2909" max="2910" width="2.26953125" style="2" bestFit="1" customWidth="1"/>
    <col min="2911" max="2911" width="6.26953125" style="2" bestFit="1" customWidth="1"/>
    <col min="2912" max="2912" width="6.54296875" style="2" bestFit="1" customWidth="1"/>
    <col min="2913" max="2914" width="2.26953125" style="2" bestFit="1" customWidth="1"/>
    <col min="2915" max="2915" width="6.26953125" style="2" bestFit="1" customWidth="1"/>
    <col min="2916" max="3141" width="3.54296875" style="2"/>
    <col min="3142" max="3142" width="8" style="2" customWidth="1"/>
    <col min="3143" max="3143" width="11.7265625" style="2" customWidth="1"/>
    <col min="3144" max="3144" width="9" style="2" customWidth="1"/>
    <col min="3145" max="3145" width="10.54296875" style="2" customWidth="1"/>
    <col min="3146" max="3146" width="9" style="2" customWidth="1"/>
    <col min="3147" max="3147" width="11" style="2" customWidth="1"/>
    <col min="3148" max="3149" width="9" style="2" customWidth="1"/>
    <col min="3150" max="3150" width="11" style="2" customWidth="1"/>
    <col min="3151" max="3151" width="9" style="2" customWidth="1"/>
    <col min="3152" max="3152" width="10.453125" style="2" bestFit="1" customWidth="1"/>
    <col min="3153" max="3153" width="9.54296875" style="2" bestFit="1" customWidth="1"/>
    <col min="3154" max="3154" width="11" style="2" customWidth="1"/>
    <col min="3155" max="3155" width="9" style="2" customWidth="1"/>
    <col min="3156" max="3156" width="11" style="2" customWidth="1"/>
    <col min="3157" max="3158" width="2.26953125" style="2" bestFit="1" customWidth="1"/>
    <col min="3159" max="3159" width="9.453125" style="2" customWidth="1"/>
    <col min="3160" max="3160" width="2.26953125" style="2" bestFit="1" customWidth="1"/>
    <col min="3161" max="3161" width="7.26953125" style="2" bestFit="1" customWidth="1"/>
    <col min="3162" max="3162" width="4.54296875" style="2" bestFit="1" customWidth="1"/>
    <col min="3163" max="3163" width="2.26953125" style="2" bestFit="1" customWidth="1"/>
    <col min="3164" max="3164" width="6.26953125" style="2" bestFit="1" customWidth="1"/>
    <col min="3165" max="3166" width="2.26953125" style="2" bestFit="1" customWidth="1"/>
    <col min="3167" max="3167" width="6.26953125" style="2" bestFit="1" customWidth="1"/>
    <col min="3168" max="3168" width="6.54296875" style="2" bestFit="1" customWidth="1"/>
    <col min="3169" max="3170" width="2.26953125" style="2" bestFit="1" customWidth="1"/>
    <col min="3171" max="3171" width="6.26953125" style="2" bestFit="1" customWidth="1"/>
    <col min="3172" max="3397" width="3.54296875" style="2"/>
    <col min="3398" max="3398" width="8" style="2" customWidth="1"/>
    <col min="3399" max="3399" width="11.7265625" style="2" customWidth="1"/>
    <col min="3400" max="3400" width="9" style="2" customWidth="1"/>
    <col min="3401" max="3401" width="10.54296875" style="2" customWidth="1"/>
    <col min="3402" max="3402" width="9" style="2" customWidth="1"/>
    <col min="3403" max="3403" width="11" style="2" customWidth="1"/>
    <col min="3404" max="3405" width="9" style="2" customWidth="1"/>
    <col min="3406" max="3406" width="11" style="2" customWidth="1"/>
    <col min="3407" max="3407" width="9" style="2" customWidth="1"/>
    <col min="3408" max="3408" width="10.453125" style="2" bestFit="1" customWidth="1"/>
    <col min="3409" max="3409" width="9.54296875" style="2" bestFit="1" customWidth="1"/>
    <col min="3410" max="3410" width="11" style="2" customWidth="1"/>
    <col min="3411" max="3411" width="9" style="2" customWidth="1"/>
    <col min="3412" max="3412" width="11" style="2" customWidth="1"/>
    <col min="3413" max="3414" width="2.26953125" style="2" bestFit="1" customWidth="1"/>
    <col min="3415" max="3415" width="9.453125" style="2" customWidth="1"/>
    <col min="3416" max="3416" width="2.26953125" style="2" bestFit="1" customWidth="1"/>
    <col min="3417" max="3417" width="7.26953125" style="2" bestFit="1" customWidth="1"/>
    <col min="3418" max="3418" width="4.54296875" style="2" bestFit="1" customWidth="1"/>
    <col min="3419" max="3419" width="2.26953125" style="2" bestFit="1" customWidth="1"/>
    <col min="3420" max="3420" width="6.26953125" style="2" bestFit="1" customWidth="1"/>
    <col min="3421" max="3422" width="2.26953125" style="2" bestFit="1" customWidth="1"/>
    <col min="3423" max="3423" width="6.26953125" style="2" bestFit="1" customWidth="1"/>
    <col min="3424" max="3424" width="6.54296875" style="2" bestFit="1" customWidth="1"/>
    <col min="3425" max="3426" width="2.26953125" style="2" bestFit="1" customWidth="1"/>
    <col min="3427" max="3427" width="6.26953125" style="2" bestFit="1" customWidth="1"/>
    <col min="3428" max="3653" width="3.54296875" style="2"/>
    <col min="3654" max="3654" width="8" style="2" customWidth="1"/>
    <col min="3655" max="3655" width="11.7265625" style="2" customWidth="1"/>
    <col min="3656" max="3656" width="9" style="2" customWidth="1"/>
    <col min="3657" max="3657" width="10.54296875" style="2" customWidth="1"/>
    <col min="3658" max="3658" width="9" style="2" customWidth="1"/>
    <col min="3659" max="3659" width="11" style="2" customWidth="1"/>
    <col min="3660" max="3661" width="9" style="2" customWidth="1"/>
    <col min="3662" max="3662" width="11" style="2" customWidth="1"/>
    <col min="3663" max="3663" width="9" style="2" customWidth="1"/>
    <col min="3664" max="3664" width="10.453125" style="2" bestFit="1" customWidth="1"/>
    <col min="3665" max="3665" width="9.54296875" style="2" bestFit="1" customWidth="1"/>
    <col min="3666" max="3666" width="11" style="2" customWidth="1"/>
    <col min="3667" max="3667" width="9" style="2" customWidth="1"/>
    <col min="3668" max="3668" width="11" style="2" customWidth="1"/>
    <col min="3669" max="3670" width="2.26953125" style="2" bestFit="1" customWidth="1"/>
    <col min="3671" max="3671" width="9.453125" style="2" customWidth="1"/>
    <col min="3672" max="3672" width="2.26953125" style="2" bestFit="1" customWidth="1"/>
    <col min="3673" max="3673" width="7.26953125" style="2" bestFit="1" customWidth="1"/>
    <col min="3674" max="3674" width="4.54296875" style="2" bestFit="1" customWidth="1"/>
    <col min="3675" max="3675" width="2.26953125" style="2" bestFit="1" customWidth="1"/>
    <col min="3676" max="3676" width="6.26953125" style="2" bestFit="1" customWidth="1"/>
    <col min="3677" max="3678" width="2.26953125" style="2" bestFit="1" customWidth="1"/>
    <col min="3679" max="3679" width="6.26953125" style="2" bestFit="1" customWidth="1"/>
    <col min="3680" max="3680" width="6.54296875" style="2" bestFit="1" customWidth="1"/>
    <col min="3681" max="3682" width="2.26953125" style="2" bestFit="1" customWidth="1"/>
    <col min="3683" max="3683" width="6.26953125" style="2" bestFit="1" customWidth="1"/>
    <col min="3684" max="3909" width="3.54296875" style="2"/>
    <col min="3910" max="3910" width="8" style="2" customWidth="1"/>
    <col min="3911" max="3911" width="11.7265625" style="2" customWidth="1"/>
    <col min="3912" max="3912" width="9" style="2" customWidth="1"/>
    <col min="3913" max="3913" width="10.54296875" style="2" customWidth="1"/>
    <col min="3914" max="3914" width="9" style="2" customWidth="1"/>
    <col min="3915" max="3915" width="11" style="2" customWidth="1"/>
    <col min="3916" max="3917" width="9" style="2" customWidth="1"/>
    <col min="3918" max="3918" width="11" style="2" customWidth="1"/>
    <col min="3919" max="3919" width="9" style="2" customWidth="1"/>
    <col min="3920" max="3920" width="10.453125" style="2" bestFit="1" customWidth="1"/>
    <col min="3921" max="3921" width="9.54296875" style="2" bestFit="1" customWidth="1"/>
    <col min="3922" max="3922" width="11" style="2" customWidth="1"/>
    <col min="3923" max="3923" width="9" style="2" customWidth="1"/>
    <col min="3924" max="3924" width="11" style="2" customWidth="1"/>
    <col min="3925" max="3926" width="2.26953125" style="2" bestFit="1" customWidth="1"/>
    <col min="3927" max="3927" width="9.453125" style="2" customWidth="1"/>
    <col min="3928" max="3928" width="2.26953125" style="2" bestFit="1" customWidth="1"/>
    <col min="3929" max="3929" width="7.26953125" style="2" bestFit="1" customWidth="1"/>
    <col min="3930" max="3930" width="4.54296875" style="2" bestFit="1" customWidth="1"/>
    <col min="3931" max="3931" width="2.26953125" style="2" bestFit="1" customWidth="1"/>
    <col min="3932" max="3932" width="6.26953125" style="2" bestFit="1" customWidth="1"/>
    <col min="3933" max="3934" width="2.26953125" style="2" bestFit="1" customWidth="1"/>
    <col min="3935" max="3935" width="6.26953125" style="2" bestFit="1" customWidth="1"/>
    <col min="3936" max="3936" width="6.54296875" style="2" bestFit="1" customWidth="1"/>
    <col min="3937" max="3938" width="2.26953125" style="2" bestFit="1" customWidth="1"/>
    <col min="3939" max="3939" width="6.26953125" style="2" bestFit="1" customWidth="1"/>
    <col min="3940" max="4165" width="3.54296875" style="2"/>
    <col min="4166" max="4166" width="8" style="2" customWidth="1"/>
    <col min="4167" max="4167" width="11.7265625" style="2" customWidth="1"/>
    <col min="4168" max="4168" width="9" style="2" customWidth="1"/>
    <col min="4169" max="4169" width="10.54296875" style="2" customWidth="1"/>
    <col min="4170" max="4170" width="9" style="2" customWidth="1"/>
    <col min="4171" max="4171" width="11" style="2" customWidth="1"/>
    <col min="4172" max="4173" width="9" style="2" customWidth="1"/>
    <col min="4174" max="4174" width="11" style="2" customWidth="1"/>
    <col min="4175" max="4175" width="9" style="2" customWidth="1"/>
    <col min="4176" max="4176" width="10.453125" style="2" bestFit="1" customWidth="1"/>
    <col min="4177" max="4177" width="9.54296875" style="2" bestFit="1" customWidth="1"/>
    <col min="4178" max="4178" width="11" style="2" customWidth="1"/>
    <col min="4179" max="4179" width="9" style="2" customWidth="1"/>
    <col min="4180" max="4180" width="11" style="2" customWidth="1"/>
    <col min="4181" max="4182" width="2.26953125" style="2" bestFit="1" customWidth="1"/>
    <col min="4183" max="4183" width="9.453125" style="2" customWidth="1"/>
    <col min="4184" max="4184" width="2.26953125" style="2" bestFit="1" customWidth="1"/>
    <col min="4185" max="4185" width="7.26953125" style="2" bestFit="1" customWidth="1"/>
    <col min="4186" max="4186" width="4.54296875" style="2" bestFit="1" customWidth="1"/>
    <col min="4187" max="4187" width="2.26953125" style="2" bestFit="1" customWidth="1"/>
    <col min="4188" max="4188" width="6.26953125" style="2" bestFit="1" customWidth="1"/>
    <col min="4189" max="4190" width="2.26953125" style="2" bestFit="1" customWidth="1"/>
    <col min="4191" max="4191" width="6.26953125" style="2" bestFit="1" customWidth="1"/>
    <col min="4192" max="4192" width="6.54296875" style="2" bestFit="1" customWidth="1"/>
    <col min="4193" max="4194" width="2.26953125" style="2" bestFit="1" customWidth="1"/>
    <col min="4195" max="4195" width="6.26953125" style="2" bestFit="1" customWidth="1"/>
    <col min="4196" max="4421" width="3.54296875" style="2"/>
    <col min="4422" max="4422" width="8" style="2" customWidth="1"/>
    <col min="4423" max="4423" width="11.7265625" style="2" customWidth="1"/>
    <col min="4424" max="4424" width="9" style="2" customWidth="1"/>
    <col min="4425" max="4425" width="10.54296875" style="2" customWidth="1"/>
    <col min="4426" max="4426" width="9" style="2" customWidth="1"/>
    <col min="4427" max="4427" width="11" style="2" customWidth="1"/>
    <col min="4428" max="4429" width="9" style="2" customWidth="1"/>
    <col min="4430" max="4430" width="11" style="2" customWidth="1"/>
    <col min="4431" max="4431" width="9" style="2" customWidth="1"/>
    <col min="4432" max="4432" width="10.453125" style="2" bestFit="1" customWidth="1"/>
    <col min="4433" max="4433" width="9.54296875" style="2" bestFit="1" customWidth="1"/>
    <col min="4434" max="4434" width="11" style="2" customWidth="1"/>
    <col min="4435" max="4435" width="9" style="2" customWidth="1"/>
    <col min="4436" max="4436" width="11" style="2" customWidth="1"/>
    <col min="4437" max="4438" width="2.26953125" style="2" bestFit="1" customWidth="1"/>
    <col min="4439" max="4439" width="9.453125" style="2" customWidth="1"/>
    <col min="4440" max="4440" width="2.26953125" style="2" bestFit="1" customWidth="1"/>
    <col min="4441" max="4441" width="7.26953125" style="2" bestFit="1" customWidth="1"/>
    <col min="4442" max="4442" width="4.54296875" style="2" bestFit="1" customWidth="1"/>
    <col min="4443" max="4443" width="2.26953125" style="2" bestFit="1" customWidth="1"/>
    <col min="4444" max="4444" width="6.26953125" style="2" bestFit="1" customWidth="1"/>
    <col min="4445" max="4446" width="2.26953125" style="2" bestFit="1" customWidth="1"/>
    <col min="4447" max="4447" width="6.26953125" style="2" bestFit="1" customWidth="1"/>
    <col min="4448" max="4448" width="6.54296875" style="2" bestFit="1" customWidth="1"/>
    <col min="4449" max="4450" width="2.26953125" style="2" bestFit="1" customWidth="1"/>
    <col min="4451" max="4451" width="6.26953125" style="2" bestFit="1" customWidth="1"/>
    <col min="4452" max="4677" width="3.54296875" style="2"/>
    <col min="4678" max="4678" width="8" style="2" customWidth="1"/>
    <col min="4679" max="4679" width="11.7265625" style="2" customWidth="1"/>
    <col min="4680" max="4680" width="9" style="2" customWidth="1"/>
    <col min="4681" max="4681" width="10.54296875" style="2" customWidth="1"/>
    <col min="4682" max="4682" width="9" style="2" customWidth="1"/>
    <col min="4683" max="4683" width="11" style="2" customWidth="1"/>
    <col min="4684" max="4685" width="9" style="2" customWidth="1"/>
    <col min="4686" max="4686" width="11" style="2" customWidth="1"/>
    <col min="4687" max="4687" width="9" style="2" customWidth="1"/>
    <col min="4688" max="4688" width="10.453125" style="2" bestFit="1" customWidth="1"/>
    <col min="4689" max="4689" width="9.54296875" style="2" bestFit="1" customWidth="1"/>
    <col min="4690" max="4690" width="11" style="2" customWidth="1"/>
    <col min="4691" max="4691" width="9" style="2" customWidth="1"/>
    <col min="4692" max="4692" width="11" style="2" customWidth="1"/>
    <col min="4693" max="4694" width="2.26953125" style="2" bestFit="1" customWidth="1"/>
    <col min="4695" max="4695" width="9.453125" style="2" customWidth="1"/>
    <col min="4696" max="4696" width="2.26953125" style="2" bestFit="1" customWidth="1"/>
    <col min="4697" max="4697" width="7.26953125" style="2" bestFit="1" customWidth="1"/>
    <col min="4698" max="4698" width="4.54296875" style="2" bestFit="1" customWidth="1"/>
    <col min="4699" max="4699" width="2.26953125" style="2" bestFit="1" customWidth="1"/>
    <col min="4700" max="4700" width="6.26953125" style="2" bestFit="1" customWidth="1"/>
    <col min="4701" max="4702" width="2.26953125" style="2" bestFit="1" customWidth="1"/>
    <col min="4703" max="4703" width="6.26953125" style="2" bestFit="1" customWidth="1"/>
    <col min="4704" max="4704" width="6.54296875" style="2" bestFit="1" customWidth="1"/>
    <col min="4705" max="4706" width="2.26953125" style="2" bestFit="1" customWidth="1"/>
    <col min="4707" max="4707" width="6.26953125" style="2" bestFit="1" customWidth="1"/>
    <col min="4708" max="4933" width="3.54296875" style="2"/>
    <col min="4934" max="4934" width="8" style="2" customWidth="1"/>
    <col min="4935" max="4935" width="11.7265625" style="2" customWidth="1"/>
    <col min="4936" max="4936" width="9" style="2" customWidth="1"/>
    <col min="4937" max="4937" width="10.54296875" style="2" customWidth="1"/>
    <col min="4938" max="4938" width="9" style="2" customWidth="1"/>
    <col min="4939" max="4939" width="11" style="2" customWidth="1"/>
    <col min="4940" max="4941" width="9" style="2" customWidth="1"/>
    <col min="4942" max="4942" width="11" style="2" customWidth="1"/>
    <col min="4943" max="4943" width="9" style="2" customWidth="1"/>
    <col min="4944" max="4944" width="10.453125" style="2" bestFit="1" customWidth="1"/>
    <col min="4945" max="4945" width="9.54296875" style="2" bestFit="1" customWidth="1"/>
    <col min="4946" max="4946" width="11" style="2" customWidth="1"/>
    <col min="4947" max="4947" width="9" style="2" customWidth="1"/>
    <col min="4948" max="4948" width="11" style="2" customWidth="1"/>
    <col min="4949" max="4950" width="2.26953125" style="2" bestFit="1" customWidth="1"/>
    <col min="4951" max="4951" width="9.453125" style="2" customWidth="1"/>
    <col min="4952" max="4952" width="2.26953125" style="2" bestFit="1" customWidth="1"/>
    <col min="4953" max="4953" width="7.26953125" style="2" bestFit="1" customWidth="1"/>
    <col min="4954" max="4954" width="4.54296875" style="2" bestFit="1" customWidth="1"/>
    <col min="4955" max="4955" width="2.26953125" style="2" bestFit="1" customWidth="1"/>
    <col min="4956" max="4956" width="6.26953125" style="2" bestFit="1" customWidth="1"/>
    <col min="4957" max="4958" width="2.26953125" style="2" bestFit="1" customWidth="1"/>
    <col min="4959" max="4959" width="6.26953125" style="2" bestFit="1" customWidth="1"/>
    <col min="4960" max="4960" width="6.54296875" style="2" bestFit="1" customWidth="1"/>
    <col min="4961" max="4962" width="2.26953125" style="2" bestFit="1" customWidth="1"/>
    <col min="4963" max="4963" width="6.26953125" style="2" bestFit="1" customWidth="1"/>
    <col min="4964" max="5189" width="3.54296875" style="2"/>
    <col min="5190" max="5190" width="8" style="2" customWidth="1"/>
    <col min="5191" max="5191" width="11.7265625" style="2" customWidth="1"/>
    <col min="5192" max="5192" width="9" style="2" customWidth="1"/>
    <col min="5193" max="5193" width="10.54296875" style="2" customWidth="1"/>
    <col min="5194" max="5194" width="9" style="2" customWidth="1"/>
    <col min="5195" max="5195" width="11" style="2" customWidth="1"/>
    <col min="5196" max="5197" width="9" style="2" customWidth="1"/>
    <col min="5198" max="5198" width="11" style="2" customWidth="1"/>
    <col min="5199" max="5199" width="9" style="2" customWidth="1"/>
    <col min="5200" max="5200" width="10.453125" style="2" bestFit="1" customWidth="1"/>
    <col min="5201" max="5201" width="9.54296875" style="2" bestFit="1" customWidth="1"/>
    <col min="5202" max="5202" width="11" style="2" customWidth="1"/>
    <col min="5203" max="5203" width="9" style="2" customWidth="1"/>
    <col min="5204" max="5204" width="11" style="2" customWidth="1"/>
    <col min="5205" max="5206" width="2.26953125" style="2" bestFit="1" customWidth="1"/>
    <col min="5207" max="5207" width="9.453125" style="2" customWidth="1"/>
    <col min="5208" max="5208" width="2.26953125" style="2" bestFit="1" customWidth="1"/>
    <col min="5209" max="5209" width="7.26953125" style="2" bestFit="1" customWidth="1"/>
    <col min="5210" max="5210" width="4.54296875" style="2" bestFit="1" customWidth="1"/>
    <col min="5211" max="5211" width="2.26953125" style="2" bestFit="1" customWidth="1"/>
    <col min="5212" max="5212" width="6.26953125" style="2" bestFit="1" customWidth="1"/>
    <col min="5213" max="5214" width="2.26953125" style="2" bestFit="1" customWidth="1"/>
    <col min="5215" max="5215" width="6.26953125" style="2" bestFit="1" customWidth="1"/>
    <col min="5216" max="5216" width="6.54296875" style="2" bestFit="1" customWidth="1"/>
    <col min="5217" max="5218" width="2.26953125" style="2" bestFit="1" customWidth="1"/>
    <col min="5219" max="5219" width="6.26953125" style="2" bestFit="1" customWidth="1"/>
    <col min="5220" max="5445" width="3.54296875" style="2"/>
    <col min="5446" max="5446" width="8" style="2" customWidth="1"/>
    <col min="5447" max="5447" width="11.7265625" style="2" customWidth="1"/>
    <col min="5448" max="5448" width="9" style="2" customWidth="1"/>
    <col min="5449" max="5449" width="10.54296875" style="2" customWidth="1"/>
    <col min="5450" max="5450" width="9" style="2" customWidth="1"/>
    <col min="5451" max="5451" width="11" style="2" customWidth="1"/>
    <col min="5452" max="5453" width="9" style="2" customWidth="1"/>
    <col min="5454" max="5454" width="11" style="2" customWidth="1"/>
    <col min="5455" max="5455" width="9" style="2" customWidth="1"/>
    <col min="5456" max="5456" width="10.453125" style="2" bestFit="1" customWidth="1"/>
    <col min="5457" max="5457" width="9.54296875" style="2" bestFit="1" customWidth="1"/>
    <col min="5458" max="5458" width="11" style="2" customWidth="1"/>
    <col min="5459" max="5459" width="9" style="2" customWidth="1"/>
    <col min="5460" max="5460" width="11" style="2" customWidth="1"/>
    <col min="5461" max="5462" width="2.26953125" style="2" bestFit="1" customWidth="1"/>
    <col min="5463" max="5463" width="9.453125" style="2" customWidth="1"/>
    <col min="5464" max="5464" width="2.26953125" style="2" bestFit="1" customWidth="1"/>
    <col min="5465" max="5465" width="7.26953125" style="2" bestFit="1" customWidth="1"/>
    <col min="5466" max="5466" width="4.54296875" style="2" bestFit="1" customWidth="1"/>
    <col min="5467" max="5467" width="2.26953125" style="2" bestFit="1" customWidth="1"/>
    <col min="5468" max="5468" width="6.26953125" style="2" bestFit="1" customWidth="1"/>
    <col min="5469" max="5470" width="2.26953125" style="2" bestFit="1" customWidth="1"/>
    <col min="5471" max="5471" width="6.26953125" style="2" bestFit="1" customWidth="1"/>
    <col min="5472" max="5472" width="6.54296875" style="2" bestFit="1" customWidth="1"/>
    <col min="5473" max="5474" width="2.26953125" style="2" bestFit="1" customWidth="1"/>
    <col min="5475" max="5475" width="6.26953125" style="2" bestFit="1" customWidth="1"/>
    <col min="5476" max="5701" width="3.54296875" style="2"/>
    <col min="5702" max="5702" width="8" style="2" customWidth="1"/>
    <col min="5703" max="5703" width="11.7265625" style="2" customWidth="1"/>
    <col min="5704" max="5704" width="9" style="2" customWidth="1"/>
    <col min="5705" max="5705" width="10.54296875" style="2" customWidth="1"/>
    <col min="5706" max="5706" width="9" style="2" customWidth="1"/>
    <col min="5707" max="5707" width="11" style="2" customWidth="1"/>
    <col min="5708" max="5709" width="9" style="2" customWidth="1"/>
    <col min="5710" max="5710" width="11" style="2" customWidth="1"/>
    <col min="5711" max="5711" width="9" style="2" customWidth="1"/>
    <col min="5712" max="5712" width="10.453125" style="2" bestFit="1" customWidth="1"/>
    <col min="5713" max="5713" width="9.54296875" style="2" bestFit="1" customWidth="1"/>
    <col min="5714" max="5714" width="11" style="2" customWidth="1"/>
    <col min="5715" max="5715" width="9" style="2" customWidth="1"/>
    <col min="5716" max="5716" width="11" style="2" customWidth="1"/>
    <col min="5717" max="5718" width="2.26953125" style="2" bestFit="1" customWidth="1"/>
    <col min="5719" max="5719" width="9.453125" style="2" customWidth="1"/>
    <col min="5720" max="5720" width="2.26953125" style="2" bestFit="1" customWidth="1"/>
    <col min="5721" max="5721" width="7.26953125" style="2" bestFit="1" customWidth="1"/>
    <col min="5722" max="5722" width="4.54296875" style="2" bestFit="1" customWidth="1"/>
    <col min="5723" max="5723" width="2.26953125" style="2" bestFit="1" customWidth="1"/>
    <col min="5724" max="5724" width="6.26953125" style="2" bestFit="1" customWidth="1"/>
    <col min="5725" max="5726" width="2.26953125" style="2" bestFit="1" customWidth="1"/>
    <col min="5727" max="5727" width="6.26953125" style="2" bestFit="1" customWidth="1"/>
    <col min="5728" max="5728" width="6.54296875" style="2" bestFit="1" customWidth="1"/>
    <col min="5729" max="5730" width="2.26953125" style="2" bestFit="1" customWidth="1"/>
    <col min="5731" max="5731" width="6.26953125" style="2" bestFit="1" customWidth="1"/>
    <col min="5732" max="5957" width="3.54296875" style="2"/>
    <col min="5958" max="5958" width="8" style="2" customWidth="1"/>
    <col min="5959" max="5959" width="11.7265625" style="2" customWidth="1"/>
    <col min="5960" max="5960" width="9" style="2" customWidth="1"/>
    <col min="5961" max="5961" width="10.54296875" style="2" customWidth="1"/>
    <col min="5962" max="5962" width="9" style="2" customWidth="1"/>
    <col min="5963" max="5963" width="11" style="2" customWidth="1"/>
    <col min="5964" max="5965" width="9" style="2" customWidth="1"/>
    <col min="5966" max="5966" width="11" style="2" customWidth="1"/>
    <col min="5967" max="5967" width="9" style="2" customWidth="1"/>
    <col min="5968" max="5968" width="10.453125" style="2" bestFit="1" customWidth="1"/>
    <col min="5969" max="5969" width="9.54296875" style="2" bestFit="1" customWidth="1"/>
    <col min="5970" max="5970" width="11" style="2" customWidth="1"/>
    <col min="5971" max="5971" width="9" style="2" customWidth="1"/>
    <col min="5972" max="5972" width="11" style="2" customWidth="1"/>
    <col min="5973" max="5974" width="2.26953125" style="2" bestFit="1" customWidth="1"/>
    <col min="5975" max="5975" width="9.453125" style="2" customWidth="1"/>
    <col min="5976" max="5976" width="2.26953125" style="2" bestFit="1" customWidth="1"/>
    <col min="5977" max="5977" width="7.26953125" style="2" bestFit="1" customWidth="1"/>
    <col min="5978" max="5978" width="4.54296875" style="2" bestFit="1" customWidth="1"/>
    <col min="5979" max="5979" width="2.26953125" style="2" bestFit="1" customWidth="1"/>
    <col min="5980" max="5980" width="6.26953125" style="2" bestFit="1" customWidth="1"/>
    <col min="5981" max="5982" width="2.26953125" style="2" bestFit="1" customWidth="1"/>
    <col min="5983" max="5983" width="6.26953125" style="2" bestFit="1" customWidth="1"/>
    <col min="5984" max="5984" width="6.54296875" style="2" bestFit="1" customWidth="1"/>
    <col min="5985" max="5986" width="2.26953125" style="2" bestFit="1" customWidth="1"/>
    <col min="5987" max="5987" width="6.26953125" style="2" bestFit="1" customWidth="1"/>
    <col min="5988" max="6213" width="3.54296875" style="2"/>
    <col min="6214" max="6214" width="8" style="2" customWidth="1"/>
    <col min="6215" max="6215" width="11.7265625" style="2" customWidth="1"/>
    <col min="6216" max="6216" width="9" style="2" customWidth="1"/>
    <col min="6217" max="6217" width="10.54296875" style="2" customWidth="1"/>
    <col min="6218" max="6218" width="9" style="2" customWidth="1"/>
    <col min="6219" max="6219" width="11" style="2" customWidth="1"/>
    <col min="6220" max="6221" width="9" style="2" customWidth="1"/>
    <col min="6222" max="6222" width="11" style="2" customWidth="1"/>
    <col min="6223" max="6223" width="9" style="2" customWidth="1"/>
    <col min="6224" max="6224" width="10.453125" style="2" bestFit="1" customWidth="1"/>
    <col min="6225" max="6225" width="9.54296875" style="2" bestFit="1" customWidth="1"/>
    <col min="6226" max="6226" width="11" style="2" customWidth="1"/>
    <col min="6227" max="6227" width="9" style="2" customWidth="1"/>
    <col min="6228" max="6228" width="11" style="2" customWidth="1"/>
    <col min="6229" max="6230" width="2.26953125" style="2" bestFit="1" customWidth="1"/>
    <col min="6231" max="6231" width="9.453125" style="2" customWidth="1"/>
    <col min="6232" max="6232" width="2.26953125" style="2" bestFit="1" customWidth="1"/>
    <col min="6233" max="6233" width="7.26953125" style="2" bestFit="1" customWidth="1"/>
    <col min="6234" max="6234" width="4.54296875" style="2" bestFit="1" customWidth="1"/>
    <col min="6235" max="6235" width="2.26953125" style="2" bestFit="1" customWidth="1"/>
    <col min="6236" max="6236" width="6.26953125" style="2" bestFit="1" customWidth="1"/>
    <col min="6237" max="6238" width="2.26953125" style="2" bestFit="1" customWidth="1"/>
    <col min="6239" max="6239" width="6.26953125" style="2" bestFit="1" customWidth="1"/>
    <col min="6240" max="6240" width="6.54296875" style="2" bestFit="1" customWidth="1"/>
    <col min="6241" max="6242" width="2.26953125" style="2" bestFit="1" customWidth="1"/>
    <col min="6243" max="6243" width="6.26953125" style="2" bestFit="1" customWidth="1"/>
    <col min="6244" max="6469" width="3.54296875" style="2"/>
    <col min="6470" max="6470" width="8" style="2" customWidth="1"/>
    <col min="6471" max="6471" width="11.7265625" style="2" customWidth="1"/>
    <col min="6472" max="6472" width="9" style="2" customWidth="1"/>
    <col min="6473" max="6473" width="10.54296875" style="2" customWidth="1"/>
    <col min="6474" max="6474" width="9" style="2" customWidth="1"/>
    <col min="6475" max="6475" width="11" style="2" customWidth="1"/>
    <col min="6476" max="6477" width="9" style="2" customWidth="1"/>
    <col min="6478" max="6478" width="11" style="2" customWidth="1"/>
    <col min="6479" max="6479" width="9" style="2" customWidth="1"/>
    <col min="6480" max="6480" width="10.453125" style="2" bestFit="1" customWidth="1"/>
    <col min="6481" max="6481" width="9.54296875" style="2" bestFit="1" customWidth="1"/>
    <col min="6482" max="6482" width="11" style="2" customWidth="1"/>
    <col min="6483" max="6483" width="9" style="2" customWidth="1"/>
    <col min="6484" max="6484" width="11" style="2" customWidth="1"/>
    <col min="6485" max="6486" width="2.26953125" style="2" bestFit="1" customWidth="1"/>
    <col min="6487" max="6487" width="9.453125" style="2" customWidth="1"/>
    <col min="6488" max="6488" width="2.26953125" style="2" bestFit="1" customWidth="1"/>
    <col min="6489" max="6489" width="7.26953125" style="2" bestFit="1" customWidth="1"/>
    <col min="6490" max="6490" width="4.54296875" style="2" bestFit="1" customWidth="1"/>
    <col min="6491" max="6491" width="2.26953125" style="2" bestFit="1" customWidth="1"/>
    <col min="6492" max="6492" width="6.26953125" style="2" bestFit="1" customWidth="1"/>
    <col min="6493" max="6494" width="2.26953125" style="2" bestFit="1" customWidth="1"/>
    <col min="6495" max="6495" width="6.26953125" style="2" bestFit="1" customWidth="1"/>
    <col min="6496" max="6496" width="6.54296875" style="2" bestFit="1" customWidth="1"/>
    <col min="6497" max="6498" width="2.26953125" style="2" bestFit="1" customWidth="1"/>
    <col min="6499" max="6499" width="6.26953125" style="2" bestFit="1" customWidth="1"/>
    <col min="6500" max="6725" width="3.54296875" style="2"/>
    <col min="6726" max="6726" width="8" style="2" customWidth="1"/>
    <col min="6727" max="6727" width="11.7265625" style="2" customWidth="1"/>
    <col min="6728" max="6728" width="9" style="2" customWidth="1"/>
    <col min="6729" max="6729" width="10.54296875" style="2" customWidth="1"/>
    <col min="6730" max="6730" width="9" style="2" customWidth="1"/>
    <col min="6731" max="6731" width="11" style="2" customWidth="1"/>
    <col min="6732" max="6733" width="9" style="2" customWidth="1"/>
    <col min="6734" max="6734" width="11" style="2" customWidth="1"/>
    <col min="6735" max="6735" width="9" style="2" customWidth="1"/>
    <col min="6736" max="6736" width="10.453125" style="2" bestFit="1" customWidth="1"/>
    <col min="6737" max="6737" width="9.54296875" style="2" bestFit="1" customWidth="1"/>
    <col min="6738" max="6738" width="11" style="2" customWidth="1"/>
    <col min="6739" max="6739" width="9" style="2" customWidth="1"/>
    <col min="6740" max="6740" width="11" style="2" customWidth="1"/>
    <col min="6741" max="6742" width="2.26953125" style="2" bestFit="1" customWidth="1"/>
    <col min="6743" max="6743" width="9.453125" style="2" customWidth="1"/>
    <col min="6744" max="6744" width="2.26953125" style="2" bestFit="1" customWidth="1"/>
    <col min="6745" max="6745" width="7.26953125" style="2" bestFit="1" customWidth="1"/>
    <col min="6746" max="6746" width="4.54296875" style="2" bestFit="1" customWidth="1"/>
    <col min="6747" max="6747" width="2.26953125" style="2" bestFit="1" customWidth="1"/>
    <col min="6748" max="6748" width="6.26953125" style="2" bestFit="1" customWidth="1"/>
    <col min="6749" max="6750" width="2.26953125" style="2" bestFit="1" customWidth="1"/>
    <col min="6751" max="6751" width="6.26953125" style="2" bestFit="1" customWidth="1"/>
    <col min="6752" max="6752" width="6.54296875" style="2" bestFit="1" customWidth="1"/>
    <col min="6753" max="6754" width="2.26953125" style="2" bestFit="1" customWidth="1"/>
    <col min="6755" max="6755" width="6.26953125" style="2" bestFit="1" customWidth="1"/>
    <col min="6756" max="6981" width="3.54296875" style="2"/>
    <col min="6982" max="6982" width="8" style="2" customWidth="1"/>
    <col min="6983" max="6983" width="11.7265625" style="2" customWidth="1"/>
    <col min="6984" max="6984" width="9" style="2" customWidth="1"/>
    <col min="6985" max="6985" width="10.54296875" style="2" customWidth="1"/>
    <col min="6986" max="6986" width="9" style="2" customWidth="1"/>
    <col min="6987" max="6987" width="11" style="2" customWidth="1"/>
    <col min="6988" max="6989" width="9" style="2" customWidth="1"/>
    <col min="6990" max="6990" width="11" style="2" customWidth="1"/>
    <col min="6991" max="6991" width="9" style="2" customWidth="1"/>
    <col min="6992" max="6992" width="10.453125" style="2" bestFit="1" customWidth="1"/>
    <col min="6993" max="6993" width="9.54296875" style="2" bestFit="1" customWidth="1"/>
    <col min="6994" max="6994" width="11" style="2" customWidth="1"/>
    <col min="6995" max="6995" width="9" style="2" customWidth="1"/>
    <col min="6996" max="6996" width="11" style="2" customWidth="1"/>
    <col min="6997" max="6998" width="2.26953125" style="2" bestFit="1" customWidth="1"/>
    <col min="6999" max="6999" width="9.453125" style="2" customWidth="1"/>
    <col min="7000" max="7000" width="2.26953125" style="2" bestFit="1" customWidth="1"/>
    <col min="7001" max="7001" width="7.26953125" style="2" bestFit="1" customWidth="1"/>
    <col min="7002" max="7002" width="4.54296875" style="2" bestFit="1" customWidth="1"/>
    <col min="7003" max="7003" width="2.26953125" style="2" bestFit="1" customWidth="1"/>
    <col min="7004" max="7004" width="6.26953125" style="2" bestFit="1" customWidth="1"/>
    <col min="7005" max="7006" width="2.26953125" style="2" bestFit="1" customWidth="1"/>
    <col min="7007" max="7007" width="6.26953125" style="2" bestFit="1" customWidth="1"/>
    <col min="7008" max="7008" width="6.54296875" style="2" bestFit="1" customWidth="1"/>
    <col min="7009" max="7010" width="2.26953125" style="2" bestFit="1" customWidth="1"/>
    <col min="7011" max="7011" width="6.26953125" style="2" bestFit="1" customWidth="1"/>
    <col min="7012" max="7237" width="3.54296875" style="2"/>
    <col min="7238" max="7238" width="8" style="2" customWidth="1"/>
    <col min="7239" max="7239" width="11.7265625" style="2" customWidth="1"/>
    <col min="7240" max="7240" width="9" style="2" customWidth="1"/>
    <col min="7241" max="7241" width="10.54296875" style="2" customWidth="1"/>
    <col min="7242" max="7242" width="9" style="2" customWidth="1"/>
    <col min="7243" max="7243" width="11" style="2" customWidth="1"/>
    <col min="7244" max="7245" width="9" style="2" customWidth="1"/>
    <col min="7246" max="7246" width="11" style="2" customWidth="1"/>
    <col min="7247" max="7247" width="9" style="2" customWidth="1"/>
    <col min="7248" max="7248" width="10.453125" style="2" bestFit="1" customWidth="1"/>
    <col min="7249" max="7249" width="9.54296875" style="2" bestFit="1" customWidth="1"/>
    <col min="7250" max="7250" width="11" style="2" customWidth="1"/>
    <col min="7251" max="7251" width="9" style="2" customWidth="1"/>
    <col min="7252" max="7252" width="11" style="2" customWidth="1"/>
    <col min="7253" max="7254" width="2.26953125" style="2" bestFit="1" customWidth="1"/>
    <col min="7255" max="7255" width="9.453125" style="2" customWidth="1"/>
    <col min="7256" max="7256" width="2.26953125" style="2" bestFit="1" customWidth="1"/>
    <col min="7257" max="7257" width="7.26953125" style="2" bestFit="1" customWidth="1"/>
    <col min="7258" max="7258" width="4.54296875" style="2" bestFit="1" customWidth="1"/>
    <col min="7259" max="7259" width="2.26953125" style="2" bestFit="1" customWidth="1"/>
    <col min="7260" max="7260" width="6.26953125" style="2" bestFit="1" customWidth="1"/>
    <col min="7261" max="7262" width="2.26953125" style="2" bestFit="1" customWidth="1"/>
    <col min="7263" max="7263" width="6.26953125" style="2" bestFit="1" customWidth="1"/>
    <col min="7264" max="7264" width="6.54296875" style="2" bestFit="1" customWidth="1"/>
    <col min="7265" max="7266" width="2.26953125" style="2" bestFit="1" customWidth="1"/>
    <col min="7267" max="7267" width="6.26953125" style="2" bestFit="1" customWidth="1"/>
    <col min="7268" max="7493" width="3.54296875" style="2"/>
    <col min="7494" max="7494" width="8" style="2" customWidth="1"/>
    <col min="7495" max="7495" width="11.7265625" style="2" customWidth="1"/>
    <col min="7496" max="7496" width="9" style="2" customWidth="1"/>
    <col min="7497" max="7497" width="10.54296875" style="2" customWidth="1"/>
    <col min="7498" max="7498" width="9" style="2" customWidth="1"/>
    <col min="7499" max="7499" width="11" style="2" customWidth="1"/>
    <col min="7500" max="7501" width="9" style="2" customWidth="1"/>
    <col min="7502" max="7502" width="11" style="2" customWidth="1"/>
    <col min="7503" max="7503" width="9" style="2" customWidth="1"/>
    <col min="7504" max="7504" width="10.453125" style="2" bestFit="1" customWidth="1"/>
    <col min="7505" max="7505" width="9.54296875" style="2" bestFit="1" customWidth="1"/>
    <col min="7506" max="7506" width="11" style="2" customWidth="1"/>
    <col min="7507" max="7507" width="9" style="2" customWidth="1"/>
    <col min="7508" max="7508" width="11" style="2" customWidth="1"/>
    <col min="7509" max="7510" width="2.26953125" style="2" bestFit="1" customWidth="1"/>
    <col min="7511" max="7511" width="9.453125" style="2" customWidth="1"/>
    <col min="7512" max="7512" width="2.26953125" style="2" bestFit="1" customWidth="1"/>
    <col min="7513" max="7513" width="7.26953125" style="2" bestFit="1" customWidth="1"/>
    <col min="7514" max="7514" width="4.54296875" style="2" bestFit="1" customWidth="1"/>
    <col min="7515" max="7515" width="2.26953125" style="2" bestFit="1" customWidth="1"/>
    <col min="7516" max="7516" width="6.26953125" style="2" bestFit="1" customWidth="1"/>
    <col min="7517" max="7518" width="2.26953125" style="2" bestFit="1" customWidth="1"/>
    <col min="7519" max="7519" width="6.26953125" style="2" bestFit="1" customWidth="1"/>
    <col min="7520" max="7520" width="6.54296875" style="2" bestFit="1" customWidth="1"/>
    <col min="7521" max="7522" width="2.26953125" style="2" bestFit="1" customWidth="1"/>
    <col min="7523" max="7523" width="6.26953125" style="2" bestFit="1" customWidth="1"/>
    <col min="7524" max="7749" width="3.54296875" style="2"/>
    <col min="7750" max="7750" width="8" style="2" customWidth="1"/>
    <col min="7751" max="7751" width="11.7265625" style="2" customWidth="1"/>
    <col min="7752" max="7752" width="9" style="2" customWidth="1"/>
    <col min="7753" max="7753" width="10.54296875" style="2" customWidth="1"/>
    <col min="7754" max="7754" width="9" style="2" customWidth="1"/>
    <col min="7755" max="7755" width="11" style="2" customWidth="1"/>
    <col min="7756" max="7757" width="9" style="2" customWidth="1"/>
    <col min="7758" max="7758" width="11" style="2" customWidth="1"/>
    <col min="7759" max="7759" width="9" style="2" customWidth="1"/>
    <col min="7760" max="7760" width="10.453125" style="2" bestFit="1" customWidth="1"/>
    <col min="7761" max="7761" width="9.54296875" style="2" bestFit="1" customWidth="1"/>
    <col min="7762" max="7762" width="11" style="2" customWidth="1"/>
    <col min="7763" max="7763" width="9" style="2" customWidth="1"/>
    <col min="7764" max="7764" width="11" style="2" customWidth="1"/>
    <col min="7765" max="7766" width="2.26953125" style="2" bestFit="1" customWidth="1"/>
    <col min="7767" max="7767" width="9.453125" style="2" customWidth="1"/>
    <col min="7768" max="7768" width="2.26953125" style="2" bestFit="1" customWidth="1"/>
    <col min="7769" max="7769" width="7.26953125" style="2" bestFit="1" customWidth="1"/>
    <col min="7770" max="7770" width="4.54296875" style="2" bestFit="1" customWidth="1"/>
    <col min="7771" max="7771" width="2.26953125" style="2" bestFit="1" customWidth="1"/>
    <col min="7772" max="7772" width="6.26953125" style="2" bestFit="1" customWidth="1"/>
    <col min="7773" max="7774" width="2.26953125" style="2" bestFit="1" customWidth="1"/>
    <col min="7775" max="7775" width="6.26953125" style="2" bestFit="1" customWidth="1"/>
    <col min="7776" max="7776" width="6.54296875" style="2" bestFit="1" customWidth="1"/>
    <col min="7777" max="7778" width="2.26953125" style="2" bestFit="1" customWidth="1"/>
    <col min="7779" max="7779" width="6.26953125" style="2" bestFit="1" customWidth="1"/>
    <col min="7780" max="8005" width="3.54296875" style="2"/>
    <col min="8006" max="8006" width="8" style="2" customWidth="1"/>
    <col min="8007" max="8007" width="11.7265625" style="2" customWidth="1"/>
    <col min="8008" max="8008" width="9" style="2" customWidth="1"/>
    <col min="8009" max="8009" width="10.54296875" style="2" customWidth="1"/>
    <col min="8010" max="8010" width="9" style="2" customWidth="1"/>
    <col min="8011" max="8011" width="11" style="2" customWidth="1"/>
    <col min="8012" max="8013" width="9" style="2" customWidth="1"/>
    <col min="8014" max="8014" width="11" style="2" customWidth="1"/>
    <col min="8015" max="8015" width="9" style="2" customWidth="1"/>
    <col min="8016" max="8016" width="10.453125" style="2" bestFit="1" customWidth="1"/>
    <col min="8017" max="8017" width="9.54296875" style="2" bestFit="1" customWidth="1"/>
    <col min="8018" max="8018" width="11" style="2" customWidth="1"/>
    <col min="8019" max="8019" width="9" style="2" customWidth="1"/>
    <col min="8020" max="8020" width="11" style="2" customWidth="1"/>
    <col min="8021" max="8022" width="2.26953125" style="2" bestFit="1" customWidth="1"/>
    <col min="8023" max="8023" width="9.453125" style="2" customWidth="1"/>
    <col min="8024" max="8024" width="2.26953125" style="2" bestFit="1" customWidth="1"/>
    <col min="8025" max="8025" width="7.26953125" style="2" bestFit="1" customWidth="1"/>
    <col min="8026" max="8026" width="4.54296875" style="2" bestFit="1" customWidth="1"/>
    <col min="8027" max="8027" width="2.26953125" style="2" bestFit="1" customWidth="1"/>
    <col min="8028" max="8028" width="6.26953125" style="2" bestFit="1" customWidth="1"/>
    <col min="8029" max="8030" width="2.26953125" style="2" bestFit="1" customWidth="1"/>
    <col min="8031" max="8031" width="6.26953125" style="2" bestFit="1" customWidth="1"/>
    <col min="8032" max="8032" width="6.54296875" style="2" bestFit="1" customWidth="1"/>
    <col min="8033" max="8034" width="2.26953125" style="2" bestFit="1" customWidth="1"/>
    <col min="8035" max="8035" width="6.26953125" style="2" bestFit="1" customWidth="1"/>
    <col min="8036" max="8261" width="3.54296875" style="2"/>
    <col min="8262" max="8262" width="8" style="2" customWidth="1"/>
    <col min="8263" max="8263" width="11.7265625" style="2" customWidth="1"/>
    <col min="8264" max="8264" width="9" style="2" customWidth="1"/>
    <col min="8265" max="8265" width="10.54296875" style="2" customWidth="1"/>
    <col min="8266" max="8266" width="9" style="2" customWidth="1"/>
    <col min="8267" max="8267" width="11" style="2" customWidth="1"/>
    <col min="8268" max="8269" width="9" style="2" customWidth="1"/>
    <col min="8270" max="8270" width="11" style="2" customWidth="1"/>
    <col min="8271" max="8271" width="9" style="2" customWidth="1"/>
    <col min="8272" max="8272" width="10.453125" style="2" bestFit="1" customWidth="1"/>
    <col min="8273" max="8273" width="9.54296875" style="2" bestFit="1" customWidth="1"/>
    <col min="8274" max="8274" width="11" style="2" customWidth="1"/>
    <col min="8275" max="8275" width="9" style="2" customWidth="1"/>
    <col min="8276" max="8276" width="11" style="2" customWidth="1"/>
    <col min="8277" max="8278" width="2.26953125" style="2" bestFit="1" customWidth="1"/>
    <col min="8279" max="8279" width="9.453125" style="2" customWidth="1"/>
    <col min="8280" max="8280" width="2.26953125" style="2" bestFit="1" customWidth="1"/>
    <col min="8281" max="8281" width="7.26953125" style="2" bestFit="1" customWidth="1"/>
    <col min="8282" max="8282" width="4.54296875" style="2" bestFit="1" customWidth="1"/>
    <col min="8283" max="8283" width="2.26953125" style="2" bestFit="1" customWidth="1"/>
    <col min="8284" max="8284" width="6.26953125" style="2" bestFit="1" customWidth="1"/>
    <col min="8285" max="8286" width="2.26953125" style="2" bestFit="1" customWidth="1"/>
    <col min="8287" max="8287" width="6.26953125" style="2" bestFit="1" customWidth="1"/>
    <col min="8288" max="8288" width="6.54296875" style="2" bestFit="1" customWidth="1"/>
    <col min="8289" max="8290" width="2.26953125" style="2" bestFit="1" customWidth="1"/>
    <col min="8291" max="8291" width="6.26953125" style="2" bestFit="1" customWidth="1"/>
    <col min="8292" max="8517" width="3.54296875" style="2"/>
    <col min="8518" max="8518" width="8" style="2" customWidth="1"/>
    <col min="8519" max="8519" width="11.7265625" style="2" customWidth="1"/>
    <col min="8520" max="8520" width="9" style="2" customWidth="1"/>
    <col min="8521" max="8521" width="10.54296875" style="2" customWidth="1"/>
    <col min="8522" max="8522" width="9" style="2" customWidth="1"/>
    <col min="8523" max="8523" width="11" style="2" customWidth="1"/>
    <col min="8524" max="8525" width="9" style="2" customWidth="1"/>
    <col min="8526" max="8526" width="11" style="2" customWidth="1"/>
    <col min="8527" max="8527" width="9" style="2" customWidth="1"/>
    <col min="8528" max="8528" width="10.453125" style="2" bestFit="1" customWidth="1"/>
    <col min="8529" max="8529" width="9.54296875" style="2" bestFit="1" customWidth="1"/>
    <col min="8530" max="8530" width="11" style="2" customWidth="1"/>
    <col min="8531" max="8531" width="9" style="2" customWidth="1"/>
    <col min="8532" max="8532" width="11" style="2" customWidth="1"/>
    <col min="8533" max="8534" width="2.26953125" style="2" bestFit="1" customWidth="1"/>
    <col min="8535" max="8535" width="9.453125" style="2" customWidth="1"/>
    <col min="8536" max="8536" width="2.26953125" style="2" bestFit="1" customWidth="1"/>
    <col min="8537" max="8537" width="7.26953125" style="2" bestFit="1" customWidth="1"/>
    <col min="8538" max="8538" width="4.54296875" style="2" bestFit="1" customWidth="1"/>
    <col min="8539" max="8539" width="2.26953125" style="2" bestFit="1" customWidth="1"/>
    <col min="8540" max="8540" width="6.26953125" style="2" bestFit="1" customWidth="1"/>
    <col min="8541" max="8542" width="2.26953125" style="2" bestFit="1" customWidth="1"/>
    <col min="8543" max="8543" width="6.26953125" style="2" bestFit="1" customWidth="1"/>
    <col min="8544" max="8544" width="6.54296875" style="2" bestFit="1" customWidth="1"/>
    <col min="8545" max="8546" width="2.26953125" style="2" bestFit="1" customWidth="1"/>
    <col min="8547" max="8547" width="6.26953125" style="2" bestFit="1" customWidth="1"/>
    <col min="8548" max="8773" width="3.54296875" style="2"/>
    <col min="8774" max="8774" width="8" style="2" customWidth="1"/>
    <col min="8775" max="8775" width="11.7265625" style="2" customWidth="1"/>
    <col min="8776" max="8776" width="9" style="2" customWidth="1"/>
    <col min="8777" max="8777" width="10.54296875" style="2" customWidth="1"/>
    <col min="8778" max="8778" width="9" style="2" customWidth="1"/>
    <col min="8779" max="8779" width="11" style="2" customWidth="1"/>
    <col min="8780" max="8781" width="9" style="2" customWidth="1"/>
    <col min="8782" max="8782" width="11" style="2" customWidth="1"/>
    <col min="8783" max="8783" width="9" style="2" customWidth="1"/>
    <col min="8784" max="8784" width="10.453125" style="2" bestFit="1" customWidth="1"/>
    <col min="8785" max="8785" width="9.54296875" style="2" bestFit="1" customWidth="1"/>
    <col min="8786" max="8786" width="11" style="2" customWidth="1"/>
    <col min="8787" max="8787" width="9" style="2" customWidth="1"/>
    <col min="8788" max="8788" width="11" style="2" customWidth="1"/>
    <col min="8789" max="8790" width="2.26953125" style="2" bestFit="1" customWidth="1"/>
    <col min="8791" max="8791" width="9.453125" style="2" customWidth="1"/>
    <col min="8792" max="8792" width="2.26953125" style="2" bestFit="1" customWidth="1"/>
    <col min="8793" max="8793" width="7.26953125" style="2" bestFit="1" customWidth="1"/>
    <col min="8794" max="8794" width="4.54296875" style="2" bestFit="1" customWidth="1"/>
    <col min="8795" max="8795" width="2.26953125" style="2" bestFit="1" customWidth="1"/>
    <col min="8796" max="8796" width="6.26953125" style="2" bestFit="1" customWidth="1"/>
    <col min="8797" max="8798" width="2.26953125" style="2" bestFit="1" customWidth="1"/>
    <col min="8799" max="8799" width="6.26953125" style="2" bestFit="1" customWidth="1"/>
    <col min="8800" max="8800" width="6.54296875" style="2" bestFit="1" customWidth="1"/>
    <col min="8801" max="8802" width="2.26953125" style="2" bestFit="1" customWidth="1"/>
    <col min="8803" max="8803" width="6.26953125" style="2" bestFit="1" customWidth="1"/>
    <col min="8804" max="9029" width="3.54296875" style="2"/>
    <col min="9030" max="9030" width="8" style="2" customWidth="1"/>
    <col min="9031" max="9031" width="11.7265625" style="2" customWidth="1"/>
    <col min="9032" max="9032" width="9" style="2" customWidth="1"/>
    <col min="9033" max="9033" width="10.54296875" style="2" customWidth="1"/>
    <col min="9034" max="9034" width="9" style="2" customWidth="1"/>
    <col min="9035" max="9035" width="11" style="2" customWidth="1"/>
    <col min="9036" max="9037" width="9" style="2" customWidth="1"/>
    <col min="9038" max="9038" width="11" style="2" customWidth="1"/>
    <col min="9039" max="9039" width="9" style="2" customWidth="1"/>
    <col min="9040" max="9040" width="10.453125" style="2" bestFit="1" customWidth="1"/>
    <col min="9041" max="9041" width="9.54296875" style="2" bestFit="1" customWidth="1"/>
    <col min="9042" max="9042" width="11" style="2" customWidth="1"/>
    <col min="9043" max="9043" width="9" style="2" customWidth="1"/>
    <col min="9044" max="9044" width="11" style="2" customWidth="1"/>
    <col min="9045" max="9046" width="2.26953125" style="2" bestFit="1" customWidth="1"/>
    <col min="9047" max="9047" width="9.453125" style="2" customWidth="1"/>
    <col min="9048" max="9048" width="2.26953125" style="2" bestFit="1" customWidth="1"/>
    <col min="9049" max="9049" width="7.26953125" style="2" bestFit="1" customWidth="1"/>
    <col min="9050" max="9050" width="4.54296875" style="2" bestFit="1" customWidth="1"/>
    <col min="9051" max="9051" width="2.26953125" style="2" bestFit="1" customWidth="1"/>
    <col min="9052" max="9052" width="6.26953125" style="2" bestFit="1" customWidth="1"/>
    <col min="9053" max="9054" width="2.26953125" style="2" bestFit="1" customWidth="1"/>
    <col min="9055" max="9055" width="6.26953125" style="2" bestFit="1" customWidth="1"/>
    <col min="9056" max="9056" width="6.54296875" style="2" bestFit="1" customWidth="1"/>
    <col min="9057" max="9058" width="2.26953125" style="2" bestFit="1" customWidth="1"/>
    <col min="9059" max="9059" width="6.26953125" style="2" bestFit="1" customWidth="1"/>
    <col min="9060" max="9285" width="3.54296875" style="2"/>
    <col min="9286" max="9286" width="8" style="2" customWidth="1"/>
    <col min="9287" max="9287" width="11.7265625" style="2" customWidth="1"/>
    <col min="9288" max="9288" width="9" style="2" customWidth="1"/>
    <col min="9289" max="9289" width="10.54296875" style="2" customWidth="1"/>
    <col min="9290" max="9290" width="9" style="2" customWidth="1"/>
    <col min="9291" max="9291" width="11" style="2" customWidth="1"/>
    <col min="9292" max="9293" width="9" style="2" customWidth="1"/>
    <col min="9294" max="9294" width="11" style="2" customWidth="1"/>
    <col min="9295" max="9295" width="9" style="2" customWidth="1"/>
    <col min="9296" max="9296" width="10.453125" style="2" bestFit="1" customWidth="1"/>
    <col min="9297" max="9297" width="9.54296875" style="2" bestFit="1" customWidth="1"/>
    <col min="9298" max="9298" width="11" style="2" customWidth="1"/>
    <col min="9299" max="9299" width="9" style="2" customWidth="1"/>
    <col min="9300" max="9300" width="11" style="2" customWidth="1"/>
    <col min="9301" max="9302" width="2.26953125" style="2" bestFit="1" customWidth="1"/>
    <col min="9303" max="9303" width="9.453125" style="2" customWidth="1"/>
    <col min="9304" max="9304" width="2.26953125" style="2" bestFit="1" customWidth="1"/>
    <col min="9305" max="9305" width="7.26953125" style="2" bestFit="1" customWidth="1"/>
    <col min="9306" max="9306" width="4.54296875" style="2" bestFit="1" customWidth="1"/>
    <col min="9307" max="9307" width="2.26953125" style="2" bestFit="1" customWidth="1"/>
    <col min="9308" max="9308" width="6.26953125" style="2" bestFit="1" customWidth="1"/>
    <col min="9309" max="9310" width="2.26953125" style="2" bestFit="1" customWidth="1"/>
    <col min="9311" max="9311" width="6.26953125" style="2" bestFit="1" customWidth="1"/>
    <col min="9312" max="9312" width="6.54296875" style="2" bestFit="1" customWidth="1"/>
    <col min="9313" max="9314" width="2.26953125" style="2" bestFit="1" customWidth="1"/>
    <col min="9315" max="9315" width="6.26953125" style="2" bestFit="1" customWidth="1"/>
    <col min="9316" max="9541" width="3.54296875" style="2"/>
    <col min="9542" max="9542" width="8" style="2" customWidth="1"/>
    <col min="9543" max="9543" width="11.7265625" style="2" customWidth="1"/>
    <col min="9544" max="9544" width="9" style="2" customWidth="1"/>
    <col min="9545" max="9545" width="10.54296875" style="2" customWidth="1"/>
    <col min="9546" max="9546" width="9" style="2" customWidth="1"/>
    <col min="9547" max="9547" width="11" style="2" customWidth="1"/>
    <col min="9548" max="9549" width="9" style="2" customWidth="1"/>
    <col min="9550" max="9550" width="11" style="2" customWidth="1"/>
    <col min="9551" max="9551" width="9" style="2" customWidth="1"/>
    <col min="9552" max="9552" width="10.453125" style="2" bestFit="1" customWidth="1"/>
    <col min="9553" max="9553" width="9.54296875" style="2" bestFit="1" customWidth="1"/>
    <col min="9554" max="9554" width="11" style="2" customWidth="1"/>
    <col min="9555" max="9555" width="9" style="2" customWidth="1"/>
    <col min="9556" max="9556" width="11" style="2" customWidth="1"/>
    <col min="9557" max="9558" width="2.26953125" style="2" bestFit="1" customWidth="1"/>
    <col min="9559" max="9559" width="9.453125" style="2" customWidth="1"/>
    <col min="9560" max="9560" width="2.26953125" style="2" bestFit="1" customWidth="1"/>
    <col min="9561" max="9561" width="7.26953125" style="2" bestFit="1" customWidth="1"/>
    <col min="9562" max="9562" width="4.54296875" style="2" bestFit="1" customWidth="1"/>
    <col min="9563" max="9563" width="2.26953125" style="2" bestFit="1" customWidth="1"/>
    <col min="9564" max="9564" width="6.26953125" style="2" bestFit="1" customWidth="1"/>
    <col min="9565" max="9566" width="2.26953125" style="2" bestFit="1" customWidth="1"/>
    <col min="9567" max="9567" width="6.26953125" style="2" bestFit="1" customWidth="1"/>
    <col min="9568" max="9568" width="6.54296875" style="2" bestFit="1" customWidth="1"/>
    <col min="9569" max="9570" width="2.26953125" style="2" bestFit="1" customWidth="1"/>
    <col min="9571" max="9571" width="6.26953125" style="2" bestFit="1" customWidth="1"/>
    <col min="9572" max="9797" width="3.54296875" style="2"/>
    <col min="9798" max="9798" width="8" style="2" customWidth="1"/>
    <col min="9799" max="9799" width="11.7265625" style="2" customWidth="1"/>
    <col min="9800" max="9800" width="9" style="2" customWidth="1"/>
    <col min="9801" max="9801" width="10.54296875" style="2" customWidth="1"/>
    <col min="9802" max="9802" width="9" style="2" customWidth="1"/>
    <col min="9803" max="9803" width="11" style="2" customWidth="1"/>
    <col min="9804" max="9805" width="9" style="2" customWidth="1"/>
    <col min="9806" max="9806" width="11" style="2" customWidth="1"/>
    <col min="9807" max="9807" width="9" style="2" customWidth="1"/>
    <col min="9808" max="9808" width="10.453125" style="2" bestFit="1" customWidth="1"/>
    <col min="9809" max="9809" width="9.54296875" style="2" bestFit="1" customWidth="1"/>
    <col min="9810" max="9810" width="11" style="2" customWidth="1"/>
    <col min="9811" max="9811" width="9" style="2" customWidth="1"/>
    <col min="9812" max="9812" width="11" style="2" customWidth="1"/>
    <col min="9813" max="9814" width="2.26953125" style="2" bestFit="1" customWidth="1"/>
    <col min="9815" max="9815" width="9.453125" style="2" customWidth="1"/>
    <col min="9816" max="9816" width="2.26953125" style="2" bestFit="1" customWidth="1"/>
    <col min="9817" max="9817" width="7.26953125" style="2" bestFit="1" customWidth="1"/>
    <col min="9818" max="9818" width="4.54296875" style="2" bestFit="1" customWidth="1"/>
    <col min="9819" max="9819" width="2.26953125" style="2" bestFit="1" customWidth="1"/>
    <col min="9820" max="9820" width="6.26953125" style="2" bestFit="1" customWidth="1"/>
    <col min="9821" max="9822" width="2.26953125" style="2" bestFit="1" customWidth="1"/>
    <col min="9823" max="9823" width="6.26953125" style="2" bestFit="1" customWidth="1"/>
    <col min="9824" max="9824" width="6.54296875" style="2" bestFit="1" customWidth="1"/>
    <col min="9825" max="9826" width="2.26953125" style="2" bestFit="1" customWidth="1"/>
    <col min="9827" max="9827" width="6.26953125" style="2" bestFit="1" customWidth="1"/>
    <col min="9828" max="10053" width="3.54296875" style="2"/>
    <col min="10054" max="10054" width="8" style="2" customWidth="1"/>
    <col min="10055" max="10055" width="11.7265625" style="2" customWidth="1"/>
    <col min="10056" max="10056" width="9" style="2" customWidth="1"/>
    <col min="10057" max="10057" width="10.54296875" style="2" customWidth="1"/>
    <col min="10058" max="10058" width="9" style="2" customWidth="1"/>
    <col min="10059" max="10059" width="11" style="2" customWidth="1"/>
    <col min="10060" max="10061" width="9" style="2" customWidth="1"/>
    <col min="10062" max="10062" width="11" style="2" customWidth="1"/>
    <col min="10063" max="10063" width="9" style="2" customWidth="1"/>
    <col min="10064" max="10064" width="10.453125" style="2" bestFit="1" customWidth="1"/>
    <col min="10065" max="10065" width="9.54296875" style="2" bestFit="1" customWidth="1"/>
    <col min="10066" max="10066" width="11" style="2" customWidth="1"/>
    <col min="10067" max="10067" width="9" style="2" customWidth="1"/>
    <col min="10068" max="10068" width="11" style="2" customWidth="1"/>
    <col min="10069" max="10070" width="2.26953125" style="2" bestFit="1" customWidth="1"/>
    <col min="10071" max="10071" width="9.453125" style="2" customWidth="1"/>
    <col min="10072" max="10072" width="2.26953125" style="2" bestFit="1" customWidth="1"/>
    <col min="10073" max="10073" width="7.26953125" style="2" bestFit="1" customWidth="1"/>
    <col min="10074" max="10074" width="4.54296875" style="2" bestFit="1" customWidth="1"/>
    <col min="10075" max="10075" width="2.26953125" style="2" bestFit="1" customWidth="1"/>
    <col min="10076" max="10076" width="6.26953125" style="2" bestFit="1" customWidth="1"/>
    <col min="10077" max="10078" width="2.26953125" style="2" bestFit="1" customWidth="1"/>
    <col min="10079" max="10079" width="6.26953125" style="2" bestFit="1" customWidth="1"/>
    <col min="10080" max="10080" width="6.54296875" style="2" bestFit="1" customWidth="1"/>
    <col min="10081" max="10082" width="2.26953125" style="2" bestFit="1" customWidth="1"/>
    <col min="10083" max="10083" width="6.26953125" style="2" bestFit="1" customWidth="1"/>
    <col min="10084" max="10309" width="3.54296875" style="2"/>
    <col min="10310" max="10310" width="8" style="2" customWidth="1"/>
    <col min="10311" max="10311" width="11.7265625" style="2" customWidth="1"/>
    <col min="10312" max="10312" width="9" style="2" customWidth="1"/>
    <col min="10313" max="10313" width="10.54296875" style="2" customWidth="1"/>
    <col min="10314" max="10314" width="9" style="2" customWidth="1"/>
    <col min="10315" max="10315" width="11" style="2" customWidth="1"/>
    <col min="10316" max="10317" width="9" style="2" customWidth="1"/>
    <col min="10318" max="10318" width="11" style="2" customWidth="1"/>
    <col min="10319" max="10319" width="9" style="2" customWidth="1"/>
    <col min="10320" max="10320" width="10.453125" style="2" bestFit="1" customWidth="1"/>
    <col min="10321" max="10321" width="9.54296875" style="2" bestFit="1" customWidth="1"/>
    <col min="10322" max="10322" width="11" style="2" customWidth="1"/>
    <col min="10323" max="10323" width="9" style="2" customWidth="1"/>
    <col min="10324" max="10324" width="11" style="2" customWidth="1"/>
    <col min="10325" max="10326" width="2.26953125" style="2" bestFit="1" customWidth="1"/>
    <col min="10327" max="10327" width="9.453125" style="2" customWidth="1"/>
    <col min="10328" max="10328" width="2.26953125" style="2" bestFit="1" customWidth="1"/>
    <col min="10329" max="10329" width="7.26953125" style="2" bestFit="1" customWidth="1"/>
    <col min="10330" max="10330" width="4.54296875" style="2" bestFit="1" customWidth="1"/>
    <col min="10331" max="10331" width="2.26953125" style="2" bestFit="1" customWidth="1"/>
    <col min="10332" max="10332" width="6.26953125" style="2" bestFit="1" customWidth="1"/>
    <col min="10333" max="10334" width="2.26953125" style="2" bestFit="1" customWidth="1"/>
    <col min="10335" max="10335" width="6.26953125" style="2" bestFit="1" customWidth="1"/>
    <col min="10336" max="10336" width="6.54296875" style="2" bestFit="1" customWidth="1"/>
    <col min="10337" max="10338" width="2.26953125" style="2" bestFit="1" customWidth="1"/>
    <col min="10339" max="10339" width="6.26953125" style="2" bestFit="1" customWidth="1"/>
    <col min="10340" max="10565" width="3.54296875" style="2"/>
    <col min="10566" max="10566" width="8" style="2" customWidth="1"/>
    <col min="10567" max="10567" width="11.7265625" style="2" customWidth="1"/>
    <col min="10568" max="10568" width="9" style="2" customWidth="1"/>
    <col min="10569" max="10569" width="10.54296875" style="2" customWidth="1"/>
    <col min="10570" max="10570" width="9" style="2" customWidth="1"/>
    <col min="10571" max="10571" width="11" style="2" customWidth="1"/>
    <col min="10572" max="10573" width="9" style="2" customWidth="1"/>
    <col min="10574" max="10574" width="11" style="2" customWidth="1"/>
    <col min="10575" max="10575" width="9" style="2" customWidth="1"/>
    <col min="10576" max="10576" width="10.453125" style="2" bestFit="1" customWidth="1"/>
    <col min="10577" max="10577" width="9.54296875" style="2" bestFit="1" customWidth="1"/>
    <col min="10578" max="10578" width="11" style="2" customWidth="1"/>
    <col min="10579" max="10579" width="9" style="2" customWidth="1"/>
    <col min="10580" max="10580" width="11" style="2" customWidth="1"/>
    <col min="10581" max="10582" width="2.26953125" style="2" bestFit="1" customWidth="1"/>
    <col min="10583" max="10583" width="9.453125" style="2" customWidth="1"/>
    <col min="10584" max="10584" width="2.26953125" style="2" bestFit="1" customWidth="1"/>
    <col min="10585" max="10585" width="7.26953125" style="2" bestFit="1" customWidth="1"/>
    <col min="10586" max="10586" width="4.54296875" style="2" bestFit="1" customWidth="1"/>
    <col min="10587" max="10587" width="2.26953125" style="2" bestFit="1" customWidth="1"/>
    <col min="10588" max="10588" width="6.26953125" style="2" bestFit="1" customWidth="1"/>
    <col min="10589" max="10590" width="2.26953125" style="2" bestFit="1" customWidth="1"/>
    <col min="10591" max="10591" width="6.26953125" style="2" bestFit="1" customWidth="1"/>
    <col min="10592" max="10592" width="6.54296875" style="2" bestFit="1" customWidth="1"/>
    <col min="10593" max="10594" width="2.26953125" style="2" bestFit="1" customWidth="1"/>
    <col min="10595" max="10595" width="6.26953125" style="2" bestFit="1" customWidth="1"/>
    <col min="10596" max="10821" width="3.54296875" style="2"/>
    <col min="10822" max="10822" width="8" style="2" customWidth="1"/>
    <col min="10823" max="10823" width="11.7265625" style="2" customWidth="1"/>
    <col min="10824" max="10824" width="9" style="2" customWidth="1"/>
    <col min="10825" max="10825" width="10.54296875" style="2" customWidth="1"/>
    <col min="10826" max="10826" width="9" style="2" customWidth="1"/>
    <col min="10827" max="10827" width="11" style="2" customWidth="1"/>
    <col min="10828" max="10829" width="9" style="2" customWidth="1"/>
    <col min="10830" max="10830" width="11" style="2" customWidth="1"/>
    <col min="10831" max="10831" width="9" style="2" customWidth="1"/>
    <col min="10832" max="10832" width="10.453125" style="2" bestFit="1" customWidth="1"/>
    <col min="10833" max="10833" width="9.54296875" style="2" bestFit="1" customWidth="1"/>
    <col min="10834" max="10834" width="11" style="2" customWidth="1"/>
    <col min="10835" max="10835" width="9" style="2" customWidth="1"/>
    <col min="10836" max="10836" width="11" style="2" customWidth="1"/>
    <col min="10837" max="10838" width="2.26953125" style="2" bestFit="1" customWidth="1"/>
    <col min="10839" max="10839" width="9.453125" style="2" customWidth="1"/>
    <col min="10840" max="10840" width="2.26953125" style="2" bestFit="1" customWidth="1"/>
    <col min="10841" max="10841" width="7.26953125" style="2" bestFit="1" customWidth="1"/>
    <col min="10842" max="10842" width="4.54296875" style="2" bestFit="1" customWidth="1"/>
    <col min="10843" max="10843" width="2.26953125" style="2" bestFit="1" customWidth="1"/>
    <col min="10844" max="10844" width="6.26953125" style="2" bestFit="1" customWidth="1"/>
    <col min="10845" max="10846" width="2.26953125" style="2" bestFit="1" customWidth="1"/>
    <col min="10847" max="10847" width="6.26953125" style="2" bestFit="1" customWidth="1"/>
    <col min="10848" max="10848" width="6.54296875" style="2" bestFit="1" customWidth="1"/>
    <col min="10849" max="10850" width="2.26953125" style="2" bestFit="1" customWidth="1"/>
    <col min="10851" max="10851" width="6.26953125" style="2" bestFit="1" customWidth="1"/>
    <col min="10852" max="11077" width="3.54296875" style="2"/>
    <col min="11078" max="11078" width="8" style="2" customWidth="1"/>
    <col min="11079" max="11079" width="11.7265625" style="2" customWidth="1"/>
    <col min="11080" max="11080" width="9" style="2" customWidth="1"/>
    <col min="11081" max="11081" width="10.54296875" style="2" customWidth="1"/>
    <col min="11082" max="11082" width="9" style="2" customWidth="1"/>
    <col min="11083" max="11083" width="11" style="2" customWidth="1"/>
    <col min="11084" max="11085" width="9" style="2" customWidth="1"/>
    <col min="11086" max="11086" width="11" style="2" customWidth="1"/>
    <col min="11087" max="11087" width="9" style="2" customWidth="1"/>
    <col min="11088" max="11088" width="10.453125" style="2" bestFit="1" customWidth="1"/>
    <col min="11089" max="11089" width="9.54296875" style="2" bestFit="1" customWidth="1"/>
    <col min="11090" max="11090" width="11" style="2" customWidth="1"/>
    <col min="11091" max="11091" width="9" style="2" customWidth="1"/>
    <col min="11092" max="11092" width="11" style="2" customWidth="1"/>
    <col min="11093" max="11094" width="2.26953125" style="2" bestFit="1" customWidth="1"/>
    <col min="11095" max="11095" width="9.453125" style="2" customWidth="1"/>
    <col min="11096" max="11096" width="2.26953125" style="2" bestFit="1" customWidth="1"/>
    <col min="11097" max="11097" width="7.26953125" style="2" bestFit="1" customWidth="1"/>
    <col min="11098" max="11098" width="4.54296875" style="2" bestFit="1" customWidth="1"/>
    <col min="11099" max="11099" width="2.26953125" style="2" bestFit="1" customWidth="1"/>
    <col min="11100" max="11100" width="6.26953125" style="2" bestFit="1" customWidth="1"/>
    <col min="11101" max="11102" width="2.26953125" style="2" bestFit="1" customWidth="1"/>
    <col min="11103" max="11103" width="6.26953125" style="2" bestFit="1" customWidth="1"/>
    <col min="11104" max="11104" width="6.54296875" style="2" bestFit="1" customWidth="1"/>
    <col min="11105" max="11106" width="2.26953125" style="2" bestFit="1" customWidth="1"/>
    <col min="11107" max="11107" width="6.26953125" style="2" bestFit="1" customWidth="1"/>
    <col min="11108" max="11333" width="3.54296875" style="2"/>
    <col min="11334" max="11334" width="8" style="2" customWidth="1"/>
    <col min="11335" max="11335" width="11.7265625" style="2" customWidth="1"/>
    <col min="11336" max="11336" width="9" style="2" customWidth="1"/>
    <col min="11337" max="11337" width="10.54296875" style="2" customWidth="1"/>
    <col min="11338" max="11338" width="9" style="2" customWidth="1"/>
    <col min="11339" max="11339" width="11" style="2" customWidth="1"/>
    <col min="11340" max="11341" width="9" style="2" customWidth="1"/>
    <col min="11342" max="11342" width="11" style="2" customWidth="1"/>
    <col min="11343" max="11343" width="9" style="2" customWidth="1"/>
    <col min="11344" max="11344" width="10.453125" style="2" bestFit="1" customWidth="1"/>
    <col min="11345" max="11345" width="9.54296875" style="2" bestFit="1" customWidth="1"/>
    <col min="11346" max="11346" width="11" style="2" customWidth="1"/>
    <col min="11347" max="11347" width="9" style="2" customWidth="1"/>
    <col min="11348" max="11348" width="11" style="2" customWidth="1"/>
    <col min="11349" max="11350" width="2.26953125" style="2" bestFit="1" customWidth="1"/>
    <col min="11351" max="11351" width="9.453125" style="2" customWidth="1"/>
    <col min="11352" max="11352" width="2.26953125" style="2" bestFit="1" customWidth="1"/>
    <col min="11353" max="11353" width="7.26953125" style="2" bestFit="1" customWidth="1"/>
    <col min="11354" max="11354" width="4.54296875" style="2" bestFit="1" customWidth="1"/>
    <col min="11355" max="11355" width="2.26953125" style="2" bestFit="1" customWidth="1"/>
    <col min="11356" max="11356" width="6.26953125" style="2" bestFit="1" customWidth="1"/>
    <col min="11357" max="11358" width="2.26953125" style="2" bestFit="1" customWidth="1"/>
    <col min="11359" max="11359" width="6.26953125" style="2" bestFit="1" customWidth="1"/>
    <col min="11360" max="11360" width="6.54296875" style="2" bestFit="1" customWidth="1"/>
    <col min="11361" max="11362" width="2.26953125" style="2" bestFit="1" customWidth="1"/>
    <col min="11363" max="11363" width="6.26953125" style="2" bestFit="1" customWidth="1"/>
    <col min="11364" max="11589" width="3.54296875" style="2"/>
    <col min="11590" max="11590" width="8" style="2" customWidth="1"/>
    <col min="11591" max="11591" width="11.7265625" style="2" customWidth="1"/>
    <col min="11592" max="11592" width="9" style="2" customWidth="1"/>
    <col min="11593" max="11593" width="10.54296875" style="2" customWidth="1"/>
    <col min="11594" max="11594" width="9" style="2" customWidth="1"/>
    <col min="11595" max="11595" width="11" style="2" customWidth="1"/>
    <col min="11596" max="11597" width="9" style="2" customWidth="1"/>
    <col min="11598" max="11598" width="11" style="2" customWidth="1"/>
    <col min="11599" max="11599" width="9" style="2" customWidth="1"/>
    <col min="11600" max="11600" width="10.453125" style="2" bestFit="1" customWidth="1"/>
    <col min="11601" max="11601" width="9.54296875" style="2" bestFit="1" customWidth="1"/>
    <col min="11602" max="11602" width="11" style="2" customWidth="1"/>
    <col min="11603" max="11603" width="9" style="2" customWidth="1"/>
    <col min="11604" max="11604" width="11" style="2" customWidth="1"/>
    <col min="11605" max="11606" width="2.26953125" style="2" bestFit="1" customWidth="1"/>
    <col min="11607" max="11607" width="9.453125" style="2" customWidth="1"/>
    <col min="11608" max="11608" width="2.26953125" style="2" bestFit="1" customWidth="1"/>
    <col min="11609" max="11609" width="7.26953125" style="2" bestFit="1" customWidth="1"/>
    <col min="11610" max="11610" width="4.54296875" style="2" bestFit="1" customWidth="1"/>
    <col min="11611" max="11611" width="2.26953125" style="2" bestFit="1" customWidth="1"/>
    <col min="11612" max="11612" width="6.26953125" style="2" bestFit="1" customWidth="1"/>
    <col min="11613" max="11614" width="2.26953125" style="2" bestFit="1" customWidth="1"/>
    <col min="11615" max="11615" width="6.26953125" style="2" bestFit="1" customWidth="1"/>
    <col min="11616" max="11616" width="6.54296875" style="2" bestFit="1" customWidth="1"/>
    <col min="11617" max="11618" width="2.26953125" style="2" bestFit="1" customWidth="1"/>
    <col min="11619" max="11619" width="6.26953125" style="2" bestFit="1" customWidth="1"/>
    <col min="11620" max="11845" width="3.54296875" style="2"/>
    <col min="11846" max="11846" width="8" style="2" customWidth="1"/>
    <col min="11847" max="11847" width="11.7265625" style="2" customWidth="1"/>
    <col min="11848" max="11848" width="9" style="2" customWidth="1"/>
    <col min="11849" max="11849" width="10.54296875" style="2" customWidth="1"/>
    <col min="11850" max="11850" width="9" style="2" customWidth="1"/>
    <col min="11851" max="11851" width="11" style="2" customWidth="1"/>
    <col min="11852" max="11853" width="9" style="2" customWidth="1"/>
    <col min="11854" max="11854" width="11" style="2" customWidth="1"/>
    <col min="11855" max="11855" width="9" style="2" customWidth="1"/>
    <col min="11856" max="11856" width="10.453125" style="2" bestFit="1" customWidth="1"/>
    <col min="11857" max="11857" width="9.54296875" style="2" bestFit="1" customWidth="1"/>
    <col min="11858" max="11858" width="11" style="2" customWidth="1"/>
    <col min="11859" max="11859" width="9" style="2" customWidth="1"/>
    <col min="11860" max="11860" width="11" style="2" customWidth="1"/>
    <col min="11861" max="11862" width="2.26953125" style="2" bestFit="1" customWidth="1"/>
    <col min="11863" max="11863" width="9.453125" style="2" customWidth="1"/>
    <col min="11864" max="11864" width="2.26953125" style="2" bestFit="1" customWidth="1"/>
    <col min="11865" max="11865" width="7.26953125" style="2" bestFit="1" customWidth="1"/>
    <col min="11866" max="11866" width="4.54296875" style="2" bestFit="1" customWidth="1"/>
    <col min="11867" max="11867" width="2.26953125" style="2" bestFit="1" customWidth="1"/>
    <col min="11868" max="11868" width="6.26953125" style="2" bestFit="1" customWidth="1"/>
    <col min="11869" max="11870" width="2.26953125" style="2" bestFit="1" customWidth="1"/>
    <col min="11871" max="11871" width="6.26953125" style="2" bestFit="1" customWidth="1"/>
    <col min="11872" max="11872" width="6.54296875" style="2" bestFit="1" customWidth="1"/>
    <col min="11873" max="11874" width="2.26953125" style="2" bestFit="1" customWidth="1"/>
    <col min="11875" max="11875" width="6.26953125" style="2" bestFit="1" customWidth="1"/>
    <col min="11876" max="12101" width="3.54296875" style="2"/>
    <col min="12102" max="12102" width="8" style="2" customWidth="1"/>
    <col min="12103" max="12103" width="11.7265625" style="2" customWidth="1"/>
    <col min="12104" max="12104" width="9" style="2" customWidth="1"/>
    <col min="12105" max="12105" width="10.54296875" style="2" customWidth="1"/>
    <col min="12106" max="12106" width="9" style="2" customWidth="1"/>
    <col min="12107" max="12107" width="11" style="2" customWidth="1"/>
    <col min="12108" max="12109" width="9" style="2" customWidth="1"/>
    <col min="12110" max="12110" width="11" style="2" customWidth="1"/>
    <col min="12111" max="12111" width="9" style="2" customWidth="1"/>
    <col min="12112" max="12112" width="10.453125" style="2" bestFit="1" customWidth="1"/>
    <col min="12113" max="12113" width="9.54296875" style="2" bestFit="1" customWidth="1"/>
    <col min="12114" max="12114" width="11" style="2" customWidth="1"/>
    <col min="12115" max="12115" width="9" style="2" customWidth="1"/>
    <col min="12116" max="12116" width="11" style="2" customWidth="1"/>
    <col min="12117" max="12118" width="2.26953125" style="2" bestFit="1" customWidth="1"/>
    <col min="12119" max="12119" width="9.453125" style="2" customWidth="1"/>
    <col min="12120" max="12120" width="2.26953125" style="2" bestFit="1" customWidth="1"/>
    <col min="12121" max="12121" width="7.26953125" style="2" bestFit="1" customWidth="1"/>
    <col min="12122" max="12122" width="4.54296875" style="2" bestFit="1" customWidth="1"/>
    <col min="12123" max="12123" width="2.26953125" style="2" bestFit="1" customWidth="1"/>
    <col min="12124" max="12124" width="6.26953125" style="2" bestFit="1" customWidth="1"/>
    <col min="12125" max="12126" width="2.26953125" style="2" bestFit="1" customWidth="1"/>
    <col min="12127" max="12127" width="6.26953125" style="2" bestFit="1" customWidth="1"/>
    <col min="12128" max="12128" width="6.54296875" style="2" bestFit="1" customWidth="1"/>
    <col min="12129" max="12130" width="2.26953125" style="2" bestFit="1" customWidth="1"/>
    <col min="12131" max="12131" width="6.26953125" style="2" bestFit="1" customWidth="1"/>
    <col min="12132" max="12357" width="3.54296875" style="2"/>
    <col min="12358" max="12358" width="8" style="2" customWidth="1"/>
    <col min="12359" max="12359" width="11.7265625" style="2" customWidth="1"/>
    <col min="12360" max="12360" width="9" style="2" customWidth="1"/>
    <col min="12361" max="12361" width="10.54296875" style="2" customWidth="1"/>
    <col min="12362" max="12362" width="9" style="2" customWidth="1"/>
    <col min="12363" max="12363" width="11" style="2" customWidth="1"/>
    <col min="12364" max="12365" width="9" style="2" customWidth="1"/>
    <col min="12366" max="12366" width="11" style="2" customWidth="1"/>
    <col min="12367" max="12367" width="9" style="2" customWidth="1"/>
    <col min="12368" max="12368" width="10.453125" style="2" bestFit="1" customWidth="1"/>
    <col min="12369" max="12369" width="9.54296875" style="2" bestFit="1" customWidth="1"/>
    <col min="12370" max="12370" width="11" style="2" customWidth="1"/>
    <col min="12371" max="12371" width="9" style="2" customWidth="1"/>
    <col min="12372" max="12372" width="11" style="2" customWidth="1"/>
    <col min="12373" max="12374" width="2.26953125" style="2" bestFit="1" customWidth="1"/>
    <col min="12375" max="12375" width="9.453125" style="2" customWidth="1"/>
    <col min="12376" max="12376" width="2.26953125" style="2" bestFit="1" customWidth="1"/>
    <col min="12377" max="12377" width="7.26953125" style="2" bestFit="1" customWidth="1"/>
    <col min="12378" max="12378" width="4.54296875" style="2" bestFit="1" customWidth="1"/>
    <col min="12379" max="12379" width="2.26953125" style="2" bestFit="1" customWidth="1"/>
    <col min="12380" max="12380" width="6.26953125" style="2" bestFit="1" customWidth="1"/>
    <col min="12381" max="12382" width="2.26953125" style="2" bestFit="1" customWidth="1"/>
    <col min="12383" max="12383" width="6.26953125" style="2" bestFit="1" customWidth="1"/>
    <col min="12384" max="12384" width="6.54296875" style="2" bestFit="1" customWidth="1"/>
    <col min="12385" max="12386" width="2.26953125" style="2" bestFit="1" customWidth="1"/>
    <col min="12387" max="12387" width="6.26953125" style="2" bestFit="1" customWidth="1"/>
    <col min="12388" max="12613" width="3.54296875" style="2"/>
    <col min="12614" max="12614" width="8" style="2" customWidth="1"/>
    <col min="12615" max="12615" width="11.7265625" style="2" customWidth="1"/>
    <col min="12616" max="12616" width="9" style="2" customWidth="1"/>
    <col min="12617" max="12617" width="10.54296875" style="2" customWidth="1"/>
    <col min="12618" max="12618" width="9" style="2" customWidth="1"/>
    <col min="12619" max="12619" width="11" style="2" customWidth="1"/>
    <col min="12620" max="12621" width="9" style="2" customWidth="1"/>
    <col min="12622" max="12622" width="11" style="2" customWidth="1"/>
    <col min="12623" max="12623" width="9" style="2" customWidth="1"/>
    <col min="12624" max="12624" width="10.453125" style="2" bestFit="1" customWidth="1"/>
    <col min="12625" max="12625" width="9.54296875" style="2" bestFit="1" customWidth="1"/>
    <col min="12626" max="12626" width="11" style="2" customWidth="1"/>
    <col min="12627" max="12627" width="9" style="2" customWidth="1"/>
    <col min="12628" max="12628" width="11" style="2" customWidth="1"/>
    <col min="12629" max="12630" width="2.26953125" style="2" bestFit="1" customWidth="1"/>
    <col min="12631" max="12631" width="9.453125" style="2" customWidth="1"/>
    <col min="12632" max="12632" width="2.26953125" style="2" bestFit="1" customWidth="1"/>
    <col min="12633" max="12633" width="7.26953125" style="2" bestFit="1" customWidth="1"/>
    <col min="12634" max="12634" width="4.54296875" style="2" bestFit="1" customWidth="1"/>
    <col min="12635" max="12635" width="2.26953125" style="2" bestFit="1" customWidth="1"/>
    <col min="12636" max="12636" width="6.26953125" style="2" bestFit="1" customWidth="1"/>
    <col min="12637" max="12638" width="2.26953125" style="2" bestFit="1" customWidth="1"/>
    <col min="12639" max="12639" width="6.26953125" style="2" bestFit="1" customWidth="1"/>
    <col min="12640" max="12640" width="6.54296875" style="2" bestFit="1" customWidth="1"/>
    <col min="12641" max="12642" width="2.26953125" style="2" bestFit="1" customWidth="1"/>
    <col min="12643" max="12643" width="6.26953125" style="2" bestFit="1" customWidth="1"/>
    <col min="12644" max="12869" width="3.54296875" style="2"/>
    <col min="12870" max="12870" width="8" style="2" customWidth="1"/>
    <col min="12871" max="12871" width="11.7265625" style="2" customWidth="1"/>
    <col min="12872" max="12872" width="9" style="2" customWidth="1"/>
    <col min="12873" max="12873" width="10.54296875" style="2" customWidth="1"/>
    <col min="12874" max="12874" width="9" style="2" customWidth="1"/>
    <col min="12875" max="12875" width="11" style="2" customWidth="1"/>
    <col min="12876" max="12877" width="9" style="2" customWidth="1"/>
    <col min="12878" max="12878" width="11" style="2" customWidth="1"/>
    <col min="12879" max="12879" width="9" style="2" customWidth="1"/>
    <col min="12880" max="12880" width="10.453125" style="2" bestFit="1" customWidth="1"/>
    <col min="12881" max="12881" width="9.54296875" style="2" bestFit="1" customWidth="1"/>
    <col min="12882" max="12882" width="11" style="2" customWidth="1"/>
    <col min="12883" max="12883" width="9" style="2" customWidth="1"/>
    <col min="12884" max="12884" width="11" style="2" customWidth="1"/>
    <col min="12885" max="12886" width="2.26953125" style="2" bestFit="1" customWidth="1"/>
    <col min="12887" max="12887" width="9.453125" style="2" customWidth="1"/>
    <col min="12888" max="12888" width="2.26953125" style="2" bestFit="1" customWidth="1"/>
    <col min="12889" max="12889" width="7.26953125" style="2" bestFit="1" customWidth="1"/>
    <col min="12890" max="12890" width="4.54296875" style="2" bestFit="1" customWidth="1"/>
    <col min="12891" max="12891" width="2.26953125" style="2" bestFit="1" customWidth="1"/>
    <col min="12892" max="12892" width="6.26953125" style="2" bestFit="1" customWidth="1"/>
    <col min="12893" max="12894" width="2.26953125" style="2" bestFit="1" customWidth="1"/>
    <col min="12895" max="12895" width="6.26953125" style="2" bestFit="1" customWidth="1"/>
    <col min="12896" max="12896" width="6.54296875" style="2" bestFit="1" customWidth="1"/>
    <col min="12897" max="12898" width="2.26953125" style="2" bestFit="1" customWidth="1"/>
    <col min="12899" max="12899" width="6.26953125" style="2" bestFit="1" customWidth="1"/>
    <col min="12900" max="13125" width="3.54296875" style="2"/>
    <col min="13126" max="13126" width="8" style="2" customWidth="1"/>
    <col min="13127" max="13127" width="11.7265625" style="2" customWidth="1"/>
    <col min="13128" max="13128" width="9" style="2" customWidth="1"/>
    <col min="13129" max="13129" width="10.54296875" style="2" customWidth="1"/>
    <col min="13130" max="13130" width="9" style="2" customWidth="1"/>
    <col min="13131" max="13131" width="11" style="2" customWidth="1"/>
    <col min="13132" max="13133" width="9" style="2" customWidth="1"/>
    <col min="13134" max="13134" width="11" style="2" customWidth="1"/>
    <col min="13135" max="13135" width="9" style="2" customWidth="1"/>
    <col min="13136" max="13136" width="10.453125" style="2" bestFit="1" customWidth="1"/>
    <col min="13137" max="13137" width="9.54296875" style="2" bestFit="1" customWidth="1"/>
    <col min="13138" max="13138" width="11" style="2" customWidth="1"/>
    <col min="13139" max="13139" width="9" style="2" customWidth="1"/>
    <col min="13140" max="13140" width="11" style="2" customWidth="1"/>
    <col min="13141" max="13142" width="2.26953125" style="2" bestFit="1" customWidth="1"/>
    <col min="13143" max="13143" width="9.453125" style="2" customWidth="1"/>
    <col min="13144" max="13144" width="2.26953125" style="2" bestFit="1" customWidth="1"/>
    <col min="13145" max="13145" width="7.26953125" style="2" bestFit="1" customWidth="1"/>
    <col min="13146" max="13146" width="4.54296875" style="2" bestFit="1" customWidth="1"/>
    <col min="13147" max="13147" width="2.26953125" style="2" bestFit="1" customWidth="1"/>
    <col min="13148" max="13148" width="6.26953125" style="2" bestFit="1" customWidth="1"/>
    <col min="13149" max="13150" width="2.26953125" style="2" bestFit="1" customWidth="1"/>
    <col min="13151" max="13151" width="6.26953125" style="2" bestFit="1" customWidth="1"/>
    <col min="13152" max="13152" width="6.54296875" style="2" bestFit="1" customWidth="1"/>
    <col min="13153" max="13154" width="2.26953125" style="2" bestFit="1" customWidth="1"/>
    <col min="13155" max="13155" width="6.26953125" style="2" bestFit="1" customWidth="1"/>
    <col min="13156" max="13381" width="3.54296875" style="2"/>
    <col min="13382" max="13382" width="8" style="2" customWidth="1"/>
    <col min="13383" max="13383" width="11.7265625" style="2" customWidth="1"/>
    <col min="13384" max="13384" width="9" style="2" customWidth="1"/>
    <col min="13385" max="13385" width="10.54296875" style="2" customWidth="1"/>
    <col min="13386" max="13386" width="9" style="2" customWidth="1"/>
    <col min="13387" max="13387" width="11" style="2" customWidth="1"/>
    <col min="13388" max="13389" width="9" style="2" customWidth="1"/>
    <col min="13390" max="13390" width="11" style="2" customWidth="1"/>
    <col min="13391" max="13391" width="9" style="2" customWidth="1"/>
    <col min="13392" max="13392" width="10.453125" style="2" bestFit="1" customWidth="1"/>
    <col min="13393" max="13393" width="9.54296875" style="2" bestFit="1" customWidth="1"/>
    <col min="13394" max="13394" width="11" style="2" customWidth="1"/>
    <col min="13395" max="13395" width="9" style="2" customWidth="1"/>
    <col min="13396" max="13396" width="11" style="2" customWidth="1"/>
    <col min="13397" max="13398" width="2.26953125" style="2" bestFit="1" customWidth="1"/>
    <col min="13399" max="13399" width="9.453125" style="2" customWidth="1"/>
    <col min="13400" max="13400" width="2.26953125" style="2" bestFit="1" customWidth="1"/>
    <col min="13401" max="13401" width="7.26953125" style="2" bestFit="1" customWidth="1"/>
    <col min="13402" max="13402" width="4.54296875" style="2" bestFit="1" customWidth="1"/>
    <col min="13403" max="13403" width="2.26953125" style="2" bestFit="1" customWidth="1"/>
    <col min="13404" max="13404" width="6.26953125" style="2" bestFit="1" customWidth="1"/>
    <col min="13405" max="13406" width="2.26953125" style="2" bestFit="1" customWidth="1"/>
    <col min="13407" max="13407" width="6.26953125" style="2" bestFit="1" customWidth="1"/>
    <col min="13408" max="13408" width="6.54296875" style="2" bestFit="1" customWidth="1"/>
    <col min="13409" max="13410" width="2.26953125" style="2" bestFit="1" customWidth="1"/>
    <col min="13411" max="13411" width="6.26953125" style="2" bestFit="1" customWidth="1"/>
    <col min="13412" max="13637" width="3.54296875" style="2"/>
    <col min="13638" max="13638" width="8" style="2" customWidth="1"/>
    <col min="13639" max="13639" width="11.7265625" style="2" customWidth="1"/>
    <col min="13640" max="13640" width="9" style="2" customWidth="1"/>
    <col min="13641" max="13641" width="10.54296875" style="2" customWidth="1"/>
    <col min="13642" max="13642" width="9" style="2" customWidth="1"/>
    <col min="13643" max="13643" width="11" style="2" customWidth="1"/>
    <col min="13644" max="13645" width="9" style="2" customWidth="1"/>
    <col min="13646" max="13646" width="11" style="2" customWidth="1"/>
    <col min="13647" max="13647" width="9" style="2" customWidth="1"/>
    <col min="13648" max="13648" width="10.453125" style="2" bestFit="1" customWidth="1"/>
    <col min="13649" max="13649" width="9.54296875" style="2" bestFit="1" customWidth="1"/>
    <col min="13650" max="13650" width="11" style="2" customWidth="1"/>
    <col min="13651" max="13651" width="9" style="2" customWidth="1"/>
    <col min="13652" max="13652" width="11" style="2" customWidth="1"/>
    <col min="13653" max="13654" width="2.26953125" style="2" bestFit="1" customWidth="1"/>
    <col min="13655" max="13655" width="9.453125" style="2" customWidth="1"/>
    <col min="13656" max="13656" width="2.26953125" style="2" bestFit="1" customWidth="1"/>
    <col min="13657" max="13657" width="7.26953125" style="2" bestFit="1" customWidth="1"/>
    <col min="13658" max="13658" width="4.54296875" style="2" bestFit="1" customWidth="1"/>
    <col min="13659" max="13659" width="2.26953125" style="2" bestFit="1" customWidth="1"/>
    <col min="13660" max="13660" width="6.26953125" style="2" bestFit="1" customWidth="1"/>
    <col min="13661" max="13662" width="2.26953125" style="2" bestFit="1" customWidth="1"/>
    <col min="13663" max="13663" width="6.26953125" style="2" bestFit="1" customWidth="1"/>
    <col min="13664" max="13664" width="6.54296875" style="2" bestFit="1" customWidth="1"/>
    <col min="13665" max="13666" width="2.26953125" style="2" bestFit="1" customWidth="1"/>
    <col min="13667" max="13667" width="6.26953125" style="2" bestFit="1" customWidth="1"/>
    <col min="13668" max="13893" width="3.54296875" style="2"/>
    <col min="13894" max="13894" width="8" style="2" customWidth="1"/>
    <col min="13895" max="13895" width="11.7265625" style="2" customWidth="1"/>
    <col min="13896" max="13896" width="9" style="2" customWidth="1"/>
    <col min="13897" max="13897" width="10.54296875" style="2" customWidth="1"/>
    <col min="13898" max="13898" width="9" style="2" customWidth="1"/>
    <col min="13899" max="13899" width="11" style="2" customWidth="1"/>
    <col min="13900" max="13901" width="9" style="2" customWidth="1"/>
    <col min="13902" max="13902" width="11" style="2" customWidth="1"/>
    <col min="13903" max="13903" width="9" style="2" customWidth="1"/>
    <col min="13904" max="13904" width="10.453125" style="2" bestFit="1" customWidth="1"/>
    <col min="13905" max="13905" width="9.54296875" style="2" bestFit="1" customWidth="1"/>
    <col min="13906" max="13906" width="11" style="2" customWidth="1"/>
    <col min="13907" max="13907" width="9" style="2" customWidth="1"/>
    <col min="13908" max="13908" width="11" style="2" customWidth="1"/>
    <col min="13909" max="13910" width="2.26953125" style="2" bestFit="1" customWidth="1"/>
    <col min="13911" max="13911" width="9.453125" style="2" customWidth="1"/>
    <col min="13912" max="13912" width="2.26953125" style="2" bestFit="1" customWidth="1"/>
    <col min="13913" max="13913" width="7.26953125" style="2" bestFit="1" customWidth="1"/>
    <col min="13914" max="13914" width="4.54296875" style="2" bestFit="1" customWidth="1"/>
    <col min="13915" max="13915" width="2.26953125" style="2" bestFit="1" customWidth="1"/>
    <col min="13916" max="13916" width="6.26953125" style="2" bestFit="1" customWidth="1"/>
    <col min="13917" max="13918" width="2.26953125" style="2" bestFit="1" customWidth="1"/>
    <col min="13919" max="13919" width="6.26953125" style="2" bestFit="1" customWidth="1"/>
    <col min="13920" max="13920" width="6.54296875" style="2" bestFit="1" customWidth="1"/>
    <col min="13921" max="13922" width="2.26953125" style="2" bestFit="1" customWidth="1"/>
    <col min="13923" max="13923" width="6.26953125" style="2" bestFit="1" customWidth="1"/>
    <col min="13924" max="14149" width="3.54296875" style="2"/>
    <col min="14150" max="14150" width="8" style="2" customWidth="1"/>
    <col min="14151" max="14151" width="11.7265625" style="2" customWidth="1"/>
    <col min="14152" max="14152" width="9" style="2" customWidth="1"/>
    <col min="14153" max="14153" width="10.54296875" style="2" customWidth="1"/>
    <col min="14154" max="14154" width="9" style="2" customWidth="1"/>
    <col min="14155" max="14155" width="11" style="2" customWidth="1"/>
    <col min="14156" max="14157" width="9" style="2" customWidth="1"/>
    <col min="14158" max="14158" width="11" style="2" customWidth="1"/>
    <col min="14159" max="14159" width="9" style="2" customWidth="1"/>
    <col min="14160" max="14160" width="10.453125" style="2" bestFit="1" customWidth="1"/>
    <col min="14161" max="14161" width="9.54296875" style="2" bestFit="1" customWidth="1"/>
    <col min="14162" max="14162" width="11" style="2" customWidth="1"/>
    <col min="14163" max="14163" width="9" style="2" customWidth="1"/>
    <col min="14164" max="14164" width="11" style="2" customWidth="1"/>
    <col min="14165" max="14166" width="2.26953125" style="2" bestFit="1" customWidth="1"/>
    <col min="14167" max="14167" width="9.453125" style="2" customWidth="1"/>
    <col min="14168" max="14168" width="2.26953125" style="2" bestFit="1" customWidth="1"/>
    <col min="14169" max="14169" width="7.26953125" style="2" bestFit="1" customWidth="1"/>
    <col min="14170" max="14170" width="4.54296875" style="2" bestFit="1" customWidth="1"/>
    <col min="14171" max="14171" width="2.26953125" style="2" bestFit="1" customWidth="1"/>
    <col min="14172" max="14172" width="6.26953125" style="2" bestFit="1" customWidth="1"/>
    <col min="14173" max="14174" width="2.26953125" style="2" bestFit="1" customWidth="1"/>
    <col min="14175" max="14175" width="6.26953125" style="2" bestFit="1" customWidth="1"/>
    <col min="14176" max="14176" width="6.54296875" style="2" bestFit="1" customWidth="1"/>
    <col min="14177" max="14178" width="2.26953125" style="2" bestFit="1" customWidth="1"/>
    <col min="14179" max="14179" width="6.26953125" style="2" bestFit="1" customWidth="1"/>
    <col min="14180" max="14405" width="3.54296875" style="2"/>
    <col min="14406" max="14406" width="8" style="2" customWidth="1"/>
    <col min="14407" max="14407" width="11.7265625" style="2" customWidth="1"/>
    <col min="14408" max="14408" width="9" style="2" customWidth="1"/>
    <col min="14409" max="14409" width="10.54296875" style="2" customWidth="1"/>
    <col min="14410" max="14410" width="9" style="2" customWidth="1"/>
    <col min="14411" max="14411" width="11" style="2" customWidth="1"/>
    <col min="14412" max="14413" width="9" style="2" customWidth="1"/>
    <col min="14414" max="14414" width="11" style="2" customWidth="1"/>
    <col min="14415" max="14415" width="9" style="2" customWidth="1"/>
    <col min="14416" max="14416" width="10.453125" style="2" bestFit="1" customWidth="1"/>
    <col min="14417" max="14417" width="9.54296875" style="2" bestFit="1" customWidth="1"/>
    <col min="14418" max="14418" width="11" style="2" customWidth="1"/>
    <col min="14419" max="14419" width="9" style="2" customWidth="1"/>
    <col min="14420" max="14420" width="11" style="2" customWidth="1"/>
    <col min="14421" max="14422" width="2.26953125" style="2" bestFit="1" customWidth="1"/>
    <col min="14423" max="14423" width="9.453125" style="2" customWidth="1"/>
    <col min="14424" max="14424" width="2.26953125" style="2" bestFit="1" customWidth="1"/>
    <col min="14425" max="14425" width="7.26953125" style="2" bestFit="1" customWidth="1"/>
    <col min="14426" max="14426" width="4.54296875" style="2" bestFit="1" customWidth="1"/>
    <col min="14427" max="14427" width="2.26953125" style="2" bestFit="1" customWidth="1"/>
    <col min="14428" max="14428" width="6.26953125" style="2" bestFit="1" customWidth="1"/>
    <col min="14429" max="14430" width="2.26953125" style="2" bestFit="1" customWidth="1"/>
    <col min="14431" max="14431" width="6.26953125" style="2" bestFit="1" customWidth="1"/>
    <col min="14432" max="14432" width="6.54296875" style="2" bestFit="1" customWidth="1"/>
    <col min="14433" max="14434" width="2.26953125" style="2" bestFit="1" customWidth="1"/>
    <col min="14435" max="14435" width="6.26953125" style="2" bestFit="1" customWidth="1"/>
    <col min="14436" max="14661" width="3.54296875" style="2"/>
    <col min="14662" max="14662" width="8" style="2" customWidth="1"/>
    <col min="14663" max="14663" width="11.7265625" style="2" customWidth="1"/>
    <col min="14664" max="14664" width="9" style="2" customWidth="1"/>
    <col min="14665" max="14665" width="10.54296875" style="2" customWidth="1"/>
    <col min="14666" max="14666" width="9" style="2" customWidth="1"/>
    <col min="14667" max="14667" width="11" style="2" customWidth="1"/>
    <col min="14668" max="14669" width="9" style="2" customWidth="1"/>
    <col min="14670" max="14670" width="11" style="2" customWidth="1"/>
    <col min="14671" max="14671" width="9" style="2" customWidth="1"/>
    <col min="14672" max="14672" width="10.453125" style="2" bestFit="1" customWidth="1"/>
    <col min="14673" max="14673" width="9.54296875" style="2" bestFit="1" customWidth="1"/>
    <col min="14674" max="14674" width="11" style="2" customWidth="1"/>
    <col min="14675" max="14675" width="9" style="2" customWidth="1"/>
    <col min="14676" max="14676" width="11" style="2" customWidth="1"/>
    <col min="14677" max="14678" width="2.26953125" style="2" bestFit="1" customWidth="1"/>
    <col min="14679" max="14679" width="9.453125" style="2" customWidth="1"/>
    <col min="14680" max="14680" width="2.26953125" style="2" bestFit="1" customWidth="1"/>
    <col min="14681" max="14681" width="7.26953125" style="2" bestFit="1" customWidth="1"/>
    <col min="14682" max="14682" width="4.54296875" style="2" bestFit="1" customWidth="1"/>
    <col min="14683" max="14683" width="2.26953125" style="2" bestFit="1" customWidth="1"/>
    <col min="14684" max="14684" width="6.26953125" style="2" bestFit="1" customWidth="1"/>
    <col min="14685" max="14686" width="2.26953125" style="2" bestFit="1" customWidth="1"/>
    <col min="14687" max="14687" width="6.26953125" style="2" bestFit="1" customWidth="1"/>
    <col min="14688" max="14688" width="6.54296875" style="2" bestFit="1" customWidth="1"/>
    <col min="14689" max="14690" width="2.26953125" style="2" bestFit="1" customWidth="1"/>
    <col min="14691" max="14691" width="6.26953125" style="2" bestFit="1" customWidth="1"/>
    <col min="14692" max="14917" width="3.54296875" style="2"/>
    <col min="14918" max="14918" width="8" style="2" customWidth="1"/>
    <col min="14919" max="14919" width="11.7265625" style="2" customWidth="1"/>
    <col min="14920" max="14920" width="9" style="2" customWidth="1"/>
    <col min="14921" max="14921" width="10.54296875" style="2" customWidth="1"/>
    <col min="14922" max="14922" width="9" style="2" customWidth="1"/>
    <col min="14923" max="14923" width="11" style="2" customWidth="1"/>
    <col min="14924" max="14925" width="9" style="2" customWidth="1"/>
    <col min="14926" max="14926" width="11" style="2" customWidth="1"/>
    <col min="14927" max="14927" width="9" style="2" customWidth="1"/>
    <col min="14928" max="14928" width="10.453125" style="2" bestFit="1" customWidth="1"/>
    <col min="14929" max="14929" width="9.54296875" style="2" bestFit="1" customWidth="1"/>
    <col min="14930" max="14930" width="11" style="2" customWidth="1"/>
    <col min="14931" max="14931" width="9" style="2" customWidth="1"/>
    <col min="14932" max="14932" width="11" style="2" customWidth="1"/>
    <col min="14933" max="14934" width="2.26953125" style="2" bestFit="1" customWidth="1"/>
    <col min="14935" max="14935" width="9.453125" style="2" customWidth="1"/>
    <col min="14936" max="14936" width="2.26953125" style="2" bestFit="1" customWidth="1"/>
    <col min="14937" max="14937" width="7.26953125" style="2" bestFit="1" customWidth="1"/>
    <col min="14938" max="14938" width="4.54296875" style="2" bestFit="1" customWidth="1"/>
    <col min="14939" max="14939" width="2.26953125" style="2" bestFit="1" customWidth="1"/>
    <col min="14940" max="14940" width="6.26953125" style="2" bestFit="1" customWidth="1"/>
    <col min="14941" max="14942" width="2.26953125" style="2" bestFit="1" customWidth="1"/>
    <col min="14943" max="14943" width="6.26953125" style="2" bestFit="1" customWidth="1"/>
    <col min="14944" max="14944" width="6.54296875" style="2" bestFit="1" customWidth="1"/>
    <col min="14945" max="14946" width="2.26953125" style="2" bestFit="1" customWidth="1"/>
    <col min="14947" max="14947" width="6.26953125" style="2" bestFit="1" customWidth="1"/>
    <col min="14948" max="15173" width="3.54296875" style="2"/>
    <col min="15174" max="15174" width="8" style="2" customWidth="1"/>
    <col min="15175" max="15175" width="11.7265625" style="2" customWidth="1"/>
    <col min="15176" max="15176" width="9" style="2" customWidth="1"/>
    <col min="15177" max="15177" width="10.54296875" style="2" customWidth="1"/>
    <col min="15178" max="15178" width="9" style="2" customWidth="1"/>
    <col min="15179" max="15179" width="11" style="2" customWidth="1"/>
    <col min="15180" max="15181" width="9" style="2" customWidth="1"/>
    <col min="15182" max="15182" width="11" style="2" customWidth="1"/>
    <col min="15183" max="15183" width="9" style="2" customWidth="1"/>
    <col min="15184" max="15184" width="10.453125" style="2" bestFit="1" customWidth="1"/>
    <col min="15185" max="15185" width="9.54296875" style="2" bestFit="1" customWidth="1"/>
    <col min="15186" max="15186" width="11" style="2" customWidth="1"/>
    <col min="15187" max="15187" width="9" style="2" customWidth="1"/>
    <col min="15188" max="15188" width="11" style="2" customWidth="1"/>
    <col min="15189" max="15190" width="2.26953125" style="2" bestFit="1" customWidth="1"/>
    <col min="15191" max="15191" width="9.453125" style="2" customWidth="1"/>
    <col min="15192" max="15192" width="2.26953125" style="2" bestFit="1" customWidth="1"/>
    <col min="15193" max="15193" width="7.26953125" style="2" bestFit="1" customWidth="1"/>
    <col min="15194" max="15194" width="4.54296875" style="2" bestFit="1" customWidth="1"/>
    <col min="15195" max="15195" width="2.26953125" style="2" bestFit="1" customWidth="1"/>
    <col min="15196" max="15196" width="6.26953125" style="2" bestFit="1" customWidth="1"/>
    <col min="15197" max="15198" width="2.26953125" style="2" bestFit="1" customWidth="1"/>
    <col min="15199" max="15199" width="6.26953125" style="2" bestFit="1" customWidth="1"/>
    <col min="15200" max="15200" width="6.54296875" style="2" bestFit="1" customWidth="1"/>
    <col min="15201" max="15202" width="2.26953125" style="2" bestFit="1" customWidth="1"/>
    <col min="15203" max="15203" width="6.26953125" style="2" bestFit="1" customWidth="1"/>
    <col min="15204" max="15429" width="3.54296875" style="2"/>
    <col min="15430" max="15430" width="8" style="2" customWidth="1"/>
    <col min="15431" max="15431" width="11.7265625" style="2" customWidth="1"/>
    <col min="15432" max="15432" width="9" style="2" customWidth="1"/>
    <col min="15433" max="15433" width="10.54296875" style="2" customWidth="1"/>
    <col min="15434" max="15434" width="9" style="2" customWidth="1"/>
    <col min="15435" max="15435" width="11" style="2" customWidth="1"/>
    <col min="15436" max="15437" width="9" style="2" customWidth="1"/>
    <col min="15438" max="15438" width="11" style="2" customWidth="1"/>
    <col min="15439" max="15439" width="9" style="2" customWidth="1"/>
    <col min="15440" max="15440" width="10.453125" style="2" bestFit="1" customWidth="1"/>
    <col min="15441" max="15441" width="9.54296875" style="2" bestFit="1" customWidth="1"/>
    <col min="15442" max="15442" width="11" style="2" customWidth="1"/>
    <col min="15443" max="15443" width="9" style="2" customWidth="1"/>
    <col min="15444" max="15444" width="11" style="2" customWidth="1"/>
    <col min="15445" max="15446" width="2.26953125" style="2" bestFit="1" customWidth="1"/>
    <col min="15447" max="15447" width="9.453125" style="2" customWidth="1"/>
    <col min="15448" max="15448" width="2.26953125" style="2" bestFit="1" customWidth="1"/>
    <col min="15449" max="15449" width="7.26953125" style="2" bestFit="1" customWidth="1"/>
    <col min="15450" max="15450" width="4.54296875" style="2" bestFit="1" customWidth="1"/>
    <col min="15451" max="15451" width="2.26953125" style="2" bestFit="1" customWidth="1"/>
    <col min="15452" max="15452" width="6.26953125" style="2" bestFit="1" customWidth="1"/>
    <col min="15453" max="15454" width="2.26953125" style="2" bestFit="1" customWidth="1"/>
    <col min="15455" max="15455" width="6.26953125" style="2" bestFit="1" customWidth="1"/>
    <col min="15456" max="15456" width="6.54296875" style="2" bestFit="1" customWidth="1"/>
    <col min="15457" max="15458" width="2.26953125" style="2" bestFit="1" customWidth="1"/>
    <col min="15459" max="15459" width="6.26953125" style="2" bestFit="1" customWidth="1"/>
    <col min="15460" max="15685" width="3.54296875" style="2"/>
    <col min="15686" max="15686" width="8" style="2" customWidth="1"/>
    <col min="15687" max="15687" width="11.7265625" style="2" customWidth="1"/>
    <col min="15688" max="15688" width="9" style="2" customWidth="1"/>
    <col min="15689" max="15689" width="10.54296875" style="2" customWidth="1"/>
    <col min="15690" max="15690" width="9" style="2" customWidth="1"/>
    <col min="15691" max="15691" width="11" style="2" customWidth="1"/>
    <col min="15692" max="15693" width="9" style="2" customWidth="1"/>
    <col min="15694" max="15694" width="11" style="2" customWidth="1"/>
    <col min="15695" max="15695" width="9" style="2" customWidth="1"/>
    <col min="15696" max="15696" width="10.453125" style="2" bestFit="1" customWidth="1"/>
    <col min="15697" max="15697" width="9.54296875" style="2" bestFit="1" customWidth="1"/>
    <col min="15698" max="15698" width="11" style="2" customWidth="1"/>
    <col min="15699" max="15699" width="9" style="2" customWidth="1"/>
    <col min="15700" max="15700" width="11" style="2" customWidth="1"/>
    <col min="15701" max="15702" width="2.26953125" style="2" bestFit="1" customWidth="1"/>
    <col min="15703" max="15703" width="9.453125" style="2" customWidth="1"/>
    <col min="15704" max="15704" width="2.26953125" style="2" bestFit="1" customWidth="1"/>
    <col min="15705" max="15705" width="7.26953125" style="2" bestFit="1" customWidth="1"/>
    <col min="15706" max="15706" width="4.54296875" style="2" bestFit="1" customWidth="1"/>
    <col min="15707" max="15707" width="2.26953125" style="2" bestFit="1" customWidth="1"/>
    <col min="15708" max="15708" width="6.26953125" style="2" bestFit="1" customWidth="1"/>
    <col min="15709" max="15710" width="2.26953125" style="2" bestFit="1" customWidth="1"/>
    <col min="15711" max="15711" width="6.26953125" style="2" bestFit="1" customWidth="1"/>
    <col min="15712" max="15712" width="6.54296875" style="2" bestFit="1" customWidth="1"/>
    <col min="15713" max="15714" width="2.26953125" style="2" bestFit="1" customWidth="1"/>
    <col min="15715" max="15715" width="6.26953125" style="2" bestFit="1" customWidth="1"/>
    <col min="15716" max="16384" width="3.54296875" style="2"/>
  </cols>
  <sheetData>
    <row r="1" spans="1:15" ht="45" customHeight="1" x14ac:dyDescent="0.35">
      <c r="A1" s="71" t="s">
        <v>142</v>
      </c>
    </row>
    <row r="2" spans="1:15" ht="20.25" customHeight="1" x14ac:dyDescent="0.35">
      <c r="A2" s="72" t="s">
        <v>25</v>
      </c>
    </row>
    <row r="3" spans="1:15" ht="20.25" customHeight="1" x14ac:dyDescent="0.35">
      <c r="A3" s="72" t="s">
        <v>120</v>
      </c>
    </row>
    <row r="4" spans="1:15" customFormat="1" ht="20.25" customHeight="1" x14ac:dyDescent="0.35">
      <c r="A4" s="72" t="s">
        <v>134</v>
      </c>
      <c r="B4" s="84"/>
      <c r="C4" s="84"/>
      <c r="D4" s="84"/>
      <c r="E4" s="84"/>
      <c r="F4" s="84"/>
      <c r="G4" s="84"/>
      <c r="H4" s="84"/>
      <c r="I4" s="84"/>
      <c r="J4" s="84"/>
      <c r="K4" s="85"/>
      <c r="L4" s="84"/>
      <c r="M4" s="84"/>
      <c r="N4" s="84"/>
      <c r="O4" s="84"/>
    </row>
    <row r="5" spans="1:15" ht="20.25" customHeight="1" x14ac:dyDescent="0.35">
      <c r="A5" s="64"/>
      <c r="B5" s="69" t="s">
        <v>35</v>
      </c>
      <c r="C5" s="64"/>
      <c r="D5" s="64"/>
      <c r="E5" s="64"/>
      <c r="F5" s="65"/>
      <c r="G5" s="70" t="s">
        <v>36</v>
      </c>
      <c r="H5" s="64"/>
      <c r="I5" s="64"/>
      <c r="J5" s="64"/>
      <c r="K5" s="64"/>
      <c r="L5" s="64"/>
      <c r="M5" s="64"/>
      <c r="N5" s="65"/>
      <c r="O5" s="65"/>
    </row>
    <row r="6" spans="1:15" ht="60" customHeight="1" x14ac:dyDescent="0.35">
      <c r="A6" s="67" t="s">
        <v>65</v>
      </c>
      <c r="B6" s="66" t="s">
        <v>123</v>
      </c>
      <c r="C6" s="67" t="s">
        <v>124</v>
      </c>
      <c r="D6" s="67" t="s">
        <v>125</v>
      </c>
      <c r="E6" s="67" t="s">
        <v>126</v>
      </c>
      <c r="F6" s="77" t="s">
        <v>37</v>
      </c>
      <c r="G6" s="67" t="s">
        <v>46</v>
      </c>
      <c r="H6" s="67" t="s">
        <v>127</v>
      </c>
      <c r="I6" s="142" t="s">
        <v>579</v>
      </c>
      <c r="J6" s="67" t="s">
        <v>128</v>
      </c>
      <c r="K6" s="67" t="s">
        <v>129</v>
      </c>
      <c r="L6" s="67" t="s">
        <v>130</v>
      </c>
      <c r="M6" s="67" t="s">
        <v>131</v>
      </c>
      <c r="N6" s="68" t="s">
        <v>38</v>
      </c>
      <c r="O6" s="82" t="s">
        <v>132</v>
      </c>
    </row>
    <row r="7" spans="1:15" ht="20.25" customHeight="1" x14ac:dyDescent="0.35">
      <c r="A7" s="147" t="s">
        <v>144</v>
      </c>
      <c r="B7" s="107">
        <v>0</v>
      </c>
      <c r="C7" s="107">
        <v>0</v>
      </c>
      <c r="D7" s="107">
        <v>95.06</v>
      </c>
      <c r="E7" s="107">
        <v>0</v>
      </c>
      <c r="F7" s="108">
        <v>95.06</v>
      </c>
      <c r="G7" s="107">
        <v>537.79999999999995</v>
      </c>
      <c r="H7" s="107">
        <v>89.02</v>
      </c>
      <c r="I7" s="107">
        <v>89.02</v>
      </c>
      <c r="J7" s="107">
        <v>0</v>
      </c>
      <c r="K7" s="107">
        <v>278.86</v>
      </c>
      <c r="L7" s="107">
        <v>0</v>
      </c>
      <c r="M7" s="107">
        <v>0</v>
      </c>
      <c r="N7" s="108">
        <v>905.68</v>
      </c>
      <c r="O7" s="109">
        <v>-810.63</v>
      </c>
    </row>
    <row r="8" spans="1:15" ht="20.25" customHeight="1" x14ac:dyDescent="0.35">
      <c r="A8" s="148" t="s">
        <v>145</v>
      </c>
      <c r="B8" s="107">
        <v>0</v>
      </c>
      <c r="C8" s="107">
        <v>0</v>
      </c>
      <c r="D8" s="107">
        <v>88.75</v>
      </c>
      <c r="E8" s="107">
        <v>0</v>
      </c>
      <c r="F8" s="110">
        <v>88.75</v>
      </c>
      <c r="G8" s="107">
        <v>649.95000000000005</v>
      </c>
      <c r="H8" s="107">
        <v>77.319999999999993</v>
      </c>
      <c r="I8" s="107">
        <v>77.319999999999993</v>
      </c>
      <c r="J8" s="107">
        <v>0</v>
      </c>
      <c r="K8" s="107">
        <v>259.67</v>
      </c>
      <c r="L8" s="107">
        <v>0</v>
      </c>
      <c r="M8" s="107">
        <v>0</v>
      </c>
      <c r="N8" s="110">
        <v>986.94</v>
      </c>
      <c r="O8" s="111">
        <v>-898.19</v>
      </c>
    </row>
    <row r="9" spans="1:15" ht="20.25" customHeight="1" x14ac:dyDescent="0.35">
      <c r="A9" s="148" t="s">
        <v>146</v>
      </c>
      <c r="B9" s="107">
        <v>0</v>
      </c>
      <c r="C9" s="107">
        <v>0</v>
      </c>
      <c r="D9" s="107">
        <v>97.16</v>
      </c>
      <c r="E9" s="107">
        <v>0</v>
      </c>
      <c r="F9" s="110">
        <v>97.16</v>
      </c>
      <c r="G9" s="107">
        <v>751.22</v>
      </c>
      <c r="H9" s="107">
        <v>82.99</v>
      </c>
      <c r="I9" s="107">
        <v>82.99</v>
      </c>
      <c r="J9" s="107">
        <v>0</v>
      </c>
      <c r="K9" s="107">
        <v>259.85000000000002</v>
      </c>
      <c r="L9" s="107">
        <v>0</v>
      </c>
      <c r="M9" s="107">
        <v>0</v>
      </c>
      <c r="N9" s="110">
        <v>1094.06</v>
      </c>
      <c r="O9" s="111">
        <v>-996.9</v>
      </c>
    </row>
    <row r="10" spans="1:15" ht="20.25" customHeight="1" x14ac:dyDescent="0.35">
      <c r="A10" s="148" t="s">
        <v>147</v>
      </c>
      <c r="B10" s="107">
        <v>0</v>
      </c>
      <c r="C10" s="107">
        <v>0</v>
      </c>
      <c r="D10" s="107">
        <v>89.12</v>
      </c>
      <c r="E10" s="107">
        <v>0</v>
      </c>
      <c r="F10" s="110">
        <v>89.12</v>
      </c>
      <c r="G10" s="107">
        <v>1076.97</v>
      </c>
      <c r="H10" s="107">
        <v>74.400000000000006</v>
      </c>
      <c r="I10" s="107">
        <v>74.400000000000006</v>
      </c>
      <c r="J10" s="107">
        <v>0</v>
      </c>
      <c r="K10" s="107">
        <v>253.91</v>
      </c>
      <c r="L10" s="107">
        <v>0</v>
      </c>
      <c r="M10" s="107">
        <v>0</v>
      </c>
      <c r="N10" s="110">
        <v>1405.28</v>
      </c>
      <c r="O10" s="111">
        <v>-1316.16</v>
      </c>
    </row>
    <row r="11" spans="1:15" ht="20.25" customHeight="1" x14ac:dyDescent="0.35">
      <c r="A11" s="148" t="s">
        <v>148</v>
      </c>
      <c r="B11" s="107">
        <v>0</v>
      </c>
      <c r="C11" s="107">
        <v>0</v>
      </c>
      <c r="D11" s="107">
        <v>78.510000000000005</v>
      </c>
      <c r="E11" s="107">
        <v>0</v>
      </c>
      <c r="F11" s="110">
        <v>78.510000000000005</v>
      </c>
      <c r="G11" s="107">
        <v>1101.83</v>
      </c>
      <c r="H11" s="107">
        <v>62.97</v>
      </c>
      <c r="I11" s="107">
        <v>62.97</v>
      </c>
      <c r="J11" s="107">
        <v>0</v>
      </c>
      <c r="K11" s="107">
        <v>229.78</v>
      </c>
      <c r="L11" s="107">
        <v>0</v>
      </c>
      <c r="M11" s="107">
        <v>0</v>
      </c>
      <c r="N11" s="110">
        <v>1394.58</v>
      </c>
      <c r="O11" s="111">
        <v>-1316.07</v>
      </c>
    </row>
    <row r="12" spans="1:15" ht="20.25" customHeight="1" x14ac:dyDescent="0.35">
      <c r="A12" s="148" t="s">
        <v>149</v>
      </c>
      <c r="B12" s="107">
        <v>0</v>
      </c>
      <c r="C12" s="107">
        <v>0</v>
      </c>
      <c r="D12" s="107">
        <v>54.38</v>
      </c>
      <c r="E12" s="107">
        <v>0</v>
      </c>
      <c r="F12" s="110">
        <v>54.38</v>
      </c>
      <c r="G12" s="107">
        <v>965.46</v>
      </c>
      <c r="H12" s="107">
        <v>59.5</v>
      </c>
      <c r="I12" s="107">
        <v>59.5</v>
      </c>
      <c r="J12" s="107">
        <v>0</v>
      </c>
      <c r="K12" s="107">
        <v>262.87</v>
      </c>
      <c r="L12" s="107">
        <v>0</v>
      </c>
      <c r="M12" s="107">
        <v>0</v>
      </c>
      <c r="N12" s="110">
        <v>1287.83</v>
      </c>
      <c r="O12" s="111">
        <v>-1233.44</v>
      </c>
    </row>
    <row r="13" spans="1:15" ht="20.25" customHeight="1" x14ac:dyDescent="0.35">
      <c r="A13" s="148" t="s">
        <v>150</v>
      </c>
      <c r="B13" s="107">
        <v>0</v>
      </c>
      <c r="C13" s="107">
        <v>0</v>
      </c>
      <c r="D13" s="107">
        <v>50.18</v>
      </c>
      <c r="E13" s="107">
        <v>0</v>
      </c>
      <c r="F13" s="110">
        <v>50.18</v>
      </c>
      <c r="G13" s="107">
        <v>795.73</v>
      </c>
      <c r="H13" s="107">
        <v>31.26</v>
      </c>
      <c r="I13" s="107">
        <v>31.26</v>
      </c>
      <c r="J13" s="107">
        <v>0</v>
      </c>
      <c r="K13" s="107">
        <v>217.71</v>
      </c>
      <c r="L13" s="107">
        <v>0</v>
      </c>
      <c r="M13" s="107">
        <v>0</v>
      </c>
      <c r="N13" s="110">
        <v>1044.7</v>
      </c>
      <c r="O13" s="111">
        <v>-994.52</v>
      </c>
    </row>
    <row r="14" spans="1:15" ht="20.25" customHeight="1" x14ac:dyDescent="0.35">
      <c r="A14" s="148" t="s">
        <v>151</v>
      </c>
      <c r="B14" s="107">
        <v>0</v>
      </c>
      <c r="C14" s="107">
        <v>0</v>
      </c>
      <c r="D14" s="107">
        <v>84.09</v>
      </c>
      <c r="E14" s="107">
        <v>0</v>
      </c>
      <c r="F14" s="110">
        <v>84.09</v>
      </c>
      <c r="G14" s="107">
        <v>1133.0899999999999</v>
      </c>
      <c r="H14" s="107">
        <v>40.76</v>
      </c>
      <c r="I14" s="107">
        <v>40.76</v>
      </c>
      <c r="J14" s="107">
        <v>0</v>
      </c>
      <c r="K14" s="107">
        <v>192.67</v>
      </c>
      <c r="L14" s="107">
        <v>0</v>
      </c>
      <c r="M14" s="107">
        <v>0</v>
      </c>
      <c r="N14" s="110">
        <v>1366.52</v>
      </c>
      <c r="O14" s="111">
        <v>-1282.43</v>
      </c>
    </row>
    <row r="15" spans="1:15" ht="20.25" customHeight="1" x14ac:dyDescent="0.35">
      <c r="A15" s="148" t="s">
        <v>152</v>
      </c>
      <c r="B15" s="107">
        <v>0</v>
      </c>
      <c r="C15" s="107">
        <v>0</v>
      </c>
      <c r="D15" s="107">
        <v>90.76</v>
      </c>
      <c r="E15" s="107">
        <v>0</v>
      </c>
      <c r="F15" s="110">
        <v>90.76</v>
      </c>
      <c r="G15" s="107">
        <v>1032.27</v>
      </c>
      <c r="H15" s="107">
        <v>38.020000000000003</v>
      </c>
      <c r="I15" s="107">
        <v>38.020000000000003</v>
      </c>
      <c r="J15" s="107">
        <v>0</v>
      </c>
      <c r="K15" s="107">
        <v>198.61</v>
      </c>
      <c r="L15" s="107">
        <v>0</v>
      </c>
      <c r="M15" s="107">
        <v>0</v>
      </c>
      <c r="N15" s="110">
        <v>1268.9100000000001</v>
      </c>
      <c r="O15" s="111">
        <v>-1178.1500000000001</v>
      </c>
    </row>
    <row r="16" spans="1:15" ht="20.25" customHeight="1" x14ac:dyDescent="0.35">
      <c r="A16" s="148" t="s">
        <v>153</v>
      </c>
      <c r="B16" s="107">
        <v>0</v>
      </c>
      <c r="C16" s="107">
        <v>0</v>
      </c>
      <c r="D16" s="107">
        <v>101</v>
      </c>
      <c r="E16" s="107">
        <v>0</v>
      </c>
      <c r="F16" s="110">
        <v>101</v>
      </c>
      <c r="G16" s="107">
        <v>407.55</v>
      </c>
      <c r="H16" s="107">
        <v>42.78</v>
      </c>
      <c r="I16" s="107">
        <v>42.78</v>
      </c>
      <c r="J16" s="107">
        <v>0</v>
      </c>
      <c r="K16" s="107">
        <v>226.76</v>
      </c>
      <c r="L16" s="107">
        <v>0</v>
      </c>
      <c r="M16" s="107">
        <v>0</v>
      </c>
      <c r="N16" s="110">
        <v>677.09</v>
      </c>
      <c r="O16" s="111">
        <v>-576.09</v>
      </c>
    </row>
    <row r="17" spans="1:15" ht="20.25" customHeight="1" x14ac:dyDescent="0.35">
      <c r="A17" s="148" t="s">
        <v>154</v>
      </c>
      <c r="B17" s="107">
        <v>32.08</v>
      </c>
      <c r="C17" s="107">
        <v>0</v>
      </c>
      <c r="D17" s="107">
        <v>99.35</v>
      </c>
      <c r="E17" s="107">
        <v>0</v>
      </c>
      <c r="F17" s="110">
        <v>131.43</v>
      </c>
      <c r="G17" s="107">
        <v>192.21</v>
      </c>
      <c r="H17" s="107">
        <v>58.04</v>
      </c>
      <c r="I17" s="107">
        <v>58.04</v>
      </c>
      <c r="J17" s="107">
        <v>0</v>
      </c>
      <c r="K17" s="107">
        <v>263.95999999999998</v>
      </c>
      <c r="L17" s="107">
        <v>0</v>
      </c>
      <c r="M17" s="107">
        <v>0</v>
      </c>
      <c r="N17" s="110">
        <v>514.22</v>
      </c>
      <c r="O17" s="111">
        <v>-382.78</v>
      </c>
    </row>
    <row r="18" spans="1:15" ht="20.25" customHeight="1" x14ac:dyDescent="0.35">
      <c r="A18" s="148" t="s">
        <v>155</v>
      </c>
      <c r="B18" s="107">
        <v>238.01</v>
      </c>
      <c r="C18" s="107">
        <v>0</v>
      </c>
      <c r="D18" s="107">
        <v>102.55</v>
      </c>
      <c r="E18" s="107">
        <v>0</v>
      </c>
      <c r="F18" s="110">
        <v>340.56</v>
      </c>
      <c r="G18" s="107">
        <v>0</v>
      </c>
      <c r="H18" s="107">
        <v>48.81</v>
      </c>
      <c r="I18" s="107">
        <v>48.81</v>
      </c>
      <c r="J18" s="107">
        <v>0</v>
      </c>
      <c r="K18" s="107">
        <v>302.81</v>
      </c>
      <c r="L18" s="107">
        <v>0</v>
      </c>
      <c r="M18" s="107">
        <v>0</v>
      </c>
      <c r="N18" s="110">
        <v>351.62</v>
      </c>
      <c r="O18" s="111">
        <v>-11.06</v>
      </c>
    </row>
    <row r="19" spans="1:15" ht="20.25" customHeight="1" x14ac:dyDescent="0.35">
      <c r="A19" s="148" t="s">
        <v>156</v>
      </c>
      <c r="B19" s="107">
        <v>89.57</v>
      </c>
      <c r="C19" s="107">
        <v>0</v>
      </c>
      <c r="D19" s="107">
        <v>97.16</v>
      </c>
      <c r="E19" s="107">
        <v>0</v>
      </c>
      <c r="F19" s="110">
        <v>186.73</v>
      </c>
      <c r="G19" s="107">
        <v>12.52</v>
      </c>
      <c r="H19" s="107">
        <v>45.7</v>
      </c>
      <c r="I19" s="107">
        <v>45.7</v>
      </c>
      <c r="J19" s="107">
        <v>0</v>
      </c>
      <c r="K19" s="107">
        <v>354</v>
      </c>
      <c r="L19" s="107">
        <v>0</v>
      </c>
      <c r="M19" s="107">
        <v>0</v>
      </c>
      <c r="N19" s="110">
        <v>412.22</v>
      </c>
      <c r="O19" s="111">
        <v>-225.49</v>
      </c>
    </row>
    <row r="20" spans="1:15" ht="20.25" customHeight="1" x14ac:dyDescent="0.35">
      <c r="A20" s="148" t="s">
        <v>157</v>
      </c>
      <c r="B20" s="107">
        <v>180.61</v>
      </c>
      <c r="C20" s="107">
        <v>0</v>
      </c>
      <c r="D20" s="107">
        <v>84.73</v>
      </c>
      <c r="E20" s="107">
        <v>0</v>
      </c>
      <c r="F20" s="110">
        <v>265.33</v>
      </c>
      <c r="G20" s="107">
        <v>0</v>
      </c>
      <c r="H20" s="107">
        <v>43.6</v>
      </c>
      <c r="I20" s="107">
        <v>43.6</v>
      </c>
      <c r="J20" s="107">
        <v>0</v>
      </c>
      <c r="K20" s="107">
        <v>289.37</v>
      </c>
      <c r="L20" s="107">
        <v>0</v>
      </c>
      <c r="M20" s="107">
        <v>0</v>
      </c>
      <c r="N20" s="110">
        <v>332.97</v>
      </c>
      <c r="O20" s="111">
        <v>-67.64</v>
      </c>
    </row>
    <row r="21" spans="1:15" ht="20.25" customHeight="1" x14ac:dyDescent="0.35">
      <c r="A21" s="148" t="s">
        <v>158</v>
      </c>
      <c r="B21" s="107">
        <v>11.33</v>
      </c>
      <c r="C21" s="107">
        <v>0</v>
      </c>
      <c r="D21" s="107">
        <v>80.709999999999994</v>
      </c>
      <c r="E21" s="107">
        <v>0</v>
      </c>
      <c r="F21" s="110">
        <v>92.04</v>
      </c>
      <c r="G21" s="107">
        <v>200.62</v>
      </c>
      <c r="H21" s="107">
        <v>49.81</v>
      </c>
      <c r="I21" s="107">
        <v>49.81</v>
      </c>
      <c r="J21" s="107">
        <v>0</v>
      </c>
      <c r="K21" s="107">
        <v>321</v>
      </c>
      <c r="L21" s="107">
        <v>0</v>
      </c>
      <c r="M21" s="107">
        <v>0</v>
      </c>
      <c r="N21" s="110">
        <v>571.44000000000005</v>
      </c>
      <c r="O21" s="111">
        <v>-479.4</v>
      </c>
    </row>
    <row r="22" spans="1:15" ht="20.25" customHeight="1" x14ac:dyDescent="0.35">
      <c r="A22" s="148" t="s">
        <v>159</v>
      </c>
      <c r="B22" s="107">
        <v>0</v>
      </c>
      <c r="C22" s="107">
        <v>0</v>
      </c>
      <c r="D22" s="107">
        <v>62.24</v>
      </c>
      <c r="E22" s="107">
        <v>0</v>
      </c>
      <c r="F22" s="110">
        <v>62.24</v>
      </c>
      <c r="G22" s="107">
        <v>646.66</v>
      </c>
      <c r="H22" s="107">
        <v>44.42</v>
      </c>
      <c r="I22" s="107">
        <v>44.42</v>
      </c>
      <c r="J22" s="107">
        <v>0</v>
      </c>
      <c r="K22" s="107">
        <v>311</v>
      </c>
      <c r="L22" s="107">
        <v>0</v>
      </c>
      <c r="M22" s="107">
        <v>0</v>
      </c>
      <c r="N22" s="110">
        <v>1002.08</v>
      </c>
      <c r="O22" s="111">
        <v>-939.83</v>
      </c>
    </row>
    <row r="23" spans="1:15" ht="20.25" customHeight="1" x14ac:dyDescent="0.35">
      <c r="A23" s="148" t="s">
        <v>160</v>
      </c>
      <c r="B23" s="107">
        <v>0</v>
      </c>
      <c r="C23" s="107">
        <v>0</v>
      </c>
      <c r="D23" s="107">
        <v>65</v>
      </c>
      <c r="E23" s="107">
        <v>0</v>
      </c>
      <c r="F23" s="110">
        <v>65</v>
      </c>
      <c r="G23" s="107">
        <v>862</v>
      </c>
      <c r="H23" s="107">
        <v>46.25</v>
      </c>
      <c r="I23" s="107">
        <v>46.25</v>
      </c>
      <c r="J23" s="107">
        <v>0</v>
      </c>
      <c r="K23" s="107">
        <v>293</v>
      </c>
      <c r="L23" s="107">
        <v>0</v>
      </c>
      <c r="M23" s="107">
        <v>0</v>
      </c>
      <c r="N23" s="110">
        <v>1201.25</v>
      </c>
      <c r="O23" s="111">
        <v>-1136.25</v>
      </c>
    </row>
    <row r="24" spans="1:15" ht="20.25" customHeight="1" x14ac:dyDescent="0.35">
      <c r="A24" s="148" t="s">
        <v>161</v>
      </c>
      <c r="B24" s="107">
        <v>0</v>
      </c>
      <c r="C24" s="107">
        <v>0</v>
      </c>
      <c r="D24" s="107">
        <v>63</v>
      </c>
      <c r="E24" s="107">
        <v>0</v>
      </c>
      <c r="F24" s="110">
        <v>63</v>
      </c>
      <c r="G24" s="107">
        <v>952</v>
      </c>
      <c r="H24" s="107">
        <v>5.21</v>
      </c>
      <c r="I24" s="107">
        <v>5.21</v>
      </c>
      <c r="J24" s="107">
        <v>0</v>
      </c>
      <c r="K24" s="107">
        <v>264</v>
      </c>
      <c r="L24" s="107">
        <v>0</v>
      </c>
      <c r="M24" s="107">
        <v>0</v>
      </c>
      <c r="N24" s="110">
        <v>1221.21</v>
      </c>
      <c r="O24" s="111">
        <v>-1158.21</v>
      </c>
    </row>
    <row r="25" spans="1:15" ht="20.25" customHeight="1" x14ac:dyDescent="0.35">
      <c r="A25" s="148" t="s">
        <v>162</v>
      </c>
      <c r="B25" s="107">
        <v>0</v>
      </c>
      <c r="C25" s="107">
        <v>0</v>
      </c>
      <c r="D25" s="107">
        <v>0</v>
      </c>
      <c r="E25" s="107">
        <v>0</v>
      </c>
      <c r="F25" s="110">
        <v>0</v>
      </c>
      <c r="G25" s="107">
        <v>1322.35</v>
      </c>
      <c r="H25" s="107">
        <v>26.28</v>
      </c>
      <c r="I25" s="107">
        <v>26.28</v>
      </c>
      <c r="J25" s="107">
        <v>0</v>
      </c>
      <c r="K25" s="107">
        <v>296</v>
      </c>
      <c r="L25" s="107">
        <v>0</v>
      </c>
      <c r="M25" s="107">
        <v>0</v>
      </c>
      <c r="N25" s="110">
        <v>1644.63</v>
      </c>
      <c r="O25" s="111">
        <v>-1644.63</v>
      </c>
    </row>
    <row r="26" spans="1:15" ht="20.25" customHeight="1" x14ac:dyDescent="0.35">
      <c r="A26" s="148" t="s">
        <v>163</v>
      </c>
      <c r="B26" s="107">
        <v>0</v>
      </c>
      <c r="C26" s="107">
        <v>0</v>
      </c>
      <c r="D26" s="107">
        <v>65.900000000000006</v>
      </c>
      <c r="E26" s="107">
        <v>0</v>
      </c>
      <c r="F26" s="110">
        <v>65.900000000000006</v>
      </c>
      <c r="G26" s="107">
        <v>1110.43</v>
      </c>
      <c r="H26" s="107">
        <v>47.07</v>
      </c>
      <c r="I26" s="107">
        <v>47.07</v>
      </c>
      <c r="J26" s="107">
        <v>0</v>
      </c>
      <c r="K26" s="107">
        <v>286.72000000000003</v>
      </c>
      <c r="L26" s="107">
        <v>0</v>
      </c>
      <c r="M26" s="107">
        <v>0</v>
      </c>
      <c r="N26" s="110">
        <v>1444.22</v>
      </c>
      <c r="O26" s="111">
        <v>-1378.32</v>
      </c>
    </row>
    <row r="27" spans="1:15" ht="20.25" customHeight="1" x14ac:dyDescent="0.35">
      <c r="A27" s="148" t="s">
        <v>164</v>
      </c>
      <c r="B27" s="107">
        <v>0</v>
      </c>
      <c r="C27" s="107">
        <v>0</v>
      </c>
      <c r="D27" s="107">
        <v>63</v>
      </c>
      <c r="E27" s="107">
        <v>0</v>
      </c>
      <c r="F27" s="110">
        <v>63</v>
      </c>
      <c r="G27" s="107">
        <v>812</v>
      </c>
      <c r="H27" s="107">
        <v>51</v>
      </c>
      <c r="I27" s="107">
        <v>51</v>
      </c>
      <c r="J27" s="107">
        <v>0</v>
      </c>
      <c r="K27" s="107">
        <v>252</v>
      </c>
      <c r="L27" s="107">
        <v>0</v>
      </c>
      <c r="M27" s="107">
        <v>0</v>
      </c>
      <c r="N27" s="110">
        <v>1115</v>
      </c>
      <c r="O27" s="111">
        <v>-1052</v>
      </c>
    </row>
    <row r="28" spans="1:15" ht="20.25" customHeight="1" x14ac:dyDescent="0.35">
      <c r="A28" s="148" t="s">
        <v>165</v>
      </c>
      <c r="B28" s="107">
        <v>0</v>
      </c>
      <c r="C28" s="107">
        <v>0</v>
      </c>
      <c r="D28" s="107">
        <v>141</v>
      </c>
      <c r="E28" s="107">
        <v>0</v>
      </c>
      <c r="F28" s="110">
        <v>141</v>
      </c>
      <c r="G28" s="107">
        <v>930</v>
      </c>
      <c r="H28" s="107">
        <v>52.72</v>
      </c>
      <c r="I28" s="107">
        <v>52.72</v>
      </c>
      <c r="J28" s="107">
        <v>0</v>
      </c>
      <c r="K28" s="107">
        <v>266.62</v>
      </c>
      <c r="L28" s="107">
        <v>0</v>
      </c>
      <c r="M28" s="107">
        <v>0</v>
      </c>
      <c r="N28" s="110">
        <v>1249.33</v>
      </c>
      <c r="O28" s="111">
        <v>-1108.33</v>
      </c>
    </row>
    <row r="29" spans="1:15" ht="20.25" customHeight="1" x14ac:dyDescent="0.35">
      <c r="A29" s="148" t="s">
        <v>166</v>
      </c>
      <c r="B29" s="107">
        <v>0</v>
      </c>
      <c r="C29" s="107">
        <v>0</v>
      </c>
      <c r="D29" s="107">
        <v>157</v>
      </c>
      <c r="E29" s="107">
        <v>0</v>
      </c>
      <c r="F29" s="110">
        <v>157</v>
      </c>
      <c r="G29" s="107">
        <v>477</v>
      </c>
      <c r="H29" s="107">
        <v>50.54</v>
      </c>
      <c r="I29" s="107">
        <v>50.54</v>
      </c>
      <c r="J29" s="107">
        <v>0</v>
      </c>
      <c r="K29" s="107">
        <v>267</v>
      </c>
      <c r="L29" s="107">
        <v>0</v>
      </c>
      <c r="M29" s="107">
        <v>0</v>
      </c>
      <c r="N29" s="110">
        <v>794.54</v>
      </c>
      <c r="O29" s="111">
        <v>-637.54</v>
      </c>
    </row>
    <row r="30" spans="1:15" ht="20.25" customHeight="1" x14ac:dyDescent="0.35">
      <c r="A30" s="148" t="s">
        <v>167</v>
      </c>
      <c r="B30" s="107">
        <v>85.46</v>
      </c>
      <c r="C30" s="107">
        <v>0</v>
      </c>
      <c r="D30" s="107">
        <v>278</v>
      </c>
      <c r="E30" s="107">
        <v>0</v>
      </c>
      <c r="F30" s="110">
        <v>363.46</v>
      </c>
      <c r="G30" s="107">
        <v>96.61</v>
      </c>
      <c r="H30" s="107">
        <v>53.38</v>
      </c>
      <c r="I30" s="107">
        <v>53.38</v>
      </c>
      <c r="J30" s="107">
        <v>0</v>
      </c>
      <c r="K30" s="107">
        <v>301.62</v>
      </c>
      <c r="L30" s="107">
        <v>0</v>
      </c>
      <c r="M30" s="107">
        <v>0</v>
      </c>
      <c r="N30" s="110">
        <v>451.61</v>
      </c>
      <c r="O30" s="111">
        <v>-88.15</v>
      </c>
    </row>
    <row r="31" spans="1:15" ht="20.25" customHeight="1" x14ac:dyDescent="0.35">
      <c r="A31" s="148" t="s">
        <v>168</v>
      </c>
      <c r="B31" s="107">
        <v>371</v>
      </c>
      <c r="C31" s="107">
        <v>0</v>
      </c>
      <c r="D31" s="107">
        <v>276.70999999999998</v>
      </c>
      <c r="E31" s="107">
        <v>0</v>
      </c>
      <c r="F31" s="110">
        <v>647.71</v>
      </c>
      <c r="G31" s="107">
        <v>0</v>
      </c>
      <c r="H31" s="107">
        <v>51.73</v>
      </c>
      <c r="I31" s="107">
        <v>51.73</v>
      </c>
      <c r="J31" s="107">
        <v>0</v>
      </c>
      <c r="K31" s="107">
        <v>266</v>
      </c>
      <c r="L31" s="107">
        <v>0</v>
      </c>
      <c r="M31" s="107">
        <v>0</v>
      </c>
      <c r="N31" s="110">
        <v>317.73</v>
      </c>
      <c r="O31" s="111">
        <v>329.98</v>
      </c>
    </row>
    <row r="32" spans="1:15" ht="20.25" customHeight="1" x14ac:dyDescent="0.35">
      <c r="A32" s="148" t="s">
        <v>169</v>
      </c>
      <c r="B32" s="107">
        <v>140</v>
      </c>
      <c r="C32" s="107">
        <v>0</v>
      </c>
      <c r="D32" s="107">
        <v>370.15</v>
      </c>
      <c r="E32" s="107">
        <v>0</v>
      </c>
      <c r="F32" s="110">
        <v>510.15</v>
      </c>
      <c r="G32" s="107">
        <v>0</v>
      </c>
      <c r="H32" s="107">
        <v>32.36</v>
      </c>
      <c r="I32" s="107">
        <v>32.36</v>
      </c>
      <c r="J32" s="107">
        <v>0</v>
      </c>
      <c r="K32" s="107">
        <v>257</v>
      </c>
      <c r="L32" s="107">
        <v>0</v>
      </c>
      <c r="M32" s="107">
        <v>0</v>
      </c>
      <c r="N32" s="110">
        <v>289.36</v>
      </c>
      <c r="O32" s="111">
        <v>220.8</v>
      </c>
    </row>
    <row r="33" spans="1:15" ht="20.25" customHeight="1" x14ac:dyDescent="0.35">
      <c r="A33" s="148" t="s">
        <v>170</v>
      </c>
      <c r="B33" s="107">
        <v>0</v>
      </c>
      <c r="C33" s="107">
        <v>0</v>
      </c>
      <c r="D33" s="107">
        <v>413.64</v>
      </c>
      <c r="E33" s="107">
        <v>0</v>
      </c>
      <c r="F33" s="110">
        <v>413.64</v>
      </c>
      <c r="G33" s="107">
        <v>507</v>
      </c>
      <c r="H33" s="107">
        <v>46.52</v>
      </c>
      <c r="I33" s="107">
        <v>46.52</v>
      </c>
      <c r="J33" s="107">
        <v>0</v>
      </c>
      <c r="K33" s="107">
        <v>317</v>
      </c>
      <c r="L33" s="107">
        <v>0</v>
      </c>
      <c r="M33" s="107">
        <v>0</v>
      </c>
      <c r="N33" s="110">
        <v>870.52</v>
      </c>
      <c r="O33" s="111">
        <v>-456.88</v>
      </c>
    </row>
    <row r="34" spans="1:15" ht="20.25" customHeight="1" x14ac:dyDescent="0.35">
      <c r="A34" s="148" t="s">
        <v>171</v>
      </c>
      <c r="B34" s="107">
        <v>0</v>
      </c>
      <c r="C34" s="107">
        <v>0</v>
      </c>
      <c r="D34" s="107">
        <v>196.52</v>
      </c>
      <c r="E34" s="107">
        <v>0</v>
      </c>
      <c r="F34" s="110">
        <v>196.52</v>
      </c>
      <c r="G34" s="107">
        <v>896</v>
      </c>
      <c r="H34" s="107">
        <v>42.14</v>
      </c>
      <c r="I34" s="107">
        <v>42.14</v>
      </c>
      <c r="J34" s="107">
        <v>0</v>
      </c>
      <c r="K34" s="107">
        <v>362</v>
      </c>
      <c r="L34" s="107">
        <v>0</v>
      </c>
      <c r="M34" s="107">
        <v>0</v>
      </c>
      <c r="N34" s="110">
        <v>1300.1400000000001</v>
      </c>
      <c r="O34" s="111">
        <v>-1103.6099999999999</v>
      </c>
    </row>
    <row r="35" spans="1:15" ht="20.25" customHeight="1" x14ac:dyDescent="0.35">
      <c r="A35" s="148" t="s">
        <v>172</v>
      </c>
      <c r="B35" s="107">
        <v>0</v>
      </c>
      <c r="C35" s="107">
        <v>0</v>
      </c>
      <c r="D35" s="107">
        <v>68.59</v>
      </c>
      <c r="E35" s="107">
        <v>0</v>
      </c>
      <c r="F35" s="110">
        <v>68.59</v>
      </c>
      <c r="G35" s="107">
        <v>1396</v>
      </c>
      <c r="H35" s="107">
        <v>41.95</v>
      </c>
      <c r="I35" s="107">
        <v>41.95</v>
      </c>
      <c r="J35" s="107">
        <v>0</v>
      </c>
      <c r="K35" s="107">
        <v>299.06</v>
      </c>
      <c r="L35" s="107">
        <v>0</v>
      </c>
      <c r="M35" s="107">
        <v>0</v>
      </c>
      <c r="N35" s="110">
        <v>1737.01</v>
      </c>
      <c r="O35" s="111">
        <v>-1668.42</v>
      </c>
    </row>
    <row r="36" spans="1:15" ht="20.25" customHeight="1" x14ac:dyDescent="0.35">
      <c r="A36" s="148" t="s">
        <v>173</v>
      </c>
      <c r="B36" s="107">
        <v>0</v>
      </c>
      <c r="C36" s="107">
        <v>0</v>
      </c>
      <c r="D36" s="107">
        <v>135.43</v>
      </c>
      <c r="E36" s="107">
        <v>0</v>
      </c>
      <c r="F36" s="110">
        <v>135.43</v>
      </c>
      <c r="G36" s="107">
        <v>1255</v>
      </c>
      <c r="H36" s="107">
        <v>40.49</v>
      </c>
      <c r="I36" s="107">
        <v>40.49</v>
      </c>
      <c r="J36" s="107">
        <v>0</v>
      </c>
      <c r="K36" s="107">
        <v>261.58999999999997</v>
      </c>
      <c r="L36" s="107">
        <v>0</v>
      </c>
      <c r="M36" s="107">
        <v>0</v>
      </c>
      <c r="N36" s="110">
        <v>1557.08</v>
      </c>
      <c r="O36" s="111">
        <v>-1421.64</v>
      </c>
    </row>
    <row r="37" spans="1:15" ht="20.25" customHeight="1" x14ac:dyDescent="0.35">
      <c r="A37" s="148" t="s">
        <v>174</v>
      </c>
      <c r="B37" s="107">
        <v>69.010000000000005</v>
      </c>
      <c r="C37" s="107">
        <v>0</v>
      </c>
      <c r="D37" s="107">
        <v>160.96</v>
      </c>
      <c r="E37" s="107">
        <v>0</v>
      </c>
      <c r="F37" s="110">
        <v>229.96</v>
      </c>
      <c r="G37" s="107">
        <v>83.36</v>
      </c>
      <c r="H37" s="107">
        <v>39.479999999999997</v>
      </c>
      <c r="I37" s="107">
        <v>39.479999999999997</v>
      </c>
      <c r="J37" s="107">
        <v>0</v>
      </c>
      <c r="K37" s="107">
        <v>260.58</v>
      </c>
      <c r="L37" s="107">
        <v>0</v>
      </c>
      <c r="M37" s="107">
        <v>0</v>
      </c>
      <c r="N37" s="110">
        <v>383.42</v>
      </c>
      <c r="O37" s="111">
        <v>-153.46</v>
      </c>
    </row>
    <row r="38" spans="1:15" ht="20.25" customHeight="1" x14ac:dyDescent="0.35">
      <c r="A38" s="148" t="s">
        <v>175</v>
      </c>
      <c r="B38" s="107">
        <v>1.83</v>
      </c>
      <c r="C38" s="107">
        <v>0</v>
      </c>
      <c r="D38" s="107">
        <v>153.13</v>
      </c>
      <c r="E38" s="107">
        <v>0</v>
      </c>
      <c r="F38" s="110">
        <v>154.94999999999999</v>
      </c>
      <c r="G38" s="107">
        <v>1037</v>
      </c>
      <c r="H38" s="107">
        <v>18.739999999999998</v>
      </c>
      <c r="I38" s="107">
        <v>18.739999999999998</v>
      </c>
      <c r="J38" s="107">
        <v>0</v>
      </c>
      <c r="K38" s="107">
        <v>277</v>
      </c>
      <c r="L38" s="107">
        <v>0</v>
      </c>
      <c r="M38" s="107">
        <v>0</v>
      </c>
      <c r="N38" s="110">
        <v>1332.74</v>
      </c>
      <c r="O38" s="111">
        <v>-1177.78</v>
      </c>
    </row>
    <row r="39" spans="1:15" ht="20.25" customHeight="1" x14ac:dyDescent="0.35">
      <c r="A39" s="148" t="s">
        <v>176</v>
      </c>
      <c r="B39" s="107">
        <v>0</v>
      </c>
      <c r="C39" s="107">
        <v>0</v>
      </c>
      <c r="D39" s="107">
        <v>143.29</v>
      </c>
      <c r="E39" s="107">
        <v>0</v>
      </c>
      <c r="F39" s="110">
        <v>143.29</v>
      </c>
      <c r="G39" s="107">
        <v>1007</v>
      </c>
      <c r="H39" s="107">
        <v>35.1</v>
      </c>
      <c r="I39" s="107">
        <v>35.1</v>
      </c>
      <c r="J39" s="107">
        <v>0</v>
      </c>
      <c r="K39" s="107">
        <v>305.73</v>
      </c>
      <c r="L39" s="107">
        <v>0</v>
      </c>
      <c r="M39" s="107">
        <v>0</v>
      </c>
      <c r="N39" s="110">
        <v>1347.83</v>
      </c>
      <c r="O39" s="111">
        <v>-1204.54</v>
      </c>
    </row>
    <row r="40" spans="1:15" ht="20.25" customHeight="1" x14ac:dyDescent="0.35">
      <c r="A40" s="148" t="s">
        <v>177</v>
      </c>
      <c r="B40" s="107">
        <v>0</v>
      </c>
      <c r="C40" s="107">
        <v>0</v>
      </c>
      <c r="D40" s="107">
        <v>393.91</v>
      </c>
      <c r="E40" s="107">
        <v>0</v>
      </c>
      <c r="F40" s="110">
        <v>393.91</v>
      </c>
      <c r="G40" s="107">
        <v>1184.73</v>
      </c>
      <c r="H40" s="107">
        <v>34.64</v>
      </c>
      <c r="I40" s="107">
        <v>34.64</v>
      </c>
      <c r="J40" s="107">
        <v>0</v>
      </c>
      <c r="K40" s="107">
        <v>298.42</v>
      </c>
      <c r="L40" s="107">
        <v>0</v>
      </c>
      <c r="M40" s="107">
        <v>0</v>
      </c>
      <c r="N40" s="110">
        <v>1517.79</v>
      </c>
      <c r="O40" s="111">
        <v>-1123.8800000000001</v>
      </c>
    </row>
    <row r="41" spans="1:15" ht="20.25" customHeight="1" x14ac:dyDescent="0.35">
      <c r="A41" s="148" t="s">
        <v>178</v>
      </c>
      <c r="B41" s="107">
        <v>0</v>
      </c>
      <c r="C41" s="107">
        <v>0</v>
      </c>
      <c r="D41" s="107">
        <v>556</v>
      </c>
      <c r="E41" s="107">
        <v>0</v>
      </c>
      <c r="F41" s="110">
        <v>556</v>
      </c>
      <c r="G41" s="107">
        <v>658</v>
      </c>
      <c r="H41" s="107">
        <v>24.4</v>
      </c>
      <c r="I41" s="107">
        <v>24.4</v>
      </c>
      <c r="J41" s="107">
        <v>0</v>
      </c>
      <c r="K41" s="107">
        <v>314</v>
      </c>
      <c r="L41" s="107">
        <v>0</v>
      </c>
      <c r="M41" s="107">
        <v>0</v>
      </c>
      <c r="N41" s="110">
        <v>996.4</v>
      </c>
      <c r="O41" s="111">
        <v>-440.4</v>
      </c>
    </row>
    <row r="42" spans="1:15" ht="20.25" customHeight="1" x14ac:dyDescent="0.35">
      <c r="A42" s="148" t="s">
        <v>179</v>
      </c>
      <c r="B42" s="107">
        <v>29.43</v>
      </c>
      <c r="C42" s="107">
        <v>0</v>
      </c>
      <c r="D42" s="107">
        <v>522.92999999999995</v>
      </c>
      <c r="E42" s="107">
        <v>0</v>
      </c>
      <c r="F42" s="110">
        <v>552.36</v>
      </c>
      <c r="G42" s="107">
        <v>349</v>
      </c>
      <c r="H42" s="107">
        <v>34.549999999999997</v>
      </c>
      <c r="I42" s="107">
        <v>34.549999999999997</v>
      </c>
      <c r="J42" s="107">
        <v>0</v>
      </c>
      <c r="K42" s="107">
        <v>329</v>
      </c>
      <c r="L42" s="107">
        <v>0</v>
      </c>
      <c r="M42" s="107">
        <v>0</v>
      </c>
      <c r="N42" s="110">
        <v>712.55</v>
      </c>
      <c r="O42" s="111">
        <v>-160.19</v>
      </c>
    </row>
    <row r="43" spans="1:15" ht="20.25" customHeight="1" x14ac:dyDescent="0.35">
      <c r="A43" s="148" t="s">
        <v>180</v>
      </c>
      <c r="B43" s="107">
        <v>0</v>
      </c>
      <c r="C43" s="107">
        <v>0</v>
      </c>
      <c r="D43" s="107">
        <v>601.34</v>
      </c>
      <c r="E43" s="107">
        <v>0</v>
      </c>
      <c r="F43" s="110">
        <v>601.34</v>
      </c>
      <c r="G43" s="107">
        <v>110</v>
      </c>
      <c r="H43" s="107">
        <v>30.71</v>
      </c>
      <c r="I43" s="107">
        <v>30.71</v>
      </c>
      <c r="J43" s="107">
        <v>0</v>
      </c>
      <c r="K43" s="107">
        <v>334</v>
      </c>
      <c r="L43" s="107">
        <v>0</v>
      </c>
      <c r="M43" s="107">
        <v>0</v>
      </c>
      <c r="N43" s="110">
        <v>474.71</v>
      </c>
      <c r="O43" s="111">
        <v>126.63</v>
      </c>
    </row>
    <row r="44" spans="1:15" ht="20.25" customHeight="1" x14ac:dyDescent="0.35">
      <c r="A44" s="148" t="s">
        <v>181</v>
      </c>
      <c r="B44" s="107">
        <v>0</v>
      </c>
      <c r="C44" s="107">
        <v>0</v>
      </c>
      <c r="D44" s="107">
        <v>526.53</v>
      </c>
      <c r="E44" s="107">
        <v>0</v>
      </c>
      <c r="F44" s="110">
        <v>526.53</v>
      </c>
      <c r="G44" s="107">
        <v>425</v>
      </c>
      <c r="H44" s="107">
        <v>29.07</v>
      </c>
      <c r="I44" s="107">
        <v>29.07</v>
      </c>
      <c r="J44" s="107">
        <v>0</v>
      </c>
      <c r="K44" s="107">
        <v>327</v>
      </c>
      <c r="L44" s="107">
        <v>0</v>
      </c>
      <c r="M44" s="107">
        <v>0</v>
      </c>
      <c r="N44" s="110">
        <v>781.07</v>
      </c>
      <c r="O44" s="111">
        <v>-254.53</v>
      </c>
    </row>
    <row r="45" spans="1:15" ht="20.25" customHeight="1" x14ac:dyDescent="0.35">
      <c r="A45" s="148" t="s">
        <v>182</v>
      </c>
      <c r="B45" s="107">
        <v>0</v>
      </c>
      <c r="C45" s="107">
        <v>0</v>
      </c>
      <c r="D45" s="107">
        <v>604.63</v>
      </c>
      <c r="E45" s="107">
        <v>0</v>
      </c>
      <c r="F45" s="110">
        <v>604.63</v>
      </c>
      <c r="G45" s="107">
        <v>1452</v>
      </c>
      <c r="H45" s="107">
        <v>33.729999999999997</v>
      </c>
      <c r="I45" s="107">
        <v>33.729999999999997</v>
      </c>
      <c r="J45" s="107">
        <v>0</v>
      </c>
      <c r="K45" s="107">
        <v>368</v>
      </c>
      <c r="L45" s="107">
        <v>0</v>
      </c>
      <c r="M45" s="107">
        <v>0</v>
      </c>
      <c r="N45" s="110">
        <v>1853.73</v>
      </c>
      <c r="O45" s="111">
        <v>-1249.0999999999999</v>
      </c>
    </row>
    <row r="46" spans="1:15" ht="20.25" customHeight="1" x14ac:dyDescent="0.35">
      <c r="A46" s="148" t="s">
        <v>183</v>
      </c>
      <c r="B46" s="107">
        <v>0</v>
      </c>
      <c r="C46" s="107">
        <v>0</v>
      </c>
      <c r="D46" s="107">
        <v>406.62</v>
      </c>
      <c r="E46" s="107">
        <v>0</v>
      </c>
      <c r="F46" s="110">
        <v>406.62</v>
      </c>
      <c r="G46" s="107">
        <v>1616</v>
      </c>
      <c r="H46" s="107">
        <v>29.71</v>
      </c>
      <c r="I46" s="107">
        <v>29.71</v>
      </c>
      <c r="J46" s="107">
        <v>0</v>
      </c>
      <c r="K46" s="107">
        <v>323</v>
      </c>
      <c r="L46" s="107">
        <v>0</v>
      </c>
      <c r="M46" s="107">
        <v>0</v>
      </c>
      <c r="N46" s="110">
        <v>1968.71</v>
      </c>
      <c r="O46" s="111">
        <v>-1562.08</v>
      </c>
    </row>
    <row r="47" spans="1:15" ht="20.25" customHeight="1" x14ac:dyDescent="0.35">
      <c r="A47" s="148" t="s">
        <v>184</v>
      </c>
      <c r="B47" s="107">
        <v>0</v>
      </c>
      <c r="C47" s="107">
        <v>0</v>
      </c>
      <c r="D47" s="107">
        <v>513.83000000000004</v>
      </c>
      <c r="E47" s="107">
        <v>0</v>
      </c>
      <c r="F47" s="110">
        <v>513.83000000000004</v>
      </c>
      <c r="G47" s="107">
        <v>1600</v>
      </c>
      <c r="H47" s="107">
        <v>29.71</v>
      </c>
      <c r="I47" s="107">
        <v>29.71</v>
      </c>
      <c r="J47" s="107">
        <v>0</v>
      </c>
      <c r="K47" s="107">
        <v>317</v>
      </c>
      <c r="L47" s="107">
        <v>0</v>
      </c>
      <c r="M47" s="107">
        <v>0</v>
      </c>
      <c r="N47" s="110">
        <v>1946.71</v>
      </c>
      <c r="O47" s="111">
        <v>-1432.88</v>
      </c>
    </row>
    <row r="48" spans="1:15" ht="20.25" customHeight="1" x14ac:dyDescent="0.35">
      <c r="A48" s="148" t="s">
        <v>185</v>
      </c>
      <c r="B48" s="107">
        <v>0</v>
      </c>
      <c r="C48" s="107">
        <v>0</v>
      </c>
      <c r="D48" s="107">
        <v>262.36</v>
      </c>
      <c r="E48" s="107">
        <v>0</v>
      </c>
      <c r="F48" s="110">
        <v>262.36</v>
      </c>
      <c r="G48" s="107">
        <v>1632</v>
      </c>
      <c r="H48" s="107">
        <v>6.49</v>
      </c>
      <c r="I48" s="107">
        <v>6.49</v>
      </c>
      <c r="J48" s="107">
        <v>0</v>
      </c>
      <c r="K48" s="107">
        <v>279</v>
      </c>
      <c r="L48" s="107">
        <v>0</v>
      </c>
      <c r="M48" s="107">
        <v>0</v>
      </c>
      <c r="N48" s="110">
        <v>1917.49</v>
      </c>
      <c r="O48" s="111">
        <v>-1655.13</v>
      </c>
    </row>
    <row r="49" spans="1:15" ht="20.25" customHeight="1" x14ac:dyDescent="0.35">
      <c r="A49" s="148" t="s">
        <v>186</v>
      </c>
      <c r="B49" s="107">
        <v>0</v>
      </c>
      <c r="C49" s="107">
        <v>0</v>
      </c>
      <c r="D49" s="107">
        <v>365.98</v>
      </c>
      <c r="E49" s="107">
        <v>0</v>
      </c>
      <c r="F49" s="110">
        <v>365.98</v>
      </c>
      <c r="G49" s="107">
        <v>1632</v>
      </c>
      <c r="H49" s="107">
        <v>16.54</v>
      </c>
      <c r="I49" s="107">
        <v>16.54</v>
      </c>
      <c r="J49" s="107">
        <v>0</v>
      </c>
      <c r="K49" s="107">
        <v>291</v>
      </c>
      <c r="L49" s="107">
        <v>0</v>
      </c>
      <c r="M49" s="107">
        <v>0</v>
      </c>
      <c r="N49" s="110">
        <v>1939.54</v>
      </c>
      <c r="O49" s="111">
        <v>-1573.56</v>
      </c>
    </row>
    <row r="50" spans="1:15" ht="20.25" customHeight="1" x14ac:dyDescent="0.35">
      <c r="A50" s="148" t="s">
        <v>187</v>
      </c>
      <c r="B50" s="107">
        <v>0</v>
      </c>
      <c r="C50" s="107">
        <v>0</v>
      </c>
      <c r="D50" s="107">
        <v>330.32</v>
      </c>
      <c r="E50" s="107">
        <v>0</v>
      </c>
      <c r="F50" s="110">
        <v>330.32</v>
      </c>
      <c r="G50" s="107">
        <v>1651</v>
      </c>
      <c r="H50" s="107">
        <v>19.829999999999998</v>
      </c>
      <c r="I50" s="107">
        <v>19.829999999999998</v>
      </c>
      <c r="J50" s="107">
        <v>0</v>
      </c>
      <c r="K50" s="107">
        <v>268</v>
      </c>
      <c r="L50" s="107">
        <v>0</v>
      </c>
      <c r="M50" s="107">
        <v>0</v>
      </c>
      <c r="N50" s="110">
        <v>1938.83</v>
      </c>
      <c r="O50" s="111">
        <v>-1608.51</v>
      </c>
    </row>
    <row r="51" spans="1:15" ht="20.25" customHeight="1" x14ac:dyDescent="0.35">
      <c r="A51" s="148" t="s">
        <v>188</v>
      </c>
      <c r="B51" s="107">
        <v>0</v>
      </c>
      <c r="C51" s="107">
        <v>0</v>
      </c>
      <c r="D51" s="107">
        <v>240.09</v>
      </c>
      <c r="E51" s="107">
        <v>0</v>
      </c>
      <c r="F51" s="110">
        <v>240.09</v>
      </c>
      <c r="G51" s="107">
        <v>459</v>
      </c>
      <c r="H51" s="107">
        <v>43.6</v>
      </c>
      <c r="I51" s="107">
        <v>43.6</v>
      </c>
      <c r="J51" s="107">
        <v>0</v>
      </c>
      <c r="K51" s="107">
        <v>286.72000000000003</v>
      </c>
      <c r="L51" s="107">
        <v>0</v>
      </c>
      <c r="M51" s="107">
        <v>0</v>
      </c>
      <c r="N51" s="110">
        <v>789.32</v>
      </c>
      <c r="O51" s="111">
        <v>-549.23</v>
      </c>
    </row>
    <row r="52" spans="1:15" ht="20.25" customHeight="1" x14ac:dyDescent="0.35">
      <c r="A52" s="148" t="s">
        <v>189</v>
      </c>
      <c r="B52" s="107">
        <v>0</v>
      </c>
      <c r="C52" s="107">
        <v>0</v>
      </c>
      <c r="D52" s="107">
        <v>765.24</v>
      </c>
      <c r="E52" s="107">
        <v>0</v>
      </c>
      <c r="F52" s="110">
        <v>765.24</v>
      </c>
      <c r="G52" s="107">
        <v>700</v>
      </c>
      <c r="H52" s="107">
        <v>25.14</v>
      </c>
      <c r="I52" s="107">
        <v>25.14</v>
      </c>
      <c r="J52" s="107">
        <v>0</v>
      </c>
      <c r="K52" s="107">
        <v>320</v>
      </c>
      <c r="L52" s="107">
        <v>0</v>
      </c>
      <c r="M52" s="107">
        <v>0</v>
      </c>
      <c r="N52" s="110">
        <v>1045.1400000000001</v>
      </c>
      <c r="O52" s="111">
        <v>-279.89999999999998</v>
      </c>
    </row>
    <row r="53" spans="1:15" ht="20.25" customHeight="1" x14ac:dyDescent="0.35">
      <c r="A53" s="148" t="s">
        <v>190</v>
      </c>
      <c r="B53" s="107">
        <v>31.44</v>
      </c>
      <c r="C53" s="107">
        <v>0</v>
      </c>
      <c r="D53" s="107">
        <v>785.89</v>
      </c>
      <c r="E53" s="107">
        <v>0</v>
      </c>
      <c r="F53" s="110">
        <v>817.33</v>
      </c>
      <c r="G53" s="107">
        <v>0</v>
      </c>
      <c r="H53" s="107">
        <v>22.94</v>
      </c>
      <c r="I53" s="107">
        <v>22.94</v>
      </c>
      <c r="J53" s="107">
        <v>0</v>
      </c>
      <c r="K53" s="107">
        <v>317</v>
      </c>
      <c r="L53" s="107">
        <v>0</v>
      </c>
      <c r="M53" s="107">
        <v>0</v>
      </c>
      <c r="N53" s="110">
        <v>339.94</v>
      </c>
      <c r="O53" s="111">
        <v>477.39</v>
      </c>
    </row>
    <row r="54" spans="1:15" ht="20.25" customHeight="1" x14ac:dyDescent="0.35">
      <c r="A54" s="148" t="s">
        <v>191</v>
      </c>
      <c r="B54" s="107">
        <v>369.53</v>
      </c>
      <c r="C54" s="107">
        <v>0</v>
      </c>
      <c r="D54" s="107">
        <v>924.11</v>
      </c>
      <c r="E54" s="107">
        <v>0</v>
      </c>
      <c r="F54" s="110">
        <v>1293.6400000000001</v>
      </c>
      <c r="G54" s="107">
        <v>0</v>
      </c>
      <c r="H54" s="107">
        <v>25.5</v>
      </c>
      <c r="I54" s="107">
        <v>25.5</v>
      </c>
      <c r="J54" s="107">
        <v>0</v>
      </c>
      <c r="K54" s="107">
        <v>308</v>
      </c>
      <c r="L54" s="107">
        <v>0</v>
      </c>
      <c r="M54" s="107">
        <v>0</v>
      </c>
      <c r="N54" s="110">
        <v>333.5</v>
      </c>
      <c r="O54" s="111">
        <v>960.14</v>
      </c>
    </row>
    <row r="55" spans="1:15" ht="20.25" customHeight="1" x14ac:dyDescent="0.35">
      <c r="A55" s="148" t="s">
        <v>192</v>
      </c>
      <c r="B55" s="107">
        <v>592.09</v>
      </c>
      <c r="C55" s="107">
        <v>0</v>
      </c>
      <c r="D55" s="107">
        <v>896.93</v>
      </c>
      <c r="E55" s="107">
        <v>0</v>
      </c>
      <c r="F55" s="110">
        <v>1489.02</v>
      </c>
      <c r="G55" s="107">
        <v>0</v>
      </c>
      <c r="H55" s="107">
        <v>24.04</v>
      </c>
      <c r="I55" s="107">
        <v>24.04</v>
      </c>
      <c r="J55" s="107">
        <v>0</v>
      </c>
      <c r="K55" s="107">
        <v>280</v>
      </c>
      <c r="L55" s="107">
        <v>0</v>
      </c>
      <c r="M55" s="107">
        <v>0</v>
      </c>
      <c r="N55" s="110">
        <v>304.04000000000002</v>
      </c>
      <c r="O55" s="111">
        <v>1184.98</v>
      </c>
    </row>
    <row r="56" spans="1:15" ht="20.25" customHeight="1" x14ac:dyDescent="0.35">
      <c r="A56" s="148" t="s">
        <v>193</v>
      </c>
      <c r="B56" s="107">
        <v>527.1</v>
      </c>
      <c r="C56" s="107">
        <v>0</v>
      </c>
      <c r="D56" s="107">
        <v>841.21</v>
      </c>
      <c r="E56" s="107">
        <v>0</v>
      </c>
      <c r="F56" s="110">
        <v>1368.32</v>
      </c>
      <c r="G56" s="107">
        <v>0</v>
      </c>
      <c r="H56" s="107">
        <v>26.23</v>
      </c>
      <c r="I56" s="107">
        <v>26.23</v>
      </c>
      <c r="J56" s="107">
        <v>0</v>
      </c>
      <c r="K56" s="107">
        <v>282</v>
      </c>
      <c r="L56" s="107">
        <v>0</v>
      </c>
      <c r="M56" s="107">
        <v>0</v>
      </c>
      <c r="N56" s="110">
        <v>308.23</v>
      </c>
      <c r="O56" s="111">
        <v>1060.0899999999999</v>
      </c>
    </row>
    <row r="57" spans="1:15" ht="20.25" customHeight="1" x14ac:dyDescent="0.35">
      <c r="A57" s="148" t="s">
        <v>194</v>
      </c>
      <c r="B57" s="107">
        <v>203.82</v>
      </c>
      <c r="C57" s="107">
        <v>0</v>
      </c>
      <c r="D57" s="107">
        <v>918.4</v>
      </c>
      <c r="E57" s="107">
        <v>0</v>
      </c>
      <c r="F57" s="110">
        <v>1122.22</v>
      </c>
      <c r="G57" s="107">
        <v>95.51</v>
      </c>
      <c r="H57" s="107">
        <v>24.22</v>
      </c>
      <c r="I57" s="107">
        <v>24.22</v>
      </c>
      <c r="J57" s="107">
        <v>0</v>
      </c>
      <c r="K57" s="107">
        <v>331</v>
      </c>
      <c r="L57" s="107">
        <v>0</v>
      </c>
      <c r="M57" s="107">
        <v>0</v>
      </c>
      <c r="N57" s="110">
        <v>450.73</v>
      </c>
      <c r="O57" s="111">
        <v>671.49</v>
      </c>
    </row>
    <row r="58" spans="1:15" ht="20.25" customHeight="1" x14ac:dyDescent="0.35">
      <c r="A58" s="148" t="s">
        <v>195</v>
      </c>
      <c r="B58" s="107">
        <v>0</v>
      </c>
      <c r="C58" s="107">
        <v>0</v>
      </c>
      <c r="D58" s="107">
        <v>481.26</v>
      </c>
      <c r="E58" s="107">
        <v>0</v>
      </c>
      <c r="F58" s="110">
        <v>481.26</v>
      </c>
      <c r="G58" s="107">
        <v>621</v>
      </c>
      <c r="H58" s="107">
        <v>23.4</v>
      </c>
      <c r="I58" s="107">
        <v>23.4</v>
      </c>
      <c r="J58" s="107">
        <v>0</v>
      </c>
      <c r="K58" s="107">
        <v>312</v>
      </c>
      <c r="L58" s="107">
        <v>0</v>
      </c>
      <c r="M58" s="107">
        <v>0</v>
      </c>
      <c r="N58" s="110">
        <v>956.4</v>
      </c>
      <c r="O58" s="111">
        <v>-475.14</v>
      </c>
    </row>
    <row r="59" spans="1:15" ht="20.25" customHeight="1" x14ac:dyDescent="0.35">
      <c r="A59" s="148" t="s">
        <v>196</v>
      </c>
      <c r="B59" s="107">
        <v>0</v>
      </c>
      <c r="C59" s="107">
        <v>0</v>
      </c>
      <c r="D59" s="107">
        <v>566.55999999999995</v>
      </c>
      <c r="E59" s="107">
        <v>0</v>
      </c>
      <c r="F59" s="110">
        <v>566.55999999999995</v>
      </c>
      <c r="G59" s="107">
        <v>1121.3900000000001</v>
      </c>
      <c r="H59" s="107">
        <v>26.6</v>
      </c>
      <c r="I59" s="107">
        <v>26.6</v>
      </c>
      <c r="J59" s="107">
        <v>0</v>
      </c>
      <c r="K59" s="107">
        <v>304</v>
      </c>
      <c r="L59" s="107">
        <v>0</v>
      </c>
      <c r="M59" s="107">
        <v>0</v>
      </c>
      <c r="N59" s="110">
        <v>1451.98</v>
      </c>
      <c r="O59" s="111">
        <v>-885.42</v>
      </c>
    </row>
    <row r="60" spans="1:15" ht="20.25" customHeight="1" x14ac:dyDescent="0.35">
      <c r="A60" s="148" t="s">
        <v>197</v>
      </c>
      <c r="B60" s="107">
        <v>0</v>
      </c>
      <c r="C60" s="107">
        <v>0</v>
      </c>
      <c r="D60" s="107">
        <v>307.76</v>
      </c>
      <c r="E60" s="107">
        <v>0</v>
      </c>
      <c r="F60" s="110">
        <v>307.76</v>
      </c>
      <c r="G60" s="107">
        <v>1346</v>
      </c>
      <c r="H60" s="107">
        <v>21.66</v>
      </c>
      <c r="I60" s="107">
        <v>21.66</v>
      </c>
      <c r="J60" s="107">
        <v>0</v>
      </c>
      <c r="K60" s="107">
        <v>267.70999999999998</v>
      </c>
      <c r="L60" s="107">
        <v>0</v>
      </c>
      <c r="M60" s="107">
        <v>0</v>
      </c>
      <c r="N60" s="110">
        <v>1635.37</v>
      </c>
      <c r="O60" s="111">
        <v>-1327.61</v>
      </c>
    </row>
    <row r="61" spans="1:15" ht="20.25" customHeight="1" x14ac:dyDescent="0.35">
      <c r="A61" s="148" t="s">
        <v>198</v>
      </c>
      <c r="B61" s="107">
        <v>0</v>
      </c>
      <c r="C61" s="107">
        <v>0</v>
      </c>
      <c r="D61" s="107">
        <v>562.04</v>
      </c>
      <c r="E61" s="107">
        <v>0</v>
      </c>
      <c r="F61" s="110">
        <v>562.04</v>
      </c>
      <c r="G61" s="107">
        <v>1507</v>
      </c>
      <c r="H61" s="107">
        <v>22.21</v>
      </c>
      <c r="I61" s="107">
        <v>22.21</v>
      </c>
      <c r="J61" s="107">
        <v>0</v>
      </c>
      <c r="K61" s="107">
        <v>274</v>
      </c>
      <c r="L61" s="107">
        <v>0</v>
      </c>
      <c r="M61" s="107">
        <v>0</v>
      </c>
      <c r="N61" s="110">
        <v>1803.21</v>
      </c>
      <c r="O61" s="111">
        <v>-1241.17</v>
      </c>
    </row>
    <row r="62" spans="1:15" ht="20.25" customHeight="1" x14ac:dyDescent="0.35">
      <c r="A62" s="148" t="s">
        <v>199</v>
      </c>
      <c r="B62" s="107">
        <v>0</v>
      </c>
      <c r="C62" s="107">
        <v>0</v>
      </c>
      <c r="D62" s="107">
        <v>445.19</v>
      </c>
      <c r="E62" s="107">
        <v>0</v>
      </c>
      <c r="F62" s="110">
        <v>445.19</v>
      </c>
      <c r="G62" s="107">
        <v>749</v>
      </c>
      <c r="H62" s="107">
        <v>24.5</v>
      </c>
      <c r="I62" s="107">
        <v>24.5</v>
      </c>
      <c r="J62" s="107">
        <v>0</v>
      </c>
      <c r="K62" s="107">
        <v>278</v>
      </c>
      <c r="L62" s="107">
        <v>0</v>
      </c>
      <c r="M62" s="107">
        <v>0</v>
      </c>
      <c r="N62" s="110">
        <v>1051.5</v>
      </c>
      <c r="O62" s="111">
        <v>-606.29999999999995</v>
      </c>
    </row>
    <row r="63" spans="1:15" ht="20.25" customHeight="1" x14ac:dyDescent="0.35">
      <c r="A63" s="148" t="s">
        <v>200</v>
      </c>
      <c r="B63" s="107">
        <v>20.47</v>
      </c>
      <c r="C63" s="107">
        <v>0</v>
      </c>
      <c r="D63" s="107">
        <v>434</v>
      </c>
      <c r="E63" s="107">
        <v>0</v>
      </c>
      <c r="F63" s="110">
        <v>454.48</v>
      </c>
      <c r="G63" s="107">
        <v>71.47</v>
      </c>
      <c r="H63" s="107">
        <v>9.7799999999999994</v>
      </c>
      <c r="I63" s="107">
        <v>9.7799999999999994</v>
      </c>
      <c r="J63" s="107">
        <v>0</v>
      </c>
      <c r="K63" s="107">
        <v>289.37</v>
      </c>
      <c r="L63" s="107">
        <v>0</v>
      </c>
      <c r="M63" s="107">
        <v>0</v>
      </c>
      <c r="N63" s="110">
        <v>370.63</v>
      </c>
      <c r="O63" s="111">
        <v>83.85</v>
      </c>
    </row>
    <row r="64" spans="1:15" ht="20.25" customHeight="1" x14ac:dyDescent="0.35">
      <c r="A64" s="148" t="s">
        <v>201</v>
      </c>
      <c r="B64" s="107">
        <v>229.14</v>
      </c>
      <c r="C64" s="107">
        <v>0</v>
      </c>
      <c r="D64" s="107">
        <v>742.83</v>
      </c>
      <c r="E64" s="107">
        <v>0</v>
      </c>
      <c r="F64" s="110">
        <v>971.97</v>
      </c>
      <c r="G64" s="107">
        <v>0</v>
      </c>
      <c r="H64" s="107">
        <v>16.91</v>
      </c>
      <c r="I64" s="107">
        <v>16.91</v>
      </c>
      <c r="J64" s="107">
        <v>0</v>
      </c>
      <c r="K64" s="107">
        <v>337</v>
      </c>
      <c r="L64" s="107">
        <v>0</v>
      </c>
      <c r="M64" s="107">
        <v>0</v>
      </c>
      <c r="N64" s="110">
        <v>353.91</v>
      </c>
      <c r="O64" s="111">
        <v>618.05999999999995</v>
      </c>
    </row>
    <row r="65" spans="1:15" ht="20.25" customHeight="1" x14ac:dyDescent="0.35">
      <c r="A65" s="148" t="s">
        <v>202</v>
      </c>
      <c r="B65" s="107">
        <v>319.81</v>
      </c>
      <c r="C65" s="107">
        <v>0</v>
      </c>
      <c r="D65" s="107">
        <v>1086.8499999999999</v>
      </c>
      <c r="E65" s="107">
        <v>0</v>
      </c>
      <c r="F65" s="110">
        <v>1406.66</v>
      </c>
      <c r="G65" s="107">
        <v>0</v>
      </c>
      <c r="H65" s="107">
        <v>22.03</v>
      </c>
      <c r="I65" s="107">
        <v>22.03</v>
      </c>
      <c r="J65" s="107">
        <v>0</v>
      </c>
      <c r="K65" s="107">
        <v>310</v>
      </c>
      <c r="L65" s="107">
        <v>0</v>
      </c>
      <c r="M65" s="107">
        <v>0</v>
      </c>
      <c r="N65" s="110">
        <v>332.03</v>
      </c>
      <c r="O65" s="111">
        <v>1074.6300000000001</v>
      </c>
    </row>
    <row r="66" spans="1:15" ht="20.25" customHeight="1" x14ac:dyDescent="0.35">
      <c r="A66" s="148" t="s">
        <v>203</v>
      </c>
      <c r="B66" s="107">
        <v>446.67</v>
      </c>
      <c r="C66" s="107">
        <v>0</v>
      </c>
      <c r="D66" s="107">
        <v>1176.28</v>
      </c>
      <c r="E66" s="107">
        <v>0</v>
      </c>
      <c r="F66" s="110">
        <v>1622.96</v>
      </c>
      <c r="G66" s="107">
        <v>0</v>
      </c>
      <c r="H66" s="107">
        <v>22.3</v>
      </c>
      <c r="I66" s="107">
        <v>22.3</v>
      </c>
      <c r="J66" s="107">
        <v>0</v>
      </c>
      <c r="K66" s="107">
        <v>293</v>
      </c>
      <c r="L66" s="107">
        <v>0</v>
      </c>
      <c r="M66" s="107">
        <v>0</v>
      </c>
      <c r="N66" s="110">
        <v>315.3</v>
      </c>
      <c r="O66" s="111">
        <v>1307.6500000000001</v>
      </c>
    </row>
    <row r="67" spans="1:15" ht="20.25" customHeight="1" x14ac:dyDescent="0.35">
      <c r="A67" s="148" t="s">
        <v>204</v>
      </c>
      <c r="B67" s="107">
        <v>402.53</v>
      </c>
      <c r="C67" s="107">
        <v>0</v>
      </c>
      <c r="D67" s="107">
        <v>1148.81</v>
      </c>
      <c r="E67" s="107">
        <v>0</v>
      </c>
      <c r="F67" s="110">
        <v>1551.34</v>
      </c>
      <c r="G67" s="107">
        <v>0</v>
      </c>
      <c r="H67" s="107">
        <v>19.559999999999999</v>
      </c>
      <c r="I67" s="107">
        <v>19.559999999999999</v>
      </c>
      <c r="J67" s="107">
        <v>0</v>
      </c>
      <c r="K67" s="107">
        <v>271.38</v>
      </c>
      <c r="L67" s="107">
        <v>5.62</v>
      </c>
      <c r="M67" s="107">
        <v>0</v>
      </c>
      <c r="N67" s="110">
        <v>296.56</v>
      </c>
      <c r="O67" s="111">
        <v>1254.78</v>
      </c>
    </row>
    <row r="68" spans="1:15" ht="20.25" customHeight="1" x14ac:dyDescent="0.35">
      <c r="A68" s="148" t="s">
        <v>205</v>
      </c>
      <c r="B68" s="107">
        <v>412.85</v>
      </c>
      <c r="C68" s="107">
        <v>0</v>
      </c>
      <c r="D68" s="107">
        <v>1053.97</v>
      </c>
      <c r="E68" s="107">
        <v>0</v>
      </c>
      <c r="F68" s="110">
        <v>1466.83</v>
      </c>
      <c r="G68" s="107">
        <v>0</v>
      </c>
      <c r="H68" s="107">
        <v>10.51</v>
      </c>
      <c r="I68" s="107">
        <v>10.51</v>
      </c>
      <c r="J68" s="107">
        <v>0</v>
      </c>
      <c r="K68" s="107">
        <v>279.93</v>
      </c>
      <c r="L68" s="107">
        <v>5.07</v>
      </c>
      <c r="M68" s="107">
        <v>0</v>
      </c>
      <c r="N68" s="110">
        <v>295.51</v>
      </c>
      <c r="O68" s="111">
        <v>1171.32</v>
      </c>
    </row>
    <row r="69" spans="1:15" ht="20.25" customHeight="1" x14ac:dyDescent="0.35">
      <c r="A69" s="148" t="s">
        <v>206</v>
      </c>
      <c r="B69" s="107">
        <v>91.67</v>
      </c>
      <c r="C69" s="107">
        <v>0</v>
      </c>
      <c r="D69" s="107">
        <v>1169.1199999999999</v>
      </c>
      <c r="E69" s="107">
        <v>0</v>
      </c>
      <c r="F69" s="110">
        <v>1260.79</v>
      </c>
      <c r="G69" s="107">
        <v>175.4</v>
      </c>
      <c r="H69" s="107">
        <v>50.18</v>
      </c>
      <c r="I69" s="107">
        <v>50.18</v>
      </c>
      <c r="J69" s="107">
        <v>0</v>
      </c>
      <c r="K69" s="107">
        <v>291.79000000000002</v>
      </c>
      <c r="L69" s="107">
        <v>3.43</v>
      </c>
      <c r="M69" s="107">
        <v>0</v>
      </c>
      <c r="N69" s="110">
        <v>520.79999999999995</v>
      </c>
      <c r="O69" s="111">
        <v>739.99</v>
      </c>
    </row>
    <row r="70" spans="1:15" ht="20.25" customHeight="1" x14ac:dyDescent="0.35">
      <c r="A70" s="148" t="s">
        <v>207</v>
      </c>
      <c r="B70" s="107">
        <v>0</v>
      </c>
      <c r="C70" s="107">
        <v>0</v>
      </c>
      <c r="D70" s="107">
        <v>1051.3900000000001</v>
      </c>
      <c r="E70" s="107">
        <v>0</v>
      </c>
      <c r="F70" s="110">
        <v>1051.3900000000001</v>
      </c>
      <c r="G70" s="107">
        <v>463</v>
      </c>
      <c r="H70" s="107">
        <v>41.13</v>
      </c>
      <c r="I70" s="107">
        <v>41.13</v>
      </c>
      <c r="J70" s="107">
        <v>0</v>
      </c>
      <c r="K70" s="107">
        <v>307.62</v>
      </c>
      <c r="L70" s="107">
        <v>8.08</v>
      </c>
      <c r="M70" s="107">
        <v>0</v>
      </c>
      <c r="N70" s="110">
        <v>819.83</v>
      </c>
      <c r="O70" s="111">
        <v>231.57</v>
      </c>
    </row>
    <row r="71" spans="1:15" ht="20.25" customHeight="1" x14ac:dyDescent="0.35">
      <c r="A71" s="148" t="s">
        <v>208</v>
      </c>
      <c r="B71" s="107">
        <v>0</v>
      </c>
      <c r="C71" s="107">
        <v>0</v>
      </c>
      <c r="D71" s="107">
        <v>1052.08</v>
      </c>
      <c r="E71" s="107">
        <v>0</v>
      </c>
      <c r="F71" s="110">
        <v>1052.08</v>
      </c>
      <c r="G71" s="107">
        <v>686</v>
      </c>
      <c r="H71" s="107">
        <v>38.21</v>
      </c>
      <c r="I71" s="107">
        <v>38.21</v>
      </c>
      <c r="J71" s="107">
        <v>0</v>
      </c>
      <c r="K71" s="107">
        <v>314.04000000000002</v>
      </c>
      <c r="L71" s="107">
        <v>7.78</v>
      </c>
      <c r="M71" s="107">
        <v>0</v>
      </c>
      <c r="N71" s="110">
        <v>1046.02</v>
      </c>
      <c r="O71" s="111">
        <v>6.06</v>
      </c>
    </row>
    <row r="72" spans="1:15" ht="20.25" customHeight="1" x14ac:dyDescent="0.35">
      <c r="A72" s="148" t="s">
        <v>209</v>
      </c>
      <c r="B72" s="107">
        <v>0</v>
      </c>
      <c r="C72" s="107">
        <v>0</v>
      </c>
      <c r="D72" s="107">
        <v>61.51</v>
      </c>
      <c r="E72" s="107">
        <v>0</v>
      </c>
      <c r="F72" s="110">
        <v>61.51</v>
      </c>
      <c r="G72" s="107">
        <v>681</v>
      </c>
      <c r="H72" s="107">
        <v>34</v>
      </c>
      <c r="I72" s="107">
        <v>34</v>
      </c>
      <c r="J72" s="107">
        <v>0</v>
      </c>
      <c r="K72" s="107">
        <v>267.5</v>
      </c>
      <c r="L72" s="107">
        <v>9.89</v>
      </c>
      <c r="M72" s="107">
        <v>0</v>
      </c>
      <c r="N72" s="110">
        <v>992.4</v>
      </c>
      <c r="O72" s="111">
        <v>-930.89</v>
      </c>
    </row>
    <row r="73" spans="1:15" ht="20.25" customHeight="1" x14ac:dyDescent="0.35">
      <c r="A73" s="148" t="s">
        <v>210</v>
      </c>
      <c r="B73" s="107">
        <v>3.56</v>
      </c>
      <c r="C73" s="107">
        <v>0</v>
      </c>
      <c r="D73" s="107">
        <v>454.13</v>
      </c>
      <c r="E73" s="107">
        <v>0</v>
      </c>
      <c r="F73" s="110">
        <v>457.7</v>
      </c>
      <c r="G73" s="107">
        <v>256</v>
      </c>
      <c r="H73" s="107">
        <v>38.299999999999997</v>
      </c>
      <c r="I73" s="107">
        <v>38.299999999999997</v>
      </c>
      <c r="J73" s="107">
        <v>0</v>
      </c>
      <c r="K73" s="107">
        <v>199.73</v>
      </c>
      <c r="L73" s="107">
        <v>8.75</v>
      </c>
      <c r="M73" s="107">
        <v>0</v>
      </c>
      <c r="N73" s="110">
        <v>502.78</v>
      </c>
      <c r="O73" s="111">
        <v>-45.08</v>
      </c>
    </row>
    <row r="74" spans="1:15" ht="20.25" customHeight="1" x14ac:dyDescent="0.35">
      <c r="A74" s="148" t="s">
        <v>211</v>
      </c>
      <c r="B74" s="107">
        <v>112.6</v>
      </c>
      <c r="C74" s="107">
        <v>0</v>
      </c>
      <c r="D74" s="107">
        <v>1142.47</v>
      </c>
      <c r="E74" s="107">
        <v>79.98</v>
      </c>
      <c r="F74" s="110">
        <v>1335.05</v>
      </c>
      <c r="G74" s="107">
        <v>81.25</v>
      </c>
      <c r="H74" s="107">
        <v>32.08</v>
      </c>
      <c r="I74" s="107">
        <v>32.08</v>
      </c>
      <c r="J74" s="107">
        <v>0</v>
      </c>
      <c r="K74" s="107">
        <v>328.02</v>
      </c>
      <c r="L74" s="107">
        <v>6.04</v>
      </c>
      <c r="M74" s="107">
        <v>0</v>
      </c>
      <c r="N74" s="110">
        <v>447.4</v>
      </c>
      <c r="O74" s="111">
        <v>887.65</v>
      </c>
    </row>
    <row r="75" spans="1:15" ht="20.25" customHeight="1" x14ac:dyDescent="0.35">
      <c r="A75" s="148" t="s">
        <v>212</v>
      </c>
      <c r="B75" s="107">
        <v>0</v>
      </c>
      <c r="C75" s="107">
        <v>0</v>
      </c>
      <c r="D75" s="107">
        <v>1031.99</v>
      </c>
      <c r="E75" s="107">
        <v>31.9</v>
      </c>
      <c r="F75" s="110">
        <v>1063.8800000000001</v>
      </c>
      <c r="G75" s="107">
        <v>792</v>
      </c>
      <c r="H75" s="107">
        <v>16.54</v>
      </c>
      <c r="I75" s="107">
        <v>16.54</v>
      </c>
      <c r="J75" s="107">
        <v>0</v>
      </c>
      <c r="K75" s="107">
        <v>326.73</v>
      </c>
      <c r="L75" s="107">
        <v>5.51</v>
      </c>
      <c r="M75" s="107">
        <v>0</v>
      </c>
      <c r="N75" s="110">
        <v>1140.78</v>
      </c>
      <c r="O75" s="111">
        <v>-76.900000000000006</v>
      </c>
    </row>
    <row r="76" spans="1:15" ht="20.25" customHeight="1" x14ac:dyDescent="0.35">
      <c r="A76" s="148" t="s">
        <v>213</v>
      </c>
      <c r="B76" s="107">
        <v>37.020000000000003</v>
      </c>
      <c r="C76" s="107">
        <v>0</v>
      </c>
      <c r="D76" s="107">
        <v>920.64</v>
      </c>
      <c r="E76" s="107">
        <v>43.78</v>
      </c>
      <c r="F76" s="110">
        <v>1001.44</v>
      </c>
      <c r="G76" s="107">
        <v>222</v>
      </c>
      <c r="H76" s="107">
        <v>38.020000000000003</v>
      </c>
      <c r="I76" s="107">
        <v>38.020000000000003</v>
      </c>
      <c r="J76" s="107">
        <v>0</v>
      </c>
      <c r="K76" s="107">
        <v>291.7</v>
      </c>
      <c r="L76" s="107">
        <v>8.91</v>
      </c>
      <c r="M76" s="107">
        <v>0</v>
      </c>
      <c r="N76" s="110">
        <v>560.64</v>
      </c>
      <c r="O76" s="111">
        <v>440.8</v>
      </c>
    </row>
    <row r="77" spans="1:15" ht="20.25" customHeight="1" x14ac:dyDescent="0.35">
      <c r="A77" s="148" t="s">
        <v>214</v>
      </c>
      <c r="B77" s="107">
        <v>554.52</v>
      </c>
      <c r="C77" s="107">
        <v>0</v>
      </c>
      <c r="D77" s="107">
        <v>1083.97</v>
      </c>
      <c r="E77" s="107">
        <v>66.900000000000006</v>
      </c>
      <c r="F77" s="110">
        <v>1705.39</v>
      </c>
      <c r="G77" s="107">
        <v>13.62</v>
      </c>
      <c r="H77" s="107">
        <v>35.46</v>
      </c>
      <c r="I77" s="107">
        <v>35.46</v>
      </c>
      <c r="J77" s="107">
        <v>0</v>
      </c>
      <c r="K77" s="107">
        <v>289.33999999999997</v>
      </c>
      <c r="L77" s="107">
        <v>7.66</v>
      </c>
      <c r="M77" s="107">
        <v>0</v>
      </c>
      <c r="N77" s="110">
        <v>346.08</v>
      </c>
      <c r="O77" s="111">
        <v>1359.31</v>
      </c>
    </row>
    <row r="78" spans="1:15" ht="20.25" customHeight="1" x14ac:dyDescent="0.35">
      <c r="A78" s="148" t="s">
        <v>215</v>
      </c>
      <c r="B78" s="107">
        <v>588.71</v>
      </c>
      <c r="C78" s="107">
        <v>0</v>
      </c>
      <c r="D78" s="107">
        <v>1133.03</v>
      </c>
      <c r="E78" s="107">
        <v>275.85000000000002</v>
      </c>
      <c r="F78" s="110">
        <v>1997.58</v>
      </c>
      <c r="G78" s="107">
        <v>0</v>
      </c>
      <c r="H78" s="107">
        <v>35.46</v>
      </c>
      <c r="I78" s="107">
        <v>35.46</v>
      </c>
      <c r="J78" s="107">
        <v>0</v>
      </c>
      <c r="K78" s="107">
        <v>328.81</v>
      </c>
      <c r="L78" s="107">
        <v>9.19</v>
      </c>
      <c r="M78" s="107">
        <v>0</v>
      </c>
      <c r="N78" s="110">
        <v>373.46</v>
      </c>
      <c r="O78" s="111">
        <v>1624.12</v>
      </c>
    </row>
    <row r="79" spans="1:15" ht="20.25" customHeight="1" x14ac:dyDescent="0.35">
      <c r="A79" s="148" t="s">
        <v>216</v>
      </c>
      <c r="B79" s="107">
        <v>702.41</v>
      </c>
      <c r="C79" s="107">
        <v>0</v>
      </c>
      <c r="D79" s="107">
        <v>1069.18</v>
      </c>
      <c r="E79" s="107">
        <v>282.47000000000003</v>
      </c>
      <c r="F79" s="110">
        <v>2054.06</v>
      </c>
      <c r="G79" s="107">
        <v>0</v>
      </c>
      <c r="H79" s="107">
        <v>34.729999999999997</v>
      </c>
      <c r="I79" s="107">
        <v>34.729999999999997</v>
      </c>
      <c r="J79" s="107">
        <v>0</v>
      </c>
      <c r="K79" s="107">
        <v>319.58999999999997</v>
      </c>
      <c r="L79" s="107">
        <v>10.18</v>
      </c>
      <c r="M79" s="107">
        <v>0</v>
      </c>
      <c r="N79" s="110">
        <v>364.5</v>
      </c>
      <c r="O79" s="111">
        <v>1689.56</v>
      </c>
    </row>
    <row r="80" spans="1:15" ht="20.25" customHeight="1" x14ac:dyDescent="0.35">
      <c r="A80" s="148" t="s">
        <v>217</v>
      </c>
      <c r="B80" s="107">
        <v>965.7</v>
      </c>
      <c r="C80" s="107">
        <v>0</v>
      </c>
      <c r="D80" s="107">
        <v>961.05</v>
      </c>
      <c r="E80" s="107">
        <v>323.82</v>
      </c>
      <c r="F80" s="110">
        <v>2250.5700000000002</v>
      </c>
      <c r="G80" s="107">
        <v>0</v>
      </c>
      <c r="H80" s="107">
        <v>32.36</v>
      </c>
      <c r="I80" s="107">
        <v>32.36</v>
      </c>
      <c r="J80" s="107">
        <v>0</v>
      </c>
      <c r="K80" s="107">
        <v>301.66000000000003</v>
      </c>
      <c r="L80" s="107">
        <v>9.1999999999999993</v>
      </c>
      <c r="M80" s="107">
        <v>0</v>
      </c>
      <c r="N80" s="110">
        <v>343.21</v>
      </c>
      <c r="O80" s="111">
        <v>1907.37</v>
      </c>
    </row>
    <row r="81" spans="1:15" ht="20.25" customHeight="1" x14ac:dyDescent="0.35">
      <c r="A81" s="148" t="s">
        <v>218</v>
      </c>
      <c r="B81" s="107">
        <v>768.1</v>
      </c>
      <c r="C81" s="107">
        <v>0</v>
      </c>
      <c r="D81" s="107">
        <v>989.9</v>
      </c>
      <c r="E81" s="107">
        <v>387.97</v>
      </c>
      <c r="F81" s="110">
        <v>2145.96</v>
      </c>
      <c r="G81" s="107">
        <v>0</v>
      </c>
      <c r="H81" s="107">
        <v>32.81</v>
      </c>
      <c r="I81" s="107">
        <v>32.81</v>
      </c>
      <c r="J81" s="107">
        <v>0</v>
      </c>
      <c r="K81" s="107">
        <v>361.03</v>
      </c>
      <c r="L81" s="107">
        <v>9.68</v>
      </c>
      <c r="M81" s="107">
        <v>0</v>
      </c>
      <c r="N81" s="110">
        <v>403.53</v>
      </c>
      <c r="O81" s="111">
        <v>1742.43</v>
      </c>
    </row>
    <row r="82" spans="1:15" ht="20.25" customHeight="1" x14ac:dyDescent="0.35">
      <c r="A82" s="148" t="s">
        <v>219</v>
      </c>
      <c r="B82" s="107">
        <v>91.2</v>
      </c>
      <c r="C82" s="107">
        <v>0</v>
      </c>
      <c r="D82" s="107">
        <v>889.37</v>
      </c>
      <c r="E82" s="107">
        <v>350.08</v>
      </c>
      <c r="F82" s="110">
        <v>1330.64</v>
      </c>
      <c r="G82" s="107">
        <v>359.93</v>
      </c>
      <c r="H82" s="107">
        <v>25.77</v>
      </c>
      <c r="I82" s="107">
        <v>25.77</v>
      </c>
      <c r="J82" s="107">
        <v>0</v>
      </c>
      <c r="K82" s="107">
        <v>373.29</v>
      </c>
      <c r="L82" s="107">
        <v>8.39</v>
      </c>
      <c r="M82" s="107">
        <v>0</v>
      </c>
      <c r="N82" s="110">
        <v>767.39</v>
      </c>
      <c r="O82" s="111">
        <v>563.25</v>
      </c>
    </row>
    <row r="83" spans="1:15" ht="20.25" customHeight="1" x14ac:dyDescent="0.35">
      <c r="A83" s="148" t="s">
        <v>220</v>
      </c>
      <c r="B83" s="107">
        <v>0</v>
      </c>
      <c r="C83" s="107">
        <v>0</v>
      </c>
      <c r="D83" s="107">
        <v>909.98</v>
      </c>
      <c r="E83" s="107">
        <v>163.75</v>
      </c>
      <c r="F83" s="110">
        <v>1073.73</v>
      </c>
      <c r="G83" s="107">
        <v>935.75</v>
      </c>
      <c r="H83" s="107">
        <v>24.13</v>
      </c>
      <c r="I83" s="107">
        <v>24.13</v>
      </c>
      <c r="J83" s="107">
        <v>0</v>
      </c>
      <c r="K83" s="107">
        <v>389.65</v>
      </c>
      <c r="L83" s="107">
        <v>2.19</v>
      </c>
      <c r="M83" s="107">
        <v>0</v>
      </c>
      <c r="N83" s="110">
        <v>1351.71</v>
      </c>
      <c r="O83" s="111">
        <v>-277.98</v>
      </c>
    </row>
    <row r="84" spans="1:15" ht="20.25" customHeight="1" x14ac:dyDescent="0.35">
      <c r="A84" s="148" t="s">
        <v>221</v>
      </c>
      <c r="B84" s="107">
        <v>0</v>
      </c>
      <c r="C84" s="107">
        <v>0</v>
      </c>
      <c r="D84" s="107">
        <v>418.84</v>
      </c>
      <c r="E84" s="107">
        <v>163.58000000000001</v>
      </c>
      <c r="F84" s="110">
        <v>582.41</v>
      </c>
      <c r="G84" s="107">
        <v>576.83000000000004</v>
      </c>
      <c r="H84" s="107">
        <v>27.33</v>
      </c>
      <c r="I84" s="107">
        <v>27.33</v>
      </c>
      <c r="J84" s="107">
        <v>0</v>
      </c>
      <c r="K84" s="107">
        <v>361.15</v>
      </c>
      <c r="L84" s="107">
        <v>6.92</v>
      </c>
      <c r="M84" s="107">
        <v>0</v>
      </c>
      <c r="N84" s="110">
        <v>972.22</v>
      </c>
      <c r="O84" s="111">
        <v>-389.81</v>
      </c>
    </row>
    <row r="85" spans="1:15" ht="20.25" customHeight="1" x14ac:dyDescent="0.35">
      <c r="A85" s="148" t="s">
        <v>222</v>
      </c>
      <c r="B85" s="107">
        <v>39.799999999999997</v>
      </c>
      <c r="C85" s="107">
        <v>0</v>
      </c>
      <c r="D85" s="107">
        <v>929.62</v>
      </c>
      <c r="E85" s="107">
        <v>207.32</v>
      </c>
      <c r="F85" s="110">
        <v>1176.74</v>
      </c>
      <c r="G85" s="107">
        <v>833.48</v>
      </c>
      <c r="H85" s="107">
        <v>26.69</v>
      </c>
      <c r="I85" s="107">
        <v>26.69</v>
      </c>
      <c r="J85" s="107">
        <v>0</v>
      </c>
      <c r="K85" s="107">
        <v>333.16</v>
      </c>
      <c r="L85" s="107">
        <v>7.95</v>
      </c>
      <c r="M85" s="107">
        <v>0</v>
      </c>
      <c r="N85" s="110">
        <v>1201.27</v>
      </c>
      <c r="O85" s="111">
        <v>-24.53</v>
      </c>
    </row>
    <row r="86" spans="1:15" ht="20.25" customHeight="1" x14ac:dyDescent="0.35">
      <c r="A86" s="148" t="s">
        <v>223</v>
      </c>
      <c r="B86" s="107">
        <v>30.6</v>
      </c>
      <c r="C86" s="107">
        <v>0</v>
      </c>
      <c r="D86" s="107">
        <v>863.93</v>
      </c>
      <c r="E86" s="107">
        <v>286.39</v>
      </c>
      <c r="F86" s="110">
        <v>1180.92</v>
      </c>
      <c r="G86" s="107">
        <v>608.72</v>
      </c>
      <c r="H86" s="107">
        <v>15.9</v>
      </c>
      <c r="I86" s="107">
        <v>15.9</v>
      </c>
      <c r="J86" s="107">
        <v>0</v>
      </c>
      <c r="K86" s="107">
        <v>350.24</v>
      </c>
      <c r="L86" s="107">
        <v>7.41</v>
      </c>
      <c r="M86" s="107">
        <v>0</v>
      </c>
      <c r="N86" s="110">
        <v>982.28</v>
      </c>
      <c r="O86" s="111">
        <v>198.64</v>
      </c>
    </row>
    <row r="87" spans="1:15" ht="20.25" customHeight="1" x14ac:dyDescent="0.35">
      <c r="A87" s="148" t="s">
        <v>224</v>
      </c>
      <c r="B87" s="107">
        <v>0</v>
      </c>
      <c r="C87" s="107">
        <v>0</v>
      </c>
      <c r="D87" s="107">
        <v>940.18</v>
      </c>
      <c r="E87" s="107">
        <v>149.66999999999999</v>
      </c>
      <c r="F87" s="110">
        <v>1089.8599999999999</v>
      </c>
      <c r="G87" s="107">
        <v>1140.03</v>
      </c>
      <c r="H87" s="107">
        <v>5.3</v>
      </c>
      <c r="I87" s="107">
        <v>5.3</v>
      </c>
      <c r="J87" s="107">
        <v>0</v>
      </c>
      <c r="K87" s="107">
        <v>342.37</v>
      </c>
      <c r="L87" s="107">
        <v>6.96</v>
      </c>
      <c r="M87" s="107">
        <v>0</v>
      </c>
      <c r="N87" s="110">
        <v>1494.66</v>
      </c>
      <c r="O87" s="111">
        <v>-404.81</v>
      </c>
    </row>
    <row r="88" spans="1:15" ht="20.25" customHeight="1" x14ac:dyDescent="0.35">
      <c r="A88" s="148" t="s">
        <v>225</v>
      </c>
      <c r="B88" s="107">
        <v>0</v>
      </c>
      <c r="C88" s="107">
        <v>0</v>
      </c>
      <c r="D88" s="107">
        <v>1568.25</v>
      </c>
      <c r="E88" s="107">
        <v>374.21</v>
      </c>
      <c r="F88" s="110">
        <v>1942.46</v>
      </c>
      <c r="G88" s="107">
        <v>840.06</v>
      </c>
      <c r="H88" s="107">
        <v>25.77</v>
      </c>
      <c r="I88" s="107">
        <v>25.77</v>
      </c>
      <c r="J88" s="107">
        <v>0</v>
      </c>
      <c r="K88" s="107">
        <v>337.67</v>
      </c>
      <c r="L88" s="107">
        <v>6.26</v>
      </c>
      <c r="M88" s="107">
        <v>0</v>
      </c>
      <c r="N88" s="110">
        <v>1209.77</v>
      </c>
      <c r="O88" s="111">
        <v>732.69</v>
      </c>
    </row>
    <row r="89" spans="1:15" ht="20.25" customHeight="1" x14ac:dyDescent="0.35">
      <c r="A89" s="152" t="s">
        <v>618</v>
      </c>
      <c r="B89" s="107">
        <v>77.599999999999994</v>
      </c>
      <c r="C89" s="107">
        <v>67.45</v>
      </c>
      <c r="D89" s="107">
        <v>2127.5100000000002</v>
      </c>
      <c r="E89" s="107">
        <v>372.91</v>
      </c>
      <c r="F89" s="110">
        <v>2645.47</v>
      </c>
      <c r="G89" s="107">
        <v>135.63999999999999</v>
      </c>
      <c r="H89" s="107">
        <v>28.61</v>
      </c>
      <c r="I89" s="107">
        <v>28.61</v>
      </c>
      <c r="J89" s="107">
        <v>0</v>
      </c>
      <c r="K89" s="107">
        <v>375.74</v>
      </c>
      <c r="L89" s="107">
        <v>7.96</v>
      </c>
      <c r="M89" s="107">
        <v>0</v>
      </c>
      <c r="N89" s="110">
        <v>547.94000000000005</v>
      </c>
      <c r="O89" s="111">
        <v>2097.5300000000002</v>
      </c>
    </row>
    <row r="90" spans="1:15" ht="20.25" customHeight="1" x14ac:dyDescent="0.35">
      <c r="A90" s="148" t="s">
        <v>227</v>
      </c>
      <c r="B90" s="107">
        <v>112.1</v>
      </c>
      <c r="C90" s="107">
        <v>772.53</v>
      </c>
      <c r="D90" s="107">
        <v>2335.64</v>
      </c>
      <c r="E90" s="107">
        <v>375.52</v>
      </c>
      <c r="F90" s="110">
        <v>3595.79</v>
      </c>
      <c r="G90" s="107">
        <v>71.290000000000006</v>
      </c>
      <c r="H90" s="107">
        <v>28.7</v>
      </c>
      <c r="I90" s="107">
        <v>28.7</v>
      </c>
      <c r="J90" s="107">
        <v>0</v>
      </c>
      <c r="K90" s="107">
        <v>379.91</v>
      </c>
      <c r="L90" s="107">
        <v>9.82</v>
      </c>
      <c r="M90" s="107">
        <v>0</v>
      </c>
      <c r="N90" s="110">
        <v>489.72</v>
      </c>
      <c r="O90" s="111">
        <v>3106.07</v>
      </c>
    </row>
    <row r="91" spans="1:15" ht="20.25" customHeight="1" x14ac:dyDescent="0.35">
      <c r="A91" s="148" t="s">
        <v>228</v>
      </c>
      <c r="B91" s="107">
        <v>183.76</v>
      </c>
      <c r="C91" s="107">
        <v>761.62</v>
      </c>
      <c r="D91" s="107">
        <v>2128.92</v>
      </c>
      <c r="E91" s="107">
        <v>407.12</v>
      </c>
      <c r="F91" s="110">
        <v>3481.42</v>
      </c>
      <c r="G91" s="107">
        <v>72.599999999999994</v>
      </c>
      <c r="H91" s="107">
        <v>29.53</v>
      </c>
      <c r="I91" s="107">
        <v>29.53</v>
      </c>
      <c r="J91" s="107">
        <v>0</v>
      </c>
      <c r="K91" s="107">
        <v>406.96</v>
      </c>
      <c r="L91" s="107">
        <v>10.1</v>
      </c>
      <c r="M91" s="107">
        <v>0</v>
      </c>
      <c r="N91" s="110">
        <v>519.19000000000005</v>
      </c>
      <c r="O91" s="111">
        <v>2962.23</v>
      </c>
    </row>
    <row r="92" spans="1:15" ht="20.25" customHeight="1" x14ac:dyDescent="0.35">
      <c r="A92" s="148" t="s">
        <v>229</v>
      </c>
      <c r="B92" s="107">
        <v>134.56</v>
      </c>
      <c r="C92" s="107">
        <v>668.75</v>
      </c>
      <c r="D92" s="107">
        <v>2316.67</v>
      </c>
      <c r="E92" s="107">
        <v>293.01</v>
      </c>
      <c r="F92" s="110">
        <v>3413</v>
      </c>
      <c r="G92" s="107">
        <v>96.59</v>
      </c>
      <c r="H92" s="107">
        <v>24.79</v>
      </c>
      <c r="I92" s="107">
        <v>24.79</v>
      </c>
      <c r="J92" s="107">
        <v>0</v>
      </c>
      <c r="K92" s="107">
        <v>395.75</v>
      </c>
      <c r="L92" s="107">
        <v>8.98</v>
      </c>
      <c r="M92" s="107">
        <v>0</v>
      </c>
      <c r="N92" s="110">
        <v>526.11</v>
      </c>
      <c r="O92" s="111">
        <v>2886.89</v>
      </c>
    </row>
    <row r="93" spans="1:15" ht="20.25" customHeight="1" x14ac:dyDescent="0.35">
      <c r="A93" s="148" t="s">
        <v>230</v>
      </c>
      <c r="B93" s="107">
        <v>0.46</v>
      </c>
      <c r="C93" s="107">
        <v>736.56</v>
      </c>
      <c r="D93" s="107">
        <v>2464.06</v>
      </c>
      <c r="E93" s="107">
        <v>83.36</v>
      </c>
      <c r="F93" s="110">
        <v>3284.44</v>
      </c>
      <c r="G93" s="107">
        <v>390.93</v>
      </c>
      <c r="H93" s="107">
        <v>26.41</v>
      </c>
      <c r="I93" s="107">
        <v>26.41</v>
      </c>
      <c r="J93" s="107">
        <v>0</v>
      </c>
      <c r="K93" s="107">
        <v>411.22</v>
      </c>
      <c r="L93" s="107">
        <v>10.15</v>
      </c>
      <c r="M93" s="107">
        <v>0</v>
      </c>
      <c r="N93" s="110">
        <v>838.71</v>
      </c>
      <c r="O93" s="111">
        <v>2445.73</v>
      </c>
    </row>
    <row r="94" spans="1:15" ht="20.25" customHeight="1" x14ac:dyDescent="0.35">
      <c r="A94" s="148" t="s">
        <v>231</v>
      </c>
      <c r="B94" s="107">
        <v>0</v>
      </c>
      <c r="C94" s="107">
        <v>646.82000000000005</v>
      </c>
      <c r="D94" s="107">
        <v>2036.68</v>
      </c>
      <c r="E94" s="107">
        <v>17.66</v>
      </c>
      <c r="F94" s="110">
        <v>2701.15</v>
      </c>
      <c r="G94" s="107">
        <v>1037.1099999999999</v>
      </c>
      <c r="H94" s="107">
        <v>30.67</v>
      </c>
      <c r="I94" s="107">
        <v>30.67</v>
      </c>
      <c r="J94" s="107">
        <v>0</v>
      </c>
      <c r="K94" s="107">
        <v>340.09</v>
      </c>
      <c r="L94" s="107">
        <v>8.09</v>
      </c>
      <c r="M94" s="107">
        <v>0</v>
      </c>
      <c r="N94" s="110">
        <v>1415.96</v>
      </c>
      <c r="O94" s="111">
        <v>1285.19</v>
      </c>
    </row>
    <row r="95" spans="1:15" ht="20.25" customHeight="1" x14ac:dyDescent="0.35">
      <c r="A95" s="148" t="s">
        <v>232</v>
      </c>
      <c r="B95" s="107">
        <v>0</v>
      </c>
      <c r="C95" s="107">
        <v>371.86</v>
      </c>
      <c r="D95" s="107">
        <v>1117.69</v>
      </c>
      <c r="E95" s="107">
        <v>27.36</v>
      </c>
      <c r="F95" s="110">
        <v>1516.91</v>
      </c>
      <c r="G95" s="107">
        <v>918.14</v>
      </c>
      <c r="H95" s="107">
        <v>30.16</v>
      </c>
      <c r="I95" s="107">
        <v>30.16</v>
      </c>
      <c r="J95" s="107">
        <v>0</v>
      </c>
      <c r="K95" s="107">
        <v>315.93</v>
      </c>
      <c r="L95" s="107">
        <v>9.02</v>
      </c>
      <c r="M95" s="107">
        <v>0</v>
      </c>
      <c r="N95" s="110">
        <v>1273.25</v>
      </c>
      <c r="O95" s="111">
        <v>243.66</v>
      </c>
    </row>
    <row r="96" spans="1:15" ht="20.25" customHeight="1" x14ac:dyDescent="0.35">
      <c r="A96" s="148" t="s">
        <v>233</v>
      </c>
      <c r="B96" s="107">
        <v>43.69</v>
      </c>
      <c r="C96" s="107">
        <v>362.73</v>
      </c>
      <c r="D96" s="107">
        <v>930.34</v>
      </c>
      <c r="E96" s="107">
        <v>25.91</v>
      </c>
      <c r="F96" s="110">
        <v>1362.67</v>
      </c>
      <c r="G96" s="107">
        <v>252.34</v>
      </c>
      <c r="H96" s="107">
        <v>34.51</v>
      </c>
      <c r="I96" s="107">
        <v>34.51</v>
      </c>
      <c r="J96" s="107">
        <v>0</v>
      </c>
      <c r="K96" s="107">
        <v>351.4</v>
      </c>
      <c r="L96" s="107">
        <v>9.02</v>
      </c>
      <c r="M96" s="107">
        <v>0</v>
      </c>
      <c r="N96" s="110">
        <v>647.27</v>
      </c>
      <c r="O96" s="111">
        <v>715.4</v>
      </c>
    </row>
    <row r="97" spans="1:15" ht="20.25" customHeight="1" x14ac:dyDescent="0.35">
      <c r="A97" s="148" t="s">
        <v>234</v>
      </c>
      <c r="B97" s="107">
        <v>0</v>
      </c>
      <c r="C97" s="107">
        <v>375.08</v>
      </c>
      <c r="D97" s="107">
        <v>917.15</v>
      </c>
      <c r="E97" s="107">
        <v>22.64</v>
      </c>
      <c r="F97" s="110">
        <v>1314.87</v>
      </c>
      <c r="G97" s="107">
        <v>753.59</v>
      </c>
      <c r="H97" s="107">
        <v>63.03</v>
      </c>
      <c r="I97" s="107">
        <v>63.03</v>
      </c>
      <c r="J97" s="107">
        <v>0</v>
      </c>
      <c r="K97" s="107">
        <v>369.7</v>
      </c>
      <c r="L97" s="107">
        <v>8.32</v>
      </c>
      <c r="M97" s="107">
        <v>0</v>
      </c>
      <c r="N97" s="110">
        <v>1194.6400000000001</v>
      </c>
      <c r="O97" s="111">
        <v>120.23</v>
      </c>
    </row>
    <row r="98" spans="1:15" ht="20.25" customHeight="1" x14ac:dyDescent="0.35">
      <c r="A98" s="148" t="s">
        <v>235</v>
      </c>
      <c r="B98" s="107">
        <v>5.5</v>
      </c>
      <c r="C98" s="107">
        <v>370.95</v>
      </c>
      <c r="D98" s="107">
        <v>1123.29</v>
      </c>
      <c r="E98" s="107">
        <v>22.43</v>
      </c>
      <c r="F98" s="110">
        <v>1522.16</v>
      </c>
      <c r="G98" s="107">
        <v>274.08</v>
      </c>
      <c r="H98" s="107">
        <v>81.45</v>
      </c>
      <c r="I98" s="107">
        <v>81.45</v>
      </c>
      <c r="J98" s="107">
        <v>0</v>
      </c>
      <c r="K98" s="107">
        <v>362.02</v>
      </c>
      <c r="L98" s="107">
        <v>7.68</v>
      </c>
      <c r="M98" s="107">
        <v>0</v>
      </c>
      <c r="N98" s="110">
        <v>725.23</v>
      </c>
      <c r="O98" s="111">
        <v>796.93</v>
      </c>
    </row>
    <row r="99" spans="1:15" ht="20.25" customHeight="1" x14ac:dyDescent="0.35">
      <c r="A99" s="148" t="s">
        <v>236</v>
      </c>
      <c r="B99" s="107">
        <v>0.73</v>
      </c>
      <c r="C99" s="107">
        <v>253.83</v>
      </c>
      <c r="D99" s="107">
        <v>1277.44</v>
      </c>
      <c r="E99" s="107">
        <v>28.75</v>
      </c>
      <c r="F99" s="110">
        <v>1560.75</v>
      </c>
      <c r="G99" s="107">
        <v>165.42</v>
      </c>
      <c r="H99" s="107">
        <v>22.68</v>
      </c>
      <c r="I99" s="107">
        <v>22.68</v>
      </c>
      <c r="J99" s="107">
        <v>2.17</v>
      </c>
      <c r="K99" s="107">
        <v>369.22</v>
      </c>
      <c r="L99" s="107">
        <v>8.14</v>
      </c>
      <c r="M99" s="107">
        <v>0</v>
      </c>
      <c r="N99" s="110">
        <v>567.64</v>
      </c>
      <c r="O99" s="111">
        <v>993.12</v>
      </c>
    </row>
    <row r="100" spans="1:15" ht="20.25" customHeight="1" x14ac:dyDescent="0.35">
      <c r="A100" s="148" t="s">
        <v>237</v>
      </c>
      <c r="B100" s="107">
        <v>28.21</v>
      </c>
      <c r="C100" s="107">
        <v>376.88</v>
      </c>
      <c r="D100" s="107">
        <v>2255.9899999999998</v>
      </c>
      <c r="E100" s="107">
        <v>70.75</v>
      </c>
      <c r="F100" s="110">
        <v>2731.83</v>
      </c>
      <c r="G100" s="107">
        <v>526.55999999999995</v>
      </c>
      <c r="H100" s="107">
        <v>84.29</v>
      </c>
      <c r="I100" s="107">
        <v>84.29</v>
      </c>
      <c r="J100" s="107">
        <v>3.86</v>
      </c>
      <c r="K100" s="107">
        <v>395.25</v>
      </c>
      <c r="L100" s="107">
        <v>3.35</v>
      </c>
      <c r="M100" s="107">
        <v>0</v>
      </c>
      <c r="N100" s="110">
        <v>1013.3</v>
      </c>
      <c r="O100" s="111">
        <v>1718.53</v>
      </c>
    </row>
    <row r="101" spans="1:15" ht="20.25" customHeight="1" x14ac:dyDescent="0.35">
      <c r="A101" s="148" t="s">
        <v>238</v>
      </c>
      <c r="B101" s="107">
        <v>31.02</v>
      </c>
      <c r="C101" s="107">
        <v>1031.58</v>
      </c>
      <c r="D101" s="107">
        <v>1716.1</v>
      </c>
      <c r="E101" s="107">
        <v>234.31</v>
      </c>
      <c r="F101" s="110">
        <v>3013.01</v>
      </c>
      <c r="G101" s="107">
        <v>142.81</v>
      </c>
      <c r="H101" s="107">
        <v>87.21</v>
      </c>
      <c r="I101" s="107">
        <v>87.21</v>
      </c>
      <c r="J101" s="107">
        <v>3.68</v>
      </c>
      <c r="K101" s="107">
        <v>431.79</v>
      </c>
      <c r="L101" s="107">
        <v>9.73</v>
      </c>
      <c r="M101" s="107">
        <v>0</v>
      </c>
      <c r="N101" s="110">
        <v>675.23</v>
      </c>
      <c r="O101" s="111">
        <v>2337.7800000000002</v>
      </c>
    </row>
    <row r="102" spans="1:15" ht="20.25" customHeight="1" x14ac:dyDescent="0.35">
      <c r="A102" s="148" t="s">
        <v>239</v>
      </c>
      <c r="B102" s="107">
        <v>164.84</v>
      </c>
      <c r="C102" s="107">
        <v>1150</v>
      </c>
      <c r="D102" s="107">
        <v>2054.4299999999998</v>
      </c>
      <c r="E102" s="107">
        <v>170.7</v>
      </c>
      <c r="F102" s="110">
        <v>3539.97</v>
      </c>
      <c r="G102" s="107">
        <v>66</v>
      </c>
      <c r="H102" s="107">
        <v>87.35</v>
      </c>
      <c r="I102" s="107">
        <v>87.35</v>
      </c>
      <c r="J102" s="107">
        <v>3.98</v>
      </c>
      <c r="K102" s="107">
        <v>403.28</v>
      </c>
      <c r="L102" s="107">
        <v>10.23</v>
      </c>
      <c r="M102" s="107">
        <v>0</v>
      </c>
      <c r="N102" s="110">
        <v>570.84</v>
      </c>
      <c r="O102" s="111">
        <v>2969.13</v>
      </c>
    </row>
    <row r="103" spans="1:15" ht="20.25" customHeight="1" x14ac:dyDescent="0.35">
      <c r="A103" s="148" t="s">
        <v>240</v>
      </c>
      <c r="B103" s="107">
        <v>449.89</v>
      </c>
      <c r="C103" s="107">
        <v>1126.17</v>
      </c>
      <c r="D103" s="107">
        <v>2204.06</v>
      </c>
      <c r="E103" s="107">
        <v>172.71</v>
      </c>
      <c r="F103" s="110">
        <v>3952.82</v>
      </c>
      <c r="G103" s="107">
        <v>11.7</v>
      </c>
      <c r="H103" s="107">
        <v>98.6</v>
      </c>
      <c r="I103" s="107">
        <v>98.6</v>
      </c>
      <c r="J103" s="107">
        <v>3.54</v>
      </c>
      <c r="K103" s="107">
        <v>410.81</v>
      </c>
      <c r="L103" s="107">
        <v>12.22</v>
      </c>
      <c r="M103" s="107">
        <v>0</v>
      </c>
      <c r="N103" s="110">
        <v>536.88</v>
      </c>
      <c r="O103" s="111">
        <v>3415.94</v>
      </c>
    </row>
    <row r="104" spans="1:15" ht="20.25" customHeight="1" x14ac:dyDescent="0.35">
      <c r="A104" s="148" t="s">
        <v>241</v>
      </c>
      <c r="B104" s="107">
        <v>165.79</v>
      </c>
      <c r="C104" s="107">
        <v>986.18</v>
      </c>
      <c r="D104" s="107">
        <v>2527.9</v>
      </c>
      <c r="E104" s="107">
        <v>12.18</v>
      </c>
      <c r="F104" s="110">
        <v>3692.04</v>
      </c>
      <c r="G104" s="107">
        <v>31.19</v>
      </c>
      <c r="H104" s="107">
        <v>55.05</v>
      </c>
      <c r="I104" s="107">
        <v>55.05</v>
      </c>
      <c r="J104" s="107">
        <v>3.09</v>
      </c>
      <c r="K104" s="107">
        <v>422.13</v>
      </c>
      <c r="L104" s="107">
        <v>11.61</v>
      </c>
      <c r="M104" s="107">
        <v>0</v>
      </c>
      <c r="N104" s="110">
        <v>523.08000000000004</v>
      </c>
      <c r="O104" s="111">
        <v>3168.96</v>
      </c>
    </row>
    <row r="105" spans="1:15" ht="20.25" customHeight="1" x14ac:dyDescent="0.35">
      <c r="A105" s="148" t="s">
        <v>242</v>
      </c>
      <c r="B105" s="107">
        <v>175.1</v>
      </c>
      <c r="C105" s="107">
        <v>1037.71</v>
      </c>
      <c r="D105" s="107">
        <v>2721.61</v>
      </c>
      <c r="E105" s="107">
        <v>8.5</v>
      </c>
      <c r="F105" s="110">
        <v>3942.92</v>
      </c>
      <c r="G105" s="107">
        <v>23.11</v>
      </c>
      <c r="H105" s="107">
        <v>67.61</v>
      </c>
      <c r="I105" s="107">
        <v>67.61</v>
      </c>
      <c r="J105" s="107">
        <v>3.6</v>
      </c>
      <c r="K105" s="107">
        <v>451.74</v>
      </c>
      <c r="L105" s="107">
        <v>11.71</v>
      </c>
      <c r="M105" s="107">
        <v>0</v>
      </c>
      <c r="N105" s="110">
        <v>557.78</v>
      </c>
      <c r="O105" s="111">
        <v>3385.14</v>
      </c>
    </row>
    <row r="106" spans="1:15" ht="20.25" customHeight="1" x14ac:dyDescent="0.35">
      <c r="A106" s="148" t="s">
        <v>243</v>
      </c>
      <c r="B106" s="107">
        <v>276.92</v>
      </c>
      <c r="C106" s="107">
        <v>850.31</v>
      </c>
      <c r="D106" s="107">
        <v>2028.42</v>
      </c>
      <c r="E106" s="107">
        <v>53.07</v>
      </c>
      <c r="F106" s="110">
        <v>3208.72</v>
      </c>
      <c r="G106" s="107">
        <v>41.28</v>
      </c>
      <c r="H106" s="107">
        <v>85.68</v>
      </c>
      <c r="I106" s="107">
        <v>85.68</v>
      </c>
      <c r="J106" s="107">
        <v>1.85</v>
      </c>
      <c r="K106" s="107">
        <v>423.43</v>
      </c>
      <c r="L106" s="107">
        <v>8.84</v>
      </c>
      <c r="M106" s="107">
        <v>0</v>
      </c>
      <c r="N106" s="110">
        <v>561.09</v>
      </c>
      <c r="O106" s="111">
        <v>2647.63</v>
      </c>
    </row>
    <row r="107" spans="1:15" ht="20.25" customHeight="1" x14ac:dyDescent="0.35">
      <c r="A107" s="148" t="s">
        <v>244</v>
      </c>
      <c r="B107" s="107">
        <v>26.7</v>
      </c>
      <c r="C107" s="107">
        <v>551.64</v>
      </c>
      <c r="D107" s="107">
        <v>1533.85</v>
      </c>
      <c r="E107" s="107">
        <v>26.69</v>
      </c>
      <c r="F107" s="110">
        <v>2138.88</v>
      </c>
      <c r="G107" s="107">
        <v>444</v>
      </c>
      <c r="H107" s="107">
        <v>107.61</v>
      </c>
      <c r="I107" s="107">
        <v>107.61</v>
      </c>
      <c r="J107" s="107">
        <v>2.93</v>
      </c>
      <c r="K107" s="107">
        <v>402.79</v>
      </c>
      <c r="L107" s="107">
        <v>9.64</v>
      </c>
      <c r="M107" s="107">
        <v>0</v>
      </c>
      <c r="N107" s="110">
        <v>966.97</v>
      </c>
      <c r="O107" s="111">
        <v>1171.9100000000001</v>
      </c>
    </row>
    <row r="108" spans="1:15" ht="20.25" customHeight="1" x14ac:dyDescent="0.35">
      <c r="A108" s="148" t="s">
        <v>245</v>
      </c>
      <c r="B108" s="107">
        <v>0</v>
      </c>
      <c r="C108" s="107">
        <v>522.61</v>
      </c>
      <c r="D108" s="107">
        <v>1150.96</v>
      </c>
      <c r="E108" s="107">
        <v>8.74</v>
      </c>
      <c r="F108" s="110">
        <v>1682.31</v>
      </c>
      <c r="G108" s="107">
        <v>527.4</v>
      </c>
      <c r="H108" s="107">
        <v>96.44</v>
      </c>
      <c r="I108" s="107">
        <v>96.44</v>
      </c>
      <c r="J108" s="107">
        <v>2.59</v>
      </c>
      <c r="K108" s="107">
        <v>348.4</v>
      </c>
      <c r="L108" s="107">
        <v>9.44</v>
      </c>
      <c r="M108" s="107">
        <v>0</v>
      </c>
      <c r="N108" s="110">
        <v>984.27</v>
      </c>
      <c r="O108" s="111">
        <v>698.04</v>
      </c>
    </row>
    <row r="109" spans="1:15" ht="20.25" customHeight="1" x14ac:dyDescent="0.35">
      <c r="A109" s="148" t="s">
        <v>246</v>
      </c>
      <c r="B109" s="107">
        <v>0.81</v>
      </c>
      <c r="C109" s="107">
        <v>533.37</v>
      </c>
      <c r="D109" s="107">
        <v>2362.41</v>
      </c>
      <c r="E109" s="107">
        <v>21.62</v>
      </c>
      <c r="F109" s="110">
        <v>2918.2</v>
      </c>
      <c r="G109" s="107">
        <v>554.57000000000005</v>
      </c>
      <c r="H109" s="107">
        <v>79.319999999999993</v>
      </c>
      <c r="I109" s="107">
        <v>79.319999999999993</v>
      </c>
      <c r="J109" s="107">
        <v>2.92</v>
      </c>
      <c r="K109" s="107">
        <v>377.45</v>
      </c>
      <c r="L109" s="107">
        <v>8.76</v>
      </c>
      <c r="M109" s="107">
        <v>0</v>
      </c>
      <c r="N109" s="110">
        <v>1023.04</v>
      </c>
      <c r="O109" s="111">
        <v>1895.17</v>
      </c>
    </row>
    <row r="110" spans="1:15" ht="20.25" customHeight="1" x14ac:dyDescent="0.35">
      <c r="A110" s="148" t="s">
        <v>247</v>
      </c>
      <c r="B110" s="107">
        <v>0</v>
      </c>
      <c r="C110" s="107">
        <v>499.83</v>
      </c>
      <c r="D110" s="107">
        <v>1375.25</v>
      </c>
      <c r="E110" s="107">
        <v>16.47</v>
      </c>
      <c r="F110" s="110">
        <v>1891.56</v>
      </c>
      <c r="G110" s="107">
        <v>565.86</v>
      </c>
      <c r="H110" s="107">
        <v>74.64</v>
      </c>
      <c r="I110" s="107">
        <v>74.64</v>
      </c>
      <c r="J110" s="107">
        <v>3.9</v>
      </c>
      <c r="K110" s="107">
        <v>369.49</v>
      </c>
      <c r="L110" s="107">
        <v>9.0500000000000007</v>
      </c>
      <c r="M110" s="107">
        <v>0</v>
      </c>
      <c r="N110" s="110">
        <v>1022.94</v>
      </c>
      <c r="O110" s="111">
        <v>868.62</v>
      </c>
    </row>
    <row r="111" spans="1:15" ht="20.25" customHeight="1" x14ac:dyDescent="0.35">
      <c r="A111" s="148" t="s">
        <v>248</v>
      </c>
      <c r="B111" s="107">
        <v>0</v>
      </c>
      <c r="C111" s="107">
        <v>296.5</v>
      </c>
      <c r="D111" s="107">
        <v>1071.3399999999999</v>
      </c>
      <c r="E111" s="107">
        <v>35.56</v>
      </c>
      <c r="F111" s="110">
        <v>1403.39</v>
      </c>
      <c r="G111" s="107">
        <v>373.63</v>
      </c>
      <c r="H111" s="107">
        <v>27.95</v>
      </c>
      <c r="I111" s="107">
        <v>27.95</v>
      </c>
      <c r="J111" s="107">
        <v>2.83</v>
      </c>
      <c r="K111" s="107">
        <v>363.76</v>
      </c>
      <c r="L111" s="107">
        <v>4.62</v>
      </c>
      <c r="M111" s="107">
        <v>0</v>
      </c>
      <c r="N111" s="110">
        <v>772.78</v>
      </c>
      <c r="O111" s="111">
        <v>630.61</v>
      </c>
    </row>
    <row r="112" spans="1:15" ht="20.25" customHeight="1" x14ac:dyDescent="0.35">
      <c r="A112" s="148" t="s">
        <v>249</v>
      </c>
      <c r="B112" s="107">
        <v>0</v>
      </c>
      <c r="C112" s="107">
        <v>488.86</v>
      </c>
      <c r="D112" s="107">
        <v>2813.66</v>
      </c>
      <c r="E112" s="107">
        <v>74.19</v>
      </c>
      <c r="F112" s="110">
        <v>3376.71</v>
      </c>
      <c r="G112" s="107">
        <v>997.96</v>
      </c>
      <c r="H112" s="107">
        <v>60.27</v>
      </c>
      <c r="I112" s="107">
        <v>60.27</v>
      </c>
      <c r="J112" s="107">
        <v>2.67</v>
      </c>
      <c r="K112" s="107">
        <v>396.03</v>
      </c>
      <c r="L112" s="107">
        <v>8.3000000000000007</v>
      </c>
      <c r="M112" s="107">
        <v>0</v>
      </c>
      <c r="N112" s="110">
        <v>1465.22</v>
      </c>
      <c r="O112" s="111">
        <v>1911.49</v>
      </c>
    </row>
    <row r="113" spans="1:15" ht="20.25" customHeight="1" x14ac:dyDescent="0.35">
      <c r="A113" s="148" t="s">
        <v>250</v>
      </c>
      <c r="B113" s="107">
        <v>1.18</v>
      </c>
      <c r="C113" s="107">
        <v>748.04</v>
      </c>
      <c r="D113" s="107">
        <v>2773.74</v>
      </c>
      <c r="E113" s="107">
        <v>182.15</v>
      </c>
      <c r="F113" s="110">
        <v>3705.1</v>
      </c>
      <c r="G113" s="107">
        <v>428.28</v>
      </c>
      <c r="H113" s="107">
        <v>62.23</v>
      </c>
      <c r="I113" s="107">
        <v>62.23</v>
      </c>
      <c r="J113" s="107">
        <v>2.4900000000000002</v>
      </c>
      <c r="K113" s="107">
        <v>419.72</v>
      </c>
      <c r="L113" s="107">
        <v>11.32</v>
      </c>
      <c r="M113" s="107">
        <v>0</v>
      </c>
      <c r="N113" s="110">
        <v>924.04</v>
      </c>
      <c r="O113" s="111">
        <v>2781.07</v>
      </c>
    </row>
    <row r="114" spans="1:15" ht="20.25" customHeight="1" x14ac:dyDescent="0.35">
      <c r="A114" s="148" t="s">
        <v>251</v>
      </c>
      <c r="B114" s="107">
        <v>30.43</v>
      </c>
      <c r="C114" s="107">
        <v>798.36</v>
      </c>
      <c r="D114" s="107">
        <v>3122.87</v>
      </c>
      <c r="E114" s="107">
        <v>222.9</v>
      </c>
      <c r="F114" s="110">
        <v>4174.5600000000004</v>
      </c>
      <c r="G114" s="107">
        <v>184.86</v>
      </c>
      <c r="H114" s="107">
        <v>85.85</v>
      </c>
      <c r="I114" s="107">
        <v>85.85</v>
      </c>
      <c r="J114" s="107">
        <v>2.4900000000000002</v>
      </c>
      <c r="K114" s="107">
        <v>449.29</v>
      </c>
      <c r="L114" s="107">
        <v>11.8</v>
      </c>
      <c r="M114" s="107">
        <v>0</v>
      </c>
      <c r="N114" s="110">
        <v>734.29</v>
      </c>
      <c r="O114" s="111">
        <v>3440.28</v>
      </c>
    </row>
    <row r="115" spans="1:15" ht="20.25" customHeight="1" x14ac:dyDescent="0.35">
      <c r="A115" s="148" t="s">
        <v>252</v>
      </c>
      <c r="B115" s="107">
        <v>6.39</v>
      </c>
      <c r="C115" s="107">
        <v>841.95</v>
      </c>
      <c r="D115" s="107">
        <v>2939.45</v>
      </c>
      <c r="E115" s="107">
        <v>423.22</v>
      </c>
      <c r="F115" s="110">
        <v>4211.01</v>
      </c>
      <c r="G115" s="107">
        <v>801.43</v>
      </c>
      <c r="H115" s="107">
        <v>81.02</v>
      </c>
      <c r="I115" s="107">
        <v>81.02</v>
      </c>
      <c r="J115" s="107">
        <v>3.02</v>
      </c>
      <c r="K115" s="107">
        <v>444.31</v>
      </c>
      <c r="L115" s="107">
        <v>11.82</v>
      </c>
      <c r="M115" s="107">
        <v>0</v>
      </c>
      <c r="N115" s="110">
        <v>1341.6</v>
      </c>
      <c r="O115" s="111">
        <v>2869.4</v>
      </c>
    </row>
    <row r="116" spans="1:15" ht="20.25" customHeight="1" x14ac:dyDescent="0.35">
      <c r="A116" s="148" t="s">
        <v>253</v>
      </c>
      <c r="B116" s="107">
        <v>99</v>
      </c>
      <c r="C116" s="107">
        <v>783.15</v>
      </c>
      <c r="D116" s="107">
        <v>2923.37</v>
      </c>
      <c r="E116" s="107">
        <v>374.38</v>
      </c>
      <c r="F116" s="110">
        <v>4179.91</v>
      </c>
      <c r="G116" s="107">
        <v>227.91</v>
      </c>
      <c r="H116" s="107">
        <v>113.56</v>
      </c>
      <c r="I116" s="107">
        <v>113.56</v>
      </c>
      <c r="J116" s="107">
        <v>2.34</v>
      </c>
      <c r="K116" s="107">
        <v>411.92</v>
      </c>
      <c r="L116" s="107">
        <v>10.81</v>
      </c>
      <c r="M116" s="107">
        <v>0</v>
      </c>
      <c r="N116" s="110">
        <v>766.54</v>
      </c>
      <c r="O116" s="111">
        <v>3413.36</v>
      </c>
    </row>
    <row r="117" spans="1:15" ht="20.25" customHeight="1" x14ac:dyDescent="0.35">
      <c r="A117" s="148" t="s">
        <v>254</v>
      </c>
      <c r="B117" s="107">
        <v>29.15</v>
      </c>
      <c r="C117" s="107">
        <v>749.92</v>
      </c>
      <c r="D117" s="107">
        <v>3319.7</v>
      </c>
      <c r="E117" s="107">
        <v>445.01</v>
      </c>
      <c r="F117" s="110">
        <v>4543.78</v>
      </c>
      <c r="G117" s="107">
        <v>364.82</v>
      </c>
      <c r="H117" s="107">
        <v>120.83</v>
      </c>
      <c r="I117" s="107">
        <v>120.83</v>
      </c>
      <c r="J117" s="107">
        <v>2.2000000000000002</v>
      </c>
      <c r="K117" s="107">
        <v>403.79</v>
      </c>
      <c r="L117" s="107">
        <v>11.75</v>
      </c>
      <c r="M117" s="107">
        <v>0</v>
      </c>
      <c r="N117" s="110">
        <v>903.38</v>
      </c>
      <c r="O117" s="111">
        <v>3640.4</v>
      </c>
    </row>
    <row r="118" spans="1:15" ht="20.25" customHeight="1" x14ac:dyDescent="0.35">
      <c r="A118" s="148" t="s">
        <v>255</v>
      </c>
      <c r="B118" s="107">
        <v>0</v>
      </c>
      <c r="C118" s="107">
        <v>698.9</v>
      </c>
      <c r="D118" s="107">
        <v>2012.67</v>
      </c>
      <c r="E118" s="107">
        <v>535.77</v>
      </c>
      <c r="F118" s="110">
        <v>3247.34</v>
      </c>
      <c r="G118" s="107">
        <v>839.95</v>
      </c>
      <c r="H118" s="107">
        <v>111.95</v>
      </c>
      <c r="I118" s="107">
        <v>111.95</v>
      </c>
      <c r="J118" s="107">
        <v>1.97</v>
      </c>
      <c r="K118" s="107">
        <v>436.59</v>
      </c>
      <c r="L118" s="107">
        <v>10.1</v>
      </c>
      <c r="M118" s="107">
        <v>0</v>
      </c>
      <c r="N118" s="110">
        <v>1400.57</v>
      </c>
      <c r="O118" s="111">
        <v>1846.77</v>
      </c>
    </row>
    <row r="119" spans="1:15" ht="20.25" customHeight="1" x14ac:dyDescent="0.35">
      <c r="A119" s="148" t="s">
        <v>256</v>
      </c>
      <c r="B119" s="107">
        <v>0</v>
      </c>
      <c r="C119" s="107">
        <v>353.65</v>
      </c>
      <c r="D119" s="107">
        <v>1588.59</v>
      </c>
      <c r="E119" s="107">
        <v>614.02</v>
      </c>
      <c r="F119" s="110">
        <v>2556.27</v>
      </c>
      <c r="G119" s="107">
        <v>772.69</v>
      </c>
      <c r="H119" s="107">
        <v>137.38</v>
      </c>
      <c r="I119" s="107">
        <v>137.38</v>
      </c>
      <c r="J119" s="107">
        <v>1.85</v>
      </c>
      <c r="K119" s="107">
        <v>425.31</v>
      </c>
      <c r="L119" s="107">
        <v>8.4499999999999993</v>
      </c>
      <c r="M119" s="107">
        <v>0</v>
      </c>
      <c r="N119" s="110">
        <v>1345.68</v>
      </c>
      <c r="O119" s="111">
        <v>1210.5899999999999</v>
      </c>
    </row>
    <row r="120" spans="1:15" ht="20.25" customHeight="1" x14ac:dyDescent="0.35">
      <c r="A120" s="148" t="s">
        <v>257</v>
      </c>
      <c r="B120" s="107">
        <v>0</v>
      </c>
      <c r="C120" s="107">
        <v>237.26</v>
      </c>
      <c r="D120" s="107">
        <v>1053.1600000000001</v>
      </c>
      <c r="E120" s="107">
        <v>558.80999999999995</v>
      </c>
      <c r="F120" s="110">
        <v>1849.22</v>
      </c>
      <c r="G120" s="107">
        <v>776.8</v>
      </c>
      <c r="H120" s="107">
        <v>126.8</v>
      </c>
      <c r="I120" s="107">
        <v>126.8</v>
      </c>
      <c r="J120" s="107">
        <v>2.02</v>
      </c>
      <c r="K120" s="107">
        <v>354.3</v>
      </c>
      <c r="L120" s="107">
        <v>9.3699999999999992</v>
      </c>
      <c r="M120" s="107">
        <v>0</v>
      </c>
      <c r="N120" s="110">
        <v>1269.29</v>
      </c>
      <c r="O120" s="111">
        <v>579.94000000000005</v>
      </c>
    </row>
    <row r="121" spans="1:15" ht="20.25" customHeight="1" x14ac:dyDescent="0.35">
      <c r="A121" s="148" t="s">
        <v>258</v>
      </c>
      <c r="B121" s="107">
        <v>0</v>
      </c>
      <c r="C121" s="107">
        <v>215.31</v>
      </c>
      <c r="D121" s="107">
        <v>889.3</v>
      </c>
      <c r="E121" s="107">
        <v>794.61</v>
      </c>
      <c r="F121" s="110">
        <v>1899.23</v>
      </c>
      <c r="G121" s="107">
        <v>439.8</v>
      </c>
      <c r="H121" s="107">
        <v>89.69</v>
      </c>
      <c r="I121" s="107">
        <v>89.69</v>
      </c>
      <c r="J121" s="107">
        <v>1.71</v>
      </c>
      <c r="K121" s="107">
        <v>351.82</v>
      </c>
      <c r="L121" s="107">
        <v>9.16</v>
      </c>
      <c r="M121" s="107">
        <v>0</v>
      </c>
      <c r="N121" s="110">
        <v>892.19</v>
      </c>
      <c r="O121" s="111">
        <v>1007.04</v>
      </c>
    </row>
    <row r="122" spans="1:15" ht="20.25" customHeight="1" x14ac:dyDescent="0.35">
      <c r="A122" s="148" t="s">
        <v>259</v>
      </c>
      <c r="B122" s="107">
        <v>5.47</v>
      </c>
      <c r="C122" s="107">
        <v>342.09</v>
      </c>
      <c r="D122" s="107">
        <v>1355.09</v>
      </c>
      <c r="E122" s="107">
        <v>947.47</v>
      </c>
      <c r="F122" s="110">
        <v>2650.12</v>
      </c>
      <c r="G122" s="107">
        <v>258.88</v>
      </c>
      <c r="H122" s="107">
        <v>80.84</v>
      </c>
      <c r="I122" s="107">
        <v>80.84</v>
      </c>
      <c r="J122" s="107">
        <v>2.0699999999999998</v>
      </c>
      <c r="K122" s="107">
        <v>342.22</v>
      </c>
      <c r="L122" s="107">
        <v>9.5500000000000007</v>
      </c>
      <c r="M122" s="107">
        <v>0</v>
      </c>
      <c r="N122" s="110">
        <v>693.56</v>
      </c>
      <c r="O122" s="111">
        <v>1956.56</v>
      </c>
    </row>
    <row r="123" spans="1:15" ht="20.25" customHeight="1" x14ac:dyDescent="0.35">
      <c r="A123" s="148" t="s">
        <v>260</v>
      </c>
      <c r="B123" s="107">
        <v>0</v>
      </c>
      <c r="C123" s="107">
        <v>111.2</v>
      </c>
      <c r="D123" s="107">
        <v>1683.85</v>
      </c>
      <c r="E123" s="107">
        <v>1039.48</v>
      </c>
      <c r="F123" s="110">
        <v>2834.53</v>
      </c>
      <c r="G123" s="107">
        <v>460.52</v>
      </c>
      <c r="H123" s="107">
        <v>18.89</v>
      </c>
      <c r="I123" s="107">
        <v>18.89</v>
      </c>
      <c r="J123" s="107">
        <v>1.87</v>
      </c>
      <c r="K123" s="107">
        <v>365.91</v>
      </c>
      <c r="L123" s="107">
        <v>8.65</v>
      </c>
      <c r="M123" s="107">
        <v>0</v>
      </c>
      <c r="N123" s="110">
        <v>855.84</v>
      </c>
      <c r="O123" s="111">
        <v>1978.69</v>
      </c>
    </row>
    <row r="124" spans="1:15" ht="20.25" customHeight="1" x14ac:dyDescent="0.35">
      <c r="A124" s="148" t="s">
        <v>261</v>
      </c>
      <c r="B124" s="107">
        <v>0</v>
      </c>
      <c r="C124" s="107">
        <v>228.82</v>
      </c>
      <c r="D124" s="107">
        <v>1831.43</v>
      </c>
      <c r="E124" s="107">
        <v>1439.82</v>
      </c>
      <c r="F124" s="110">
        <v>3500.07</v>
      </c>
      <c r="G124" s="107">
        <v>624.29</v>
      </c>
      <c r="H124" s="107">
        <v>99.53</v>
      </c>
      <c r="I124" s="107">
        <v>99.53</v>
      </c>
      <c r="J124" s="107">
        <v>1.91</v>
      </c>
      <c r="K124" s="107">
        <v>383.99</v>
      </c>
      <c r="L124" s="107">
        <v>10.23</v>
      </c>
      <c r="M124" s="107">
        <v>0</v>
      </c>
      <c r="N124" s="110">
        <v>1119.95</v>
      </c>
      <c r="O124" s="111">
        <v>2380.11</v>
      </c>
    </row>
    <row r="125" spans="1:15" ht="20.25" customHeight="1" x14ac:dyDescent="0.35">
      <c r="A125" s="148" t="s">
        <v>262</v>
      </c>
      <c r="B125" s="107">
        <v>104.29</v>
      </c>
      <c r="C125" s="107">
        <v>867.57</v>
      </c>
      <c r="D125" s="107">
        <v>2426.94</v>
      </c>
      <c r="E125" s="107">
        <v>1333.45</v>
      </c>
      <c r="F125" s="110">
        <v>4732.25</v>
      </c>
      <c r="G125" s="107">
        <v>135.34</v>
      </c>
      <c r="H125" s="107">
        <v>113.85</v>
      </c>
      <c r="I125" s="107">
        <v>113.85</v>
      </c>
      <c r="J125" s="107">
        <v>1.65</v>
      </c>
      <c r="K125" s="107">
        <v>420.84</v>
      </c>
      <c r="L125" s="107">
        <v>10.69</v>
      </c>
      <c r="M125" s="107">
        <v>0</v>
      </c>
      <c r="N125" s="110">
        <v>682.36</v>
      </c>
      <c r="O125" s="111">
        <v>4049.88</v>
      </c>
    </row>
    <row r="126" spans="1:15" ht="20.25" customHeight="1" x14ac:dyDescent="0.35">
      <c r="A126" s="148" t="s">
        <v>263</v>
      </c>
      <c r="B126" s="107">
        <v>483.73</v>
      </c>
      <c r="C126" s="107">
        <v>1044.8800000000001</v>
      </c>
      <c r="D126" s="107">
        <v>2665.99</v>
      </c>
      <c r="E126" s="107">
        <v>1773.03</v>
      </c>
      <c r="F126" s="110">
        <v>5967.63</v>
      </c>
      <c r="G126" s="107">
        <v>0</v>
      </c>
      <c r="H126" s="107">
        <v>116.2</v>
      </c>
      <c r="I126" s="107">
        <v>116.2</v>
      </c>
      <c r="J126" s="107">
        <v>1.44</v>
      </c>
      <c r="K126" s="107">
        <v>482.67</v>
      </c>
      <c r="L126" s="107">
        <v>12.24</v>
      </c>
      <c r="M126" s="107">
        <v>0</v>
      </c>
      <c r="N126" s="110">
        <v>612.54</v>
      </c>
      <c r="O126" s="111">
        <v>5355.09</v>
      </c>
    </row>
    <row r="127" spans="1:15" ht="20.25" customHeight="1" x14ac:dyDescent="0.35">
      <c r="A127" s="148" t="s">
        <v>264</v>
      </c>
      <c r="B127" s="107">
        <v>390.32</v>
      </c>
      <c r="C127" s="107">
        <v>1031.8699999999999</v>
      </c>
      <c r="D127" s="107">
        <v>3165.52</v>
      </c>
      <c r="E127" s="107">
        <v>1645.18</v>
      </c>
      <c r="F127" s="110">
        <v>6232.89</v>
      </c>
      <c r="G127" s="107">
        <v>42.65</v>
      </c>
      <c r="H127" s="107">
        <v>128.65</v>
      </c>
      <c r="I127" s="107">
        <v>128.65</v>
      </c>
      <c r="J127" s="107">
        <v>1.57</v>
      </c>
      <c r="K127" s="107">
        <v>498.07</v>
      </c>
      <c r="L127" s="107">
        <v>12.47</v>
      </c>
      <c r="M127" s="107">
        <v>0</v>
      </c>
      <c r="N127" s="110">
        <v>683.41</v>
      </c>
      <c r="O127" s="111">
        <v>5549.48</v>
      </c>
    </row>
    <row r="128" spans="1:15" ht="20.25" customHeight="1" x14ac:dyDescent="0.35">
      <c r="A128" s="148" t="s">
        <v>265</v>
      </c>
      <c r="B128" s="107">
        <v>128.97999999999999</v>
      </c>
      <c r="C128" s="107">
        <v>877</v>
      </c>
      <c r="D128" s="107">
        <v>2834.63</v>
      </c>
      <c r="E128" s="107">
        <v>1432.52</v>
      </c>
      <c r="F128" s="110">
        <v>5273.13</v>
      </c>
      <c r="G128" s="107">
        <v>71.709999999999994</v>
      </c>
      <c r="H128" s="107">
        <v>120.4</v>
      </c>
      <c r="I128" s="107">
        <v>120.4</v>
      </c>
      <c r="J128" s="107">
        <v>0.93</v>
      </c>
      <c r="K128" s="107">
        <v>285.97000000000003</v>
      </c>
      <c r="L128" s="107">
        <v>10.52</v>
      </c>
      <c r="M128" s="107">
        <v>0</v>
      </c>
      <c r="N128" s="110">
        <v>489.53</v>
      </c>
      <c r="O128" s="111">
        <v>4783.6099999999997</v>
      </c>
    </row>
    <row r="129" spans="1:15" ht="20.25" customHeight="1" x14ac:dyDescent="0.35">
      <c r="A129" s="148" t="s">
        <v>266</v>
      </c>
      <c r="B129" s="107">
        <v>11.57</v>
      </c>
      <c r="C129" s="107">
        <v>911.1</v>
      </c>
      <c r="D129" s="107">
        <v>2987.9</v>
      </c>
      <c r="E129" s="107">
        <v>1407.89</v>
      </c>
      <c r="F129" s="110">
        <v>5318.47</v>
      </c>
      <c r="G129" s="107">
        <v>261.33</v>
      </c>
      <c r="H129" s="107">
        <v>138.31</v>
      </c>
      <c r="I129" s="107">
        <v>138.31</v>
      </c>
      <c r="J129" s="107">
        <v>1.34</v>
      </c>
      <c r="K129" s="107">
        <v>472</v>
      </c>
      <c r="L129" s="107">
        <v>9.67</v>
      </c>
      <c r="M129" s="107">
        <v>0</v>
      </c>
      <c r="N129" s="110">
        <v>882.66</v>
      </c>
      <c r="O129" s="111">
        <v>4435.8100000000004</v>
      </c>
    </row>
    <row r="130" spans="1:15" ht="20.25" customHeight="1" x14ac:dyDescent="0.35">
      <c r="A130" s="148" t="s">
        <v>267</v>
      </c>
      <c r="B130" s="107">
        <v>0</v>
      </c>
      <c r="C130" s="107">
        <v>721.96</v>
      </c>
      <c r="D130" s="107">
        <v>1866.84</v>
      </c>
      <c r="E130" s="107">
        <v>1820.16</v>
      </c>
      <c r="F130" s="110">
        <v>4408.95</v>
      </c>
      <c r="G130" s="107">
        <v>864.69</v>
      </c>
      <c r="H130" s="107">
        <v>127.06</v>
      </c>
      <c r="I130" s="107">
        <v>127.06</v>
      </c>
      <c r="J130" s="107">
        <v>1.48</v>
      </c>
      <c r="K130" s="107">
        <v>398.06</v>
      </c>
      <c r="L130" s="107">
        <v>8.41</v>
      </c>
      <c r="M130" s="107">
        <v>0</v>
      </c>
      <c r="N130" s="110">
        <v>1399.7</v>
      </c>
      <c r="O130" s="111">
        <v>3009.26</v>
      </c>
    </row>
    <row r="131" spans="1:15" ht="20.25" customHeight="1" x14ac:dyDescent="0.35">
      <c r="A131" s="148" t="s">
        <v>268</v>
      </c>
      <c r="B131" s="107">
        <v>0</v>
      </c>
      <c r="C131" s="107">
        <v>520.74</v>
      </c>
      <c r="D131" s="107">
        <v>1931</v>
      </c>
      <c r="E131" s="107">
        <v>1699.49</v>
      </c>
      <c r="F131" s="110">
        <v>4151.2299999999996</v>
      </c>
      <c r="G131" s="107">
        <v>1306.29</v>
      </c>
      <c r="H131" s="107">
        <v>123.11</v>
      </c>
      <c r="I131" s="107">
        <v>123.11</v>
      </c>
      <c r="J131" s="107">
        <v>1.08</v>
      </c>
      <c r="K131" s="107">
        <v>418.64</v>
      </c>
      <c r="L131" s="107">
        <v>7.23</v>
      </c>
      <c r="M131" s="107">
        <v>0</v>
      </c>
      <c r="N131" s="110">
        <v>1856.35</v>
      </c>
      <c r="O131" s="111">
        <v>2294.88</v>
      </c>
    </row>
    <row r="132" spans="1:15" ht="20.25" customHeight="1" x14ac:dyDescent="0.35">
      <c r="A132" s="148" t="s">
        <v>269</v>
      </c>
      <c r="B132" s="107">
        <v>0</v>
      </c>
      <c r="C132" s="107">
        <v>443.9</v>
      </c>
      <c r="D132" s="107">
        <v>2149.17</v>
      </c>
      <c r="E132" s="107">
        <v>1005.13</v>
      </c>
      <c r="F132" s="110">
        <v>3598.2</v>
      </c>
      <c r="G132" s="107">
        <v>1414.71</v>
      </c>
      <c r="H132" s="107">
        <v>122.95</v>
      </c>
      <c r="I132" s="107">
        <v>122.95</v>
      </c>
      <c r="J132" s="107">
        <v>0.14000000000000001</v>
      </c>
      <c r="K132" s="107">
        <v>404.34</v>
      </c>
      <c r="L132" s="107">
        <v>8.56</v>
      </c>
      <c r="M132" s="107">
        <v>0</v>
      </c>
      <c r="N132" s="110">
        <v>1950.69</v>
      </c>
      <c r="O132" s="111">
        <v>1647.5</v>
      </c>
    </row>
    <row r="133" spans="1:15" ht="20.25" customHeight="1" x14ac:dyDescent="0.35">
      <c r="A133" s="148" t="s">
        <v>270</v>
      </c>
      <c r="B133" s="107">
        <v>0</v>
      </c>
      <c r="C133" s="107">
        <v>467.69</v>
      </c>
      <c r="D133" s="107">
        <v>1429.67</v>
      </c>
      <c r="E133" s="107">
        <v>1037.0899999999999</v>
      </c>
      <c r="F133" s="110">
        <v>2934.44</v>
      </c>
      <c r="G133" s="107">
        <v>1302.46</v>
      </c>
      <c r="H133" s="107">
        <v>79.08</v>
      </c>
      <c r="I133" s="107">
        <v>79.08</v>
      </c>
      <c r="J133" s="107">
        <v>0.38</v>
      </c>
      <c r="K133" s="107">
        <v>395.34</v>
      </c>
      <c r="L133" s="107">
        <v>9.75</v>
      </c>
      <c r="M133" s="107">
        <v>0</v>
      </c>
      <c r="N133" s="110">
        <v>1787.01</v>
      </c>
      <c r="O133" s="111">
        <v>1147.43</v>
      </c>
    </row>
    <row r="134" spans="1:15" ht="20.25" customHeight="1" x14ac:dyDescent="0.35">
      <c r="A134" s="148" t="s">
        <v>271</v>
      </c>
      <c r="B134" s="107">
        <v>0</v>
      </c>
      <c r="C134" s="107">
        <v>407.58</v>
      </c>
      <c r="D134" s="107">
        <v>1279.56</v>
      </c>
      <c r="E134" s="107">
        <v>1481.28</v>
      </c>
      <c r="F134" s="110">
        <v>3168.43</v>
      </c>
      <c r="G134" s="107">
        <v>1025.69</v>
      </c>
      <c r="H134" s="107">
        <v>97.45</v>
      </c>
      <c r="I134" s="107">
        <v>97.45</v>
      </c>
      <c r="J134" s="107">
        <v>1.47</v>
      </c>
      <c r="K134" s="107">
        <v>403.99</v>
      </c>
      <c r="L134" s="107">
        <v>9.2899999999999991</v>
      </c>
      <c r="M134" s="107">
        <v>0</v>
      </c>
      <c r="N134" s="110">
        <v>1537.89</v>
      </c>
      <c r="O134" s="111">
        <v>1630.54</v>
      </c>
    </row>
    <row r="135" spans="1:15" ht="20.25" customHeight="1" x14ac:dyDescent="0.35">
      <c r="A135" s="148" t="s">
        <v>272</v>
      </c>
      <c r="B135" s="107">
        <v>0</v>
      </c>
      <c r="C135" s="107">
        <v>412.98</v>
      </c>
      <c r="D135" s="107">
        <v>788.78</v>
      </c>
      <c r="E135" s="107">
        <v>1575.94</v>
      </c>
      <c r="F135" s="110">
        <v>2777.7</v>
      </c>
      <c r="G135" s="107">
        <v>669.52</v>
      </c>
      <c r="H135" s="107">
        <v>17.12</v>
      </c>
      <c r="I135" s="107">
        <v>17.12</v>
      </c>
      <c r="J135" s="107">
        <v>1.57</v>
      </c>
      <c r="K135" s="107">
        <v>411.99</v>
      </c>
      <c r="L135" s="107">
        <v>9.51</v>
      </c>
      <c r="M135" s="107">
        <v>0</v>
      </c>
      <c r="N135" s="110">
        <v>1109.72</v>
      </c>
      <c r="O135" s="111">
        <v>1667.98</v>
      </c>
    </row>
    <row r="136" spans="1:15" ht="20.25" customHeight="1" x14ac:dyDescent="0.35">
      <c r="A136" s="148" t="s">
        <v>273</v>
      </c>
      <c r="B136" s="107">
        <v>0</v>
      </c>
      <c r="C136" s="107">
        <v>558.21</v>
      </c>
      <c r="D136" s="107">
        <v>2346.87</v>
      </c>
      <c r="E136" s="107">
        <v>1771.75</v>
      </c>
      <c r="F136" s="110">
        <v>4676.83</v>
      </c>
      <c r="G136" s="107">
        <v>1506.22</v>
      </c>
      <c r="H136" s="107">
        <v>94.47</v>
      </c>
      <c r="I136" s="107">
        <v>94.47</v>
      </c>
      <c r="J136" s="107">
        <v>1.76</v>
      </c>
      <c r="K136" s="107">
        <v>385.94</v>
      </c>
      <c r="L136" s="107">
        <v>10.35</v>
      </c>
      <c r="M136" s="107">
        <v>0</v>
      </c>
      <c r="N136" s="110">
        <v>1998.74</v>
      </c>
      <c r="O136" s="111">
        <v>2678.09</v>
      </c>
    </row>
    <row r="137" spans="1:15" ht="20.25" customHeight="1" x14ac:dyDescent="0.35">
      <c r="A137" s="148" t="s">
        <v>274</v>
      </c>
      <c r="B137" s="107">
        <v>86.76</v>
      </c>
      <c r="C137" s="107">
        <v>887.78</v>
      </c>
      <c r="D137" s="107">
        <v>2710.29</v>
      </c>
      <c r="E137" s="107">
        <v>1921.8</v>
      </c>
      <c r="F137" s="110">
        <v>5606.63</v>
      </c>
      <c r="G137" s="107">
        <v>335.46</v>
      </c>
      <c r="H137" s="107">
        <v>109.31</v>
      </c>
      <c r="I137" s="107">
        <v>109.31</v>
      </c>
      <c r="J137" s="107">
        <v>1.19</v>
      </c>
      <c r="K137" s="107">
        <v>479.29</v>
      </c>
      <c r="L137" s="107">
        <v>11.5</v>
      </c>
      <c r="M137" s="107">
        <v>0</v>
      </c>
      <c r="N137" s="110">
        <v>936.76</v>
      </c>
      <c r="O137" s="111">
        <v>4669.8599999999997</v>
      </c>
    </row>
    <row r="138" spans="1:15" ht="20.25" customHeight="1" x14ac:dyDescent="0.35">
      <c r="A138" s="148" t="s">
        <v>275</v>
      </c>
      <c r="B138" s="107">
        <v>627.11</v>
      </c>
      <c r="C138" s="107">
        <v>923.27</v>
      </c>
      <c r="D138" s="107">
        <v>3379.12</v>
      </c>
      <c r="E138" s="107">
        <v>2233.4</v>
      </c>
      <c r="F138" s="110">
        <v>7162.9</v>
      </c>
      <c r="G138" s="107">
        <v>0.93</v>
      </c>
      <c r="H138" s="107">
        <v>135.62</v>
      </c>
      <c r="I138" s="107">
        <v>135.62</v>
      </c>
      <c r="J138" s="107">
        <v>1.26</v>
      </c>
      <c r="K138" s="107">
        <v>459.85</v>
      </c>
      <c r="L138" s="107">
        <v>12.76</v>
      </c>
      <c r="M138" s="107">
        <v>0</v>
      </c>
      <c r="N138" s="110">
        <v>610.41999999999996</v>
      </c>
      <c r="O138" s="111">
        <v>6552.48</v>
      </c>
    </row>
    <row r="139" spans="1:15" ht="20.25" customHeight="1" x14ac:dyDescent="0.35">
      <c r="A139" s="148" t="s">
        <v>276</v>
      </c>
      <c r="B139" s="107">
        <v>300.36</v>
      </c>
      <c r="C139" s="107">
        <v>949.86</v>
      </c>
      <c r="D139" s="107">
        <v>2599.81</v>
      </c>
      <c r="E139" s="107">
        <v>2587.2399999999998</v>
      </c>
      <c r="F139" s="110">
        <v>6437.28</v>
      </c>
      <c r="G139" s="107">
        <v>0.51</v>
      </c>
      <c r="H139" s="107">
        <v>141.08000000000001</v>
      </c>
      <c r="I139" s="107">
        <v>141.08000000000001</v>
      </c>
      <c r="J139" s="107">
        <v>1.39</v>
      </c>
      <c r="K139" s="107">
        <v>476.6</v>
      </c>
      <c r="L139" s="107">
        <v>12.34</v>
      </c>
      <c r="M139" s="107">
        <v>0</v>
      </c>
      <c r="N139" s="110">
        <v>631.91</v>
      </c>
      <c r="O139" s="111">
        <v>5805.37</v>
      </c>
    </row>
    <row r="140" spans="1:15" ht="20.25" customHeight="1" x14ac:dyDescent="0.35">
      <c r="A140" s="148" t="s">
        <v>277</v>
      </c>
      <c r="B140" s="107">
        <v>22.62</v>
      </c>
      <c r="C140" s="107">
        <v>546.34</v>
      </c>
      <c r="D140" s="107">
        <v>2288.59</v>
      </c>
      <c r="E140" s="107">
        <v>2129.6</v>
      </c>
      <c r="F140" s="110">
        <v>4987.1400000000003</v>
      </c>
      <c r="G140" s="107">
        <v>100.94</v>
      </c>
      <c r="H140" s="107">
        <v>123.56</v>
      </c>
      <c r="I140" s="107">
        <v>123.56</v>
      </c>
      <c r="J140" s="107">
        <v>1.1200000000000001</v>
      </c>
      <c r="K140" s="107">
        <v>362.54</v>
      </c>
      <c r="L140" s="107">
        <v>10.58</v>
      </c>
      <c r="M140" s="107">
        <v>0</v>
      </c>
      <c r="N140" s="110">
        <v>598.74</v>
      </c>
      <c r="O140" s="111">
        <v>4388.3999999999996</v>
      </c>
    </row>
    <row r="141" spans="1:15" ht="20.25" customHeight="1" x14ac:dyDescent="0.35">
      <c r="A141" s="148" t="s">
        <v>278</v>
      </c>
      <c r="B141" s="107">
        <v>39.51</v>
      </c>
      <c r="C141" s="107">
        <v>208.27</v>
      </c>
      <c r="D141" s="107">
        <v>2467.31</v>
      </c>
      <c r="E141" s="107">
        <v>2604.23</v>
      </c>
      <c r="F141" s="110">
        <v>5319.32</v>
      </c>
      <c r="G141" s="107">
        <v>116.99</v>
      </c>
      <c r="H141" s="107">
        <v>135.79</v>
      </c>
      <c r="I141" s="107">
        <v>135.79</v>
      </c>
      <c r="J141" s="107">
        <v>1.46</v>
      </c>
      <c r="K141" s="107">
        <v>401.83</v>
      </c>
      <c r="L141" s="107">
        <v>5.3</v>
      </c>
      <c r="M141" s="107">
        <v>0</v>
      </c>
      <c r="N141" s="110">
        <v>661.37</v>
      </c>
      <c r="O141" s="111">
        <v>4657.95</v>
      </c>
    </row>
    <row r="142" spans="1:15" ht="20.25" customHeight="1" x14ac:dyDescent="0.35">
      <c r="A142" s="148" t="s">
        <v>279</v>
      </c>
      <c r="B142" s="107">
        <v>0</v>
      </c>
      <c r="C142" s="107">
        <v>493.01</v>
      </c>
      <c r="D142" s="107">
        <v>1209.92</v>
      </c>
      <c r="E142" s="107">
        <v>2837.51</v>
      </c>
      <c r="F142" s="110">
        <v>4540.4399999999996</v>
      </c>
      <c r="G142" s="107">
        <v>1240.4000000000001</v>
      </c>
      <c r="H142" s="107">
        <v>121.85</v>
      </c>
      <c r="I142" s="107">
        <v>121.85</v>
      </c>
      <c r="J142" s="107">
        <v>0.97</v>
      </c>
      <c r="K142" s="107">
        <v>400.68</v>
      </c>
      <c r="L142" s="107">
        <v>10.119999999999999</v>
      </c>
      <c r="M142" s="107">
        <v>0</v>
      </c>
      <c r="N142" s="110">
        <v>1774.02</v>
      </c>
      <c r="O142" s="111">
        <v>2766.43</v>
      </c>
    </row>
    <row r="143" spans="1:15" ht="20.25" customHeight="1" x14ac:dyDescent="0.35">
      <c r="A143" s="148" t="s">
        <v>280</v>
      </c>
      <c r="B143" s="107">
        <v>0</v>
      </c>
      <c r="C143" s="107">
        <v>532.16</v>
      </c>
      <c r="D143" s="107">
        <v>1044.23</v>
      </c>
      <c r="E143" s="107">
        <v>2625.04</v>
      </c>
      <c r="F143" s="110">
        <v>4201.43</v>
      </c>
      <c r="G143" s="107">
        <v>1118.04</v>
      </c>
      <c r="H143" s="107">
        <v>127.6</v>
      </c>
      <c r="I143" s="107">
        <v>127.6</v>
      </c>
      <c r="J143" s="107">
        <v>1.01</v>
      </c>
      <c r="K143" s="107">
        <v>411.09</v>
      </c>
      <c r="L143" s="107">
        <v>9.23</v>
      </c>
      <c r="M143" s="107">
        <v>0</v>
      </c>
      <c r="N143" s="110">
        <v>1666.97</v>
      </c>
      <c r="O143" s="111">
        <v>2534.46</v>
      </c>
    </row>
    <row r="144" spans="1:15" ht="20.25" customHeight="1" x14ac:dyDescent="0.35">
      <c r="A144" s="148" t="s">
        <v>281</v>
      </c>
      <c r="B144" s="107">
        <v>0</v>
      </c>
      <c r="C144" s="107">
        <v>389.98</v>
      </c>
      <c r="D144" s="107">
        <v>856.78</v>
      </c>
      <c r="E144" s="107">
        <v>2154.21</v>
      </c>
      <c r="F144" s="110">
        <v>3400.97</v>
      </c>
      <c r="G144" s="107">
        <v>882.92</v>
      </c>
      <c r="H144" s="107">
        <v>92.55</v>
      </c>
      <c r="I144" s="107">
        <v>92.55</v>
      </c>
      <c r="J144" s="107">
        <v>0.77</v>
      </c>
      <c r="K144" s="107">
        <v>379.59</v>
      </c>
      <c r="L144" s="107">
        <v>6.82</v>
      </c>
      <c r="M144" s="107">
        <v>0</v>
      </c>
      <c r="N144" s="110">
        <v>1362.64</v>
      </c>
      <c r="O144" s="111">
        <v>2038.33</v>
      </c>
    </row>
    <row r="145" spans="1:15" ht="20.25" customHeight="1" x14ac:dyDescent="0.35">
      <c r="A145" s="148" t="s">
        <v>282</v>
      </c>
      <c r="B145" s="107">
        <v>0</v>
      </c>
      <c r="C145" s="107">
        <v>409.5</v>
      </c>
      <c r="D145" s="107">
        <v>1384.88</v>
      </c>
      <c r="E145" s="107">
        <v>1993.38</v>
      </c>
      <c r="F145" s="110">
        <v>3787.76</v>
      </c>
      <c r="G145" s="107">
        <v>1022.12</v>
      </c>
      <c r="H145" s="107">
        <v>68.89</v>
      </c>
      <c r="I145" s="107">
        <v>68.89</v>
      </c>
      <c r="J145" s="107">
        <v>0.88</v>
      </c>
      <c r="K145" s="107">
        <v>437.09</v>
      </c>
      <c r="L145" s="107">
        <v>4.3099999999999996</v>
      </c>
      <c r="M145" s="107">
        <v>0</v>
      </c>
      <c r="N145" s="110">
        <v>1533.3</v>
      </c>
      <c r="O145" s="111">
        <v>2254.46</v>
      </c>
    </row>
    <row r="146" spans="1:15" ht="20.25" customHeight="1" x14ac:dyDescent="0.35">
      <c r="A146" s="148" t="s">
        <v>283</v>
      </c>
      <c r="B146" s="107">
        <v>0</v>
      </c>
      <c r="C146" s="107">
        <v>363.97</v>
      </c>
      <c r="D146" s="107">
        <v>1812.28</v>
      </c>
      <c r="E146" s="107">
        <v>1905.93</v>
      </c>
      <c r="F146" s="110">
        <v>4082.18</v>
      </c>
      <c r="G146" s="107">
        <v>1334.76</v>
      </c>
      <c r="H146" s="107">
        <v>111.25</v>
      </c>
      <c r="I146" s="107">
        <v>111.25</v>
      </c>
      <c r="J146" s="107">
        <v>0.73</v>
      </c>
      <c r="K146" s="107">
        <v>433.03</v>
      </c>
      <c r="L146" s="107">
        <v>9.6</v>
      </c>
      <c r="M146" s="107">
        <v>0</v>
      </c>
      <c r="N146" s="110">
        <v>1889.37</v>
      </c>
      <c r="O146" s="111">
        <v>2192.81</v>
      </c>
    </row>
    <row r="147" spans="1:15" ht="20.25" customHeight="1" x14ac:dyDescent="0.35">
      <c r="A147" s="148" t="s">
        <v>284</v>
      </c>
      <c r="B147" s="107">
        <v>0</v>
      </c>
      <c r="C147" s="107">
        <v>506.25</v>
      </c>
      <c r="D147" s="107">
        <v>1327.46</v>
      </c>
      <c r="E147" s="107">
        <v>1700.04</v>
      </c>
      <c r="F147" s="110">
        <v>3533.74</v>
      </c>
      <c r="G147" s="107">
        <v>663.96</v>
      </c>
      <c r="H147" s="107">
        <v>110.63</v>
      </c>
      <c r="I147" s="107">
        <v>110.63</v>
      </c>
      <c r="J147" s="107">
        <v>0.59</v>
      </c>
      <c r="K147" s="107">
        <v>464.09</v>
      </c>
      <c r="L147" s="107">
        <v>8.8000000000000007</v>
      </c>
      <c r="M147" s="107">
        <v>0</v>
      </c>
      <c r="N147" s="110">
        <v>1248.08</v>
      </c>
      <c r="O147" s="111">
        <v>2285.66</v>
      </c>
    </row>
    <row r="148" spans="1:15" ht="20.25" customHeight="1" x14ac:dyDescent="0.35">
      <c r="A148" s="148" t="s">
        <v>285</v>
      </c>
      <c r="B148" s="107">
        <v>0</v>
      </c>
      <c r="C148" s="107">
        <v>580.34</v>
      </c>
      <c r="D148" s="107">
        <v>1870.87</v>
      </c>
      <c r="E148" s="107">
        <v>1856.19</v>
      </c>
      <c r="F148" s="110">
        <v>4307.3999999999996</v>
      </c>
      <c r="G148" s="107">
        <v>1382.1</v>
      </c>
      <c r="H148" s="107">
        <v>112.16</v>
      </c>
      <c r="I148" s="107">
        <v>112.16</v>
      </c>
      <c r="J148" s="107">
        <v>0.56999999999999995</v>
      </c>
      <c r="K148" s="107">
        <v>472.82</v>
      </c>
      <c r="L148" s="107">
        <v>9.91</v>
      </c>
      <c r="M148" s="107">
        <v>0</v>
      </c>
      <c r="N148" s="110">
        <v>1977.55</v>
      </c>
      <c r="O148" s="111">
        <v>2329.84</v>
      </c>
    </row>
    <row r="149" spans="1:15" ht="20.25" customHeight="1" x14ac:dyDescent="0.35">
      <c r="A149" s="148" t="s">
        <v>286</v>
      </c>
      <c r="B149" s="107">
        <v>0</v>
      </c>
      <c r="C149" s="107">
        <v>674.79</v>
      </c>
      <c r="D149" s="107">
        <v>2688.77</v>
      </c>
      <c r="E149" s="107">
        <v>1252.3900000000001</v>
      </c>
      <c r="F149" s="110">
        <v>4615.95</v>
      </c>
      <c r="G149" s="107">
        <v>1035.83</v>
      </c>
      <c r="H149" s="107">
        <v>117.34</v>
      </c>
      <c r="I149" s="107">
        <v>117.34</v>
      </c>
      <c r="J149" s="107">
        <v>0.72</v>
      </c>
      <c r="K149" s="107">
        <v>488.71</v>
      </c>
      <c r="L149" s="107">
        <v>10.47</v>
      </c>
      <c r="M149" s="107">
        <v>0</v>
      </c>
      <c r="N149" s="110">
        <v>1653.08</v>
      </c>
      <c r="O149" s="111">
        <v>2962.88</v>
      </c>
    </row>
    <row r="150" spans="1:15" ht="20.25" customHeight="1" x14ac:dyDescent="0.35">
      <c r="A150" s="148" t="s">
        <v>287</v>
      </c>
      <c r="B150" s="107">
        <v>5.91</v>
      </c>
      <c r="C150" s="107">
        <v>792.5</v>
      </c>
      <c r="D150" s="107">
        <v>2959.75</v>
      </c>
      <c r="E150" s="107">
        <v>1651.54</v>
      </c>
      <c r="F150" s="110">
        <v>5409.71</v>
      </c>
      <c r="G150" s="107">
        <v>380.44</v>
      </c>
      <c r="H150" s="107">
        <v>123.94</v>
      </c>
      <c r="I150" s="107">
        <v>123.94</v>
      </c>
      <c r="J150" s="107">
        <v>0.6</v>
      </c>
      <c r="K150" s="107">
        <v>449.8</v>
      </c>
      <c r="L150" s="107">
        <v>11.72</v>
      </c>
      <c r="M150" s="107">
        <v>0</v>
      </c>
      <c r="N150" s="110">
        <v>966.5</v>
      </c>
      <c r="O150" s="111">
        <v>4443.2</v>
      </c>
    </row>
    <row r="151" spans="1:15" ht="20.25" customHeight="1" x14ac:dyDescent="0.35">
      <c r="A151" s="148" t="s">
        <v>288</v>
      </c>
      <c r="B151" s="107">
        <v>19.57</v>
      </c>
      <c r="C151" s="107">
        <v>862.5</v>
      </c>
      <c r="D151" s="107">
        <v>3337.4</v>
      </c>
      <c r="E151" s="107">
        <v>1229.99</v>
      </c>
      <c r="F151" s="110">
        <v>5449.46</v>
      </c>
      <c r="G151" s="107">
        <v>176.35</v>
      </c>
      <c r="H151" s="107">
        <v>184.82</v>
      </c>
      <c r="I151" s="107">
        <v>184.82</v>
      </c>
      <c r="J151" s="107">
        <v>0.72</v>
      </c>
      <c r="K151" s="107">
        <v>428.06</v>
      </c>
      <c r="L151" s="107">
        <v>11.83</v>
      </c>
      <c r="M151" s="107">
        <v>0</v>
      </c>
      <c r="N151" s="110">
        <v>801.77</v>
      </c>
      <c r="O151" s="111">
        <v>4647.6899999999996</v>
      </c>
    </row>
    <row r="152" spans="1:15" ht="20.25" customHeight="1" x14ac:dyDescent="0.35">
      <c r="A152" s="148" t="s">
        <v>289</v>
      </c>
      <c r="B152" s="107">
        <v>11.83</v>
      </c>
      <c r="C152" s="107">
        <v>864.09</v>
      </c>
      <c r="D152" s="107">
        <v>3109.34</v>
      </c>
      <c r="E152" s="107">
        <v>1171.45</v>
      </c>
      <c r="F152" s="110">
        <v>5156.7</v>
      </c>
      <c r="G152" s="107">
        <v>306.35000000000002</v>
      </c>
      <c r="H152" s="107">
        <v>183.46</v>
      </c>
      <c r="I152" s="107">
        <v>183.46</v>
      </c>
      <c r="J152" s="107">
        <v>0.51</v>
      </c>
      <c r="K152" s="107">
        <v>406.12</v>
      </c>
      <c r="L152" s="107">
        <v>11.13</v>
      </c>
      <c r="M152" s="107">
        <v>0</v>
      </c>
      <c r="N152" s="110">
        <v>907.57</v>
      </c>
      <c r="O152" s="111">
        <v>4249.1400000000003</v>
      </c>
    </row>
    <row r="153" spans="1:15" ht="20.25" customHeight="1" x14ac:dyDescent="0.35">
      <c r="A153" s="148" t="s">
        <v>290</v>
      </c>
      <c r="B153" s="107">
        <v>0</v>
      </c>
      <c r="C153" s="107">
        <v>790.01</v>
      </c>
      <c r="D153" s="107">
        <v>2725.74</v>
      </c>
      <c r="E153" s="107">
        <v>1210.0999999999999</v>
      </c>
      <c r="F153" s="110">
        <v>4725.8500000000004</v>
      </c>
      <c r="G153" s="107">
        <v>431.65</v>
      </c>
      <c r="H153" s="107">
        <v>182.73</v>
      </c>
      <c r="I153" s="107">
        <v>182.73</v>
      </c>
      <c r="J153" s="107">
        <v>0.55000000000000004</v>
      </c>
      <c r="K153" s="107">
        <v>387.94</v>
      </c>
      <c r="L153" s="107">
        <v>8.35</v>
      </c>
      <c r="M153" s="107">
        <v>0</v>
      </c>
      <c r="N153" s="110">
        <v>1011.22</v>
      </c>
      <c r="O153" s="111">
        <v>3714.63</v>
      </c>
    </row>
    <row r="154" spans="1:15" ht="20.25" customHeight="1" x14ac:dyDescent="0.35">
      <c r="A154" s="148" t="s">
        <v>291</v>
      </c>
      <c r="B154" s="107">
        <v>0</v>
      </c>
      <c r="C154" s="107">
        <v>694.04</v>
      </c>
      <c r="D154" s="107">
        <v>1826.56</v>
      </c>
      <c r="E154" s="107">
        <v>1818.65</v>
      </c>
      <c r="F154" s="110">
        <v>4339.26</v>
      </c>
      <c r="G154" s="107">
        <v>580.54</v>
      </c>
      <c r="H154" s="107">
        <v>199.03</v>
      </c>
      <c r="I154" s="107">
        <v>199.03</v>
      </c>
      <c r="J154" s="107">
        <v>0.43</v>
      </c>
      <c r="K154" s="107">
        <v>434.27</v>
      </c>
      <c r="L154" s="107">
        <v>10.29</v>
      </c>
      <c r="M154" s="107">
        <v>0</v>
      </c>
      <c r="N154" s="110">
        <v>1224.56</v>
      </c>
      <c r="O154" s="111">
        <v>3114.7</v>
      </c>
    </row>
    <row r="155" spans="1:15" ht="20.25" customHeight="1" x14ac:dyDescent="0.35">
      <c r="A155" s="148" t="s">
        <v>292</v>
      </c>
      <c r="B155" s="107">
        <v>11.25</v>
      </c>
      <c r="C155" s="107">
        <v>517.6</v>
      </c>
      <c r="D155" s="107">
        <v>1889.48</v>
      </c>
      <c r="E155" s="107">
        <v>1472.29</v>
      </c>
      <c r="F155" s="110">
        <v>3890.62</v>
      </c>
      <c r="G155" s="107">
        <v>493.69</v>
      </c>
      <c r="H155" s="107">
        <v>187.88</v>
      </c>
      <c r="I155" s="107">
        <v>187.88</v>
      </c>
      <c r="J155" s="107">
        <v>0.35</v>
      </c>
      <c r="K155" s="107">
        <v>455.82</v>
      </c>
      <c r="L155" s="107">
        <v>1.63</v>
      </c>
      <c r="M155" s="107">
        <v>0</v>
      </c>
      <c r="N155" s="110">
        <v>1139.3699999999999</v>
      </c>
      <c r="O155" s="111">
        <v>2751.25</v>
      </c>
    </row>
    <row r="156" spans="1:15" ht="20.25" customHeight="1" x14ac:dyDescent="0.35">
      <c r="A156" s="148" t="s">
        <v>293</v>
      </c>
      <c r="B156" s="107">
        <v>0</v>
      </c>
      <c r="C156" s="107">
        <v>429.84</v>
      </c>
      <c r="D156" s="107">
        <v>1574.02</v>
      </c>
      <c r="E156" s="107">
        <v>1136.1500000000001</v>
      </c>
      <c r="F156" s="110">
        <v>3140.02</v>
      </c>
      <c r="G156" s="107">
        <v>343.5</v>
      </c>
      <c r="H156" s="107">
        <v>189.63</v>
      </c>
      <c r="I156" s="107">
        <v>189.63</v>
      </c>
      <c r="J156" s="107">
        <v>0.5</v>
      </c>
      <c r="K156" s="107">
        <v>496.73</v>
      </c>
      <c r="L156" s="107">
        <v>1.1599999999999999</v>
      </c>
      <c r="M156" s="107">
        <v>0</v>
      </c>
      <c r="N156" s="110">
        <v>1031.52</v>
      </c>
      <c r="O156" s="111">
        <v>2108.5</v>
      </c>
    </row>
    <row r="157" spans="1:15" ht="20.25" customHeight="1" x14ac:dyDescent="0.35">
      <c r="A157" s="148" t="s">
        <v>294</v>
      </c>
      <c r="B157" s="107">
        <v>0</v>
      </c>
      <c r="C157" s="107">
        <v>447.9</v>
      </c>
      <c r="D157" s="107">
        <v>2184.36</v>
      </c>
      <c r="E157" s="107">
        <v>761.23</v>
      </c>
      <c r="F157" s="110">
        <v>3393.49</v>
      </c>
      <c r="G157" s="107">
        <v>922.99</v>
      </c>
      <c r="H157" s="107">
        <v>189.44</v>
      </c>
      <c r="I157" s="107">
        <v>189.44</v>
      </c>
      <c r="J157" s="107">
        <v>0.24</v>
      </c>
      <c r="K157" s="107">
        <v>463.88</v>
      </c>
      <c r="L157" s="107">
        <v>1.07</v>
      </c>
      <c r="M157" s="107">
        <v>0</v>
      </c>
      <c r="N157" s="110">
        <v>1577.63</v>
      </c>
      <c r="O157" s="111">
        <v>1815.86</v>
      </c>
    </row>
    <row r="158" spans="1:15" ht="20.25" customHeight="1" x14ac:dyDescent="0.35">
      <c r="A158" s="148" t="s">
        <v>295</v>
      </c>
      <c r="B158" s="107">
        <v>0</v>
      </c>
      <c r="C158" s="107">
        <v>340.28</v>
      </c>
      <c r="D158" s="107">
        <v>1105.18</v>
      </c>
      <c r="E158" s="107">
        <v>1760.05</v>
      </c>
      <c r="F158" s="110">
        <v>3205.51</v>
      </c>
      <c r="G158" s="107">
        <v>1051.93</v>
      </c>
      <c r="H158" s="107">
        <v>180.53</v>
      </c>
      <c r="I158" s="107">
        <v>180.53</v>
      </c>
      <c r="J158" s="107">
        <v>0.31</v>
      </c>
      <c r="K158" s="107">
        <v>528.20000000000005</v>
      </c>
      <c r="L158" s="107">
        <v>0.89</v>
      </c>
      <c r="M158" s="107">
        <v>0</v>
      </c>
      <c r="N158" s="110">
        <v>1761.87</v>
      </c>
      <c r="O158" s="111">
        <v>1443.65</v>
      </c>
    </row>
    <row r="159" spans="1:15" ht="20.25" customHeight="1" x14ac:dyDescent="0.35">
      <c r="A159" s="148" t="s">
        <v>296</v>
      </c>
      <c r="B159" s="107">
        <v>5.97</v>
      </c>
      <c r="C159" s="107">
        <v>179.77</v>
      </c>
      <c r="D159" s="107">
        <v>1386.16</v>
      </c>
      <c r="E159" s="107">
        <v>721.65</v>
      </c>
      <c r="F159" s="110">
        <v>2293.5500000000002</v>
      </c>
      <c r="G159" s="107">
        <v>236.07</v>
      </c>
      <c r="H159" s="107">
        <v>72.53</v>
      </c>
      <c r="I159" s="107">
        <v>72.53</v>
      </c>
      <c r="J159" s="107">
        <v>0.21</v>
      </c>
      <c r="K159" s="107">
        <v>382.32</v>
      </c>
      <c r="L159" s="107">
        <v>1.39</v>
      </c>
      <c r="M159" s="107">
        <v>0</v>
      </c>
      <c r="N159" s="110">
        <v>692.51</v>
      </c>
      <c r="O159" s="111">
        <v>1601.04</v>
      </c>
    </row>
    <row r="160" spans="1:15" ht="20.25" customHeight="1" x14ac:dyDescent="0.35">
      <c r="A160" s="148" t="s">
        <v>297</v>
      </c>
      <c r="B160" s="107">
        <v>310.99</v>
      </c>
      <c r="C160" s="107">
        <v>556.62</v>
      </c>
      <c r="D160" s="107">
        <v>2750.49</v>
      </c>
      <c r="E160" s="107">
        <v>453.75</v>
      </c>
      <c r="F160" s="110">
        <v>4071.84</v>
      </c>
      <c r="G160" s="107">
        <v>51.08</v>
      </c>
      <c r="H160" s="107">
        <v>152</v>
      </c>
      <c r="I160" s="107">
        <v>152</v>
      </c>
      <c r="J160" s="107">
        <v>0.21</v>
      </c>
      <c r="K160" s="107">
        <v>405.87</v>
      </c>
      <c r="L160" s="107">
        <v>4.6100000000000003</v>
      </c>
      <c r="M160" s="107">
        <v>0</v>
      </c>
      <c r="N160" s="110">
        <v>613.76</v>
      </c>
      <c r="O160" s="111">
        <v>3458.08</v>
      </c>
    </row>
    <row r="161" spans="1:15" ht="20.25" customHeight="1" x14ac:dyDescent="0.35">
      <c r="A161" s="148" t="s">
        <v>298</v>
      </c>
      <c r="B161" s="107">
        <v>533.63</v>
      </c>
      <c r="C161" s="107">
        <v>697.08</v>
      </c>
      <c r="D161" s="107">
        <v>2946.75</v>
      </c>
      <c r="E161" s="107">
        <v>852.67</v>
      </c>
      <c r="F161" s="110">
        <v>5030.1400000000003</v>
      </c>
      <c r="G161" s="107">
        <v>0</v>
      </c>
      <c r="H161" s="107">
        <v>164.67</v>
      </c>
      <c r="I161" s="107">
        <v>164.67</v>
      </c>
      <c r="J161" s="107">
        <v>0.21</v>
      </c>
      <c r="K161" s="107">
        <v>401.91</v>
      </c>
      <c r="L161" s="107">
        <v>10.01</v>
      </c>
      <c r="M161" s="107">
        <v>0</v>
      </c>
      <c r="N161" s="110">
        <v>576.79</v>
      </c>
      <c r="O161" s="111">
        <v>4453.3500000000004</v>
      </c>
    </row>
    <row r="162" spans="1:15" ht="20.25" customHeight="1" x14ac:dyDescent="0.35">
      <c r="A162" s="148" t="s">
        <v>299</v>
      </c>
      <c r="B162" s="107">
        <v>416.77</v>
      </c>
      <c r="C162" s="107">
        <v>917.07</v>
      </c>
      <c r="D162" s="107">
        <v>3453.15</v>
      </c>
      <c r="E162" s="107">
        <v>1232.3699999999999</v>
      </c>
      <c r="F162" s="110">
        <v>6019.36</v>
      </c>
      <c r="G162" s="107">
        <v>33.54</v>
      </c>
      <c r="H162" s="107">
        <v>165.81</v>
      </c>
      <c r="I162" s="107">
        <v>165.81</v>
      </c>
      <c r="J162" s="107">
        <v>0.21</v>
      </c>
      <c r="K162" s="107">
        <v>414.43</v>
      </c>
      <c r="L162" s="107">
        <v>12.28</v>
      </c>
      <c r="M162" s="107">
        <v>0</v>
      </c>
      <c r="N162" s="110">
        <v>626.26</v>
      </c>
      <c r="O162" s="111">
        <v>5393.1</v>
      </c>
    </row>
    <row r="163" spans="1:15" ht="20.25" customHeight="1" x14ac:dyDescent="0.35">
      <c r="A163" s="148" t="s">
        <v>300</v>
      </c>
      <c r="B163" s="107">
        <v>417.46</v>
      </c>
      <c r="C163" s="107">
        <v>967.33</v>
      </c>
      <c r="D163" s="107">
        <v>3461.19</v>
      </c>
      <c r="E163" s="107">
        <v>660.32</v>
      </c>
      <c r="F163" s="110">
        <v>5506.3</v>
      </c>
      <c r="G163" s="107">
        <v>32.630000000000003</v>
      </c>
      <c r="H163" s="107">
        <v>159.25</v>
      </c>
      <c r="I163" s="107">
        <v>159.25</v>
      </c>
      <c r="J163" s="107">
        <v>0</v>
      </c>
      <c r="K163" s="107">
        <v>397.54</v>
      </c>
      <c r="L163" s="107">
        <v>13.06</v>
      </c>
      <c r="M163" s="107">
        <v>0</v>
      </c>
      <c r="N163" s="110">
        <v>602.49</v>
      </c>
      <c r="O163" s="111">
        <v>4903.82</v>
      </c>
    </row>
    <row r="164" spans="1:15" ht="20.25" customHeight="1" x14ac:dyDescent="0.35">
      <c r="A164" s="148" t="s">
        <v>301</v>
      </c>
      <c r="B164" s="107">
        <v>510.05</v>
      </c>
      <c r="C164" s="107">
        <v>936.07</v>
      </c>
      <c r="D164" s="107">
        <v>3065.19</v>
      </c>
      <c r="E164" s="107">
        <v>438.89</v>
      </c>
      <c r="F164" s="110">
        <v>4950.21</v>
      </c>
      <c r="G164" s="107">
        <v>0</v>
      </c>
      <c r="H164" s="107">
        <v>147.88999999999999</v>
      </c>
      <c r="I164" s="107">
        <v>147.88999999999999</v>
      </c>
      <c r="J164" s="107">
        <v>0.36</v>
      </c>
      <c r="K164" s="107">
        <v>374.46</v>
      </c>
      <c r="L164" s="107">
        <v>11.93</v>
      </c>
      <c r="M164" s="107">
        <v>0</v>
      </c>
      <c r="N164" s="110">
        <v>534.64</v>
      </c>
      <c r="O164" s="111">
        <v>4415.57</v>
      </c>
    </row>
    <row r="165" spans="1:15" ht="20.25" customHeight="1" x14ac:dyDescent="0.35">
      <c r="A165" s="148" t="s">
        <v>302</v>
      </c>
      <c r="B165" s="107">
        <v>1683.41</v>
      </c>
      <c r="C165" s="107">
        <v>954.15</v>
      </c>
      <c r="D165" s="107">
        <v>3321.67</v>
      </c>
      <c r="E165" s="107">
        <v>397.48</v>
      </c>
      <c r="F165" s="110">
        <v>6356.7</v>
      </c>
      <c r="G165" s="107">
        <v>0</v>
      </c>
      <c r="H165" s="107">
        <v>139.88999999999999</v>
      </c>
      <c r="I165" s="107">
        <v>139.88999999999999</v>
      </c>
      <c r="J165" s="107">
        <v>0.06</v>
      </c>
      <c r="K165" s="107">
        <v>451.05</v>
      </c>
      <c r="L165" s="107">
        <v>13.13</v>
      </c>
      <c r="M165" s="107">
        <v>0</v>
      </c>
      <c r="N165" s="110">
        <v>604.13</v>
      </c>
      <c r="O165" s="111">
        <v>5752.57</v>
      </c>
    </row>
    <row r="166" spans="1:15" ht="20.25" customHeight="1" x14ac:dyDescent="0.35">
      <c r="A166" s="148" t="s">
        <v>303</v>
      </c>
      <c r="B166" s="107">
        <v>144.85</v>
      </c>
      <c r="C166" s="107">
        <v>657.15</v>
      </c>
      <c r="D166" s="107">
        <v>2900.9</v>
      </c>
      <c r="E166" s="107">
        <v>1169.99</v>
      </c>
      <c r="F166" s="110">
        <v>4872.8999999999996</v>
      </c>
      <c r="G166" s="107">
        <v>229.65</v>
      </c>
      <c r="H166" s="107">
        <v>101.67</v>
      </c>
      <c r="I166" s="107">
        <v>101.67</v>
      </c>
      <c r="J166" s="107">
        <v>0.03</v>
      </c>
      <c r="K166" s="107">
        <v>405.83</v>
      </c>
      <c r="L166" s="107">
        <v>7.81</v>
      </c>
      <c r="M166" s="107">
        <v>0</v>
      </c>
      <c r="N166" s="110">
        <v>744.99</v>
      </c>
      <c r="O166" s="111">
        <v>4127.91</v>
      </c>
    </row>
    <row r="167" spans="1:15" ht="20.25" customHeight="1" x14ac:dyDescent="0.35">
      <c r="A167" s="148" t="s">
        <v>304</v>
      </c>
      <c r="B167" s="107">
        <v>1.99</v>
      </c>
      <c r="C167" s="107">
        <v>548.58000000000004</v>
      </c>
      <c r="D167" s="107">
        <v>1643.33</v>
      </c>
      <c r="E167" s="107">
        <v>1459.9</v>
      </c>
      <c r="F167" s="110">
        <v>3653.79</v>
      </c>
      <c r="G167" s="107">
        <v>468.81</v>
      </c>
      <c r="H167" s="107">
        <v>121.11</v>
      </c>
      <c r="I167" s="107">
        <v>121.11</v>
      </c>
      <c r="J167" s="107">
        <v>0.08</v>
      </c>
      <c r="K167" s="107">
        <v>441.84</v>
      </c>
      <c r="L167" s="107">
        <v>10.7</v>
      </c>
      <c r="M167" s="107">
        <v>0</v>
      </c>
      <c r="N167" s="110">
        <v>1042.56</v>
      </c>
      <c r="O167" s="111">
        <v>2611.23</v>
      </c>
    </row>
    <row r="168" spans="1:15" ht="20.25" customHeight="1" x14ac:dyDescent="0.35">
      <c r="A168" s="148" t="s">
        <v>305</v>
      </c>
      <c r="B168" s="107">
        <v>0</v>
      </c>
      <c r="C168" s="107">
        <v>272.05</v>
      </c>
      <c r="D168" s="107">
        <v>1793.01</v>
      </c>
      <c r="E168" s="107">
        <v>1423.12</v>
      </c>
      <c r="F168" s="110">
        <v>3488.19</v>
      </c>
      <c r="G168" s="107">
        <v>616.23</v>
      </c>
      <c r="H168" s="107">
        <v>131.69999999999999</v>
      </c>
      <c r="I168" s="107">
        <v>131.69999999999999</v>
      </c>
      <c r="J168" s="107">
        <v>0</v>
      </c>
      <c r="K168" s="107">
        <v>452.02</v>
      </c>
      <c r="L168" s="107">
        <v>8.06</v>
      </c>
      <c r="M168" s="107">
        <v>0</v>
      </c>
      <c r="N168" s="110">
        <v>1208.02</v>
      </c>
      <c r="O168" s="111">
        <v>2280.17</v>
      </c>
    </row>
    <row r="169" spans="1:15" ht="20.25" customHeight="1" x14ac:dyDescent="0.35">
      <c r="A169" s="148" t="s">
        <v>306</v>
      </c>
      <c r="B169" s="107">
        <v>0</v>
      </c>
      <c r="C169" s="107">
        <v>366.5</v>
      </c>
      <c r="D169" s="107">
        <v>1550.23</v>
      </c>
      <c r="E169" s="107">
        <v>737.83</v>
      </c>
      <c r="F169" s="110">
        <v>2654.56</v>
      </c>
      <c r="G169" s="107">
        <v>591.29999999999995</v>
      </c>
      <c r="H169" s="107">
        <v>147.27000000000001</v>
      </c>
      <c r="I169" s="107">
        <v>147.27000000000001</v>
      </c>
      <c r="J169" s="107">
        <v>0</v>
      </c>
      <c r="K169" s="107">
        <v>385.09</v>
      </c>
      <c r="L169" s="107">
        <v>7.14</v>
      </c>
      <c r="M169" s="107">
        <v>0</v>
      </c>
      <c r="N169" s="110">
        <v>1130.8</v>
      </c>
      <c r="O169" s="111">
        <v>1523.76</v>
      </c>
    </row>
    <row r="170" spans="1:15" ht="20.25" customHeight="1" x14ac:dyDescent="0.35">
      <c r="A170" s="148" t="s">
        <v>307</v>
      </c>
      <c r="B170" s="107">
        <v>21.52</v>
      </c>
      <c r="C170" s="107">
        <v>318.83</v>
      </c>
      <c r="D170" s="107">
        <v>1275.1099999999999</v>
      </c>
      <c r="E170" s="107">
        <v>596.33000000000004</v>
      </c>
      <c r="F170" s="110">
        <v>2211.8000000000002</v>
      </c>
      <c r="G170" s="107">
        <v>181.19</v>
      </c>
      <c r="H170" s="107">
        <v>129.47</v>
      </c>
      <c r="I170" s="107">
        <v>129.47</v>
      </c>
      <c r="J170" s="107">
        <v>0.06</v>
      </c>
      <c r="K170" s="107">
        <v>386.42</v>
      </c>
      <c r="L170" s="107">
        <v>6.45</v>
      </c>
      <c r="M170" s="107">
        <v>0</v>
      </c>
      <c r="N170" s="110">
        <v>703.59</v>
      </c>
      <c r="O170" s="111">
        <v>1508.2</v>
      </c>
    </row>
    <row r="171" spans="1:15" ht="20.25" customHeight="1" x14ac:dyDescent="0.35">
      <c r="A171" s="148" t="s">
        <v>308</v>
      </c>
      <c r="B171" s="107">
        <v>4.0599999999999996</v>
      </c>
      <c r="C171" s="107">
        <v>295.18</v>
      </c>
      <c r="D171" s="107">
        <v>1589.85</v>
      </c>
      <c r="E171" s="107">
        <v>445.63</v>
      </c>
      <c r="F171" s="110">
        <v>2334.71</v>
      </c>
      <c r="G171" s="107">
        <v>228.05</v>
      </c>
      <c r="H171" s="107">
        <v>134.01</v>
      </c>
      <c r="I171" s="107">
        <v>134.01</v>
      </c>
      <c r="J171" s="107">
        <v>0.03</v>
      </c>
      <c r="K171" s="107">
        <v>383.04</v>
      </c>
      <c r="L171" s="107">
        <v>3.42</v>
      </c>
      <c r="M171" s="107">
        <v>0</v>
      </c>
      <c r="N171" s="110">
        <v>748.55</v>
      </c>
      <c r="O171" s="111">
        <v>1586.16</v>
      </c>
    </row>
    <row r="172" spans="1:15" ht="20.25" customHeight="1" x14ac:dyDescent="0.35">
      <c r="A172" s="148" t="s">
        <v>309</v>
      </c>
      <c r="B172" s="107">
        <v>7.81</v>
      </c>
      <c r="C172" s="107">
        <v>405.07</v>
      </c>
      <c r="D172" s="107">
        <v>2183.52</v>
      </c>
      <c r="E172" s="107">
        <v>675.13</v>
      </c>
      <c r="F172" s="110">
        <v>3271.53</v>
      </c>
      <c r="G172" s="107">
        <v>170.81</v>
      </c>
      <c r="H172" s="107">
        <v>120.14</v>
      </c>
      <c r="I172" s="107">
        <v>120.14</v>
      </c>
      <c r="J172" s="107">
        <v>0.24</v>
      </c>
      <c r="K172" s="107">
        <v>362.83</v>
      </c>
      <c r="L172" s="107">
        <v>8.0399999999999991</v>
      </c>
      <c r="M172" s="107">
        <v>0</v>
      </c>
      <c r="N172" s="110">
        <v>662.06</v>
      </c>
      <c r="O172" s="111">
        <v>2609.48</v>
      </c>
    </row>
    <row r="173" spans="1:15" ht="20.25" customHeight="1" x14ac:dyDescent="0.35">
      <c r="A173" s="148" t="s">
        <v>310</v>
      </c>
      <c r="B173" s="107">
        <v>262.92</v>
      </c>
      <c r="C173" s="107">
        <v>906.87</v>
      </c>
      <c r="D173" s="107">
        <v>2886.05</v>
      </c>
      <c r="E173" s="107">
        <v>1043.8599999999999</v>
      </c>
      <c r="F173" s="110">
        <v>5099.6899999999996</v>
      </c>
      <c r="G173" s="107">
        <v>0</v>
      </c>
      <c r="H173" s="107">
        <v>125.88</v>
      </c>
      <c r="I173" s="107">
        <v>125.88</v>
      </c>
      <c r="J173" s="107">
        <v>0</v>
      </c>
      <c r="K173" s="107">
        <v>390.39</v>
      </c>
      <c r="L173" s="107">
        <v>11.59</v>
      </c>
      <c r="M173" s="107">
        <v>0</v>
      </c>
      <c r="N173" s="110">
        <v>528.29999999999995</v>
      </c>
      <c r="O173" s="111">
        <v>4571.3900000000003</v>
      </c>
    </row>
    <row r="174" spans="1:15" ht="20.25" customHeight="1" x14ac:dyDescent="0.35">
      <c r="A174" s="148" t="s">
        <v>311</v>
      </c>
      <c r="B174" s="107">
        <v>253.09</v>
      </c>
      <c r="C174" s="107">
        <v>970.16</v>
      </c>
      <c r="D174" s="107">
        <v>3316.45</v>
      </c>
      <c r="E174" s="107">
        <v>369.06</v>
      </c>
      <c r="F174" s="110">
        <v>4908.75</v>
      </c>
      <c r="G174" s="107">
        <v>0.64</v>
      </c>
      <c r="H174" s="107">
        <v>103.42</v>
      </c>
      <c r="I174" s="107">
        <v>103.42</v>
      </c>
      <c r="J174" s="107">
        <v>0</v>
      </c>
      <c r="K174" s="107">
        <v>359.43</v>
      </c>
      <c r="L174" s="107">
        <v>11.78</v>
      </c>
      <c r="M174" s="107">
        <v>0</v>
      </c>
      <c r="N174" s="110">
        <v>475.73</v>
      </c>
      <c r="O174" s="111">
        <v>4433.0200000000004</v>
      </c>
    </row>
    <row r="175" spans="1:15" ht="20.25" customHeight="1" x14ac:dyDescent="0.35">
      <c r="A175" s="148" t="s">
        <v>312</v>
      </c>
      <c r="B175" s="107">
        <v>192.4</v>
      </c>
      <c r="C175" s="107">
        <v>1099.3</v>
      </c>
      <c r="D175" s="107">
        <v>3201.75</v>
      </c>
      <c r="E175" s="107">
        <v>327.87</v>
      </c>
      <c r="F175" s="110">
        <v>4821.32</v>
      </c>
      <c r="G175" s="107">
        <v>3.41</v>
      </c>
      <c r="H175" s="107">
        <v>151.94999999999999</v>
      </c>
      <c r="I175" s="107">
        <v>151.94999999999999</v>
      </c>
      <c r="J175" s="107">
        <v>0.26</v>
      </c>
      <c r="K175" s="107">
        <v>378.46</v>
      </c>
      <c r="L175" s="107">
        <v>12.28</v>
      </c>
      <c r="M175" s="107">
        <v>0</v>
      </c>
      <c r="N175" s="110">
        <v>546.34</v>
      </c>
      <c r="O175" s="111">
        <v>4274.9799999999996</v>
      </c>
    </row>
    <row r="176" spans="1:15" ht="20.25" customHeight="1" x14ac:dyDescent="0.35">
      <c r="A176" s="148" t="s">
        <v>313</v>
      </c>
      <c r="B176" s="107">
        <v>34.56</v>
      </c>
      <c r="C176" s="107">
        <v>903.83</v>
      </c>
      <c r="D176" s="107">
        <v>2921.06</v>
      </c>
      <c r="E176" s="107">
        <v>348.36</v>
      </c>
      <c r="F176" s="110">
        <v>4207.8100000000004</v>
      </c>
      <c r="G176" s="107">
        <v>12.93</v>
      </c>
      <c r="H176" s="107">
        <v>160.51</v>
      </c>
      <c r="I176" s="107">
        <v>160.51</v>
      </c>
      <c r="J176" s="107">
        <v>0.03</v>
      </c>
      <c r="K176" s="107">
        <v>324.42</v>
      </c>
      <c r="L176" s="107">
        <v>11.17</v>
      </c>
      <c r="M176" s="107">
        <v>0</v>
      </c>
      <c r="N176" s="110">
        <v>509.06</v>
      </c>
      <c r="O176" s="111">
        <v>3698.75</v>
      </c>
    </row>
    <row r="177" spans="1:15" ht="20.25" customHeight="1" x14ac:dyDescent="0.35">
      <c r="A177" s="148" t="s">
        <v>314</v>
      </c>
      <c r="B177" s="107">
        <v>69.95</v>
      </c>
      <c r="C177" s="107">
        <v>783.86</v>
      </c>
      <c r="D177" s="107">
        <v>2739.91</v>
      </c>
      <c r="E177" s="107">
        <v>508.57</v>
      </c>
      <c r="F177" s="110">
        <v>4102.3</v>
      </c>
      <c r="G177" s="107">
        <v>37.43</v>
      </c>
      <c r="H177" s="107">
        <v>199.05</v>
      </c>
      <c r="I177" s="107">
        <v>199.05</v>
      </c>
      <c r="J177" s="107">
        <v>0.16</v>
      </c>
      <c r="K177" s="107">
        <v>444.25</v>
      </c>
      <c r="L177" s="107">
        <v>9.73</v>
      </c>
      <c r="M177" s="107">
        <v>0</v>
      </c>
      <c r="N177" s="110">
        <v>690.61</v>
      </c>
      <c r="O177" s="111">
        <v>3411.69</v>
      </c>
    </row>
    <row r="178" spans="1:15" ht="20.25" customHeight="1" x14ac:dyDescent="0.35">
      <c r="A178" s="148" t="s">
        <v>315</v>
      </c>
      <c r="B178" s="107">
        <v>0</v>
      </c>
      <c r="C178" s="107">
        <v>674.72</v>
      </c>
      <c r="D178" s="107">
        <v>1557.75</v>
      </c>
      <c r="E178" s="107">
        <v>1159</v>
      </c>
      <c r="F178" s="110">
        <v>3391.47</v>
      </c>
      <c r="G178" s="107">
        <v>484.04</v>
      </c>
      <c r="H178" s="107">
        <v>195.85</v>
      </c>
      <c r="I178" s="107">
        <v>195.85</v>
      </c>
      <c r="J178" s="107">
        <v>0.16</v>
      </c>
      <c r="K178" s="107">
        <v>372.6</v>
      </c>
      <c r="L178" s="107">
        <v>6.74</v>
      </c>
      <c r="M178" s="107">
        <v>0</v>
      </c>
      <c r="N178" s="110">
        <v>1059.3900000000001</v>
      </c>
      <c r="O178" s="111">
        <v>2332.08</v>
      </c>
    </row>
    <row r="179" spans="1:15" ht="20.25" customHeight="1" x14ac:dyDescent="0.35">
      <c r="A179" s="148" t="s">
        <v>316</v>
      </c>
      <c r="B179" s="107">
        <v>0</v>
      </c>
      <c r="C179" s="107">
        <v>329.73</v>
      </c>
      <c r="D179" s="107">
        <v>1364.1</v>
      </c>
      <c r="E179" s="107">
        <v>1532.03</v>
      </c>
      <c r="F179" s="110">
        <v>3225.86</v>
      </c>
      <c r="G179" s="107">
        <v>782.91</v>
      </c>
      <c r="H179" s="107">
        <v>162.69</v>
      </c>
      <c r="I179" s="107">
        <v>162.69</v>
      </c>
      <c r="J179" s="107">
        <v>0.02</v>
      </c>
      <c r="K179" s="107">
        <v>407.92</v>
      </c>
      <c r="L179" s="107">
        <v>9.14</v>
      </c>
      <c r="M179" s="107">
        <v>0</v>
      </c>
      <c r="N179" s="110">
        <v>1362.68</v>
      </c>
      <c r="O179" s="111">
        <v>1863.18</v>
      </c>
    </row>
    <row r="180" spans="1:15" ht="20.25" customHeight="1" x14ac:dyDescent="0.35">
      <c r="A180" s="148" t="s">
        <v>317</v>
      </c>
      <c r="B180" s="107">
        <v>0</v>
      </c>
      <c r="C180" s="107">
        <v>369.26</v>
      </c>
      <c r="D180" s="107">
        <v>1383.98</v>
      </c>
      <c r="E180" s="107">
        <v>1337.71</v>
      </c>
      <c r="F180" s="110">
        <v>3090.95</v>
      </c>
      <c r="G180" s="107">
        <v>488.82</v>
      </c>
      <c r="H180" s="107">
        <v>134.4</v>
      </c>
      <c r="I180" s="107">
        <v>134.4</v>
      </c>
      <c r="J180" s="107">
        <v>0</v>
      </c>
      <c r="K180" s="107">
        <v>386.67</v>
      </c>
      <c r="L180" s="107">
        <v>8.6</v>
      </c>
      <c r="M180" s="107">
        <v>0</v>
      </c>
      <c r="N180" s="110">
        <v>1018.49</v>
      </c>
      <c r="O180" s="111">
        <v>2072.4499999999998</v>
      </c>
    </row>
    <row r="181" spans="1:15" ht="20.25" customHeight="1" x14ac:dyDescent="0.35">
      <c r="A181" s="148" t="s">
        <v>318</v>
      </c>
      <c r="B181" s="107">
        <v>0</v>
      </c>
      <c r="C181" s="107">
        <v>223.27</v>
      </c>
      <c r="D181" s="107">
        <v>1232.8800000000001</v>
      </c>
      <c r="E181" s="107">
        <v>1454.89</v>
      </c>
      <c r="F181" s="110">
        <v>2911.05</v>
      </c>
      <c r="G181" s="107">
        <v>836.68</v>
      </c>
      <c r="H181" s="107">
        <v>62.43</v>
      </c>
      <c r="I181" s="107">
        <v>62.43</v>
      </c>
      <c r="J181" s="107">
        <v>0.12</v>
      </c>
      <c r="K181" s="107">
        <v>355.15</v>
      </c>
      <c r="L181" s="107">
        <v>9.35</v>
      </c>
      <c r="M181" s="107">
        <v>0</v>
      </c>
      <c r="N181" s="110">
        <v>1263.73</v>
      </c>
      <c r="O181" s="111">
        <v>1647.32</v>
      </c>
    </row>
    <row r="182" spans="1:15" ht="20.25" customHeight="1" x14ac:dyDescent="0.35">
      <c r="A182" s="148" t="s">
        <v>319</v>
      </c>
      <c r="B182" s="107">
        <v>0</v>
      </c>
      <c r="C182" s="107">
        <v>191.93</v>
      </c>
      <c r="D182" s="107">
        <v>1050.01</v>
      </c>
      <c r="E182" s="107">
        <v>1379.29</v>
      </c>
      <c r="F182" s="110">
        <v>2621.23</v>
      </c>
      <c r="G182" s="107">
        <v>512.4</v>
      </c>
      <c r="H182" s="107">
        <v>143.97</v>
      </c>
      <c r="I182" s="107">
        <v>143.97</v>
      </c>
      <c r="J182" s="107">
        <v>0.05</v>
      </c>
      <c r="K182" s="107">
        <v>359.51</v>
      </c>
      <c r="L182" s="107">
        <v>8.39</v>
      </c>
      <c r="M182" s="107">
        <v>0</v>
      </c>
      <c r="N182" s="110">
        <v>1024.31</v>
      </c>
      <c r="O182" s="111">
        <v>1596.92</v>
      </c>
    </row>
    <row r="183" spans="1:15" ht="20.25" customHeight="1" x14ac:dyDescent="0.35">
      <c r="A183" s="148" t="s">
        <v>320</v>
      </c>
      <c r="B183" s="107">
        <v>0</v>
      </c>
      <c r="C183" s="107">
        <v>429.95</v>
      </c>
      <c r="D183" s="107">
        <v>1412.14</v>
      </c>
      <c r="E183" s="107">
        <v>846.77</v>
      </c>
      <c r="F183" s="110">
        <v>2688.86</v>
      </c>
      <c r="G183" s="107">
        <v>638.21</v>
      </c>
      <c r="H183" s="107">
        <v>129.06</v>
      </c>
      <c r="I183" s="107">
        <v>129.06</v>
      </c>
      <c r="J183" s="107">
        <v>0</v>
      </c>
      <c r="K183" s="107">
        <v>378.69</v>
      </c>
      <c r="L183" s="107">
        <v>5.38</v>
      </c>
      <c r="M183" s="107">
        <v>0</v>
      </c>
      <c r="N183" s="110">
        <v>1151.3399999999999</v>
      </c>
      <c r="O183" s="111">
        <v>1537.53</v>
      </c>
    </row>
    <row r="184" spans="1:15" ht="20.25" customHeight="1" x14ac:dyDescent="0.35">
      <c r="A184" s="148" t="s">
        <v>321</v>
      </c>
      <c r="B184" s="107">
        <v>0</v>
      </c>
      <c r="C184" s="107">
        <v>392.57</v>
      </c>
      <c r="D184" s="107">
        <v>2614.41</v>
      </c>
      <c r="E184" s="107">
        <v>420.15</v>
      </c>
      <c r="F184" s="110">
        <v>3427.13</v>
      </c>
      <c r="G184" s="107">
        <v>497.2</v>
      </c>
      <c r="H184" s="107">
        <v>104.57</v>
      </c>
      <c r="I184" s="107">
        <v>104.57</v>
      </c>
      <c r="J184" s="107">
        <v>0</v>
      </c>
      <c r="K184" s="107">
        <v>322.63</v>
      </c>
      <c r="L184" s="107">
        <v>10.85</v>
      </c>
      <c r="M184" s="107">
        <v>0</v>
      </c>
      <c r="N184" s="110">
        <v>935.25</v>
      </c>
      <c r="O184" s="111">
        <v>2491.88</v>
      </c>
    </row>
    <row r="185" spans="1:15" ht="20.25" customHeight="1" x14ac:dyDescent="0.35">
      <c r="A185" s="148" t="s">
        <v>322</v>
      </c>
      <c r="B185" s="107">
        <v>32.049999999999997</v>
      </c>
      <c r="C185" s="107">
        <v>455.49</v>
      </c>
      <c r="D185" s="107">
        <v>2721.61</v>
      </c>
      <c r="E185" s="107">
        <v>990.77</v>
      </c>
      <c r="F185" s="110">
        <v>4199.91</v>
      </c>
      <c r="G185" s="107">
        <v>70.11</v>
      </c>
      <c r="H185" s="107">
        <v>135.83000000000001</v>
      </c>
      <c r="I185" s="107">
        <v>135.83000000000001</v>
      </c>
      <c r="J185" s="107">
        <v>0.02</v>
      </c>
      <c r="K185" s="107">
        <v>282.49</v>
      </c>
      <c r="L185" s="107">
        <v>11.41</v>
      </c>
      <c r="M185" s="107">
        <v>0</v>
      </c>
      <c r="N185" s="110">
        <v>499.87</v>
      </c>
      <c r="O185" s="111">
        <v>3700.05</v>
      </c>
    </row>
    <row r="186" spans="1:15" ht="20.25" customHeight="1" x14ac:dyDescent="0.35">
      <c r="A186" s="148" t="s">
        <v>323</v>
      </c>
      <c r="B186" s="107">
        <v>35.97</v>
      </c>
      <c r="C186" s="107">
        <v>713.25</v>
      </c>
      <c r="D186" s="107">
        <v>3361.51</v>
      </c>
      <c r="E186" s="107">
        <v>1022</v>
      </c>
      <c r="F186" s="110">
        <v>5132.72</v>
      </c>
      <c r="G186" s="107">
        <v>39.21</v>
      </c>
      <c r="H186" s="107">
        <v>84.34</v>
      </c>
      <c r="I186" s="107">
        <v>84.34</v>
      </c>
      <c r="J186" s="107">
        <v>0.85</v>
      </c>
      <c r="K186" s="107">
        <v>363.51</v>
      </c>
      <c r="L186" s="107">
        <v>11.58</v>
      </c>
      <c r="M186" s="107">
        <v>0</v>
      </c>
      <c r="N186" s="110">
        <v>499.49</v>
      </c>
      <c r="O186" s="111">
        <v>4633.2299999999996</v>
      </c>
    </row>
    <row r="187" spans="1:15" ht="20.25" customHeight="1" x14ac:dyDescent="0.35">
      <c r="A187" s="148" t="s">
        <v>324</v>
      </c>
      <c r="B187" s="107">
        <v>71.62</v>
      </c>
      <c r="C187" s="107">
        <v>877.07</v>
      </c>
      <c r="D187" s="107">
        <v>2928.21</v>
      </c>
      <c r="E187" s="107">
        <v>1091.95</v>
      </c>
      <c r="F187" s="110">
        <v>4968.84</v>
      </c>
      <c r="G187" s="107">
        <v>165.67</v>
      </c>
      <c r="H187" s="107">
        <v>167.75</v>
      </c>
      <c r="I187" s="107">
        <v>167.75</v>
      </c>
      <c r="J187" s="107">
        <v>0.03</v>
      </c>
      <c r="K187" s="107">
        <v>374.47</v>
      </c>
      <c r="L187" s="107">
        <v>12.53</v>
      </c>
      <c r="M187" s="107">
        <v>0</v>
      </c>
      <c r="N187" s="110">
        <v>720.45</v>
      </c>
      <c r="O187" s="111">
        <v>4248.3900000000003</v>
      </c>
    </row>
    <row r="188" spans="1:15" ht="20.25" customHeight="1" x14ac:dyDescent="0.35">
      <c r="A188" s="148" t="s">
        <v>325</v>
      </c>
      <c r="B188" s="107">
        <v>102.37</v>
      </c>
      <c r="C188" s="107">
        <v>664.89</v>
      </c>
      <c r="D188" s="107">
        <v>3052.6</v>
      </c>
      <c r="E188" s="107">
        <v>853.89</v>
      </c>
      <c r="F188" s="110">
        <v>4673.74</v>
      </c>
      <c r="G188" s="107">
        <v>53.79</v>
      </c>
      <c r="H188" s="107">
        <v>173.14</v>
      </c>
      <c r="I188" s="107">
        <v>173.14</v>
      </c>
      <c r="J188" s="107">
        <v>0</v>
      </c>
      <c r="K188" s="107">
        <v>357.07</v>
      </c>
      <c r="L188" s="107">
        <v>11.27</v>
      </c>
      <c r="M188" s="107">
        <v>0</v>
      </c>
      <c r="N188" s="110">
        <v>595.27</v>
      </c>
      <c r="O188" s="111">
        <v>4078.46</v>
      </c>
    </row>
    <row r="189" spans="1:15" ht="20.25" customHeight="1" x14ac:dyDescent="0.35">
      <c r="A189" s="148" t="s">
        <v>326</v>
      </c>
      <c r="B189" s="107">
        <v>21.8</v>
      </c>
      <c r="C189" s="107">
        <v>573.51</v>
      </c>
      <c r="D189" s="107">
        <v>2837.98</v>
      </c>
      <c r="E189" s="107">
        <v>1325.73</v>
      </c>
      <c r="F189" s="110">
        <v>4759.0200000000004</v>
      </c>
      <c r="G189" s="107">
        <v>323.66000000000003</v>
      </c>
      <c r="H189" s="107">
        <v>206.44</v>
      </c>
      <c r="I189" s="107">
        <v>206.44</v>
      </c>
      <c r="J189" s="107">
        <v>7.0000000000000007E-2</v>
      </c>
      <c r="K189" s="107">
        <v>359.39</v>
      </c>
      <c r="L189" s="107">
        <v>11.74</v>
      </c>
      <c r="M189" s="107">
        <v>96.19</v>
      </c>
      <c r="N189" s="110">
        <v>997.5</v>
      </c>
      <c r="O189" s="111">
        <v>3761.52</v>
      </c>
    </row>
    <row r="190" spans="1:15" ht="20.25" customHeight="1" x14ac:dyDescent="0.35">
      <c r="A190" s="148" t="s">
        <v>327</v>
      </c>
      <c r="B190" s="107">
        <v>0.19</v>
      </c>
      <c r="C190" s="107">
        <v>49.06</v>
      </c>
      <c r="D190" s="107">
        <v>1976.81</v>
      </c>
      <c r="E190" s="107">
        <v>917.2</v>
      </c>
      <c r="F190" s="110">
        <v>2943.26</v>
      </c>
      <c r="G190" s="107">
        <v>647.6</v>
      </c>
      <c r="H190" s="107">
        <v>107.25</v>
      </c>
      <c r="I190" s="107">
        <v>107.25</v>
      </c>
      <c r="J190" s="107">
        <v>0.01</v>
      </c>
      <c r="K190" s="107">
        <v>328.75</v>
      </c>
      <c r="L190" s="107">
        <v>8.51</v>
      </c>
      <c r="M190" s="107">
        <v>0</v>
      </c>
      <c r="N190" s="110">
        <v>1092.1300000000001</v>
      </c>
      <c r="O190" s="111">
        <v>1851.13</v>
      </c>
    </row>
    <row r="191" spans="1:15" ht="20.25" customHeight="1" x14ac:dyDescent="0.35">
      <c r="A191" s="148" t="s">
        <v>328</v>
      </c>
      <c r="B191" s="107">
        <v>0</v>
      </c>
      <c r="C191" s="107">
        <v>30.07</v>
      </c>
      <c r="D191" s="107">
        <v>1585.96</v>
      </c>
      <c r="E191" s="107">
        <v>1508.35</v>
      </c>
      <c r="F191" s="110">
        <v>3124.38</v>
      </c>
      <c r="G191" s="107">
        <v>823.02</v>
      </c>
      <c r="H191" s="107">
        <v>202.76</v>
      </c>
      <c r="I191" s="107">
        <v>202.76</v>
      </c>
      <c r="J191" s="107">
        <v>0.01</v>
      </c>
      <c r="K191" s="107">
        <v>431.17</v>
      </c>
      <c r="L191" s="107">
        <v>8.69</v>
      </c>
      <c r="M191" s="107">
        <v>95.51</v>
      </c>
      <c r="N191" s="110">
        <v>1561.16</v>
      </c>
      <c r="O191" s="111">
        <v>1563.22</v>
      </c>
    </row>
    <row r="192" spans="1:15" ht="20.25" customHeight="1" x14ac:dyDescent="0.35">
      <c r="A192" s="148" t="s">
        <v>329</v>
      </c>
      <c r="B192" s="107">
        <v>0</v>
      </c>
      <c r="C192" s="107">
        <v>228.07</v>
      </c>
      <c r="D192" s="107">
        <v>1438.7</v>
      </c>
      <c r="E192" s="107">
        <v>903.14</v>
      </c>
      <c r="F192" s="110">
        <v>2569.91</v>
      </c>
      <c r="G192" s="107">
        <v>407.48</v>
      </c>
      <c r="H192" s="107">
        <v>103</v>
      </c>
      <c r="I192" s="107">
        <v>103</v>
      </c>
      <c r="J192" s="107">
        <v>0.04</v>
      </c>
      <c r="K192" s="107">
        <v>336.68</v>
      </c>
      <c r="L192" s="107">
        <v>5.67</v>
      </c>
      <c r="M192" s="107">
        <v>0</v>
      </c>
      <c r="N192" s="110">
        <v>852.87</v>
      </c>
      <c r="O192" s="111">
        <v>1717.05</v>
      </c>
    </row>
    <row r="193" spans="1:15" ht="20.25" customHeight="1" x14ac:dyDescent="0.35">
      <c r="A193" s="148" t="s">
        <v>330</v>
      </c>
      <c r="B193" s="107">
        <v>0</v>
      </c>
      <c r="C193" s="107">
        <v>12.13</v>
      </c>
      <c r="D193" s="107">
        <v>1845.77</v>
      </c>
      <c r="E193" s="107">
        <v>1066.3</v>
      </c>
      <c r="F193" s="110">
        <v>2924.19</v>
      </c>
      <c r="G193" s="107">
        <v>871.36</v>
      </c>
      <c r="H193" s="107">
        <v>152.43</v>
      </c>
      <c r="I193" s="107">
        <v>152.43</v>
      </c>
      <c r="J193" s="107">
        <v>0.04</v>
      </c>
      <c r="K193" s="107">
        <v>350.15</v>
      </c>
      <c r="L193" s="107">
        <v>7.78</v>
      </c>
      <c r="M193" s="107">
        <v>84.21</v>
      </c>
      <c r="N193" s="110">
        <v>1465.95</v>
      </c>
      <c r="O193" s="111">
        <v>1458.24</v>
      </c>
    </row>
    <row r="194" spans="1:15" ht="20.25" customHeight="1" x14ac:dyDescent="0.35">
      <c r="A194" s="148" t="s">
        <v>331</v>
      </c>
      <c r="B194" s="107">
        <v>0</v>
      </c>
      <c r="C194" s="107">
        <v>0.51</v>
      </c>
      <c r="D194" s="107">
        <v>2051.1</v>
      </c>
      <c r="E194" s="107">
        <v>1346.88</v>
      </c>
      <c r="F194" s="110">
        <v>3398.49</v>
      </c>
      <c r="G194" s="107">
        <v>1206.04</v>
      </c>
      <c r="H194" s="107">
        <v>196.36</v>
      </c>
      <c r="I194" s="107">
        <v>196.36</v>
      </c>
      <c r="J194" s="107">
        <v>0.03</v>
      </c>
      <c r="K194" s="107">
        <v>365.91</v>
      </c>
      <c r="L194" s="107">
        <v>3.08</v>
      </c>
      <c r="M194" s="107">
        <v>0</v>
      </c>
      <c r="N194" s="110">
        <v>1771.41</v>
      </c>
      <c r="O194" s="111">
        <v>1627.07</v>
      </c>
    </row>
    <row r="195" spans="1:15" ht="20.25" customHeight="1" x14ac:dyDescent="0.35">
      <c r="A195" s="148" t="s">
        <v>332</v>
      </c>
      <c r="B195" s="107">
        <v>0</v>
      </c>
      <c r="C195" s="107">
        <v>11.96</v>
      </c>
      <c r="D195" s="107">
        <v>2016.64</v>
      </c>
      <c r="E195" s="107">
        <v>1180.73</v>
      </c>
      <c r="F195" s="110">
        <v>3209.34</v>
      </c>
      <c r="G195" s="107">
        <v>1054.8599999999999</v>
      </c>
      <c r="H195" s="107">
        <v>98.1</v>
      </c>
      <c r="I195" s="107">
        <v>98.1</v>
      </c>
      <c r="J195" s="107">
        <v>0.04</v>
      </c>
      <c r="K195" s="107">
        <v>351.94</v>
      </c>
      <c r="L195" s="107">
        <v>8.7899999999999991</v>
      </c>
      <c r="M195" s="107">
        <v>0</v>
      </c>
      <c r="N195" s="110">
        <v>1513.73</v>
      </c>
      <c r="O195" s="111">
        <v>1695.61</v>
      </c>
    </row>
    <row r="196" spans="1:15" ht="20.25" customHeight="1" x14ac:dyDescent="0.35">
      <c r="A196" s="148" t="s">
        <v>333</v>
      </c>
      <c r="B196" s="107">
        <v>0</v>
      </c>
      <c r="C196" s="107">
        <v>10.210000000000001</v>
      </c>
      <c r="D196" s="107">
        <v>2641.03</v>
      </c>
      <c r="E196" s="107">
        <v>1492.41</v>
      </c>
      <c r="F196" s="110">
        <v>4143.6499999999996</v>
      </c>
      <c r="G196" s="107">
        <v>895.35</v>
      </c>
      <c r="H196" s="107">
        <v>116.72</v>
      </c>
      <c r="I196" s="107">
        <v>116.72</v>
      </c>
      <c r="J196" s="107">
        <v>0.01</v>
      </c>
      <c r="K196" s="107">
        <v>386.41</v>
      </c>
      <c r="L196" s="107">
        <v>7.01</v>
      </c>
      <c r="M196" s="107">
        <v>0</v>
      </c>
      <c r="N196" s="110">
        <v>1405.5</v>
      </c>
      <c r="O196" s="111">
        <v>2738.15</v>
      </c>
    </row>
    <row r="197" spans="1:15" ht="20.25" customHeight="1" x14ac:dyDescent="0.35">
      <c r="A197" s="148" t="s">
        <v>334</v>
      </c>
      <c r="B197" s="107">
        <v>0</v>
      </c>
      <c r="C197" s="107">
        <v>290.73</v>
      </c>
      <c r="D197" s="107">
        <v>2820.15</v>
      </c>
      <c r="E197" s="107">
        <v>1373.21</v>
      </c>
      <c r="F197" s="110">
        <v>4484.08</v>
      </c>
      <c r="G197" s="107">
        <v>756.91</v>
      </c>
      <c r="H197" s="107">
        <v>146.5</v>
      </c>
      <c r="I197" s="107">
        <v>146.5</v>
      </c>
      <c r="J197" s="107">
        <v>0.06</v>
      </c>
      <c r="K197" s="107">
        <v>322.91000000000003</v>
      </c>
      <c r="L197" s="107">
        <v>10.76</v>
      </c>
      <c r="M197" s="107">
        <v>0</v>
      </c>
      <c r="N197" s="110">
        <v>1237.1300000000001</v>
      </c>
      <c r="O197" s="111">
        <v>3246.95</v>
      </c>
    </row>
    <row r="198" spans="1:15" ht="20.25" customHeight="1" x14ac:dyDescent="0.35">
      <c r="A198" s="148" t="s">
        <v>335</v>
      </c>
      <c r="B198" s="107">
        <v>0</v>
      </c>
      <c r="C198" s="107">
        <v>578.9</v>
      </c>
      <c r="D198" s="107">
        <v>2908.84</v>
      </c>
      <c r="E198" s="107">
        <v>865.44</v>
      </c>
      <c r="F198" s="110">
        <v>4353.17</v>
      </c>
      <c r="G198" s="107">
        <v>534.96</v>
      </c>
      <c r="H198" s="107">
        <v>152.38999999999999</v>
      </c>
      <c r="I198" s="107">
        <v>152.38999999999999</v>
      </c>
      <c r="J198" s="107">
        <v>0</v>
      </c>
      <c r="K198" s="107">
        <v>306.14999999999998</v>
      </c>
      <c r="L198" s="107">
        <v>12.01</v>
      </c>
      <c r="M198" s="107">
        <v>0</v>
      </c>
      <c r="N198" s="110">
        <v>1005.51</v>
      </c>
      <c r="O198" s="111">
        <v>3347.66</v>
      </c>
    </row>
    <row r="199" spans="1:15" ht="20.25" customHeight="1" x14ac:dyDescent="0.35">
      <c r="A199" s="148" t="s">
        <v>336</v>
      </c>
      <c r="B199" s="107">
        <v>22.44</v>
      </c>
      <c r="C199" s="107">
        <v>646.01</v>
      </c>
      <c r="D199" s="107">
        <v>3110.02</v>
      </c>
      <c r="E199" s="107">
        <v>729.03</v>
      </c>
      <c r="F199" s="110">
        <v>4507.5</v>
      </c>
      <c r="G199" s="107">
        <v>200.44</v>
      </c>
      <c r="H199" s="107">
        <v>153.72</v>
      </c>
      <c r="I199" s="107">
        <v>153.72</v>
      </c>
      <c r="J199" s="107">
        <v>0</v>
      </c>
      <c r="K199" s="107">
        <v>226.9</v>
      </c>
      <c r="L199" s="107">
        <v>12.81</v>
      </c>
      <c r="M199" s="107">
        <v>0</v>
      </c>
      <c r="N199" s="110">
        <v>593.87</v>
      </c>
      <c r="O199" s="111">
        <v>3913.63</v>
      </c>
    </row>
    <row r="200" spans="1:15" ht="20.25" customHeight="1" x14ac:dyDescent="0.35">
      <c r="A200" s="148" t="s">
        <v>337</v>
      </c>
      <c r="B200" s="107">
        <v>20.52</v>
      </c>
      <c r="C200" s="107">
        <v>605.59</v>
      </c>
      <c r="D200" s="107">
        <v>2871.54</v>
      </c>
      <c r="E200" s="107">
        <v>826.56</v>
      </c>
      <c r="F200" s="110">
        <v>4324.2</v>
      </c>
      <c r="G200" s="107">
        <v>121.62</v>
      </c>
      <c r="H200" s="107">
        <v>141.87</v>
      </c>
      <c r="I200" s="107">
        <v>141.87</v>
      </c>
      <c r="J200" s="107">
        <v>0</v>
      </c>
      <c r="K200" s="107">
        <v>257.58</v>
      </c>
      <c r="L200" s="107">
        <v>12.15</v>
      </c>
      <c r="M200" s="107">
        <v>0</v>
      </c>
      <c r="N200" s="110">
        <v>533.22</v>
      </c>
      <c r="O200" s="111">
        <v>3790.98</v>
      </c>
    </row>
    <row r="201" spans="1:15" ht="20.25" customHeight="1" x14ac:dyDescent="0.35">
      <c r="A201" s="148" t="s">
        <v>338</v>
      </c>
      <c r="B201" s="107">
        <v>32.32</v>
      </c>
      <c r="C201" s="107">
        <v>763.83</v>
      </c>
      <c r="D201" s="107">
        <v>3361.52</v>
      </c>
      <c r="E201" s="107">
        <v>980.37</v>
      </c>
      <c r="F201" s="110">
        <v>5138.03</v>
      </c>
      <c r="G201" s="107">
        <v>178.88</v>
      </c>
      <c r="H201" s="107">
        <v>154.49</v>
      </c>
      <c r="I201" s="107">
        <v>154.49</v>
      </c>
      <c r="J201" s="107">
        <v>0.02</v>
      </c>
      <c r="K201" s="107">
        <v>237.55</v>
      </c>
      <c r="L201" s="107">
        <v>12.3</v>
      </c>
      <c r="M201" s="107">
        <v>39.549999999999997</v>
      </c>
      <c r="N201" s="110">
        <v>622.79</v>
      </c>
      <c r="O201" s="111">
        <v>4515.24</v>
      </c>
    </row>
    <row r="202" spans="1:15" ht="20.25" customHeight="1" x14ac:dyDescent="0.35">
      <c r="A202" s="148" t="s">
        <v>339</v>
      </c>
      <c r="B202" s="107">
        <v>0</v>
      </c>
      <c r="C202" s="107">
        <v>442.71</v>
      </c>
      <c r="D202" s="107">
        <v>2710.51</v>
      </c>
      <c r="E202" s="107">
        <v>1082.67</v>
      </c>
      <c r="F202" s="110">
        <v>4235.88</v>
      </c>
      <c r="G202" s="107">
        <v>482.86</v>
      </c>
      <c r="H202" s="107">
        <v>166.92</v>
      </c>
      <c r="I202" s="107">
        <v>166.92</v>
      </c>
      <c r="J202" s="107">
        <v>0</v>
      </c>
      <c r="K202" s="107">
        <v>218.86</v>
      </c>
      <c r="L202" s="107">
        <v>11.4</v>
      </c>
      <c r="M202" s="107">
        <v>0</v>
      </c>
      <c r="N202" s="110">
        <v>880.05</v>
      </c>
      <c r="O202" s="111">
        <v>3355.83</v>
      </c>
    </row>
    <row r="203" spans="1:15" ht="20.25" customHeight="1" x14ac:dyDescent="0.35">
      <c r="A203" s="148" t="s">
        <v>340</v>
      </c>
      <c r="B203" s="107">
        <v>0</v>
      </c>
      <c r="C203" s="107">
        <v>22.44</v>
      </c>
      <c r="D203" s="107">
        <v>2018.97</v>
      </c>
      <c r="E203" s="107">
        <v>1271.53</v>
      </c>
      <c r="F203" s="110">
        <v>3312.94</v>
      </c>
      <c r="G203" s="107">
        <v>925.29</v>
      </c>
      <c r="H203" s="107">
        <v>155.65</v>
      </c>
      <c r="I203" s="107">
        <v>155.65</v>
      </c>
      <c r="J203" s="107">
        <v>0</v>
      </c>
      <c r="K203" s="107">
        <v>191.12</v>
      </c>
      <c r="L203" s="107">
        <v>7.2</v>
      </c>
      <c r="M203" s="107">
        <v>84.03</v>
      </c>
      <c r="N203" s="110">
        <v>1363.29</v>
      </c>
      <c r="O203" s="111">
        <v>1949.65</v>
      </c>
    </row>
    <row r="204" spans="1:15" ht="20.25" customHeight="1" x14ac:dyDescent="0.35">
      <c r="A204" s="148" t="s">
        <v>341</v>
      </c>
      <c r="B204" s="107">
        <v>16.16</v>
      </c>
      <c r="C204" s="107">
        <v>27.88</v>
      </c>
      <c r="D204" s="107">
        <v>1958.31</v>
      </c>
      <c r="E204" s="107">
        <v>726.74</v>
      </c>
      <c r="F204" s="110">
        <v>2729.1</v>
      </c>
      <c r="G204" s="107">
        <v>51.32</v>
      </c>
      <c r="H204" s="107">
        <v>85.26</v>
      </c>
      <c r="I204" s="107">
        <v>85.26</v>
      </c>
      <c r="J204" s="107">
        <v>0</v>
      </c>
      <c r="K204" s="107">
        <v>164.05</v>
      </c>
      <c r="L204" s="107">
        <v>6.32</v>
      </c>
      <c r="M204" s="107">
        <v>0</v>
      </c>
      <c r="N204" s="110">
        <v>306.94</v>
      </c>
      <c r="O204" s="111">
        <v>2422.16</v>
      </c>
    </row>
    <row r="205" spans="1:15" ht="20.25" customHeight="1" x14ac:dyDescent="0.35">
      <c r="A205" s="148" t="s">
        <v>342</v>
      </c>
      <c r="B205" s="107">
        <v>0</v>
      </c>
      <c r="C205" s="107">
        <v>0</v>
      </c>
      <c r="D205" s="107">
        <v>1632.37</v>
      </c>
      <c r="E205" s="107">
        <v>944.94</v>
      </c>
      <c r="F205" s="110">
        <v>2577.31</v>
      </c>
      <c r="G205" s="107">
        <v>1357.59</v>
      </c>
      <c r="H205" s="107">
        <v>103.19</v>
      </c>
      <c r="I205" s="107">
        <v>103.19</v>
      </c>
      <c r="J205" s="107">
        <v>0.02</v>
      </c>
      <c r="K205" s="107">
        <v>146.43</v>
      </c>
      <c r="L205" s="107">
        <v>7.4</v>
      </c>
      <c r="M205" s="107">
        <v>83.06</v>
      </c>
      <c r="N205" s="110">
        <v>1697.67</v>
      </c>
      <c r="O205" s="111">
        <v>879.64</v>
      </c>
    </row>
    <row r="206" spans="1:15" ht="20.25" customHeight="1" x14ac:dyDescent="0.35">
      <c r="A206" s="148" t="s">
        <v>343</v>
      </c>
      <c r="B206" s="107">
        <v>0</v>
      </c>
      <c r="C206" s="107">
        <v>11.62</v>
      </c>
      <c r="D206" s="107">
        <v>1518.34</v>
      </c>
      <c r="E206" s="107">
        <v>880.77</v>
      </c>
      <c r="F206" s="110">
        <v>2410.7399999999998</v>
      </c>
      <c r="G206" s="107">
        <v>902.6</v>
      </c>
      <c r="H206" s="107">
        <v>150.88999999999999</v>
      </c>
      <c r="I206" s="107">
        <v>150.88999999999999</v>
      </c>
      <c r="J206" s="107">
        <v>0.08</v>
      </c>
      <c r="K206" s="107">
        <v>152.05000000000001</v>
      </c>
      <c r="L206" s="107">
        <v>10</v>
      </c>
      <c r="M206" s="107">
        <v>92.42</v>
      </c>
      <c r="N206" s="110">
        <v>1308.03</v>
      </c>
      <c r="O206" s="111">
        <v>1102.71</v>
      </c>
    </row>
    <row r="207" spans="1:15" ht="20.25" customHeight="1" x14ac:dyDescent="0.35">
      <c r="A207" s="148" t="s">
        <v>344</v>
      </c>
      <c r="B207" s="107">
        <v>0</v>
      </c>
      <c r="C207" s="107">
        <v>16.190000000000001</v>
      </c>
      <c r="D207" s="107">
        <v>1718.09</v>
      </c>
      <c r="E207" s="107">
        <v>1226.02</v>
      </c>
      <c r="F207" s="110">
        <v>2960.3</v>
      </c>
      <c r="G207" s="107">
        <v>1419.34</v>
      </c>
      <c r="H207" s="107">
        <v>81.61</v>
      </c>
      <c r="I207" s="107">
        <v>81.61</v>
      </c>
      <c r="J207" s="107">
        <v>0.01</v>
      </c>
      <c r="K207" s="107">
        <v>212.06</v>
      </c>
      <c r="L207" s="107">
        <v>8.1300000000000008</v>
      </c>
      <c r="M207" s="107">
        <v>94.42</v>
      </c>
      <c r="N207" s="110">
        <v>1815.56</v>
      </c>
      <c r="O207" s="111">
        <v>1144.74</v>
      </c>
    </row>
    <row r="208" spans="1:15" ht="20.25" customHeight="1" x14ac:dyDescent="0.35">
      <c r="A208" s="148" t="s">
        <v>345</v>
      </c>
      <c r="B208" s="107">
        <v>0</v>
      </c>
      <c r="C208" s="107">
        <v>370.9</v>
      </c>
      <c r="D208" s="107">
        <v>3158.95</v>
      </c>
      <c r="E208" s="107">
        <v>313.07</v>
      </c>
      <c r="F208" s="110">
        <v>3842.92</v>
      </c>
      <c r="G208" s="107">
        <v>431.93</v>
      </c>
      <c r="H208" s="107">
        <v>122.84</v>
      </c>
      <c r="I208" s="107">
        <v>122.84</v>
      </c>
      <c r="J208" s="107">
        <v>0</v>
      </c>
      <c r="K208" s="107">
        <v>178.38</v>
      </c>
      <c r="L208" s="107">
        <v>9.83</v>
      </c>
      <c r="M208" s="107">
        <v>102.22</v>
      </c>
      <c r="N208" s="110">
        <v>845.2</v>
      </c>
      <c r="O208" s="111">
        <v>2997.72</v>
      </c>
    </row>
    <row r="209" spans="1:15" ht="20.25" customHeight="1" x14ac:dyDescent="0.35">
      <c r="A209" s="148" t="s">
        <v>346</v>
      </c>
      <c r="B209" s="107">
        <v>546.73</v>
      </c>
      <c r="C209" s="107">
        <v>914.96</v>
      </c>
      <c r="D209" s="107">
        <v>3698.46</v>
      </c>
      <c r="E209" s="107">
        <v>507.68</v>
      </c>
      <c r="F209" s="110">
        <v>5667.84</v>
      </c>
      <c r="G209" s="107">
        <v>18.95</v>
      </c>
      <c r="H209" s="107">
        <v>124.16</v>
      </c>
      <c r="I209" s="107">
        <v>124.16</v>
      </c>
      <c r="J209" s="107">
        <v>0</v>
      </c>
      <c r="K209" s="107">
        <v>211.35</v>
      </c>
      <c r="L209" s="107">
        <v>12.12</v>
      </c>
      <c r="M209" s="107">
        <v>0</v>
      </c>
      <c r="N209" s="110">
        <v>366.58</v>
      </c>
      <c r="O209" s="111">
        <v>5301.25</v>
      </c>
    </row>
    <row r="210" spans="1:15" ht="20.25" customHeight="1" x14ac:dyDescent="0.35">
      <c r="A210" s="148" t="s">
        <v>347</v>
      </c>
      <c r="B210" s="107">
        <v>749.09</v>
      </c>
      <c r="C210" s="107">
        <v>447.67</v>
      </c>
      <c r="D210" s="107">
        <v>3950.54</v>
      </c>
      <c r="E210" s="107">
        <v>288.24</v>
      </c>
      <c r="F210" s="110">
        <v>5435.55</v>
      </c>
      <c r="G210" s="107">
        <v>0</v>
      </c>
      <c r="H210" s="107">
        <v>147.16</v>
      </c>
      <c r="I210" s="107">
        <v>147.16</v>
      </c>
      <c r="J210" s="107">
        <v>0</v>
      </c>
      <c r="K210" s="107">
        <v>169.17</v>
      </c>
      <c r="L210" s="107">
        <v>12.48</v>
      </c>
      <c r="M210" s="107">
        <v>0</v>
      </c>
      <c r="N210" s="110">
        <v>328.81</v>
      </c>
      <c r="O210" s="111">
        <v>5106.7299999999996</v>
      </c>
    </row>
    <row r="211" spans="1:15" ht="20.25" customHeight="1" x14ac:dyDescent="0.35">
      <c r="A211" s="148" t="s">
        <v>348</v>
      </c>
      <c r="B211" s="107">
        <v>647.55999999999995</v>
      </c>
      <c r="C211" s="107">
        <v>470.75</v>
      </c>
      <c r="D211" s="107">
        <v>4256.8599999999997</v>
      </c>
      <c r="E211" s="107">
        <v>156.6</v>
      </c>
      <c r="F211" s="110">
        <v>5531.76</v>
      </c>
      <c r="G211" s="107">
        <v>0</v>
      </c>
      <c r="H211" s="107">
        <v>142.22</v>
      </c>
      <c r="I211" s="107">
        <v>142.22</v>
      </c>
      <c r="J211" s="107">
        <v>0.13</v>
      </c>
      <c r="K211" s="107">
        <v>160.04</v>
      </c>
      <c r="L211" s="107">
        <v>12.97</v>
      </c>
      <c r="M211" s="107">
        <v>132.46</v>
      </c>
      <c r="N211" s="110">
        <v>447.83</v>
      </c>
      <c r="O211" s="111">
        <v>5083.93</v>
      </c>
    </row>
    <row r="212" spans="1:15" ht="20.25" customHeight="1" x14ac:dyDescent="0.35">
      <c r="A212" s="148" t="s">
        <v>349</v>
      </c>
      <c r="B212" s="107">
        <v>481.99</v>
      </c>
      <c r="C212" s="107">
        <v>323.12</v>
      </c>
      <c r="D212" s="107">
        <v>3709.99</v>
      </c>
      <c r="E212" s="107">
        <v>37.020000000000003</v>
      </c>
      <c r="F212" s="110">
        <v>4552.1099999999997</v>
      </c>
      <c r="G212" s="107">
        <v>18.5</v>
      </c>
      <c r="H212" s="107">
        <v>103.78</v>
      </c>
      <c r="I212" s="107">
        <v>103.78</v>
      </c>
      <c r="J212" s="107">
        <v>0</v>
      </c>
      <c r="K212" s="107">
        <v>124.19</v>
      </c>
      <c r="L212" s="107">
        <v>11.74</v>
      </c>
      <c r="M212" s="107">
        <v>90.38</v>
      </c>
      <c r="N212" s="110">
        <v>348.59</v>
      </c>
      <c r="O212" s="111">
        <v>4203.5200000000004</v>
      </c>
    </row>
    <row r="213" spans="1:15" ht="20.25" customHeight="1" x14ac:dyDescent="0.35">
      <c r="A213" s="148" t="s">
        <v>350</v>
      </c>
      <c r="B213" s="107">
        <v>2.2999999999999998</v>
      </c>
      <c r="C213" s="107">
        <v>46.55</v>
      </c>
      <c r="D213" s="107">
        <v>3524.31</v>
      </c>
      <c r="E213" s="107">
        <v>1066.31</v>
      </c>
      <c r="F213" s="110">
        <v>4639.4799999999996</v>
      </c>
      <c r="G213" s="107">
        <v>293.35000000000002</v>
      </c>
      <c r="H213" s="107">
        <v>117.32</v>
      </c>
      <c r="I213" s="107">
        <v>117.32</v>
      </c>
      <c r="J213" s="107">
        <v>0</v>
      </c>
      <c r="K213" s="107">
        <v>135.46</v>
      </c>
      <c r="L213" s="107">
        <v>11.5</v>
      </c>
      <c r="M213" s="107">
        <v>0</v>
      </c>
      <c r="N213" s="110">
        <v>557.62</v>
      </c>
      <c r="O213" s="111">
        <v>4081.85</v>
      </c>
    </row>
    <row r="214" spans="1:15" ht="20.25" customHeight="1" x14ac:dyDescent="0.35">
      <c r="A214" s="148" t="s">
        <v>351</v>
      </c>
      <c r="B214" s="107">
        <v>0</v>
      </c>
      <c r="C214" s="107">
        <v>1.24</v>
      </c>
      <c r="D214" s="107">
        <v>2637.93</v>
      </c>
      <c r="E214" s="107">
        <v>1051.8800000000001</v>
      </c>
      <c r="F214" s="110">
        <v>3691.05</v>
      </c>
      <c r="G214" s="107">
        <v>1143.71</v>
      </c>
      <c r="H214" s="107">
        <v>125.72</v>
      </c>
      <c r="I214" s="107">
        <v>125.72</v>
      </c>
      <c r="J214" s="107">
        <v>0</v>
      </c>
      <c r="K214" s="107">
        <v>127.38</v>
      </c>
      <c r="L214" s="107">
        <v>8.64</v>
      </c>
      <c r="M214" s="107">
        <v>0</v>
      </c>
      <c r="N214" s="110">
        <v>1405.45</v>
      </c>
      <c r="O214" s="111">
        <v>2285.6</v>
      </c>
    </row>
    <row r="215" spans="1:15" ht="20.25" customHeight="1" x14ac:dyDescent="0.35">
      <c r="A215" s="148" t="s">
        <v>352</v>
      </c>
      <c r="B215" s="107">
        <v>0</v>
      </c>
      <c r="C215" s="107">
        <v>6.93</v>
      </c>
      <c r="D215" s="107">
        <v>2010.18</v>
      </c>
      <c r="E215" s="107">
        <v>627</v>
      </c>
      <c r="F215" s="110">
        <v>2644.11</v>
      </c>
      <c r="G215" s="107">
        <v>1211.97</v>
      </c>
      <c r="H215" s="107">
        <v>120.37</v>
      </c>
      <c r="I215" s="107">
        <v>120.37</v>
      </c>
      <c r="J215" s="107">
        <v>0</v>
      </c>
      <c r="K215" s="107">
        <v>96.52</v>
      </c>
      <c r="L215" s="107">
        <v>6.81</v>
      </c>
      <c r="M215" s="107">
        <v>0</v>
      </c>
      <c r="N215" s="110">
        <v>1435.66</v>
      </c>
      <c r="O215" s="111">
        <v>1208.45</v>
      </c>
    </row>
    <row r="216" spans="1:15" ht="20.25" customHeight="1" x14ac:dyDescent="0.35">
      <c r="A216" s="148" t="s">
        <v>353</v>
      </c>
      <c r="B216" s="107">
        <v>0</v>
      </c>
      <c r="C216" s="107">
        <v>0</v>
      </c>
      <c r="D216" s="107">
        <v>1626.81</v>
      </c>
      <c r="E216" s="107">
        <v>456.19</v>
      </c>
      <c r="F216" s="110">
        <v>2083</v>
      </c>
      <c r="G216" s="107">
        <v>717.87</v>
      </c>
      <c r="H216" s="107">
        <v>75.81</v>
      </c>
      <c r="I216" s="107">
        <v>75.81</v>
      </c>
      <c r="J216" s="107">
        <v>0.01</v>
      </c>
      <c r="K216" s="107">
        <v>103.6</v>
      </c>
      <c r="L216" s="107">
        <v>8.82</v>
      </c>
      <c r="M216" s="107">
        <v>0</v>
      </c>
      <c r="N216" s="110">
        <v>906.13</v>
      </c>
      <c r="O216" s="111">
        <v>1176.8699999999999</v>
      </c>
    </row>
    <row r="217" spans="1:15" ht="20.25" customHeight="1" x14ac:dyDescent="0.35">
      <c r="A217" s="148" t="s">
        <v>354</v>
      </c>
      <c r="B217" s="107">
        <v>0</v>
      </c>
      <c r="C217" s="107">
        <v>0</v>
      </c>
      <c r="D217" s="107">
        <v>2427.16</v>
      </c>
      <c r="E217" s="107">
        <v>960.47</v>
      </c>
      <c r="F217" s="110">
        <v>3387.63</v>
      </c>
      <c r="G217" s="107">
        <v>1725.68</v>
      </c>
      <c r="H217" s="107">
        <v>45.7</v>
      </c>
      <c r="I217" s="107">
        <v>45.7</v>
      </c>
      <c r="J217" s="107">
        <v>0.02</v>
      </c>
      <c r="K217" s="107">
        <v>107.74</v>
      </c>
      <c r="L217" s="107">
        <v>5.53</v>
      </c>
      <c r="M217" s="107">
        <v>0</v>
      </c>
      <c r="N217" s="110">
        <v>1884.66</v>
      </c>
      <c r="O217" s="111">
        <v>1502.97</v>
      </c>
    </row>
    <row r="218" spans="1:15" ht="20.25" customHeight="1" x14ac:dyDescent="0.35">
      <c r="A218" s="148" t="s">
        <v>355</v>
      </c>
      <c r="B218" s="107">
        <v>0</v>
      </c>
      <c r="C218" s="107">
        <v>0.2</v>
      </c>
      <c r="D218" s="107">
        <v>2624.88</v>
      </c>
      <c r="E218" s="107">
        <v>435.07</v>
      </c>
      <c r="F218" s="110">
        <v>3060.14</v>
      </c>
      <c r="G218" s="107">
        <v>1431.04</v>
      </c>
      <c r="H218" s="107">
        <v>79.81</v>
      </c>
      <c r="I218" s="107">
        <v>79.81</v>
      </c>
      <c r="J218" s="107">
        <v>0</v>
      </c>
      <c r="K218" s="107">
        <v>107.05</v>
      </c>
      <c r="L218" s="107">
        <v>9.02</v>
      </c>
      <c r="M218" s="107">
        <v>0</v>
      </c>
      <c r="N218" s="110">
        <v>1626.91</v>
      </c>
      <c r="O218" s="111">
        <v>1433.23</v>
      </c>
    </row>
    <row r="219" spans="1:15" ht="20.25" customHeight="1" x14ac:dyDescent="0.35">
      <c r="A219" s="148" t="s">
        <v>356</v>
      </c>
      <c r="B219" s="107">
        <v>0</v>
      </c>
      <c r="C219" s="107">
        <v>4.71</v>
      </c>
      <c r="D219" s="107">
        <v>2240.2199999999998</v>
      </c>
      <c r="E219" s="107">
        <v>327.04000000000002</v>
      </c>
      <c r="F219" s="110">
        <v>2571.9699999999998</v>
      </c>
      <c r="G219" s="107">
        <v>823.62</v>
      </c>
      <c r="H219" s="107">
        <v>80.680000000000007</v>
      </c>
      <c r="I219" s="107">
        <v>80.680000000000007</v>
      </c>
      <c r="J219" s="107">
        <v>0</v>
      </c>
      <c r="K219" s="107">
        <v>304.64999999999998</v>
      </c>
      <c r="L219" s="107">
        <v>8</v>
      </c>
      <c r="M219" s="107">
        <v>0</v>
      </c>
      <c r="N219" s="110">
        <v>1216.95</v>
      </c>
      <c r="O219" s="111">
        <v>1355.02</v>
      </c>
    </row>
    <row r="220" spans="1:15" ht="20.25" customHeight="1" x14ac:dyDescent="0.35">
      <c r="A220" s="148" t="s">
        <v>357</v>
      </c>
      <c r="B220" s="107">
        <v>0</v>
      </c>
      <c r="C220" s="107">
        <v>34.93</v>
      </c>
      <c r="D220" s="107">
        <v>2882.06</v>
      </c>
      <c r="E220" s="107">
        <v>766.23</v>
      </c>
      <c r="F220" s="110">
        <v>3683.22</v>
      </c>
      <c r="G220" s="107">
        <v>621.55999999999995</v>
      </c>
      <c r="H220" s="107">
        <v>67.19</v>
      </c>
      <c r="I220" s="107">
        <v>67.19</v>
      </c>
      <c r="J220" s="107">
        <v>0</v>
      </c>
      <c r="K220" s="107">
        <v>206.93</v>
      </c>
      <c r="L220" s="107">
        <v>10.19</v>
      </c>
      <c r="M220" s="107">
        <v>0</v>
      </c>
      <c r="N220" s="110">
        <v>905.87</v>
      </c>
      <c r="O220" s="111">
        <v>2777.35</v>
      </c>
    </row>
    <row r="221" spans="1:15" ht="20.25" customHeight="1" x14ac:dyDescent="0.35">
      <c r="A221" s="148" t="s">
        <v>358</v>
      </c>
      <c r="B221" s="107">
        <v>156.13</v>
      </c>
      <c r="C221" s="107">
        <v>308.33</v>
      </c>
      <c r="D221" s="107">
        <v>3828.4</v>
      </c>
      <c r="E221" s="107">
        <v>235.78</v>
      </c>
      <c r="F221" s="110">
        <v>4528.63</v>
      </c>
      <c r="G221" s="107">
        <v>36.47</v>
      </c>
      <c r="H221" s="107">
        <v>87.22</v>
      </c>
      <c r="I221" s="107">
        <v>87.22</v>
      </c>
      <c r="J221" s="107">
        <v>0</v>
      </c>
      <c r="K221" s="107">
        <v>190.28</v>
      </c>
      <c r="L221" s="107">
        <v>11.91</v>
      </c>
      <c r="M221" s="107">
        <v>93.49</v>
      </c>
      <c r="N221" s="110">
        <v>419.38</v>
      </c>
      <c r="O221" s="111">
        <v>4109.26</v>
      </c>
    </row>
    <row r="222" spans="1:15" ht="20.25" customHeight="1" x14ac:dyDescent="0.35">
      <c r="A222" s="148" t="s">
        <v>359</v>
      </c>
      <c r="B222" s="107">
        <v>1360.58</v>
      </c>
      <c r="C222" s="107">
        <v>672.16</v>
      </c>
      <c r="D222" s="107">
        <v>4120.9799999999996</v>
      </c>
      <c r="E222" s="107">
        <v>458.57</v>
      </c>
      <c r="F222" s="110">
        <v>6612.29</v>
      </c>
      <c r="G222" s="107">
        <v>0</v>
      </c>
      <c r="H222" s="107">
        <v>80.48</v>
      </c>
      <c r="I222" s="107">
        <v>80.48</v>
      </c>
      <c r="J222" s="107">
        <v>0.03</v>
      </c>
      <c r="K222" s="107">
        <v>148.24</v>
      </c>
      <c r="L222" s="107">
        <v>13.1</v>
      </c>
      <c r="M222" s="107">
        <v>90.88</v>
      </c>
      <c r="N222" s="110">
        <v>332.74</v>
      </c>
      <c r="O222" s="111">
        <v>6279.55</v>
      </c>
    </row>
    <row r="223" spans="1:15" ht="20.25" customHeight="1" x14ac:dyDescent="0.35">
      <c r="A223" s="148" t="s">
        <v>360</v>
      </c>
      <c r="B223" s="107">
        <v>1102.8800000000001</v>
      </c>
      <c r="C223" s="107">
        <v>961.58</v>
      </c>
      <c r="D223" s="107">
        <v>4106.9799999999996</v>
      </c>
      <c r="E223" s="107">
        <v>97.77</v>
      </c>
      <c r="F223" s="110">
        <v>6269.21</v>
      </c>
      <c r="G223" s="107">
        <v>0</v>
      </c>
      <c r="H223" s="107">
        <v>80.3</v>
      </c>
      <c r="I223" s="107">
        <v>80.3</v>
      </c>
      <c r="J223" s="107">
        <v>0</v>
      </c>
      <c r="K223" s="107">
        <v>140.4</v>
      </c>
      <c r="L223" s="107">
        <v>13.06</v>
      </c>
      <c r="M223" s="107">
        <v>83.16</v>
      </c>
      <c r="N223" s="110">
        <v>316.92</v>
      </c>
      <c r="O223" s="111">
        <v>5952.29</v>
      </c>
    </row>
    <row r="224" spans="1:15" ht="20.25" customHeight="1" x14ac:dyDescent="0.35">
      <c r="A224" s="148" t="s">
        <v>361</v>
      </c>
      <c r="B224" s="107">
        <v>1201.45</v>
      </c>
      <c r="C224" s="107">
        <v>508.04</v>
      </c>
      <c r="D224" s="107">
        <v>3657.27</v>
      </c>
      <c r="E224" s="107">
        <v>156.74</v>
      </c>
      <c r="F224" s="110">
        <v>5523.5</v>
      </c>
      <c r="G224" s="107">
        <v>0</v>
      </c>
      <c r="H224" s="107">
        <v>74.900000000000006</v>
      </c>
      <c r="I224" s="107">
        <v>74.900000000000006</v>
      </c>
      <c r="J224" s="107">
        <v>0</v>
      </c>
      <c r="K224" s="107">
        <v>161.37</v>
      </c>
      <c r="L224" s="107">
        <v>12.05</v>
      </c>
      <c r="M224" s="107">
        <v>0</v>
      </c>
      <c r="N224" s="110">
        <v>248.32</v>
      </c>
      <c r="O224" s="111">
        <v>5275.17</v>
      </c>
    </row>
    <row r="225" spans="1:15" ht="20.25" customHeight="1" x14ac:dyDescent="0.35">
      <c r="A225" s="148" t="s">
        <v>362</v>
      </c>
      <c r="B225" s="107">
        <v>805.01</v>
      </c>
      <c r="C225" s="107">
        <v>520.54999999999995</v>
      </c>
      <c r="D225" s="107">
        <v>3908.04</v>
      </c>
      <c r="E225" s="107">
        <v>491.88</v>
      </c>
      <c r="F225" s="110">
        <v>5725.49</v>
      </c>
      <c r="G225" s="107">
        <v>3.4</v>
      </c>
      <c r="H225" s="107">
        <v>55.74</v>
      </c>
      <c r="I225" s="107">
        <v>55.74</v>
      </c>
      <c r="J225" s="107">
        <v>0</v>
      </c>
      <c r="K225" s="107">
        <v>192.36</v>
      </c>
      <c r="L225" s="107">
        <v>12.8</v>
      </c>
      <c r="M225" s="107">
        <v>0</v>
      </c>
      <c r="N225" s="110">
        <v>264.3</v>
      </c>
      <c r="O225" s="111">
        <v>5461.18</v>
      </c>
    </row>
    <row r="226" spans="1:15" ht="20.25" customHeight="1" x14ac:dyDescent="0.35">
      <c r="A226" s="148" t="s">
        <v>363</v>
      </c>
      <c r="B226" s="107">
        <v>46.94</v>
      </c>
      <c r="C226" s="107">
        <v>61.07</v>
      </c>
      <c r="D226" s="107">
        <v>2808.45</v>
      </c>
      <c r="E226" s="107">
        <v>819.7</v>
      </c>
      <c r="F226" s="110">
        <v>3736.17</v>
      </c>
      <c r="G226" s="107">
        <v>138.33000000000001</v>
      </c>
      <c r="H226" s="107">
        <v>68.55</v>
      </c>
      <c r="I226" s="107">
        <v>68.55</v>
      </c>
      <c r="J226" s="107">
        <v>0</v>
      </c>
      <c r="K226" s="107">
        <v>175.23</v>
      </c>
      <c r="L226" s="107">
        <v>9.9</v>
      </c>
      <c r="M226" s="107">
        <v>0</v>
      </c>
      <c r="N226" s="110">
        <v>392.01</v>
      </c>
      <c r="O226" s="111">
        <v>3344.16</v>
      </c>
    </row>
    <row r="227" spans="1:15" ht="20.25" customHeight="1" x14ac:dyDescent="0.35">
      <c r="A227" s="148" t="s">
        <v>364</v>
      </c>
      <c r="B227" s="107">
        <v>0</v>
      </c>
      <c r="C227" s="107">
        <v>3.3</v>
      </c>
      <c r="D227" s="107">
        <v>2014.77</v>
      </c>
      <c r="E227" s="107">
        <v>254.79</v>
      </c>
      <c r="F227" s="110">
        <v>2272.87</v>
      </c>
      <c r="G227" s="107">
        <v>764.61</v>
      </c>
      <c r="H227" s="107">
        <v>80.48</v>
      </c>
      <c r="I227" s="107">
        <v>80.48</v>
      </c>
      <c r="J227" s="107">
        <v>0</v>
      </c>
      <c r="K227" s="107">
        <v>176.09</v>
      </c>
      <c r="L227" s="107">
        <v>5.33</v>
      </c>
      <c r="M227" s="107">
        <v>0</v>
      </c>
      <c r="N227" s="110">
        <v>1026.52</v>
      </c>
      <c r="O227" s="111">
        <v>1246.3499999999999</v>
      </c>
    </row>
    <row r="228" spans="1:15" ht="20.25" customHeight="1" x14ac:dyDescent="0.35">
      <c r="A228" s="148" t="s">
        <v>365</v>
      </c>
      <c r="B228" s="107">
        <v>0</v>
      </c>
      <c r="C228" s="107">
        <v>6.55</v>
      </c>
      <c r="D228" s="107">
        <v>1678.3</v>
      </c>
      <c r="E228" s="107">
        <v>570.80999999999995</v>
      </c>
      <c r="F228" s="110">
        <v>2255.66</v>
      </c>
      <c r="G228" s="107">
        <v>267.85000000000002</v>
      </c>
      <c r="H228" s="107">
        <v>51.18</v>
      </c>
      <c r="I228" s="107">
        <v>51.18</v>
      </c>
      <c r="J228" s="107">
        <v>0</v>
      </c>
      <c r="K228" s="107">
        <v>157.09</v>
      </c>
      <c r="L228" s="107">
        <v>8.0299999999999994</v>
      </c>
      <c r="M228" s="107">
        <v>0</v>
      </c>
      <c r="N228" s="110">
        <v>484.16</v>
      </c>
      <c r="O228" s="111">
        <v>1771.5</v>
      </c>
    </row>
    <row r="229" spans="1:15" ht="20.25" customHeight="1" x14ac:dyDescent="0.35">
      <c r="A229" s="148" t="s">
        <v>366</v>
      </c>
      <c r="B229" s="107">
        <v>0</v>
      </c>
      <c r="C229" s="107">
        <v>0</v>
      </c>
      <c r="D229" s="107">
        <v>2500.15</v>
      </c>
      <c r="E229" s="107">
        <v>313.70999999999998</v>
      </c>
      <c r="F229" s="110">
        <v>2813.86</v>
      </c>
      <c r="G229" s="107">
        <v>1470.12</v>
      </c>
      <c r="H229" s="107">
        <v>61.39</v>
      </c>
      <c r="I229" s="107">
        <v>61.39</v>
      </c>
      <c r="J229" s="107">
        <v>0</v>
      </c>
      <c r="K229" s="107">
        <v>163.63</v>
      </c>
      <c r="L229" s="107">
        <v>6.15</v>
      </c>
      <c r="M229" s="107">
        <v>89.07</v>
      </c>
      <c r="N229" s="110">
        <v>1790.37</v>
      </c>
      <c r="O229" s="111">
        <v>1023.49</v>
      </c>
    </row>
    <row r="230" spans="1:15" ht="20.25" customHeight="1" x14ac:dyDescent="0.35">
      <c r="A230" s="148" t="s">
        <v>367</v>
      </c>
      <c r="B230" s="107">
        <v>0</v>
      </c>
      <c r="C230" s="107">
        <v>0</v>
      </c>
      <c r="D230" s="107">
        <v>2280.16</v>
      </c>
      <c r="E230" s="107">
        <v>222.62</v>
      </c>
      <c r="F230" s="110">
        <v>2502.7800000000002</v>
      </c>
      <c r="G230" s="107">
        <v>1123.77</v>
      </c>
      <c r="H230" s="107">
        <v>79.53</v>
      </c>
      <c r="I230" s="107">
        <v>79.53</v>
      </c>
      <c r="J230" s="107">
        <v>0</v>
      </c>
      <c r="K230" s="107">
        <v>140.80000000000001</v>
      </c>
      <c r="L230" s="107">
        <v>6.13</v>
      </c>
      <c r="M230" s="107">
        <v>0</v>
      </c>
      <c r="N230" s="110">
        <v>1350.23</v>
      </c>
      <c r="O230" s="111">
        <v>1152.56</v>
      </c>
    </row>
    <row r="231" spans="1:15" ht="20.25" customHeight="1" x14ac:dyDescent="0.35">
      <c r="A231" s="148" t="s">
        <v>368</v>
      </c>
      <c r="B231" s="107">
        <v>0</v>
      </c>
      <c r="C231" s="107">
        <v>20.58</v>
      </c>
      <c r="D231" s="107">
        <v>1729.76</v>
      </c>
      <c r="E231" s="107">
        <v>321.02999999999997</v>
      </c>
      <c r="F231" s="110">
        <v>2071.37</v>
      </c>
      <c r="G231" s="107">
        <v>695.53</v>
      </c>
      <c r="H231" s="107">
        <v>66.8</v>
      </c>
      <c r="I231" s="107">
        <v>66.8</v>
      </c>
      <c r="J231" s="107">
        <v>0</v>
      </c>
      <c r="K231" s="107">
        <v>161.43</v>
      </c>
      <c r="L231" s="107">
        <v>6.67</v>
      </c>
      <c r="M231" s="107">
        <v>0</v>
      </c>
      <c r="N231" s="110">
        <v>930.43</v>
      </c>
      <c r="O231" s="111">
        <v>1140.95</v>
      </c>
    </row>
    <row r="232" spans="1:15" ht="20.25" customHeight="1" x14ac:dyDescent="0.35">
      <c r="A232" s="148" t="s">
        <v>369</v>
      </c>
      <c r="B232" s="107">
        <v>5.41</v>
      </c>
      <c r="C232" s="107">
        <v>61.63</v>
      </c>
      <c r="D232" s="107">
        <v>2831.12</v>
      </c>
      <c r="E232" s="107">
        <v>994.18</v>
      </c>
      <c r="F232" s="110">
        <v>3892.33</v>
      </c>
      <c r="G232" s="107">
        <v>8.67</v>
      </c>
      <c r="H232" s="107">
        <v>49.17</v>
      </c>
      <c r="I232" s="107">
        <v>49.17</v>
      </c>
      <c r="J232" s="107">
        <v>0</v>
      </c>
      <c r="K232" s="107">
        <v>198.01</v>
      </c>
      <c r="L232" s="107">
        <v>8.0299999999999994</v>
      </c>
      <c r="M232" s="107">
        <v>0</v>
      </c>
      <c r="N232" s="110">
        <v>263.88</v>
      </c>
      <c r="O232" s="111">
        <v>3628.45</v>
      </c>
    </row>
    <row r="233" spans="1:15" ht="20.25" customHeight="1" x14ac:dyDescent="0.35">
      <c r="A233" s="148" t="s">
        <v>370</v>
      </c>
      <c r="B233" s="107">
        <v>0.85</v>
      </c>
      <c r="C233" s="107">
        <v>129.47</v>
      </c>
      <c r="D233" s="107">
        <v>3100.37</v>
      </c>
      <c r="E233" s="107">
        <v>1158.43</v>
      </c>
      <c r="F233" s="110">
        <v>4389.12</v>
      </c>
      <c r="G233" s="107">
        <v>10.31</v>
      </c>
      <c r="H233" s="107">
        <v>66.87</v>
      </c>
      <c r="I233" s="107">
        <v>66.87</v>
      </c>
      <c r="J233" s="107">
        <v>0</v>
      </c>
      <c r="K233" s="107">
        <v>229.87</v>
      </c>
      <c r="L233" s="107">
        <v>11.78</v>
      </c>
      <c r="M233" s="107">
        <v>0</v>
      </c>
      <c r="N233" s="110">
        <v>318.83</v>
      </c>
      <c r="O233" s="111">
        <v>4070.29</v>
      </c>
    </row>
    <row r="234" spans="1:15" ht="20.25" customHeight="1" x14ac:dyDescent="0.35">
      <c r="A234" s="148" t="s">
        <v>371</v>
      </c>
      <c r="B234" s="107">
        <v>34.93</v>
      </c>
      <c r="C234" s="107">
        <v>435.85</v>
      </c>
      <c r="D234" s="107">
        <v>3470.17</v>
      </c>
      <c r="E234" s="107">
        <v>1520.12</v>
      </c>
      <c r="F234" s="110">
        <v>5461.06</v>
      </c>
      <c r="G234" s="107">
        <v>0</v>
      </c>
      <c r="H234" s="107">
        <v>71.400000000000006</v>
      </c>
      <c r="I234" s="107">
        <v>71.400000000000006</v>
      </c>
      <c r="J234" s="107">
        <v>0</v>
      </c>
      <c r="K234" s="107">
        <v>230.05</v>
      </c>
      <c r="L234" s="107">
        <v>14.2</v>
      </c>
      <c r="M234" s="107">
        <v>0</v>
      </c>
      <c r="N234" s="110">
        <v>315.64999999999998</v>
      </c>
      <c r="O234" s="111">
        <v>5145.42</v>
      </c>
    </row>
    <row r="235" spans="1:15" ht="20.25" customHeight="1" x14ac:dyDescent="0.35">
      <c r="A235" s="148" t="s">
        <v>372</v>
      </c>
      <c r="B235" s="107">
        <v>247.98</v>
      </c>
      <c r="C235" s="107">
        <v>950.64</v>
      </c>
      <c r="D235" s="107">
        <v>3823.43</v>
      </c>
      <c r="E235" s="107">
        <v>1503.9</v>
      </c>
      <c r="F235" s="110">
        <v>6525.96</v>
      </c>
      <c r="G235" s="107">
        <v>0</v>
      </c>
      <c r="H235" s="107">
        <v>72.06</v>
      </c>
      <c r="I235" s="107">
        <v>71.97</v>
      </c>
      <c r="J235" s="107">
        <v>0</v>
      </c>
      <c r="K235" s="107">
        <v>259.7</v>
      </c>
      <c r="L235" s="107">
        <v>15.16</v>
      </c>
      <c r="M235" s="107">
        <v>0</v>
      </c>
      <c r="N235" s="110">
        <v>346.92</v>
      </c>
      <c r="O235" s="111">
        <v>6179.04</v>
      </c>
    </row>
    <row r="236" spans="1:15" ht="20.25" customHeight="1" x14ac:dyDescent="0.35">
      <c r="A236" s="148" t="s">
        <v>373</v>
      </c>
      <c r="B236" s="107">
        <v>42.07</v>
      </c>
      <c r="C236" s="107">
        <v>313.87</v>
      </c>
      <c r="D236" s="107">
        <v>2891.11</v>
      </c>
      <c r="E236" s="107">
        <v>1102.3800000000001</v>
      </c>
      <c r="F236" s="110">
        <v>4349.43</v>
      </c>
      <c r="G236" s="107">
        <v>2.1800000000000002</v>
      </c>
      <c r="H236" s="107">
        <v>61.11</v>
      </c>
      <c r="I236" s="107">
        <v>61.11</v>
      </c>
      <c r="J236" s="107">
        <v>0</v>
      </c>
      <c r="K236" s="107">
        <v>192.71</v>
      </c>
      <c r="L236" s="107">
        <v>13.18</v>
      </c>
      <c r="M236" s="107">
        <v>0</v>
      </c>
      <c r="N236" s="110">
        <v>269.18</v>
      </c>
      <c r="O236" s="111">
        <v>4080.25</v>
      </c>
    </row>
    <row r="237" spans="1:15" ht="20.25" customHeight="1" x14ac:dyDescent="0.35">
      <c r="A237" s="148" t="s">
        <v>374</v>
      </c>
      <c r="B237" s="107">
        <v>0.5</v>
      </c>
      <c r="C237" s="107">
        <v>3.65</v>
      </c>
      <c r="D237" s="107">
        <v>2643.44</v>
      </c>
      <c r="E237" s="107">
        <v>1624.38</v>
      </c>
      <c r="F237" s="110">
        <v>4271.97</v>
      </c>
      <c r="G237" s="107">
        <v>14.18</v>
      </c>
      <c r="H237" s="107">
        <v>67.260000000000005</v>
      </c>
      <c r="I237" s="107">
        <v>67.260000000000005</v>
      </c>
      <c r="J237" s="107">
        <v>0</v>
      </c>
      <c r="K237" s="107">
        <v>245.57</v>
      </c>
      <c r="L237" s="107">
        <v>14</v>
      </c>
      <c r="M237" s="107">
        <v>0</v>
      </c>
      <c r="N237" s="110">
        <v>341.02</v>
      </c>
      <c r="O237" s="111">
        <v>3930.96</v>
      </c>
    </row>
    <row r="238" spans="1:15" ht="20.25" customHeight="1" x14ac:dyDescent="0.35">
      <c r="A238" s="148" t="s">
        <v>375</v>
      </c>
      <c r="B238" s="107">
        <v>0</v>
      </c>
      <c r="C238" s="107">
        <v>1.38</v>
      </c>
      <c r="D238" s="107">
        <v>1975.76</v>
      </c>
      <c r="E238" s="107">
        <v>2148.08</v>
      </c>
      <c r="F238" s="110">
        <v>4125.22</v>
      </c>
      <c r="G238" s="107">
        <v>549.03</v>
      </c>
      <c r="H238" s="107">
        <v>58.07</v>
      </c>
      <c r="I238" s="107">
        <v>58.07</v>
      </c>
      <c r="J238" s="107">
        <v>0</v>
      </c>
      <c r="K238" s="107">
        <v>252.31</v>
      </c>
      <c r="L238" s="107">
        <v>7.08</v>
      </c>
      <c r="M238" s="107">
        <v>0</v>
      </c>
      <c r="N238" s="110">
        <v>866.49</v>
      </c>
      <c r="O238" s="111">
        <v>3258.72</v>
      </c>
    </row>
    <row r="239" spans="1:15" ht="20.25" customHeight="1" x14ac:dyDescent="0.35">
      <c r="A239" s="148" t="s">
        <v>376</v>
      </c>
      <c r="B239" s="107">
        <v>0</v>
      </c>
      <c r="C239" s="107">
        <v>1.72</v>
      </c>
      <c r="D239" s="107">
        <v>1583.85</v>
      </c>
      <c r="E239" s="107">
        <v>2110.52</v>
      </c>
      <c r="F239" s="110">
        <v>3696.08</v>
      </c>
      <c r="G239" s="107">
        <v>1207.6400000000001</v>
      </c>
      <c r="H239" s="107">
        <v>55.17</v>
      </c>
      <c r="I239" s="107">
        <v>55.17</v>
      </c>
      <c r="J239" s="107">
        <v>0</v>
      </c>
      <c r="K239" s="107">
        <v>253.11</v>
      </c>
      <c r="L239" s="107">
        <v>7.58</v>
      </c>
      <c r="M239" s="107">
        <v>0</v>
      </c>
      <c r="N239" s="110">
        <v>1523.5</v>
      </c>
      <c r="O239" s="111">
        <v>2172.59</v>
      </c>
    </row>
    <row r="240" spans="1:15" ht="20.25" customHeight="1" x14ac:dyDescent="0.35">
      <c r="A240" s="148" t="s">
        <v>377</v>
      </c>
      <c r="B240" s="107">
        <v>0</v>
      </c>
      <c r="C240" s="107">
        <v>0</v>
      </c>
      <c r="D240" s="107">
        <v>2477.0100000000002</v>
      </c>
      <c r="E240" s="107">
        <v>614.76</v>
      </c>
      <c r="F240" s="110">
        <v>3091.77</v>
      </c>
      <c r="G240" s="107">
        <v>1017.38</v>
      </c>
      <c r="H240" s="107">
        <v>43.51</v>
      </c>
      <c r="I240" s="107">
        <v>43.51</v>
      </c>
      <c r="J240" s="107">
        <v>0</v>
      </c>
      <c r="K240" s="107">
        <v>222</v>
      </c>
      <c r="L240" s="107">
        <v>11.13</v>
      </c>
      <c r="M240" s="107">
        <v>0</v>
      </c>
      <c r="N240" s="110">
        <v>1294.02</v>
      </c>
      <c r="O240" s="111">
        <v>1797.75</v>
      </c>
    </row>
    <row r="241" spans="1:15" ht="20.25" customHeight="1" x14ac:dyDescent="0.35">
      <c r="A241" s="148" t="s">
        <v>378</v>
      </c>
      <c r="B241" s="107">
        <v>0</v>
      </c>
      <c r="C241" s="107">
        <v>2.79</v>
      </c>
      <c r="D241" s="107">
        <v>1864.7</v>
      </c>
      <c r="E241" s="107">
        <v>503.63</v>
      </c>
      <c r="F241" s="110">
        <v>2371.12</v>
      </c>
      <c r="G241" s="107">
        <v>536.80999999999995</v>
      </c>
      <c r="H241" s="107">
        <v>48.57</v>
      </c>
      <c r="I241" s="107">
        <v>46.03</v>
      </c>
      <c r="J241" s="107">
        <v>0</v>
      </c>
      <c r="K241" s="107">
        <v>227.27</v>
      </c>
      <c r="L241" s="107">
        <v>6.28</v>
      </c>
      <c r="M241" s="107">
        <v>0</v>
      </c>
      <c r="N241" s="110">
        <v>818.93</v>
      </c>
      <c r="O241" s="111">
        <v>1552.19</v>
      </c>
    </row>
    <row r="242" spans="1:15" ht="20.25" customHeight="1" x14ac:dyDescent="0.35">
      <c r="A242" s="148" t="s">
        <v>379</v>
      </c>
      <c r="B242" s="107">
        <v>0</v>
      </c>
      <c r="C242" s="107">
        <v>26.75</v>
      </c>
      <c r="D242" s="107">
        <v>1424.83</v>
      </c>
      <c r="E242" s="107">
        <v>78.930000000000007</v>
      </c>
      <c r="F242" s="110">
        <v>1530.51</v>
      </c>
      <c r="G242" s="107">
        <v>435.1</v>
      </c>
      <c r="H242" s="107">
        <v>31.38</v>
      </c>
      <c r="I242" s="107">
        <v>31.38</v>
      </c>
      <c r="J242" s="107">
        <v>0</v>
      </c>
      <c r="K242" s="107">
        <v>164.79</v>
      </c>
      <c r="L242" s="107">
        <v>10.52</v>
      </c>
      <c r="M242" s="107">
        <v>0</v>
      </c>
      <c r="N242" s="110">
        <v>641.78</v>
      </c>
      <c r="O242" s="111">
        <v>888.73</v>
      </c>
    </row>
    <row r="243" spans="1:15" ht="20.25" customHeight="1" x14ac:dyDescent="0.35">
      <c r="A243" s="148" t="s">
        <v>380</v>
      </c>
      <c r="B243" s="107">
        <v>0</v>
      </c>
      <c r="C243" s="107">
        <v>23.59</v>
      </c>
      <c r="D243" s="107">
        <v>773.24</v>
      </c>
      <c r="E243" s="107">
        <v>1201.49</v>
      </c>
      <c r="F243" s="110">
        <v>1998.31</v>
      </c>
      <c r="G243" s="107">
        <v>582.54999999999995</v>
      </c>
      <c r="H243" s="107">
        <v>77.08</v>
      </c>
      <c r="I243" s="107">
        <v>57.67</v>
      </c>
      <c r="J243" s="107">
        <v>0</v>
      </c>
      <c r="K243" s="107">
        <v>225.74</v>
      </c>
      <c r="L243" s="107">
        <v>11.37</v>
      </c>
      <c r="M243" s="107">
        <v>0</v>
      </c>
      <c r="N243" s="110">
        <v>896.73</v>
      </c>
      <c r="O243" s="111">
        <v>1101.58</v>
      </c>
    </row>
    <row r="244" spans="1:15" ht="20.25" customHeight="1" x14ac:dyDescent="0.35">
      <c r="A244" s="148" t="s">
        <v>381</v>
      </c>
      <c r="B244" s="107">
        <v>0</v>
      </c>
      <c r="C244" s="107">
        <v>51.84</v>
      </c>
      <c r="D244" s="107">
        <v>1860.88</v>
      </c>
      <c r="E244" s="107">
        <v>1756.03</v>
      </c>
      <c r="F244" s="110">
        <v>3668.75</v>
      </c>
      <c r="G244" s="107">
        <v>21.69</v>
      </c>
      <c r="H244" s="107">
        <v>228.1</v>
      </c>
      <c r="I244" s="107">
        <v>60.33</v>
      </c>
      <c r="J244" s="107">
        <v>0</v>
      </c>
      <c r="K244" s="107">
        <v>274.88</v>
      </c>
      <c r="L244" s="107">
        <v>11.76</v>
      </c>
      <c r="M244" s="107">
        <v>0</v>
      </c>
      <c r="N244" s="110">
        <v>536.42999999999995</v>
      </c>
      <c r="O244" s="111">
        <v>3132.32</v>
      </c>
    </row>
    <row r="245" spans="1:15" ht="20.25" customHeight="1" x14ac:dyDescent="0.35">
      <c r="A245" s="148" t="s">
        <v>382</v>
      </c>
      <c r="B245" s="107">
        <v>53.69</v>
      </c>
      <c r="C245" s="107">
        <v>121.32</v>
      </c>
      <c r="D245" s="107">
        <v>2783.67</v>
      </c>
      <c r="E245" s="107">
        <v>1600.04</v>
      </c>
      <c r="F245" s="110">
        <v>4558.7299999999996</v>
      </c>
      <c r="G245" s="107">
        <v>0</v>
      </c>
      <c r="H245" s="107">
        <v>63.19</v>
      </c>
      <c r="I245" s="107">
        <v>36.090000000000003</v>
      </c>
      <c r="J245" s="107">
        <v>0</v>
      </c>
      <c r="K245" s="107">
        <v>309.72000000000003</v>
      </c>
      <c r="L245" s="107">
        <v>14.22</v>
      </c>
      <c r="M245" s="107">
        <v>0</v>
      </c>
      <c r="N245" s="110">
        <v>387.13</v>
      </c>
      <c r="O245" s="111">
        <v>4171.6000000000004</v>
      </c>
    </row>
    <row r="246" spans="1:15" ht="20.25" customHeight="1" x14ac:dyDescent="0.35">
      <c r="A246" s="148" t="s">
        <v>383</v>
      </c>
      <c r="B246" s="107">
        <v>21.78</v>
      </c>
      <c r="C246" s="107">
        <v>83.76</v>
      </c>
      <c r="D246" s="107">
        <v>2881.81</v>
      </c>
      <c r="E246" s="107">
        <v>2859.97</v>
      </c>
      <c r="F246" s="110">
        <v>5847.32</v>
      </c>
      <c r="G246" s="107">
        <v>53.24</v>
      </c>
      <c r="H246" s="107">
        <v>153.36000000000001</v>
      </c>
      <c r="I246" s="107">
        <v>44.92</v>
      </c>
      <c r="J246" s="107">
        <v>0</v>
      </c>
      <c r="K246" s="107">
        <v>276.43</v>
      </c>
      <c r="L246" s="107">
        <v>14.71</v>
      </c>
      <c r="M246" s="107">
        <v>0</v>
      </c>
      <c r="N246" s="110">
        <v>497.75</v>
      </c>
      <c r="O246" s="111">
        <v>5349.57</v>
      </c>
    </row>
    <row r="247" spans="1:15" ht="20.25" customHeight="1" x14ac:dyDescent="0.35">
      <c r="A247" s="148" t="s">
        <v>384</v>
      </c>
      <c r="B247" s="107">
        <v>0</v>
      </c>
      <c r="C247" s="107">
        <v>13.55</v>
      </c>
      <c r="D247" s="107">
        <v>1745.88</v>
      </c>
      <c r="E247" s="107">
        <v>2243.8200000000002</v>
      </c>
      <c r="F247" s="110">
        <v>4003.26</v>
      </c>
      <c r="G247" s="107">
        <v>16.79</v>
      </c>
      <c r="H247" s="107">
        <v>123.75</v>
      </c>
      <c r="I247" s="107">
        <v>49</v>
      </c>
      <c r="J247" s="107">
        <v>0</v>
      </c>
      <c r="K247" s="107">
        <v>304.02999999999997</v>
      </c>
      <c r="L247" s="107">
        <v>14.68</v>
      </c>
      <c r="M247" s="107">
        <v>0</v>
      </c>
      <c r="N247" s="110">
        <v>459.24</v>
      </c>
      <c r="O247" s="111">
        <v>3544.01</v>
      </c>
    </row>
    <row r="248" spans="1:15" ht="20.25" customHeight="1" x14ac:dyDescent="0.35">
      <c r="A248" s="148" t="s">
        <v>385</v>
      </c>
      <c r="B248" s="107">
        <v>7.92</v>
      </c>
      <c r="C248" s="107">
        <v>70.92</v>
      </c>
      <c r="D248" s="107">
        <v>2280.0500000000002</v>
      </c>
      <c r="E248" s="107">
        <v>1893.01</v>
      </c>
      <c r="F248" s="110">
        <v>4251.8999999999996</v>
      </c>
      <c r="G248" s="107">
        <v>3.67</v>
      </c>
      <c r="H248" s="107">
        <v>54.21</v>
      </c>
      <c r="I248" s="107">
        <v>43.4</v>
      </c>
      <c r="J248" s="107">
        <v>0</v>
      </c>
      <c r="K248" s="107">
        <v>283.24</v>
      </c>
      <c r="L248" s="107">
        <v>13.23</v>
      </c>
      <c r="M248" s="107">
        <v>0</v>
      </c>
      <c r="N248" s="110">
        <v>354.35</v>
      </c>
      <c r="O248" s="111">
        <v>3897.55</v>
      </c>
    </row>
    <row r="249" spans="1:15" ht="20.25" customHeight="1" x14ac:dyDescent="0.35">
      <c r="A249" s="148" t="s">
        <v>386</v>
      </c>
      <c r="B249" s="107">
        <v>25.97</v>
      </c>
      <c r="C249" s="107">
        <v>15.61</v>
      </c>
      <c r="D249" s="107">
        <v>2945.63</v>
      </c>
      <c r="E249" s="107">
        <v>2279.37</v>
      </c>
      <c r="F249" s="110">
        <v>5266.58</v>
      </c>
      <c r="G249" s="107">
        <v>150.88999999999999</v>
      </c>
      <c r="H249" s="107">
        <v>49.43</v>
      </c>
      <c r="I249" s="107">
        <v>49.43</v>
      </c>
      <c r="J249" s="107">
        <v>0</v>
      </c>
      <c r="K249" s="107">
        <v>297.58</v>
      </c>
      <c r="L249" s="107">
        <v>14.52</v>
      </c>
      <c r="M249" s="107">
        <v>0</v>
      </c>
      <c r="N249" s="110">
        <v>512.42999999999995</v>
      </c>
      <c r="O249" s="111">
        <v>4754.1499999999996</v>
      </c>
    </row>
    <row r="250" spans="1:15" ht="20.25" customHeight="1" x14ac:dyDescent="0.35">
      <c r="A250" s="148" t="s">
        <v>387</v>
      </c>
      <c r="B250" s="107">
        <v>0</v>
      </c>
      <c r="C250" s="107">
        <v>0</v>
      </c>
      <c r="D250" s="107">
        <v>1147.3800000000001</v>
      </c>
      <c r="E250" s="107">
        <v>2383.2800000000002</v>
      </c>
      <c r="F250" s="110">
        <v>3530.66</v>
      </c>
      <c r="G250" s="107">
        <v>502.75</v>
      </c>
      <c r="H250" s="107">
        <v>397.98</v>
      </c>
      <c r="I250" s="107">
        <v>63.57</v>
      </c>
      <c r="J250" s="107">
        <v>0</v>
      </c>
      <c r="K250" s="107">
        <v>247.11</v>
      </c>
      <c r="L250" s="107">
        <v>6.6</v>
      </c>
      <c r="M250" s="107">
        <v>0</v>
      </c>
      <c r="N250" s="110">
        <v>1154.45</v>
      </c>
      <c r="O250" s="111">
        <v>2376.21</v>
      </c>
    </row>
    <row r="251" spans="1:15" ht="20.25" customHeight="1" x14ac:dyDescent="0.35">
      <c r="A251" s="148" t="s">
        <v>388</v>
      </c>
      <c r="B251" s="107">
        <v>0</v>
      </c>
      <c r="C251" s="107">
        <v>0</v>
      </c>
      <c r="D251" s="107">
        <v>1032.3599999999999</v>
      </c>
      <c r="E251" s="107">
        <v>1938.54</v>
      </c>
      <c r="F251" s="110">
        <v>2970.89</v>
      </c>
      <c r="G251" s="107">
        <v>1055.52</v>
      </c>
      <c r="H251" s="107">
        <v>455.13</v>
      </c>
      <c r="I251" s="107">
        <v>59.12</v>
      </c>
      <c r="J251" s="107">
        <v>0</v>
      </c>
      <c r="K251" s="107">
        <v>261.83999999999997</v>
      </c>
      <c r="L251" s="107">
        <v>8.19</v>
      </c>
      <c r="M251" s="107">
        <v>0</v>
      </c>
      <c r="N251" s="110">
        <v>1780.69</v>
      </c>
      <c r="O251" s="111">
        <v>1190.21</v>
      </c>
    </row>
    <row r="252" spans="1:15" ht="20.25" customHeight="1" x14ac:dyDescent="0.35">
      <c r="A252" s="148" t="s">
        <v>389</v>
      </c>
      <c r="B252" s="107">
        <v>0</v>
      </c>
      <c r="C252" s="107">
        <v>0</v>
      </c>
      <c r="D252" s="107">
        <v>1201.07</v>
      </c>
      <c r="E252" s="107">
        <v>1099.96</v>
      </c>
      <c r="F252" s="110">
        <v>2301.0300000000002</v>
      </c>
      <c r="G252" s="107">
        <v>785.4</v>
      </c>
      <c r="H252" s="107">
        <v>450.5</v>
      </c>
      <c r="I252" s="107">
        <v>57.48</v>
      </c>
      <c r="J252" s="107">
        <v>0</v>
      </c>
      <c r="K252" s="107">
        <v>241.87</v>
      </c>
      <c r="L252" s="107">
        <v>9.02</v>
      </c>
      <c r="M252" s="107">
        <v>0</v>
      </c>
      <c r="N252" s="110">
        <v>1486.79</v>
      </c>
      <c r="O252" s="111">
        <v>814.24</v>
      </c>
    </row>
    <row r="253" spans="1:15" ht="20.25" customHeight="1" x14ac:dyDescent="0.35">
      <c r="A253" s="148" t="s">
        <v>390</v>
      </c>
      <c r="B253" s="107">
        <v>0</v>
      </c>
      <c r="C253" s="107">
        <v>0</v>
      </c>
      <c r="D253" s="107">
        <v>1606.04</v>
      </c>
      <c r="E253" s="107">
        <v>837.54</v>
      </c>
      <c r="F253" s="110">
        <v>2443.58</v>
      </c>
      <c r="G253" s="107">
        <v>475.6</v>
      </c>
      <c r="H253" s="107">
        <v>487.58</v>
      </c>
      <c r="I253" s="107">
        <v>56.23</v>
      </c>
      <c r="J253" s="107">
        <v>0</v>
      </c>
      <c r="K253" s="107">
        <v>263.37</v>
      </c>
      <c r="L253" s="107">
        <v>8.25</v>
      </c>
      <c r="M253" s="107">
        <v>0</v>
      </c>
      <c r="N253" s="110">
        <v>1234.8</v>
      </c>
      <c r="O253" s="111">
        <v>1208.78</v>
      </c>
    </row>
    <row r="254" spans="1:15" ht="20.25" customHeight="1" x14ac:dyDescent="0.35">
      <c r="A254" s="148" t="s">
        <v>391</v>
      </c>
      <c r="B254" s="107">
        <v>0</v>
      </c>
      <c r="C254" s="107">
        <v>0</v>
      </c>
      <c r="D254" s="107">
        <v>1181.53</v>
      </c>
      <c r="E254" s="107">
        <v>880.08</v>
      </c>
      <c r="F254" s="110">
        <v>2061.61</v>
      </c>
      <c r="G254" s="107">
        <v>111.04</v>
      </c>
      <c r="H254" s="107">
        <v>373.41</v>
      </c>
      <c r="I254" s="107">
        <v>51.41</v>
      </c>
      <c r="J254" s="107">
        <v>0</v>
      </c>
      <c r="K254" s="107">
        <v>272.43</v>
      </c>
      <c r="L254" s="107">
        <v>10.02</v>
      </c>
      <c r="M254" s="107">
        <v>0</v>
      </c>
      <c r="N254" s="110">
        <v>766.9</v>
      </c>
      <c r="O254" s="111">
        <v>1294.72</v>
      </c>
    </row>
    <row r="255" spans="1:15" ht="20.25" customHeight="1" x14ac:dyDescent="0.35">
      <c r="A255" s="148" t="s">
        <v>392</v>
      </c>
      <c r="B255" s="107">
        <v>0</v>
      </c>
      <c r="C255" s="107">
        <v>0</v>
      </c>
      <c r="D255" s="107">
        <v>1456.28</v>
      </c>
      <c r="E255" s="107">
        <v>681.98</v>
      </c>
      <c r="F255" s="110">
        <v>2138.27</v>
      </c>
      <c r="G255" s="107">
        <v>100.85</v>
      </c>
      <c r="H255" s="107">
        <v>314.04000000000002</v>
      </c>
      <c r="I255" s="107">
        <v>11.98</v>
      </c>
      <c r="J255" s="107">
        <v>0</v>
      </c>
      <c r="K255" s="107">
        <v>303.74</v>
      </c>
      <c r="L255" s="107">
        <v>14.71</v>
      </c>
      <c r="M255" s="107">
        <v>0</v>
      </c>
      <c r="N255" s="110">
        <v>733.34</v>
      </c>
      <c r="O255" s="111">
        <v>1404.92</v>
      </c>
    </row>
    <row r="256" spans="1:15" ht="20.25" customHeight="1" x14ac:dyDescent="0.35">
      <c r="A256" s="148" t="s">
        <v>393</v>
      </c>
      <c r="B256" s="107">
        <v>50.49</v>
      </c>
      <c r="C256" s="107">
        <v>234.26</v>
      </c>
      <c r="D256" s="107">
        <v>2903.03</v>
      </c>
      <c r="E256" s="107">
        <v>888.69</v>
      </c>
      <c r="F256" s="110">
        <v>4076.46</v>
      </c>
      <c r="G256" s="107">
        <v>0</v>
      </c>
      <c r="H256" s="107">
        <v>19.440000000000001</v>
      </c>
      <c r="I256" s="107">
        <v>18.54</v>
      </c>
      <c r="J256" s="107">
        <v>0</v>
      </c>
      <c r="K256" s="107">
        <v>296.54000000000002</v>
      </c>
      <c r="L256" s="107">
        <v>14.68</v>
      </c>
      <c r="M256" s="107">
        <v>0</v>
      </c>
      <c r="N256" s="110">
        <v>330.65</v>
      </c>
      <c r="O256" s="111">
        <v>3745.81</v>
      </c>
    </row>
    <row r="257" spans="1:15" ht="20.25" customHeight="1" x14ac:dyDescent="0.35">
      <c r="A257" s="148" t="s">
        <v>394</v>
      </c>
      <c r="B257" s="107">
        <v>49.02</v>
      </c>
      <c r="C257" s="107">
        <v>230.48</v>
      </c>
      <c r="D257" s="107">
        <v>2987.17</v>
      </c>
      <c r="E257" s="107">
        <v>1570.21</v>
      </c>
      <c r="F257" s="110">
        <v>4836.88</v>
      </c>
      <c r="G257" s="107">
        <v>0</v>
      </c>
      <c r="H257" s="107">
        <v>53.04</v>
      </c>
      <c r="I257" s="107">
        <v>53.04</v>
      </c>
      <c r="J257" s="107">
        <v>0</v>
      </c>
      <c r="K257" s="107">
        <v>324.83999999999997</v>
      </c>
      <c r="L257" s="107">
        <v>13.23</v>
      </c>
      <c r="M257" s="107">
        <v>0</v>
      </c>
      <c r="N257" s="110">
        <v>391.11</v>
      </c>
      <c r="O257" s="111">
        <v>4445.7700000000004</v>
      </c>
    </row>
    <row r="258" spans="1:15" ht="20.25" customHeight="1" x14ac:dyDescent="0.35">
      <c r="A258" s="148" t="s">
        <v>395</v>
      </c>
      <c r="B258" s="107">
        <v>191.47</v>
      </c>
      <c r="C258" s="107">
        <v>431.7</v>
      </c>
      <c r="D258" s="107">
        <v>3669.89</v>
      </c>
      <c r="E258" s="107">
        <v>1743.91</v>
      </c>
      <c r="F258" s="110">
        <v>6036.97</v>
      </c>
      <c r="G258" s="107">
        <v>0</v>
      </c>
      <c r="H258" s="107">
        <v>48.2</v>
      </c>
      <c r="I258" s="107">
        <v>48.2</v>
      </c>
      <c r="J258" s="107">
        <v>0</v>
      </c>
      <c r="K258" s="107">
        <v>373.71</v>
      </c>
      <c r="L258" s="107">
        <v>14.52</v>
      </c>
      <c r="M258" s="107">
        <v>0</v>
      </c>
      <c r="N258" s="110">
        <v>436.43</v>
      </c>
      <c r="O258" s="111">
        <v>5600.54</v>
      </c>
    </row>
    <row r="259" spans="1:15" ht="20.25" customHeight="1" x14ac:dyDescent="0.35">
      <c r="A259" s="148" t="s">
        <v>396</v>
      </c>
      <c r="B259" s="107">
        <v>1223.17</v>
      </c>
      <c r="C259" s="107">
        <v>1270.8599999999999</v>
      </c>
      <c r="D259" s="107">
        <v>3943.59</v>
      </c>
      <c r="E259" s="107">
        <v>766.66</v>
      </c>
      <c r="F259" s="110">
        <v>7204.28</v>
      </c>
      <c r="G259" s="107">
        <v>0</v>
      </c>
      <c r="H259" s="107">
        <v>47.82</v>
      </c>
      <c r="I259" s="107">
        <v>47.82</v>
      </c>
      <c r="J259" s="107">
        <v>0</v>
      </c>
      <c r="K259" s="107">
        <v>425.62</v>
      </c>
      <c r="L259" s="107">
        <v>6.6</v>
      </c>
      <c r="M259" s="107">
        <v>0</v>
      </c>
      <c r="N259" s="110">
        <v>480.04</v>
      </c>
      <c r="O259" s="111">
        <v>6724.24</v>
      </c>
    </row>
    <row r="260" spans="1:15" ht="20.25" customHeight="1" x14ac:dyDescent="0.35">
      <c r="A260" s="148" t="s">
        <v>397</v>
      </c>
      <c r="B260" s="107">
        <v>302.38</v>
      </c>
      <c r="C260" s="107">
        <v>456.91</v>
      </c>
      <c r="D260" s="107">
        <v>2845.17</v>
      </c>
      <c r="E260" s="107">
        <v>1886.41</v>
      </c>
      <c r="F260" s="110">
        <v>5490.87</v>
      </c>
      <c r="G260" s="107">
        <v>0</v>
      </c>
      <c r="H260" s="107">
        <v>39.520000000000003</v>
      </c>
      <c r="I260" s="107">
        <v>39.520000000000003</v>
      </c>
      <c r="J260" s="107">
        <v>0</v>
      </c>
      <c r="K260" s="107">
        <v>312.55</v>
      </c>
      <c r="L260" s="107">
        <v>8.19</v>
      </c>
      <c r="M260" s="107">
        <v>0</v>
      </c>
      <c r="N260" s="110">
        <v>360.26</v>
      </c>
      <c r="O260" s="111">
        <v>5130.6099999999997</v>
      </c>
    </row>
    <row r="261" spans="1:15" ht="20.25" customHeight="1" x14ac:dyDescent="0.35">
      <c r="A261" s="148" t="s">
        <v>398</v>
      </c>
      <c r="B261" s="107">
        <v>215.71</v>
      </c>
      <c r="C261" s="107">
        <v>167.66</v>
      </c>
      <c r="D261" s="107">
        <v>2830.35</v>
      </c>
      <c r="E261" s="107">
        <v>2445.09</v>
      </c>
      <c r="F261" s="110">
        <v>5658.8</v>
      </c>
      <c r="G261" s="107">
        <v>0</v>
      </c>
      <c r="H261" s="107">
        <v>22.24</v>
      </c>
      <c r="I261" s="107">
        <v>22.24</v>
      </c>
      <c r="J261" s="107">
        <v>0</v>
      </c>
      <c r="K261" s="107">
        <v>361.04</v>
      </c>
      <c r="L261" s="107">
        <v>9.02</v>
      </c>
      <c r="M261" s="107">
        <v>0</v>
      </c>
      <c r="N261" s="110">
        <v>392.31</v>
      </c>
      <c r="O261" s="111">
        <v>5266.5</v>
      </c>
    </row>
    <row r="262" spans="1:15" ht="20.25" customHeight="1" x14ac:dyDescent="0.35">
      <c r="A262" s="148" t="s">
        <v>399</v>
      </c>
      <c r="B262" s="107">
        <v>22.29</v>
      </c>
      <c r="C262" s="107">
        <v>28.22</v>
      </c>
      <c r="D262" s="107">
        <v>2562.8200000000002</v>
      </c>
      <c r="E262" s="107">
        <v>1856.03</v>
      </c>
      <c r="F262" s="110">
        <v>4469.3599999999997</v>
      </c>
      <c r="G262" s="107">
        <v>0</v>
      </c>
      <c r="H262" s="107">
        <v>39.950000000000003</v>
      </c>
      <c r="I262" s="107">
        <v>39.950000000000003</v>
      </c>
      <c r="J262" s="107">
        <v>0</v>
      </c>
      <c r="K262" s="107">
        <v>331.6</v>
      </c>
      <c r="L262" s="107">
        <v>8.25</v>
      </c>
      <c r="M262" s="107">
        <v>0</v>
      </c>
      <c r="N262" s="110">
        <v>379.8</v>
      </c>
      <c r="O262" s="111">
        <v>4089.56</v>
      </c>
    </row>
    <row r="263" spans="1:15" ht="20.25" customHeight="1" x14ac:dyDescent="0.35">
      <c r="A263" s="148" t="s">
        <v>400</v>
      </c>
      <c r="B263" s="107">
        <v>48.61</v>
      </c>
      <c r="C263" s="107">
        <v>51.15</v>
      </c>
      <c r="D263" s="107">
        <v>2463.4299999999998</v>
      </c>
      <c r="E263" s="107">
        <v>1750.9</v>
      </c>
      <c r="F263" s="110">
        <v>4314.09</v>
      </c>
      <c r="G263" s="107">
        <v>0</v>
      </c>
      <c r="H263" s="107">
        <v>45.23</v>
      </c>
      <c r="I263" s="107">
        <v>45.23</v>
      </c>
      <c r="J263" s="107">
        <v>0</v>
      </c>
      <c r="K263" s="107">
        <v>277.86</v>
      </c>
      <c r="L263" s="107">
        <v>10.02</v>
      </c>
      <c r="M263" s="107">
        <v>0</v>
      </c>
      <c r="N263" s="110">
        <v>333.11</v>
      </c>
      <c r="O263" s="111">
        <v>3980.99</v>
      </c>
    </row>
    <row r="264" spans="1:15" ht="20.25" customHeight="1" x14ac:dyDescent="0.35">
      <c r="A264" s="148" t="s">
        <v>401</v>
      </c>
      <c r="B264" s="107">
        <v>0</v>
      </c>
      <c r="C264" s="107">
        <v>0</v>
      </c>
      <c r="D264" s="107">
        <v>1579.05</v>
      </c>
      <c r="E264" s="107">
        <v>1091.03</v>
      </c>
      <c r="F264" s="110">
        <v>2670.09</v>
      </c>
      <c r="G264" s="107">
        <v>0</v>
      </c>
      <c r="H264" s="107">
        <v>118.41</v>
      </c>
      <c r="I264" s="107">
        <v>44.98</v>
      </c>
      <c r="J264" s="107">
        <v>0</v>
      </c>
      <c r="K264" s="107">
        <v>257.49</v>
      </c>
      <c r="L264" s="107">
        <v>7.4</v>
      </c>
      <c r="M264" s="107">
        <v>0</v>
      </c>
      <c r="N264" s="110">
        <v>383.3</v>
      </c>
      <c r="O264" s="111">
        <v>2286.79</v>
      </c>
    </row>
    <row r="265" spans="1:15" ht="20.25" customHeight="1" x14ac:dyDescent="0.35">
      <c r="A265" s="148" t="s">
        <v>402</v>
      </c>
      <c r="B265" s="107">
        <v>0</v>
      </c>
      <c r="C265" s="107">
        <v>0</v>
      </c>
      <c r="D265" s="107">
        <v>2175.23</v>
      </c>
      <c r="E265" s="107">
        <v>156.72</v>
      </c>
      <c r="F265" s="110">
        <v>2331.9499999999998</v>
      </c>
      <c r="G265" s="107">
        <v>0</v>
      </c>
      <c r="H265" s="107">
        <v>141.66999999999999</v>
      </c>
      <c r="I265" s="107">
        <v>28.97</v>
      </c>
      <c r="J265" s="107">
        <v>0</v>
      </c>
      <c r="K265" s="107">
        <v>361.97</v>
      </c>
      <c r="L265" s="107">
        <v>12.49</v>
      </c>
      <c r="M265" s="107">
        <v>0</v>
      </c>
      <c r="N265" s="110">
        <v>516.13</v>
      </c>
      <c r="O265" s="111">
        <v>1815.82</v>
      </c>
    </row>
    <row r="266" spans="1:15" ht="20.25" customHeight="1" x14ac:dyDescent="0.35">
      <c r="A266" s="148" t="s">
        <v>512</v>
      </c>
      <c r="B266" s="107">
        <v>0</v>
      </c>
      <c r="C266" s="107">
        <v>0</v>
      </c>
      <c r="D266" s="107">
        <v>1957.09</v>
      </c>
      <c r="E266" s="107">
        <v>125.67</v>
      </c>
      <c r="F266" s="110">
        <v>2082.75</v>
      </c>
      <c r="G266" s="107">
        <v>0</v>
      </c>
      <c r="H266" s="107">
        <v>122.33</v>
      </c>
      <c r="I266" s="107">
        <v>34.57</v>
      </c>
      <c r="J266" s="107">
        <v>0</v>
      </c>
      <c r="K266" s="107">
        <v>259.95999999999998</v>
      </c>
      <c r="L266" s="107">
        <v>12.34</v>
      </c>
      <c r="M266" s="107">
        <v>0</v>
      </c>
      <c r="N266" s="110">
        <v>394.62</v>
      </c>
      <c r="O266" s="111">
        <v>1688.13</v>
      </c>
    </row>
    <row r="267" spans="1:15" ht="20.25" customHeight="1" x14ac:dyDescent="0.35">
      <c r="A267" s="152" t="s">
        <v>518</v>
      </c>
      <c r="B267" s="107">
        <v>0</v>
      </c>
      <c r="C267" s="107">
        <v>0</v>
      </c>
      <c r="D267" s="107">
        <v>2045.17</v>
      </c>
      <c r="E267" s="107">
        <v>340.15</v>
      </c>
      <c r="F267" s="110">
        <v>2385.3200000000002</v>
      </c>
      <c r="G267" s="107">
        <v>313.81</v>
      </c>
      <c r="H267" s="107">
        <v>145.91999999999999</v>
      </c>
      <c r="I267" s="107">
        <v>11.72</v>
      </c>
      <c r="J267" s="107">
        <v>0</v>
      </c>
      <c r="K267" s="107">
        <v>243.73</v>
      </c>
      <c r="L267" s="107">
        <v>14.51</v>
      </c>
      <c r="M267" s="107">
        <v>0</v>
      </c>
      <c r="N267" s="110">
        <v>717.96</v>
      </c>
      <c r="O267" s="111">
        <v>1667.36</v>
      </c>
    </row>
    <row r="268" spans="1:15" ht="20.25" customHeight="1" x14ac:dyDescent="0.35">
      <c r="A268" s="152" t="s">
        <v>520</v>
      </c>
      <c r="B268" s="107">
        <v>0</v>
      </c>
      <c r="C268" s="107">
        <v>0</v>
      </c>
      <c r="D268" s="107">
        <v>3095.12</v>
      </c>
      <c r="E268" s="107">
        <v>1036.6500000000001</v>
      </c>
      <c r="F268" s="110">
        <v>4131.7700000000004</v>
      </c>
      <c r="G268" s="107">
        <v>893.2</v>
      </c>
      <c r="H268" s="107">
        <v>353.1</v>
      </c>
      <c r="I268" s="107">
        <v>8.06</v>
      </c>
      <c r="J268" s="107">
        <v>0</v>
      </c>
      <c r="K268" s="107">
        <v>259.66000000000003</v>
      </c>
      <c r="L268" s="107">
        <v>15.45</v>
      </c>
      <c r="M268" s="107">
        <v>0</v>
      </c>
      <c r="N268" s="110">
        <v>1521.41</v>
      </c>
      <c r="O268" s="111">
        <v>2610.35</v>
      </c>
    </row>
    <row r="269" spans="1:15" ht="20.25" customHeight="1" x14ac:dyDescent="0.35">
      <c r="A269" s="152" t="s">
        <v>521</v>
      </c>
      <c r="B269" s="107">
        <v>0.19</v>
      </c>
      <c r="C269" s="107">
        <v>82.49</v>
      </c>
      <c r="D269" s="107">
        <v>3332.55</v>
      </c>
      <c r="E269" s="107">
        <v>1553.13</v>
      </c>
      <c r="F269" s="110">
        <v>4968.3599999999997</v>
      </c>
      <c r="G269" s="107">
        <v>240.7</v>
      </c>
      <c r="H269" s="107">
        <v>98.18</v>
      </c>
      <c r="I269" s="107">
        <v>28.91</v>
      </c>
      <c r="J269" s="107">
        <v>0</v>
      </c>
      <c r="K269" s="107">
        <v>331.4</v>
      </c>
      <c r="L269" s="107">
        <v>13.97</v>
      </c>
      <c r="M269" s="107">
        <v>0</v>
      </c>
      <c r="N269" s="110">
        <v>684.24</v>
      </c>
      <c r="O269" s="111">
        <v>4284.12</v>
      </c>
    </row>
    <row r="270" spans="1:15" ht="20.25" customHeight="1" x14ac:dyDescent="0.35">
      <c r="A270" s="152" t="s">
        <v>523</v>
      </c>
      <c r="B270" s="107">
        <v>19.489999999999998</v>
      </c>
      <c r="C270" s="107">
        <v>275.83999999999997</v>
      </c>
      <c r="D270" s="107">
        <v>3637.52</v>
      </c>
      <c r="E270" s="107">
        <v>1709.57</v>
      </c>
      <c r="F270" s="110">
        <v>5642.42</v>
      </c>
      <c r="G270" s="107">
        <v>289.64999999999998</v>
      </c>
      <c r="H270" s="107">
        <v>109.2</v>
      </c>
      <c r="I270" s="107">
        <v>60.25</v>
      </c>
      <c r="J270" s="107">
        <v>0</v>
      </c>
      <c r="K270" s="107">
        <v>347.57</v>
      </c>
      <c r="L270" s="107">
        <v>14.54</v>
      </c>
      <c r="M270" s="107">
        <v>0</v>
      </c>
      <c r="N270" s="110">
        <v>760.96</v>
      </c>
      <c r="O270" s="111">
        <v>4881.45</v>
      </c>
    </row>
    <row r="271" spans="1:15" ht="20.25" customHeight="1" x14ac:dyDescent="0.35">
      <c r="A271" s="152" t="s">
        <v>524</v>
      </c>
      <c r="B271" s="107">
        <v>53.13</v>
      </c>
      <c r="C271" s="107">
        <v>74.66</v>
      </c>
      <c r="D271" s="107">
        <v>2986.32</v>
      </c>
      <c r="E271" s="107">
        <v>3290.7</v>
      </c>
      <c r="F271" s="110">
        <v>6404.81</v>
      </c>
      <c r="G271" s="107">
        <v>272.89</v>
      </c>
      <c r="H271" s="107">
        <v>103.81</v>
      </c>
      <c r="I271" s="107">
        <v>52.53</v>
      </c>
      <c r="J271" s="107">
        <v>0</v>
      </c>
      <c r="K271" s="107">
        <v>398.9</v>
      </c>
      <c r="L271" s="107">
        <v>11.21</v>
      </c>
      <c r="M271" s="107">
        <v>0</v>
      </c>
      <c r="N271" s="110">
        <v>786.82</v>
      </c>
      <c r="O271" s="111">
        <v>5617.99</v>
      </c>
    </row>
    <row r="272" spans="1:15" ht="20.25" customHeight="1" x14ac:dyDescent="0.35">
      <c r="A272" s="152" t="s">
        <v>525</v>
      </c>
      <c r="B272" s="107">
        <v>0</v>
      </c>
      <c r="C272" s="107">
        <v>3.83</v>
      </c>
      <c r="D272" s="107">
        <v>2844.19</v>
      </c>
      <c r="E272" s="107">
        <v>2028.48</v>
      </c>
      <c r="F272" s="110">
        <v>4876.5</v>
      </c>
      <c r="G272" s="107">
        <v>533.26</v>
      </c>
      <c r="H272" s="107">
        <v>47.65</v>
      </c>
      <c r="I272" s="107">
        <v>47.65</v>
      </c>
      <c r="J272" s="107">
        <v>0</v>
      </c>
      <c r="K272" s="107">
        <v>301.06</v>
      </c>
      <c r="L272" s="107">
        <v>11.56</v>
      </c>
      <c r="M272" s="107">
        <v>0</v>
      </c>
      <c r="N272" s="110">
        <v>893.53</v>
      </c>
      <c r="O272" s="111">
        <v>3982.97</v>
      </c>
    </row>
    <row r="273" spans="1:15" ht="20.25" customHeight="1" x14ac:dyDescent="0.35">
      <c r="A273" s="152" t="s">
        <v>527</v>
      </c>
      <c r="B273" s="107">
        <v>0</v>
      </c>
      <c r="C273" s="107">
        <v>6.19</v>
      </c>
      <c r="D273" s="107">
        <v>2827.36</v>
      </c>
      <c r="E273" s="107">
        <v>2245.56</v>
      </c>
      <c r="F273" s="110">
        <v>5079.1099999999997</v>
      </c>
      <c r="G273" s="107">
        <v>936.78</v>
      </c>
      <c r="H273" s="107">
        <v>46.48</v>
      </c>
      <c r="I273" s="107">
        <v>46.48</v>
      </c>
      <c r="J273" s="107">
        <v>0</v>
      </c>
      <c r="K273" s="107">
        <v>346.72</v>
      </c>
      <c r="L273" s="107">
        <v>3.16</v>
      </c>
      <c r="M273" s="107">
        <v>0</v>
      </c>
      <c r="N273" s="110">
        <v>1333.14</v>
      </c>
      <c r="O273" s="111">
        <v>3745.97</v>
      </c>
    </row>
    <row r="274" spans="1:15" ht="20.25" customHeight="1" x14ac:dyDescent="0.35">
      <c r="A274" s="152" t="s">
        <v>528</v>
      </c>
      <c r="B274" s="107">
        <v>0</v>
      </c>
      <c r="C274" s="107">
        <v>0</v>
      </c>
      <c r="D274" s="107">
        <v>2318.08</v>
      </c>
      <c r="E274" s="107">
        <v>3049.96</v>
      </c>
      <c r="F274" s="110">
        <v>5368.03</v>
      </c>
      <c r="G274" s="107">
        <v>1534.99</v>
      </c>
      <c r="H274" s="107">
        <v>479.73</v>
      </c>
      <c r="I274" s="107">
        <v>29.48</v>
      </c>
      <c r="J274" s="107">
        <v>0</v>
      </c>
      <c r="K274" s="107">
        <v>343.05</v>
      </c>
      <c r="L274" s="107">
        <v>1.1200000000000001</v>
      </c>
      <c r="M274" s="107">
        <v>0</v>
      </c>
      <c r="N274" s="110">
        <v>2358.9</v>
      </c>
      <c r="O274" s="111">
        <v>3009.13</v>
      </c>
    </row>
    <row r="275" spans="1:15" ht="20.25" customHeight="1" x14ac:dyDescent="0.35">
      <c r="A275" s="152" t="s">
        <v>529</v>
      </c>
      <c r="B275" s="107">
        <v>0</v>
      </c>
      <c r="C275" s="107">
        <v>0</v>
      </c>
      <c r="D275" s="107">
        <v>2341.65</v>
      </c>
      <c r="E275" s="107">
        <v>1989.93</v>
      </c>
      <c r="F275" s="110">
        <v>4331.58</v>
      </c>
      <c r="G275" s="107">
        <v>1710.02</v>
      </c>
      <c r="H275" s="107">
        <v>506.61</v>
      </c>
      <c r="I275" s="107">
        <v>39.1</v>
      </c>
      <c r="J275" s="107">
        <v>0</v>
      </c>
      <c r="K275" s="107">
        <v>308.75</v>
      </c>
      <c r="L275" s="107">
        <v>1.28</v>
      </c>
      <c r="M275" s="107">
        <v>0</v>
      </c>
      <c r="N275" s="110">
        <v>2526.66</v>
      </c>
      <c r="O275" s="111">
        <v>1804.92</v>
      </c>
    </row>
    <row r="276" spans="1:15" ht="20.25" customHeight="1" x14ac:dyDescent="0.35">
      <c r="A276" s="152" t="s">
        <v>543</v>
      </c>
      <c r="B276" s="107">
        <v>0</v>
      </c>
      <c r="C276" s="107">
        <v>0</v>
      </c>
      <c r="D276" s="107">
        <v>2218.0700000000002</v>
      </c>
      <c r="E276" s="107">
        <v>1413.47</v>
      </c>
      <c r="F276" s="110">
        <v>3631.55</v>
      </c>
      <c r="G276" s="107">
        <v>1628.43</v>
      </c>
      <c r="H276" s="107">
        <v>460.32</v>
      </c>
      <c r="I276" s="107">
        <v>10.38</v>
      </c>
      <c r="J276" s="107">
        <v>0</v>
      </c>
      <c r="K276" s="107">
        <v>304.69</v>
      </c>
      <c r="L276" s="107">
        <v>3.03</v>
      </c>
      <c r="M276" s="107">
        <v>0</v>
      </c>
      <c r="N276" s="110">
        <v>2396.4699999999998</v>
      </c>
      <c r="O276" s="111">
        <v>1235.08</v>
      </c>
    </row>
    <row r="277" spans="1:15" ht="20.25" customHeight="1" x14ac:dyDescent="0.35">
      <c r="A277" s="152" t="s">
        <v>544</v>
      </c>
      <c r="B277" s="107">
        <v>0</v>
      </c>
      <c r="C277" s="107">
        <v>0</v>
      </c>
      <c r="D277" s="107">
        <v>2738.12</v>
      </c>
      <c r="E277" s="107">
        <v>881.87</v>
      </c>
      <c r="F277" s="110">
        <v>3620</v>
      </c>
      <c r="G277" s="107">
        <v>1665.67</v>
      </c>
      <c r="H277" s="107">
        <v>509.06</v>
      </c>
      <c r="I277" s="107">
        <v>40.909999999999997</v>
      </c>
      <c r="J277" s="107">
        <v>0</v>
      </c>
      <c r="K277" s="107">
        <v>336.41</v>
      </c>
      <c r="L277" s="107">
        <v>2.88</v>
      </c>
      <c r="M277" s="107">
        <v>0</v>
      </c>
      <c r="N277" s="110">
        <v>2514.02</v>
      </c>
      <c r="O277" s="111">
        <v>1105.97</v>
      </c>
    </row>
    <row r="278" spans="1:15" ht="20.25" customHeight="1" x14ac:dyDescent="0.35">
      <c r="A278" s="152" t="s">
        <v>545</v>
      </c>
      <c r="B278" s="107">
        <v>0</v>
      </c>
      <c r="C278" s="107">
        <v>0</v>
      </c>
      <c r="D278" s="107">
        <v>2513.29</v>
      </c>
      <c r="E278" s="107">
        <v>1130.5999999999999</v>
      </c>
      <c r="F278" s="110">
        <v>3643.9</v>
      </c>
      <c r="G278" s="107">
        <v>1571.78</v>
      </c>
      <c r="H278" s="107">
        <v>517.5</v>
      </c>
      <c r="I278" s="107">
        <v>48.91</v>
      </c>
      <c r="J278" s="107">
        <v>0</v>
      </c>
      <c r="K278" s="107">
        <v>336.91</v>
      </c>
      <c r="L278" s="107">
        <v>5.77</v>
      </c>
      <c r="M278" s="107">
        <v>0</v>
      </c>
      <c r="N278" s="110">
        <v>2431.96</v>
      </c>
      <c r="O278" s="111">
        <v>1211.93</v>
      </c>
    </row>
    <row r="279" spans="1:15" ht="20.25" customHeight="1" x14ac:dyDescent="0.35">
      <c r="A279" s="152" t="s">
        <v>547</v>
      </c>
      <c r="B279" s="107">
        <v>0</v>
      </c>
      <c r="C279" s="107">
        <v>0</v>
      </c>
      <c r="D279" s="107">
        <v>1588.53</v>
      </c>
      <c r="E279" s="107">
        <v>1938.76</v>
      </c>
      <c r="F279" s="110">
        <v>3527.3</v>
      </c>
      <c r="G279" s="107">
        <v>1700.33</v>
      </c>
      <c r="H279" s="107">
        <v>456.49</v>
      </c>
      <c r="I279" s="107">
        <v>48.78</v>
      </c>
      <c r="J279" s="107">
        <v>0</v>
      </c>
      <c r="K279" s="107">
        <v>293.05</v>
      </c>
      <c r="L279" s="107">
        <v>13.69</v>
      </c>
      <c r="M279" s="107">
        <v>0</v>
      </c>
      <c r="N279" s="110">
        <v>2463.56</v>
      </c>
      <c r="O279" s="111">
        <v>1063.74</v>
      </c>
    </row>
    <row r="280" spans="1:15" ht="20.25" customHeight="1" x14ac:dyDescent="0.35">
      <c r="A280" s="152" t="s">
        <v>548</v>
      </c>
      <c r="B280" s="107">
        <v>0</v>
      </c>
      <c r="C280" s="107">
        <v>0</v>
      </c>
      <c r="D280" s="107">
        <v>2623.22</v>
      </c>
      <c r="E280" s="107">
        <v>1911.83</v>
      </c>
      <c r="F280" s="110">
        <v>4535.05</v>
      </c>
      <c r="G280" s="107">
        <v>1680.33</v>
      </c>
      <c r="H280" s="107">
        <v>511.99</v>
      </c>
      <c r="I280" s="107">
        <v>57.58</v>
      </c>
      <c r="J280" s="107">
        <v>0</v>
      </c>
      <c r="K280" s="107">
        <v>278.06</v>
      </c>
      <c r="L280" s="107">
        <v>11.98</v>
      </c>
      <c r="M280" s="107">
        <v>0</v>
      </c>
      <c r="N280" s="110">
        <v>2482.36</v>
      </c>
      <c r="O280" s="111">
        <v>2052.69</v>
      </c>
    </row>
    <row r="281" spans="1:15" ht="20.25" customHeight="1" x14ac:dyDescent="0.35">
      <c r="A281" s="152" t="s">
        <v>549</v>
      </c>
      <c r="B281" s="107">
        <v>0</v>
      </c>
      <c r="C281" s="107">
        <v>0</v>
      </c>
      <c r="D281" s="107">
        <v>2465.06</v>
      </c>
      <c r="E281" s="107">
        <v>2377.3200000000002</v>
      </c>
      <c r="F281" s="110">
        <v>4842.38</v>
      </c>
      <c r="G281" s="107">
        <v>791.38</v>
      </c>
      <c r="H281" s="107">
        <v>447.61</v>
      </c>
      <c r="I281" s="107">
        <v>38.340000000000003</v>
      </c>
      <c r="J281" s="107">
        <v>0</v>
      </c>
      <c r="K281" s="107">
        <v>329.3</v>
      </c>
      <c r="L281" s="107">
        <v>12.41</v>
      </c>
      <c r="M281" s="107">
        <v>0</v>
      </c>
      <c r="N281" s="110">
        <v>1580.7</v>
      </c>
      <c r="O281" s="111">
        <v>3261.68</v>
      </c>
    </row>
    <row r="282" spans="1:15" ht="20.25" customHeight="1" x14ac:dyDescent="0.35">
      <c r="A282" s="152" t="s">
        <v>563</v>
      </c>
      <c r="B282" s="107">
        <v>0</v>
      </c>
      <c r="C282" s="107">
        <v>21.46</v>
      </c>
      <c r="D282" s="107">
        <v>3279.83</v>
      </c>
      <c r="E282" s="107">
        <v>3361.97</v>
      </c>
      <c r="F282" s="110">
        <v>6663.25</v>
      </c>
      <c r="G282" s="107">
        <v>1195.49</v>
      </c>
      <c r="H282" s="107">
        <v>49.44</v>
      </c>
      <c r="I282" s="107">
        <v>48.63</v>
      </c>
      <c r="J282" s="107">
        <v>0</v>
      </c>
      <c r="K282" s="107">
        <v>427.71</v>
      </c>
      <c r="L282" s="107">
        <v>13.48</v>
      </c>
      <c r="M282" s="107">
        <v>0</v>
      </c>
      <c r="N282" s="110">
        <v>1686.11</v>
      </c>
      <c r="O282" s="111">
        <v>4977.1499999999996</v>
      </c>
    </row>
    <row r="283" spans="1:15" ht="22.5" customHeight="1" x14ac:dyDescent="0.35">
      <c r="A283" s="152" t="s">
        <v>564</v>
      </c>
      <c r="B283" s="139">
        <v>0</v>
      </c>
      <c r="C283" s="139">
        <v>6.18</v>
      </c>
      <c r="D283" s="139">
        <v>2952.03</v>
      </c>
      <c r="E283" s="139">
        <v>2878.47</v>
      </c>
      <c r="F283" s="140">
        <v>5836.68</v>
      </c>
      <c r="G283" s="139">
        <v>949.75</v>
      </c>
      <c r="H283" s="139">
        <v>41.67</v>
      </c>
      <c r="I283" s="139">
        <v>41.67</v>
      </c>
      <c r="J283" s="139">
        <v>0</v>
      </c>
      <c r="K283" s="139">
        <v>388.02</v>
      </c>
      <c r="L283" s="139">
        <v>13.7</v>
      </c>
      <c r="M283" s="139">
        <v>0</v>
      </c>
      <c r="N283" s="140">
        <v>1393.14</v>
      </c>
      <c r="O283" s="141">
        <v>4443.54</v>
      </c>
    </row>
    <row r="284" spans="1:15" ht="22.5" customHeight="1" x14ac:dyDescent="0.35">
      <c r="A284" s="152" t="s">
        <v>565</v>
      </c>
      <c r="B284" s="139">
        <v>0</v>
      </c>
      <c r="C284" s="139">
        <v>11.74</v>
      </c>
      <c r="D284" s="139">
        <v>2500.46</v>
      </c>
      <c r="E284" s="139">
        <v>2119.58</v>
      </c>
      <c r="F284" s="140">
        <v>4631.78</v>
      </c>
      <c r="G284" s="139">
        <v>993.37</v>
      </c>
      <c r="H284" s="139">
        <v>41.11</v>
      </c>
      <c r="I284" s="139">
        <v>41.11</v>
      </c>
      <c r="J284" s="139">
        <v>0</v>
      </c>
      <c r="K284" s="139">
        <v>341.32</v>
      </c>
      <c r="L284" s="139">
        <v>11.6</v>
      </c>
      <c r="M284" s="139">
        <v>0</v>
      </c>
      <c r="N284" s="140">
        <v>1387.41</v>
      </c>
      <c r="O284" s="141">
        <v>3244.38</v>
      </c>
    </row>
    <row r="285" spans="1:15" ht="22.5" customHeight="1" x14ac:dyDescent="0.35">
      <c r="A285" s="152" t="s">
        <v>567</v>
      </c>
      <c r="B285" s="139">
        <v>1.91</v>
      </c>
      <c r="C285" s="139">
        <v>13.76</v>
      </c>
      <c r="D285" s="139">
        <v>2755</v>
      </c>
      <c r="E285" s="139">
        <v>3050.98</v>
      </c>
      <c r="F285" s="140">
        <v>5821.66</v>
      </c>
      <c r="G285" s="139">
        <v>1009.7</v>
      </c>
      <c r="H285" s="139">
        <v>31.51</v>
      </c>
      <c r="I285" s="139">
        <v>31.51</v>
      </c>
      <c r="J285" s="139">
        <v>0</v>
      </c>
      <c r="K285" s="139">
        <v>392.98</v>
      </c>
      <c r="L285" s="139">
        <v>14.12</v>
      </c>
      <c r="M285" s="139">
        <v>0</v>
      </c>
      <c r="N285" s="140">
        <v>1448.3</v>
      </c>
      <c r="O285" s="141">
        <v>4373.3599999999997</v>
      </c>
    </row>
    <row r="286" spans="1:15" ht="22.5" customHeight="1" x14ac:dyDescent="0.35">
      <c r="A286" s="152" t="s">
        <v>571</v>
      </c>
      <c r="B286" s="139">
        <v>0</v>
      </c>
      <c r="C286" s="139">
        <v>0</v>
      </c>
      <c r="D286" s="139">
        <v>2058.2199999999998</v>
      </c>
      <c r="E286" s="139">
        <v>2966.95</v>
      </c>
      <c r="F286" s="140">
        <v>5025.17</v>
      </c>
      <c r="G286" s="139">
        <v>1612.54</v>
      </c>
      <c r="H286" s="139">
        <v>476</v>
      </c>
      <c r="I286" s="139">
        <v>46.29</v>
      </c>
      <c r="J286" s="139">
        <v>0</v>
      </c>
      <c r="K286" s="139">
        <v>324.99</v>
      </c>
      <c r="L286" s="139">
        <v>7.04</v>
      </c>
      <c r="M286" s="139">
        <v>0</v>
      </c>
      <c r="N286" s="140">
        <v>2420.5700000000002</v>
      </c>
      <c r="O286" s="141">
        <v>2604.6</v>
      </c>
    </row>
    <row r="287" spans="1:15" ht="21.75" customHeight="1" x14ac:dyDescent="0.35">
      <c r="A287" s="152" t="s">
        <v>572</v>
      </c>
      <c r="B287" s="139">
        <v>0</v>
      </c>
      <c r="C287" s="139">
        <v>0</v>
      </c>
      <c r="D287" s="139">
        <v>1265.19</v>
      </c>
      <c r="E287" s="139">
        <v>2600.98</v>
      </c>
      <c r="F287" s="140">
        <v>3866.17</v>
      </c>
      <c r="G287" s="139">
        <v>1630.43</v>
      </c>
      <c r="H287" s="139">
        <v>502.38</v>
      </c>
      <c r="I287" s="139">
        <v>41.54</v>
      </c>
      <c r="J287" s="139">
        <v>0</v>
      </c>
      <c r="K287" s="139">
        <v>324.39</v>
      </c>
      <c r="L287" s="139">
        <v>10.46</v>
      </c>
      <c r="M287" s="139">
        <v>0</v>
      </c>
      <c r="N287" s="140">
        <v>2467.65</v>
      </c>
      <c r="O287" s="141">
        <v>1398.52</v>
      </c>
    </row>
    <row r="288" spans="1:15" ht="19.5" customHeight="1" x14ac:dyDescent="0.35">
      <c r="A288" s="152" t="s">
        <v>575</v>
      </c>
      <c r="B288" s="139">
        <v>0</v>
      </c>
      <c r="C288" s="139">
        <v>0</v>
      </c>
      <c r="D288" s="139">
        <v>889.06</v>
      </c>
      <c r="E288" s="139">
        <v>536.84</v>
      </c>
      <c r="F288" s="140">
        <v>1425.91</v>
      </c>
      <c r="G288" s="139">
        <v>452.41</v>
      </c>
      <c r="H288" s="139">
        <v>226.46</v>
      </c>
      <c r="I288" s="139">
        <v>15.61</v>
      </c>
      <c r="J288" s="139">
        <v>0</v>
      </c>
      <c r="K288" s="139">
        <v>284.3</v>
      </c>
      <c r="L288" s="139">
        <v>10</v>
      </c>
      <c r="M288" s="139">
        <v>0</v>
      </c>
      <c r="N288" s="140">
        <v>973.17</v>
      </c>
      <c r="O288" s="141">
        <v>452.73</v>
      </c>
    </row>
    <row r="289" spans="1:15" ht="21" customHeight="1" x14ac:dyDescent="0.35">
      <c r="A289" s="152" t="s">
        <v>576</v>
      </c>
      <c r="B289" s="139">
        <v>0</v>
      </c>
      <c r="C289" s="139">
        <v>0</v>
      </c>
      <c r="D289" s="139">
        <v>1934.46</v>
      </c>
      <c r="E289" s="139">
        <v>145.99</v>
      </c>
      <c r="F289" s="140">
        <v>2080.46</v>
      </c>
      <c r="G289" s="139">
        <v>739.64</v>
      </c>
      <c r="H289" s="139">
        <v>328.54</v>
      </c>
      <c r="I289" s="139">
        <v>48.8</v>
      </c>
      <c r="J289" s="139">
        <v>0</v>
      </c>
      <c r="K289" s="139">
        <v>310.87</v>
      </c>
      <c r="L289" s="139">
        <v>11.48</v>
      </c>
      <c r="M289" s="139">
        <v>0</v>
      </c>
      <c r="N289" s="140">
        <v>1390.54</v>
      </c>
      <c r="O289" s="141">
        <v>689.92</v>
      </c>
    </row>
    <row r="290" spans="1:15" ht="18" customHeight="1" x14ac:dyDescent="0.35">
      <c r="A290" s="152" t="s">
        <v>577</v>
      </c>
      <c r="B290" s="139">
        <v>0</v>
      </c>
      <c r="C290" s="139">
        <v>0</v>
      </c>
      <c r="D290" s="139">
        <v>1919.48</v>
      </c>
      <c r="E290" s="139">
        <v>470.04</v>
      </c>
      <c r="F290" s="140">
        <v>2389.52</v>
      </c>
      <c r="G290" s="139">
        <v>600.52</v>
      </c>
      <c r="H290" s="139">
        <v>246.59</v>
      </c>
      <c r="I290" s="139">
        <v>26.93</v>
      </c>
      <c r="J290" s="139">
        <v>0</v>
      </c>
      <c r="K290" s="139">
        <v>288.36</v>
      </c>
      <c r="L290" s="139">
        <v>10.83</v>
      </c>
      <c r="M290" s="139">
        <v>0</v>
      </c>
      <c r="N290" s="140">
        <v>1146.3</v>
      </c>
      <c r="O290" s="141">
        <v>1243.22</v>
      </c>
    </row>
    <row r="291" spans="1:15" ht="19.5" customHeight="1" x14ac:dyDescent="0.35">
      <c r="A291" s="152" t="s">
        <v>587</v>
      </c>
      <c r="B291" s="139">
        <v>0</v>
      </c>
      <c r="C291" s="139">
        <v>0</v>
      </c>
      <c r="D291" s="139">
        <v>884.99</v>
      </c>
      <c r="E291" s="139">
        <v>492.17</v>
      </c>
      <c r="F291" s="140">
        <v>1377.17</v>
      </c>
      <c r="G291" s="139">
        <v>230.91</v>
      </c>
      <c r="H291" s="139">
        <v>144.54</v>
      </c>
      <c r="I291" s="139">
        <v>2.02</v>
      </c>
      <c r="J291" s="139">
        <v>0</v>
      </c>
      <c r="K291" s="139">
        <v>251.71</v>
      </c>
      <c r="L291" s="139">
        <v>3.9</v>
      </c>
      <c r="M291" s="139">
        <v>0</v>
      </c>
      <c r="N291" s="140">
        <v>631.05999999999995</v>
      </c>
      <c r="O291" s="141">
        <v>746.11</v>
      </c>
    </row>
    <row r="292" spans="1:15" ht="19.5" customHeight="1" x14ac:dyDescent="0.35">
      <c r="A292" s="152" t="s">
        <v>589</v>
      </c>
      <c r="B292" s="139">
        <v>0</v>
      </c>
      <c r="C292" s="139">
        <v>0.28999999999999998</v>
      </c>
      <c r="D292" s="139">
        <v>2199.4899999999998</v>
      </c>
      <c r="E292" s="139">
        <v>985.64</v>
      </c>
      <c r="F292" s="140">
        <v>3185.42</v>
      </c>
      <c r="G292" s="139">
        <v>546.66</v>
      </c>
      <c r="H292" s="139">
        <v>11.2</v>
      </c>
      <c r="I292" s="139">
        <v>4.22</v>
      </c>
      <c r="J292" s="139">
        <v>0</v>
      </c>
      <c r="K292" s="139">
        <v>301.39999999999998</v>
      </c>
      <c r="L292" s="139">
        <v>11.36</v>
      </c>
      <c r="M292" s="139">
        <v>0</v>
      </c>
      <c r="N292" s="140">
        <v>870.62</v>
      </c>
      <c r="O292" s="141">
        <v>2314.8000000000002</v>
      </c>
    </row>
    <row r="293" spans="1:15" ht="19.5" customHeight="1" x14ac:dyDescent="0.35">
      <c r="A293" s="152" t="s">
        <v>595</v>
      </c>
      <c r="B293" s="139">
        <v>0</v>
      </c>
      <c r="C293" s="139">
        <v>1.1200000000000001</v>
      </c>
      <c r="D293" s="139">
        <v>2978.8</v>
      </c>
      <c r="E293" s="139">
        <v>1447.58</v>
      </c>
      <c r="F293" s="140">
        <v>4427.5</v>
      </c>
      <c r="G293" s="139">
        <v>329.85</v>
      </c>
      <c r="H293" s="139">
        <v>33.46</v>
      </c>
      <c r="I293" s="139">
        <v>6.8</v>
      </c>
      <c r="J293" s="139">
        <v>0</v>
      </c>
      <c r="K293" s="139">
        <v>355.66</v>
      </c>
      <c r="L293" s="139">
        <v>12.54</v>
      </c>
      <c r="M293" s="139">
        <v>0</v>
      </c>
      <c r="N293" s="140">
        <v>731.51</v>
      </c>
      <c r="O293" s="141">
        <v>3695.98</v>
      </c>
    </row>
    <row r="294" spans="1:15" ht="19.5" customHeight="1" x14ac:dyDescent="0.35">
      <c r="A294" s="152" t="s">
        <v>615</v>
      </c>
      <c r="B294" s="139">
        <v>0</v>
      </c>
      <c r="C294" s="139">
        <v>0.51</v>
      </c>
      <c r="D294" s="139">
        <v>3384.6</v>
      </c>
      <c r="E294" s="139">
        <v>1695.7</v>
      </c>
      <c r="F294" s="140">
        <v>5080.82</v>
      </c>
      <c r="G294" s="139">
        <v>612.75</v>
      </c>
      <c r="H294" s="139">
        <v>37.299999999999997</v>
      </c>
      <c r="I294" s="139">
        <v>37.299999999999997</v>
      </c>
      <c r="J294" s="139">
        <v>0</v>
      </c>
      <c r="K294" s="139">
        <v>325.56</v>
      </c>
      <c r="L294" s="139">
        <v>12.81</v>
      </c>
      <c r="M294" s="139">
        <v>0</v>
      </c>
      <c r="N294" s="140">
        <v>988.42</v>
      </c>
      <c r="O294" s="141">
        <v>4092.4</v>
      </c>
    </row>
    <row r="295" spans="1:15" ht="19.5" customHeight="1" x14ac:dyDescent="0.35">
      <c r="A295" s="152" t="s">
        <v>600</v>
      </c>
      <c r="B295" s="139">
        <v>8.85</v>
      </c>
      <c r="C295" s="139">
        <v>1.95</v>
      </c>
      <c r="D295" s="139">
        <v>3223.3</v>
      </c>
      <c r="E295" s="139">
        <v>2345.89</v>
      </c>
      <c r="F295" s="140">
        <v>5579.98</v>
      </c>
      <c r="G295" s="139">
        <v>67.12</v>
      </c>
      <c r="H295" s="139">
        <v>38.409999999999997</v>
      </c>
      <c r="I295" s="139">
        <v>38.409999999999997</v>
      </c>
      <c r="J295" s="139">
        <v>0</v>
      </c>
      <c r="K295" s="139">
        <v>442.03</v>
      </c>
      <c r="L295" s="139">
        <v>14.43</v>
      </c>
      <c r="M295" s="139">
        <v>0</v>
      </c>
      <c r="N295" s="140">
        <v>561.99</v>
      </c>
      <c r="O295" s="141">
        <v>5017.99</v>
      </c>
    </row>
    <row r="305" spans="6:6" x14ac:dyDescent="0.35">
      <c r="F305" s="118"/>
    </row>
  </sheetData>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B659A-5E15-45C1-82D3-816C3BCB0E2F}">
  <sheetPr codeName="Sheet11"/>
  <dimension ref="A1:O295"/>
  <sheetViews>
    <sheetView showGridLines="0" zoomScaleNormal="100" workbookViewId="0">
      <pane ySplit="6" topLeftCell="A290" activePane="bottomLeft" state="frozen"/>
      <selection activeCell="A12" sqref="A12"/>
      <selection pane="bottomLeft" activeCell="A290" sqref="A290"/>
    </sheetView>
  </sheetViews>
  <sheetFormatPr defaultColWidth="10.54296875" defaultRowHeight="15.5" x14ac:dyDescent="0.35"/>
  <cols>
    <col min="1" max="1" width="30.54296875" style="2" customWidth="1"/>
    <col min="2" max="15" width="12.54296875" style="2" customWidth="1"/>
    <col min="16" max="252" width="10.54296875" style="2"/>
    <col min="253" max="253" width="12.453125" style="2" customWidth="1"/>
    <col min="254" max="254" width="13" style="2" customWidth="1"/>
    <col min="255" max="508" width="10.54296875" style="2"/>
    <col min="509" max="509" width="12.453125" style="2" customWidth="1"/>
    <col min="510" max="510" width="13" style="2" customWidth="1"/>
    <col min="511" max="764" width="10.54296875" style="2"/>
    <col min="765" max="765" width="12.453125" style="2" customWidth="1"/>
    <col min="766" max="766" width="13" style="2" customWidth="1"/>
    <col min="767" max="1020" width="10.54296875" style="2"/>
    <col min="1021" max="1021" width="12.453125" style="2" customWidth="1"/>
    <col min="1022" max="1022" width="13" style="2" customWidth="1"/>
    <col min="1023" max="1276" width="10.54296875" style="2"/>
    <col min="1277" max="1277" width="12.453125" style="2" customWidth="1"/>
    <col min="1278" max="1278" width="13" style="2" customWidth="1"/>
    <col min="1279" max="1532" width="10.54296875" style="2"/>
    <col min="1533" max="1533" width="12.453125" style="2" customWidth="1"/>
    <col min="1534" max="1534" width="13" style="2" customWidth="1"/>
    <col min="1535" max="1788" width="10.54296875" style="2"/>
    <col min="1789" max="1789" width="12.453125" style="2" customWidth="1"/>
    <col min="1790" max="1790" width="13" style="2" customWidth="1"/>
    <col min="1791" max="2044" width="10.54296875" style="2"/>
    <col min="2045" max="2045" width="12.453125" style="2" customWidth="1"/>
    <col min="2046" max="2046" width="13" style="2" customWidth="1"/>
    <col min="2047" max="2300" width="10.54296875" style="2"/>
    <col min="2301" max="2301" width="12.453125" style="2" customWidth="1"/>
    <col min="2302" max="2302" width="13" style="2" customWidth="1"/>
    <col min="2303" max="2556" width="10.54296875" style="2"/>
    <col min="2557" max="2557" width="12.453125" style="2" customWidth="1"/>
    <col min="2558" max="2558" width="13" style="2" customWidth="1"/>
    <col min="2559" max="2812" width="10.54296875" style="2"/>
    <col min="2813" max="2813" width="12.453125" style="2" customWidth="1"/>
    <col min="2814" max="2814" width="13" style="2" customWidth="1"/>
    <col min="2815" max="3068" width="10.54296875" style="2"/>
    <col min="3069" max="3069" width="12.453125" style="2" customWidth="1"/>
    <col min="3070" max="3070" width="13" style="2" customWidth="1"/>
    <col min="3071" max="3324" width="10.54296875" style="2"/>
    <col min="3325" max="3325" width="12.453125" style="2" customWidth="1"/>
    <col min="3326" max="3326" width="13" style="2" customWidth="1"/>
    <col min="3327" max="3580" width="10.54296875" style="2"/>
    <col min="3581" max="3581" width="12.453125" style="2" customWidth="1"/>
    <col min="3582" max="3582" width="13" style="2" customWidth="1"/>
    <col min="3583" max="3836" width="10.54296875" style="2"/>
    <col min="3837" max="3837" width="12.453125" style="2" customWidth="1"/>
    <col min="3838" max="3838" width="13" style="2" customWidth="1"/>
    <col min="3839" max="4092" width="10.54296875" style="2"/>
    <col min="4093" max="4093" width="12.453125" style="2" customWidth="1"/>
    <col min="4094" max="4094" width="13" style="2" customWidth="1"/>
    <col min="4095" max="4348" width="10.54296875" style="2"/>
    <col min="4349" max="4349" width="12.453125" style="2" customWidth="1"/>
    <col min="4350" max="4350" width="13" style="2" customWidth="1"/>
    <col min="4351" max="4604" width="10.54296875" style="2"/>
    <col min="4605" max="4605" width="12.453125" style="2" customWidth="1"/>
    <col min="4606" max="4606" width="13" style="2" customWidth="1"/>
    <col min="4607" max="4860" width="10.54296875" style="2"/>
    <col min="4861" max="4861" width="12.453125" style="2" customWidth="1"/>
    <col min="4862" max="4862" width="13" style="2" customWidth="1"/>
    <col min="4863" max="5116" width="10.54296875" style="2"/>
    <col min="5117" max="5117" width="12.453125" style="2" customWidth="1"/>
    <col min="5118" max="5118" width="13" style="2" customWidth="1"/>
    <col min="5119" max="5372" width="10.54296875" style="2"/>
    <col min="5373" max="5373" width="12.453125" style="2" customWidth="1"/>
    <col min="5374" max="5374" width="13" style="2" customWidth="1"/>
    <col min="5375" max="5628" width="10.54296875" style="2"/>
    <col min="5629" max="5629" width="12.453125" style="2" customWidth="1"/>
    <col min="5630" max="5630" width="13" style="2" customWidth="1"/>
    <col min="5631" max="5884" width="10.54296875" style="2"/>
    <col min="5885" max="5885" width="12.453125" style="2" customWidth="1"/>
    <col min="5886" max="5886" width="13" style="2" customWidth="1"/>
    <col min="5887" max="6140" width="10.54296875" style="2"/>
    <col min="6141" max="6141" width="12.453125" style="2" customWidth="1"/>
    <col min="6142" max="6142" width="13" style="2" customWidth="1"/>
    <col min="6143" max="6396" width="10.54296875" style="2"/>
    <col min="6397" max="6397" width="12.453125" style="2" customWidth="1"/>
    <col min="6398" max="6398" width="13" style="2" customWidth="1"/>
    <col min="6399" max="6652" width="10.54296875" style="2"/>
    <col min="6653" max="6653" width="12.453125" style="2" customWidth="1"/>
    <col min="6654" max="6654" width="13" style="2" customWidth="1"/>
    <col min="6655" max="6908" width="10.54296875" style="2"/>
    <col min="6909" max="6909" width="12.453125" style="2" customWidth="1"/>
    <col min="6910" max="6910" width="13" style="2" customWidth="1"/>
    <col min="6911" max="7164" width="10.54296875" style="2"/>
    <col min="7165" max="7165" width="12.453125" style="2" customWidth="1"/>
    <col min="7166" max="7166" width="13" style="2" customWidth="1"/>
    <col min="7167" max="7420" width="10.54296875" style="2"/>
    <col min="7421" max="7421" width="12.453125" style="2" customWidth="1"/>
    <col min="7422" max="7422" width="13" style="2" customWidth="1"/>
    <col min="7423" max="7676" width="10.54296875" style="2"/>
    <col min="7677" max="7677" width="12.453125" style="2" customWidth="1"/>
    <col min="7678" max="7678" width="13" style="2" customWidth="1"/>
    <col min="7679" max="7932" width="10.54296875" style="2"/>
    <col min="7933" max="7933" width="12.453125" style="2" customWidth="1"/>
    <col min="7934" max="7934" width="13" style="2" customWidth="1"/>
    <col min="7935" max="8188" width="10.54296875" style="2"/>
    <col min="8189" max="8189" width="12.453125" style="2" customWidth="1"/>
    <col min="8190" max="8190" width="13" style="2" customWidth="1"/>
    <col min="8191" max="8444" width="10.54296875" style="2"/>
    <col min="8445" max="8445" width="12.453125" style="2" customWidth="1"/>
    <col min="8446" max="8446" width="13" style="2" customWidth="1"/>
    <col min="8447" max="8700" width="10.54296875" style="2"/>
    <col min="8701" max="8701" width="12.453125" style="2" customWidth="1"/>
    <col min="8702" max="8702" width="13" style="2" customWidth="1"/>
    <col min="8703" max="8956" width="10.54296875" style="2"/>
    <col min="8957" max="8957" width="12.453125" style="2" customWidth="1"/>
    <col min="8958" max="8958" width="13" style="2" customWidth="1"/>
    <col min="8959" max="9212" width="10.54296875" style="2"/>
    <col min="9213" max="9213" width="12.453125" style="2" customWidth="1"/>
    <col min="9214" max="9214" width="13" style="2" customWidth="1"/>
    <col min="9215" max="9468" width="10.54296875" style="2"/>
    <col min="9469" max="9469" width="12.453125" style="2" customWidth="1"/>
    <col min="9470" max="9470" width="13" style="2" customWidth="1"/>
    <col min="9471" max="9724" width="10.54296875" style="2"/>
    <col min="9725" max="9725" width="12.453125" style="2" customWidth="1"/>
    <col min="9726" max="9726" width="13" style="2" customWidth="1"/>
    <col min="9727" max="9980" width="10.54296875" style="2"/>
    <col min="9981" max="9981" width="12.453125" style="2" customWidth="1"/>
    <col min="9982" max="9982" width="13" style="2" customWidth="1"/>
    <col min="9983" max="10236" width="10.54296875" style="2"/>
    <col min="10237" max="10237" width="12.453125" style="2" customWidth="1"/>
    <col min="10238" max="10238" width="13" style="2" customWidth="1"/>
    <col min="10239" max="10492" width="10.54296875" style="2"/>
    <col min="10493" max="10493" width="12.453125" style="2" customWidth="1"/>
    <col min="10494" max="10494" width="13" style="2" customWidth="1"/>
    <col min="10495" max="10748" width="10.54296875" style="2"/>
    <col min="10749" max="10749" width="12.453125" style="2" customWidth="1"/>
    <col min="10750" max="10750" width="13" style="2" customWidth="1"/>
    <col min="10751" max="11004" width="10.54296875" style="2"/>
    <col min="11005" max="11005" width="12.453125" style="2" customWidth="1"/>
    <col min="11006" max="11006" width="13" style="2" customWidth="1"/>
    <col min="11007" max="11260" width="10.54296875" style="2"/>
    <col min="11261" max="11261" width="12.453125" style="2" customWidth="1"/>
    <col min="11262" max="11262" width="13" style="2" customWidth="1"/>
    <col min="11263" max="11516" width="10.54296875" style="2"/>
    <col min="11517" max="11517" width="12.453125" style="2" customWidth="1"/>
    <col min="11518" max="11518" width="13" style="2" customWidth="1"/>
    <col min="11519" max="11772" width="10.54296875" style="2"/>
    <col min="11773" max="11773" width="12.453125" style="2" customWidth="1"/>
    <col min="11774" max="11774" width="13" style="2" customWidth="1"/>
    <col min="11775" max="12028" width="10.54296875" style="2"/>
    <col min="12029" max="12029" width="12.453125" style="2" customWidth="1"/>
    <col min="12030" max="12030" width="13" style="2" customWidth="1"/>
    <col min="12031" max="12284" width="10.54296875" style="2"/>
    <col min="12285" max="12285" width="12.453125" style="2" customWidth="1"/>
    <col min="12286" max="12286" width="13" style="2" customWidth="1"/>
    <col min="12287" max="12540" width="10.54296875" style="2"/>
    <col min="12541" max="12541" width="12.453125" style="2" customWidth="1"/>
    <col min="12542" max="12542" width="13" style="2" customWidth="1"/>
    <col min="12543" max="12796" width="10.54296875" style="2"/>
    <col min="12797" max="12797" width="12.453125" style="2" customWidth="1"/>
    <col min="12798" max="12798" width="13" style="2" customWidth="1"/>
    <col min="12799" max="13052" width="10.54296875" style="2"/>
    <col min="13053" max="13053" width="12.453125" style="2" customWidth="1"/>
    <col min="13054" max="13054" width="13" style="2" customWidth="1"/>
    <col min="13055" max="13308" width="10.54296875" style="2"/>
    <col min="13309" max="13309" width="12.453125" style="2" customWidth="1"/>
    <col min="13310" max="13310" width="13" style="2" customWidth="1"/>
    <col min="13311" max="13564" width="10.54296875" style="2"/>
    <col min="13565" max="13565" width="12.453125" style="2" customWidth="1"/>
    <col min="13566" max="13566" width="13" style="2" customWidth="1"/>
    <col min="13567" max="13820" width="10.54296875" style="2"/>
    <col min="13821" max="13821" width="12.453125" style="2" customWidth="1"/>
    <col min="13822" max="13822" width="13" style="2" customWidth="1"/>
    <col min="13823" max="14076" width="10.54296875" style="2"/>
    <col min="14077" max="14077" width="12.453125" style="2" customWidth="1"/>
    <col min="14078" max="14078" width="13" style="2" customWidth="1"/>
    <col min="14079" max="14332" width="10.54296875" style="2"/>
    <col min="14333" max="14333" width="12.453125" style="2" customWidth="1"/>
    <col min="14334" max="14334" width="13" style="2" customWidth="1"/>
    <col min="14335" max="14588" width="10.54296875" style="2"/>
    <col min="14589" max="14589" width="12.453125" style="2" customWidth="1"/>
    <col min="14590" max="14590" width="13" style="2" customWidth="1"/>
    <col min="14591" max="14844" width="10.54296875" style="2"/>
    <col min="14845" max="14845" width="12.453125" style="2" customWidth="1"/>
    <col min="14846" max="14846" width="13" style="2" customWidth="1"/>
    <col min="14847" max="15100" width="10.54296875" style="2"/>
    <col min="15101" max="15101" width="12.453125" style="2" customWidth="1"/>
    <col min="15102" max="15102" width="13" style="2" customWidth="1"/>
    <col min="15103" max="15356" width="10.54296875" style="2"/>
    <col min="15357" max="15357" width="12.453125" style="2" customWidth="1"/>
    <col min="15358" max="15358" width="13" style="2" customWidth="1"/>
    <col min="15359" max="15612" width="10.54296875" style="2"/>
    <col min="15613" max="15613" width="12.453125" style="2" customWidth="1"/>
    <col min="15614" max="15614" width="13" style="2" customWidth="1"/>
    <col min="15615" max="15868" width="10.54296875" style="2"/>
    <col min="15869" max="15869" width="12.453125" style="2" customWidth="1"/>
    <col min="15870" max="15870" width="13" style="2" customWidth="1"/>
    <col min="15871" max="16124" width="10.54296875" style="2"/>
    <col min="16125" max="16125" width="12.453125" style="2" customWidth="1"/>
    <col min="16126" max="16126" width="13" style="2" customWidth="1"/>
    <col min="16127" max="16384" width="10.54296875" style="2"/>
  </cols>
  <sheetData>
    <row r="1" spans="1:15" ht="45" customHeight="1" x14ac:dyDescent="0.35">
      <c r="A1" s="71" t="s">
        <v>143</v>
      </c>
    </row>
    <row r="2" spans="1:15" ht="20.25" customHeight="1" x14ac:dyDescent="0.35">
      <c r="A2" s="72" t="s">
        <v>25</v>
      </c>
    </row>
    <row r="3" spans="1:15" ht="20.25" customHeight="1" x14ac:dyDescent="0.35">
      <c r="A3" s="72" t="s">
        <v>120</v>
      </c>
    </row>
    <row r="4" spans="1:15" customFormat="1" ht="20.25" customHeight="1" x14ac:dyDescent="0.35">
      <c r="A4" s="72" t="s">
        <v>134</v>
      </c>
      <c r="B4" s="84"/>
      <c r="C4" s="84"/>
      <c r="D4" s="84"/>
      <c r="E4" s="84"/>
      <c r="F4" s="84"/>
      <c r="G4" s="84"/>
      <c r="H4" s="84"/>
      <c r="I4" s="84"/>
      <c r="J4" s="84"/>
      <c r="K4" s="85"/>
      <c r="L4" s="84"/>
      <c r="M4" s="84"/>
      <c r="N4" s="84"/>
      <c r="O4" s="84"/>
    </row>
    <row r="5" spans="1:15" ht="20.25" customHeight="1" x14ac:dyDescent="0.35">
      <c r="A5" s="64"/>
      <c r="B5" s="69" t="s">
        <v>35</v>
      </c>
      <c r="C5" s="64"/>
      <c r="D5" s="64"/>
      <c r="E5" s="64"/>
      <c r="F5" s="65"/>
      <c r="G5" s="70" t="s">
        <v>36</v>
      </c>
      <c r="H5" s="64"/>
      <c r="I5" s="64"/>
      <c r="J5" s="64"/>
      <c r="K5" s="64"/>
      <c r="L5" s="64"/>
      <c r="M5" s="64"/>
      <c r="N5" s="65"/>
      <c r="O5" s="65"/>
    </row>
    <row r="6" spans="1:15" ht="60" customHeight="1" x14ac:dyDescent="0.35">
      <c r="A6" s="67" t="s">
        <v>65</v>
      </c>
      <c r="B6" s="66" t="s">
        <v>123</v>
      </c>
      <c r="C6" s="67" t="s">
        <v>124</v>
      </c>
      <c r="D6" s="67" t="s">
        <v>125</v>
      </c>
      <c r="E6" s="67" t="s">
        <v>126</v>
      </c>
      <c r="F6" s="68" t="s">
        <v>37</v>
      </c>
      <c r="G6" s="67" t="s">
        <v>46</v>
      </c>
      <c r="H6" s="67" t="s">
        <v>127</v>
      </c>
      <c r="I6" s="142" t="s">
        <v>579</v>
      </c>
      <c r="J6" s="67" t="s">
        <v>128</v>
      </c>
      <c r="K6" s="67" t="s">
        <v>129</v>
      </c>
      <c r="L6" s="67" t="s">
        <v>130</v>
      </c>
      <c r="M6" s="67" t="s">
        <v>131</v>
      </c>
      <c r="N6" s="68" t="s">
        <v>38</v>
      </c>
      <c r="O6" s="67" t="s">
        <v>132</v>
      </c>
    </row>
    <row r="7" spans="1:15" ht="20.25" customHeight="1" x14ac:dyDescent="0.35">
      <c r="A7" s="147" t="s">
        <v>144</v>
      </c>
      <c r="B7" s="132">
        <v>0</v>
      </c>
      <c r="C7" s="132">
        <v>0</v>
      </c>
      <c r="D7" s="132">
        <v>39.39</v>
      </c>
      <c r="E7" s="132">
        <v>0</v>
      </c>
      <c r="F7" s="133">
        <v>39.39</v>
      </c>
      <c r="G7" s="132">
        <v>39.39</v>
      </c>
      <c r="H7" s="132">
        <v>39.39</v>
      </c>
      <c r="I7" s="132">
        <v>39.39</v>
      </c>
      <c r="J7" s="132">
        <v>0</v>
      </c>
      <c r="K7" s="132">
        <v>39.39</v>
      </c>
      <c r="L7" s="132">
        <v>0</v>
      </c>
      <c r="M7" s="132">
        <v>0</v>
      </c>
      <c r="N7" s="133">
        <v>39.39</v>
      </c>
      <c r="O7" s="134">
        <v>39.39</v>
      </c>
    </row>
    <row r="8" spans="1:15" ht="20.25" customHeight="1" x14ac:dyDescent="0.35">
      <c r="A8" s="148" t="s">
        <v>145</v>
      </c>
      <c r="B8" s="132">
        <v>0</v>
      </c>
      <c r="C8" s="132">
        <v>0</v>
      </c>
      <c r="D8" s="132">
        <v>39.39</v>
      </c>
      <c r="E8" s="132">
        <v>0</v>
      </c>
      <c r="F8" s="135">
        <v>39.39</v>
      </c>
      <c r="G8" s="132">
        <v>39.39</v>
      </c>
      <c r="H8" s="132">
        <v>39.39</v>
      </c>
      <c r="I8" s="132">
        <v>39.39</v>
      </c>
      <c r="J8" s="132">
        <v>0</v>
      </c>
      <c r="K8" s="132">
        <v>39.39</v>
      </c>
      <c r="L8" s="132">
        <v>0</v>
      </c>
      <c r="M8" s="132">
        <v>0</v>
      </c>
      <c r="N8" s="135">
        <v>39.39</v>
      </c>
      <c r="O8" s="136">
        <v>39.39</v>
      </c>
    </row>
    <row r="9" spans="1:15" ht="20.25" customHeight="1" x14ac:dyDescent="0.35">
      <c r="A9" s="148" t="s">
        <v>146</v>
      </c>
      <c r="B9" s="132">
        <v>0</v>
      </c>
      <c r="C9" s="132">
        <v>0</v>
      </c>
      <c r="D9" s="132">
        <v>39.39</v>
      </c>
      <c r="E9" s="132">
        <v>0</v>
      </c>
      <c r="F9" s="135">
        <v>39.39</v>
      </c>
      <c r="G9" s="132">
        <v>39.39</v>
      </c>
      <c r="H9" s="132">
        <v>39.39</v>
      </c>
      <c r="I9" s="132">
        <v>39.39</v>
      </c>
      <c r="J9" s="132">
        <v>0</v>
      </c>
      <c r="K9" s="132">
        <v>39.39</v>
      </c>
      <c r="L9" s="132">
        <v>0</v>
      </c>
      <c r="M9" s="132">
        <v>0</v>
      </c>
      <c r="N9" s="135">
        <v>39.39</v>
      </c>
      <c r="O9" s="136">
        <v>39.39</v>
      </c>
    </row>
    <row r="10" spans="1:15" ht="20.25" customHeight="1" x14ac:dyDescent="0.35">
      <c r="A10" s="148" t="s">
        <v>147</v>
      </c>
      <c r="B10" s="132">
        <v>0</v>
      </c>
      <c r="C10" s="132">
        <v>0</v>
      </c>
      <c r="D10" s="132">
        <v>39.39</v>
      </c>
      <c r="E10" s="132">
        <v>0</v>
      </c>
      <c r="F10" s="135">
        <v>39.39</v>
      </c>
      <c r="G10" s="132">
        <v>39.39</v>
      </c>
      <c r="H10" s="132">
        <v>39.39</v>
      </c>
      <c r="I10" s="132">
        <v>39.39</v>
      </c>
      <c r="J10" s="132">
        <v>0</v>
      </c>
      <c r="K10" s="132">
        <v>39.39</v>
      </c>
      <c r="L10" s="132">
        <v>0</v>
      </c>
      <c r="M10" s="132">
        <v>0</v>
      </c>
      <c r="N10" s="135">
        <v>39.39</v>
      </c>
      <c r="O10" s="136">
        <v>39.39</v>
      </c>
    </row>
    <row r="11" spans="1:15" ht="20.25" customHeight="1" x14ac:dyDescent="0.35">
      <c r="A11" s="148" t="s">
        <v>148</v>
      </c>
      <c r="B11" s="132">
        <v>0</v>
      </c>
      <c r="C11" s="132">
        <v>0</v>
      </c>
      <c r="D11" s="132">
        <v>39.39</v>
      </c>
      <c r="E11" s="132">
        <v>0</v>
      </c>
      <c r="F11" s="135">
        <v>39.39</v>
      </c>
      <c r="G11" s="132">
        <v>39.39</v>
      </c>
      <c r="H11" s="132">
        <v>39.39</v>
      </c>
      <c r="I11" s="132">
        <v>39.39</v>
      </c>
      <c r="J11" s="132">
        <v>0</v>
      </c>
      <c r="K11" s="132">
        <v>39.39</v>
      </c>
      <c r="L11" s="132">
        <v>0</v>
      </c>
      <c r="M11" s="132">
        <v>0</v>
      </c>
      <c r="N11" s="135">
        <v>39.39</v>
      </c>
      <c r="O11" s="136">
        <v>39.39</v>
      </c>
    </row>
    <row r="12" spans="1:15" ht="20.25" customHeight="1" x14ac:dyDescent="0.35">
      <c r="A12" s="148" t="s">
        <v>149</v>
      </c>
      <c r="B12" s="132">
        <v>0</v>
      </c>
      <c r="C12" s="132">
        <v>0</v>
      </c>
      <c r="D12" s="132">
        <v>39.39</v>
      </c>
      <c r="E12" s="132">
        <v>0</v>
      </c>
      <c r="F12" s="135">
        <v>39.39</v>
      </c>
      <c r="G12" s="132">
        <v>39.39</v>
      </c>
      <c r="H12" s="132">
        <v>39.39</v>
      </c>
      <c r="I12" s="132">
        <v>39.39</v>
      </c>
      <c r="J12" s="132">
        <v>0</v>
      </c>
      <c r="K12" s="132">
        <v>39.39</v>
      </c>
      <c r="L12" s="132">
        <v>0</v>
      </c>
      <c r="M12" s="132">
        <v>0</v>
      </c>
      <c r="N12" s="135">
        <v>39.39</v>
      </c>
      <c r="O12" s="136">
        <v>39.39</v>
      </c>
    </row>
    <row r="13" spans="1:15" ht="20.25" customHeight="1" x14ac:dyDescent="0.35">
      <c r="A13" s="148" t="s">
        <v>150</v>
      </c>
      <c r="B13" s="132">
        <v>0</v>
      </c>
      <c r="C13" s="132">
        <v>0</v>
      </c>
      <c r="D13" s="132">
        <v>39.39</v>
      </c>
      <c r="E13" s="132">
        <v>0</v>
      </c>
      <c r="F13" s="135">
        <v>39.39</v>
      </c>
      <c r="G13" s="132">
        <v>39.39</v>
      </c>
      <c r="H13" s="132">
        <v>39.39</v>
      </c>
      <c r="I13" s="132">
        <v>39.39</v>
      </c>
      <c r="J13" s="132">
        <v>0</v>
      </c>
      <c r="K13" s="132">
        <v>39.39</v>
      </c>
      <c r="L13" s="132">
        <v>0</v>
      </c>
      <c r="M13" s="132">
        <v>0</v>
      </c>
      <c r="N13" s="135">
        <v>39.39</v>
      </c>
      <c r="O13" s="136">
        <v>39.39</v>
      </c>
    </row>
    <row r="14" spans="1:15" ht="20.25" customHeight="1" x14ac:dyDescent="0.35">
      <c r="A14" s="148" t="s">
        <v>151</v>
      </c>
      <c r="B14" s="132">
        <v>0</v>
      </c>
      <c r="C14" s="132">
        <v>0</v>
      </c>
      <c r="D14" s="132">
        <v>39.39</v>
      </c>
      <c r="E14" s="132">
        <v>0</v>
      </c>
      <c r="F14" s="135">
        <v>39.39</v>
      </c>
      <c r="G14" s="132">
        <v>39.39</v>
      </c>
      <c r="H14" s="132">
        <v>39.39</v>
      </c>
      <c r="I14" s="132">
        <v>39.39</v>
      </c>
      <c r="J14" s="132">
        <v>0</v>
      </c>
      <c r="K14" s="132">
        <v>39.39</v>
      </c>
      <c r="L14" s="132">
        <v>0</v>
      </c>
      <c r="M14" s="132">
        <v>0</v>
      </c>
      <c r="N14" s="135">
        <v>39.39</v>
      </c>
      <c r="O14" s="136">
        <v>39.39</v>
      </c>
    </row>
    <row r="15" spans="1:15" ht="20.25" customHeight="1" x14ac:dyDescent="0.35">
      <c r="A15" s="148" t="s">
        <v>152</v>
      </c>
      <c r="B15" s="132">
        <v>0</v>
      </c>
      <c r="C15" s="132">
        <v>0</v>
      </c>
      <c r="D15" s="132">
        <v>39.39</v>
      </c>
      <c r="E15" s="132">
        <v>0</v>
      </c>
      <c r="F15" s="135">
        <v>39.39</v>
      </c>
      <c r="G15" s="132">
        <v>39.39</v>
      </c>
      <c r="H15" s="132">
        <v>39.39</v>
      </c>
      <c r="I15" s="132">
        <v>39.39</v>
      </c>
      <c r="J15" s="132">
        <v>0</v>
      </c>
      <c r="K15" s="132">
        <v>39.39</v>
      </c>
      <c r="L15" s="132">
        <v>0</v>
      </c>
      <c r="M15" s="132">
        <v>0</v>
      </c>
      <c r="N15" s="135">
        <v>39.39</v>
      </c>
      <c r="O15" s="136">
        <v>39.39</v>
      </c>
    </row>
    <row r="16" spans="1:15" ht="20.25" customHeight="1" x14ac:dyDescent="0.35">
      <c r="A16" s="148" t="s">
        <v>153</v>
      </c>
      <c r="B16" s="132">
        <v>0</v>
      </c>
      <c r="C16" s="132">
        <v>0</v>
      </c>
      <c r="D16" s="132">
        <v>39.39</v>
      </c>
      <c r="E16" s="132">
        <v>0</v>
      </c>
      <c r="F16" s="135">
        <v>39.39</v>
      </c>
      <c r="G16" s="132">
        <v>39.39</v>
      </c>
      <c r="H16" s="132">
        <v>39.380000000000003</v>
      </c>
      <c r="I16" s="132">
        <v>39.380000000000003</v>
      </c>
      <c r="J16" s="132">
        <v>0</v>
      </c>
      <c r="K16" s="132">
        <v>39.39</v>
      </c>
      <c r="L16" s="132">
        <v>0</v>
      </c>
      <c r="M16" s="132">
        <v>0</v>
      </c>
      <c r="N16" s="135">
        <v>39.39</v>
      </c>
      <c r="O16" s="136">
        <v>39.39</v>
      </c>
    </row>
    <row r="17" spans="1:15" ht="20.25" customHeight="1" x14ac:dyDescent="0.35">
      <c r="A17" s="148" t="s">
        <v>154</v>
      </c>
      <c r="B17" s="132">
        <v>39.39</v>
      </c>
      <c r="C17" s="132">
        <v>0</v>
      </c>
      <c r="D17" s="132">
        <v>39.39</v>
      </c>
      <c r="E17" s="132">
        <v>0</v>
      </c>
      <c r="F17" s="135">
        <v>39.39</v>
      </c>
      <c r="G17" s="132">
        <v>39.39</v>
      </c>
      <c r="H17" s="132">
        <v>39.39</v>
      </c>
      <c r="I17" s="132">
        <v>39.39</v>
      </c>
      <c r="J17" s="132">
        <v>0</v>
      </c>
      <c r="K17" s="132">
        <v>39.39</v>
      </c>
      <c r="L17" s="132">
        <v>0</v>
      </c>
      <c r="M17" s="132">
        <v>0</v>
      </c>
      <c r="N17" s="135">
        <v>39.39</v>
      </c>
      <c r="O17" s="136">
        <v>39.39</v>
      </c>
    </row>
    <row r="18" spans="1:15" ht="20.25" customHeight="1" x14ac:dyDescent="0.35">
      <c r="A18" s="148" t="s">
        <v>155</v>
      </c>
      <c r="B18" s="132">
        <v>39.39</v>
      </c>
      <c r="C18" s="132">
        <v>0</v>
      </c>
      <c r="D18" s="132">
        <v>39.39</v>
      </c>
      <c r="E18" s="132">
        <v>0</v>
      </c>
      <c r="F18" s="135">
        <v>39.39</v>
      </c>
      <c r="G18" s="132">
        <v>0</v>
      </c>
      <c r="H18" s="132">
        <v>39.39</v>
      </c>
      <c r="I18" s="132">
        <v>39.39</v>
      </c>
      <c r="J18" s="132">
        <v>0</v>
      </c>
      <c r="K18" s="132">
        <v>39.39</v>
      </c>
      <c r="L18" s="132">
        <v>0</v>
      </c>
      <c r="M18" s="132">
        <v>0</v>
      </c>
      <c r="N18" s="135">
        <v>39.39</v>
      </c>
      <c r="O18" s="136">
        <v>39.39</v>
      </c>
    </row>
    <row r="19" spans="1:15" ht="20.25" customHeight="1" x14ac:dyDescent="0.35">
      <c r="A19" s="148" t="s">
        <v>156</v>
      </c>
      <c r="B19" s="132">
        <v>39.39</v>
      </c>
      <c r="C19" s="132">
        <v>0</v>
      </c>
      <c r="D19" s="132">
        <v>39.39</v>
      </c>
      <c r="E19" s="132">
        <v>0</v>
      </c>
      <c r="F19" s="135">
        <v>39.39</v>
      </c>
      <c r="G19" s="132">
        <v>39.39</v>
      </c>
      <c r="H19" s="132">
        <v>39.39</v>
      </c>
      <c r="I19" s="132">
        <v>39.39</v>
      </c>
      <c r="J19" s="132">
        <v>0</v>
      </c>
      <c r="K19" s="132">
        <v>39.04</v>
      </c>
      <c r="L19" s="132">
        <v>0</v>
      </c>
      <c r="M19" s="132">
        <v>0</v>
      </c>
      <c r="N19" s="135">
        <v>39.090000000000003</v>
      </c>
      <c r="O19" s="136">
        <v>38.840000000000003</v>
      </c>
    </row>
    <row r="20" spans="1:15" ht="20.25" customHeight="1" x14ac:dyDescent="0.35">
      <c r="A20" s="148" t="s">
        <v>157</v>
      </c>
      <c r="B20" s="132">
        <v>39.39</v>
      </c>
      <c r="C20" s="132">
        <v>0</v>
      </c>
      <c r="D20" s="132">
        <v>39.39</v>
      </c>
      <c r="E20" s="132">
        <v>0</v>
      </c>
      <c r="F20" s="135">
        <v>39.39</v>
      </c>
      <c r="G20" s="132">
        <v>0</v>
      </c>
      <c r="H20" s="132">
        <v>39.39</v>
      </c>
      <c r="I20" s="132">
        <v>39.39</v>
      </c>
      <c r="J20" s="132">
        <v>0</v>
      </c>
      <c r="K20" s="132">
        <v>39.39</v>
      </c>
      <c r="L20" s="132">
        <v>0</v>
      </c>
      <c r="M20" s="132">
        <v>0</v>
      </c>
      <c r="N20" s="135">
        <v>39.39</v>
      </c>
      <c r="O20" s="136">
        <v>39.380000000000003</v>
      </c>
    </row>
    <row r="21" spans="1:15" ht="20.25" customHeight="1" x14ac:dyDescent="0.35">
      <c r="A21" s="148" t="s">
        <v>158</v>
      </c>
      <c r="B21" s="132">
        <v>39.4</v>
      </c>
      <c r="C21" s="132">
        <v>0</v>
      </c>
      <c r="D21" s="132">
        <v>39.39</v>
      </c>
      <c r="E21" s="132">
        <v>0</v>
      </c>
      <c r="F21" s="135">
        <v>39.39</v>
      </c>
      <c r="G21" s="132">
        <v>39.39</v>
      </c>
      <c r="H21" s="132">
        <v>39.39</v>
      </c>
      <c r="I21" s="132">
        <v>39.39</v>
      </c>
      <c r="J21" s="132">
        <v>0</v>
      </c>
      <c r="K21" s="132">
        <v>39.24</v>
      </c>
      <c r="L21" s="132">
        <v>0</v>
      </c>
      <c r="M21" s="132">
        <v>0</v>
      </c>
      <c r="N21" s="135">
        <v>39.299999999999997</v>
      </c>
      <c r="O21" s="136">
        <v>39.29</v>
      </c>
    </row>
    <row r="22" spans="1:15" ht="20.25" customHeight="1" x14ac:dyDescent="0.35">
      <c r="A22" s="148" t="s">
        <v>159</v>
      </c>
      <c r="B22" s="132">
        <v>0</v>
      </c>
      <c r="C22" s="132">
        <v>0</v>
      </c>
      <c r="D22" s="132">
        <v>39.39</v>
      </c>
      <c r="E22" s="132">
        <v>0</v>
      </c>
      <c r="F22" s="135">
        <v>39.39</v>
      </c>
      <c r="G22" s="132">
        <v>39.39</v>
      </c>
      <c r="H22" s="132">
        <v>39.39</v>
      </c>
      <c r="I22" s="132">
        <v>39.39</v>
      </c>
      <c r="J22" s="132">
        <v>0</v>
      </c>
      <c r="K22" s="132">
        <v>38.97</v>
      </c>
      <c r="L22" s="132">
        <v>0</v>
      </c>
      <c r="M22" s="132">
        <v>0</v>
      </c>
      <c r="N22" s="135">
        <v>39.26</v>
      </c>
      <c r="O22" s="136">
        <v>39.25</v>
      </c>
    </row>
    <row r="23" spans="1:15" ht="20.25" customHeight="1" x14ac:dyDescent="0.35">
      <c r="A23" s="148" t="s">
        <v>160</v>
      </c>
      <c r="B23" s="132">
        <v>0</v>
      </c>
      <c r="C23" s="132">
        <v>0</v>
      </c>
      <c r="D23" s="132">
        <v>39.82</v>
      </c>
      <c r="E23" s="132">
        <v>0</v>
      </c>
      <c r="F23" s="135">
        <v>39.82</v>
      </c>
      <c r="G23" s="132">
        <v>39.26</v>
      </c>
      <c r="H23" s="132">
        <v>39.39</v>
      </c>
      <c r="I23" s="132">
        <v>39.39</v>
      </c>
      <c r="J23" s="132">
        <v>0</v>
      </c>
      <c r="K23" s="132">
        <v>39.15</v>
      </c>
      <c r="L23" s="132">
        <v>0</v>
      </c>
      <c r="M23" s="132">
        <v>0</v>
      </c>
      <c r="N23" s="135">
        <v>39.24</v>
      </c>
      <c r="O23" s="136">
        <v>39.200000000000003</v>
      </c>
    </row>
    <row r="24" spans="1:15" ht="20.25" customHeight="1" x14ac:dyDescent="0.35">
      <c r="A24" s="148" t="s">
        <v>161</v>
      </c>
      <c r="B24" s="132">
        <v>0</v>
      </c>
      <c r="C24" s="132">
        <v>0</v>
      </c>
      <c r="D24" s="132">
        <v>39.770000000000003</v>
      </c>
      <c r="E24" s="132">
        <v>0</v>
      </c>
      <c r="F24" s="135">
        <v>39.770000000000003</v>
      </c>
      <c r="G24" s="132">
        <v>39.22</v>
      </c>
      <c r="H24" s="132">
        <v>39.39</v>
      </c>
      <c r="I24" s="132">
        <v>39.39</v>
      </c>
      <c r="J24" s="132">
        <v>0</v>
      </c>
      <c r="K24" s="132">
        <v>39.18</v>
      </c>
      <c r="L24" s="132">
        <v>0</v>
      </c>
      <c r="M24" s="132">
        <v>0</v>
      </c>
      <c r="N24" s="135">
        <v>39.21</v>
      </c>
      <c r="O24" s="136">
        <v>39.18</v>
      </c>
    </row>
    <row r="25" spans="1:15" ht="20.25" customHeight="1" x14ac:dyDescent="0.35">
      <c r="A25" s="148" t="s">
        <v>162</v>
      </c>
      <c r="B25" s="132">
        <v>0</v>
      </c>
      <c r="C25" s="132">
        <v>0</v>
      </c>
      <c r="D25" s="132">
        <v>0</v>
      </c>
      <c r="E25" s="132">
        <v>0</v>
      </c>
      <c r="F25" s="135">
        <v>0</v>
      </c>
      <c r="G25" s="132">
        <v>39.17</v>
      </c>
      <c r="H25" s="132">
        <v>39.18</v>
      </c>
      <c r="I25" s="132">
        <v>39.18</v>
      </c>
      <c r="J25" s="132">
        <v>0</v>
      </c>
      <c r="K25" s="132">
        <v>39.1</v>
      </c>
      <c r="L25" s="132">
        <v>0</v>
      </c>
      <c r="M25" s="132">
        <v>0</v>
      </c>
      <c r="N25" s="135">
        <v>39.159999999999997</v>
      </c>
      <c r="O25" s="136">
        <v>39.159999999999997</v>
      </c>
    </row>
    <row r="26" spans="1:15" ht="20.25" customHeight="1" x14ac:dyDescent="0.35">
      <c r="A26" s="148" t="s">
        <v>163</v>
      </c>
      <c r="B26" s="132">
        <v>0</v>
      </c>
      <c r="C26" s="132">
        <v>0</v>
      </c>
      <c r="D26" s="132">
        <v>39.39</v>
      </c>
      <c r="E26" s="132">
        <v>0</v>
      </c>
      <c r="F26" s="135">
        <v>39.39</v>
      </c>
      <c r="G26" s="132">
        <v>39.17</v>
      </c>
      <c r="H26" s="132">
        <v>39.39</v>
      </c>
      <c r="I26" s="132">
        <v>39.39</v>
      </c>
      <c r="J26" s="132">
        <v>0</v>
      </c>
      <c r="K26" s="132">
        <v>39.39</v>
      </c>
      <c r="L26" s="132">
        <v>0</v>
      </c>
      <c r="M26" s="132">
        <v>0</v>
      </c>
      <c r="N26" s="135">
        <v>39.22</v>
      </c>
      <c r="O26" s="136">
        <v>39.21</v>
      </c>
    </row>
    <row r="27" spans="1:15" ht="20.25" customHeight="1" x14ac:dyDescent="0.35">
      <c r="A27" s="148" t="s">
        <v>164</v>
      </c>
      <c r="B27" s="132">
        <v>0</v>
      </c>
      <c r="C27" s="132">
        <v>0</v>
      </c>
      <c r="D27" s="132">
        <v>39.94</v>
      </c>
      <c r="E27" s="132">
        <v>0</v>
      </c>
      <c r="F27" s="135">
        <v>39.94</v>
      </c>
      <c r="G27" s="132">
        <v>39.270000000000003</v>
      </c>
      <c r="H27" s="132">
        <v>39.39</v>
      </c>
      <c r="I27" s="132">
        <v>39.39</v>
      </c>
      <c r="J27" s="132">
        <v>0</v>
      </c>
      <c r="K27" s="132">
        <v>39.229999999999997</v>
      </c>
      <c r="L27" s="132">
        <v>0</v>
      </c>
      <c r="M27" s="132">
        <v>0</v>
      </c>
      <c r="N27" s="135">
        <v>39.26</v>
      </c>
      <c r="O27" s="136">
        <v>39.22</v>
      </c>
    </row>
    <row r="28" spans="1:15" ht="20.25" customHeight="1" x14ac:dyDescent="0.35">
      <c r="A28" s="148" t="s">
        <v>165</v>
      </c>
      <c r="B28" s="132">
        <v>0</v>
      </c>
      <c r="C28" s="132">
        <v>0</v>
      </c>
      <c r="D28" s="132">
        <v>39.75</v>
      </c>
      <c r="E28" s="132">
        <v>0</v>
      </c>
      <c r="F28" s="135">
        <v>39.75</v>
      </c>
      <c r="G28" s="132">
        <v>39.090000000000003</v>
      </c>
      <c r="H28" s="132">
        <v>39.130000000000003</v>
      </c>
      <c r="I28" s="132">
        <v>39.130000000000003</v>
      </c>
      <c r="J28" s="132">
        <v>0</v>
      </c>
      <c r="K28" s="132">
        <v>39.130000000000003</v>
      </c>
      <c r="L28" s="132">
        <v>0</v>
      </c>
      <c r="M28" s="132">
        <v>0</v>
      </c>
      <c r="N28" s="135">
        <v>39.1</v>
      </c>
      <c r="O28" s="136">
        <v>39.020000000000003</v>
      </c>
    </row>
    <row r="29" spans="1:15" ht="20.25" customHeight="1" x14ac:dyDescent="0.35">
      <c r="A29" s="148" t="s">
        <v>166</v>
      </c>
      <c r="B29" s="132">
        <v>0</v>
      </c>
      <c r="C29" s="132">
        <v>0</v>
      </c>
      <c r="D29" s="132">
        <v>39.85</v>
      </c>
      <c r="E29" s="132">
        <v>0</v>
      </c>
      <c r="F29" s="135">
        <v>39.85</v>
      </c>
      <c r="G29" s="132">
        <v>39.119999999999997</v>
      </c>
      <c r="H29" s="132">
        <v>39.39</v>
      </c>
      <c r="I29" s="132">
        <v>39.39</v>
      </c>
      <c r="J29" s="132">
        <v>0</v>
      </c>
      <c r="K29" s="132">
        <v>39.130000000000003</v>
      </c>
      <c r="L29" s="132">
        <v>0</v>
      </c>
      <c r="M29" s="132">
        <v>0</v>
      </c>
      <c r="N29" s="135">
        <v>39.14</v>
      </c>
      <c r="O29" s="136">
        <v>38.97</v>
      </c>
    </row>
    <row r="30" spans="1:15" ht="20.25" customHeight="1" x14ac:dyDescent="0.35">
      <c r="A30" s="148" t="s">
        <v>167</v>
      </c>
      <c r="B30" s="132">
        <v>39.39</v>
      </c>
      <c r="C30" s="132">
        <v>0</v>
      </c>
      <c r="D30" s="132">
        <v>39.5</v>
      </c>
      <c r="E30" s="132">
        <v>0</v>
      </c>
      <c r="F30" s="135">
        <v>39.47</v>
      </c>
      <c r="G30" s="132">
        <v>39.39</v>
      </c>
      <c r="H30" s="132">
        <v>39.39</v>
      </c>
      <c r="I30" s="132">
        <v>39.39</v>
      </c>
      <c r="J30" s="132">
        <v>0</v>
      </c>
      <c r="K30" s="132">
        <v>39.39</v>
      </c>
      <c r="L30" s="132">
        <v>0</v>
      </c>
      <c r="M30" s="132">
        <v>0</v>
      </c>
      <c r="N30" s="135">
        <v>39.39</v>
      </c>
      <c r="O30" s="136">
        <v>39.04</v>
      </c>
    </row>
    <row r="31" spans="1:15" ht="20.25" customHeight="1" x14ac:dyDescent="0.35">
      <c r="A31" s="148" t="s">
        <v>168</v>
      </c>
      <c r="B31" s="132">
        <v>39.15</v>
      </c>
      <c r="C31" s="132">
        <v>0</v>
      </c>
      <c r="D31" s="132">
        <v>40.590000000000003</v>
      </c>
      <c r="E31" s="132">
        <v>0</v>
      </c>
      <c r="F31" s="135">
        <v>39.770000000000003</v>
      </c>
      <c r="G31" s="132">
        <v>0</v>
      </c>
      <c r="H31" s="132">
        <v>39.39</v>
      </c>
      <c r="I31" s="132">
        <v>39.39</v>
      </c>
      <c r="J31" s="132">
        <v>0</v>
      </c>
      <c r="K31" s="132">
        <v>39.71</v>
      </c>
      <c r="L31" s="132">
        <v>0</v>
      </c>
      <c r="M31" s="132">
        <v>0</v>
      </c>
      <c r="N31" s="135">
        <v>39.659999999999997</v>
      </c>
      <c r="O31" s="136">
        <v>39.880000000000003</v>
      </c>
    </row>
    <row r="32" spans="1:15" ht="20.25" customHeight="1" x14ac:dyDescent="0.35">
      <c r="A32" s="148" t="s">
        <v>169</v>
      </c>
      <c r="B32" s="132">
        <v>38.909999999999997</v>
      </c>
      <c r="C32" s="132">
        <v>0</v>
      </c>
      <c r="D32" s="132">
        <v>40.56</v>
      </c>
      <c r="E32" s="132">
        <v>0</v>
      </c>
      <c r="F32" s="135">
        <v>40.1</v>
      </c>
      <c r="G32" s="132">
        <v>0</v>
      </c>
      <c r="H32" s="132">
        <v>39.380000000000003</v>
      </c>
      <c r="I32" s="132">
        <v>39.380000000000003</v>
      </c>
      <c r="J32" s="132">
        <v>0</v>
      </c>
      <c r="K32" s="132">
        <v>39.46</v>
      </c>
      <c r="L32" s="132">
        <v>0</v>
      </c>
      <c r="M32" s="132">
        <v>0</v>
      </c>
      <c r="N32" s="135">
        <v>39.450000000000003</v>
      </c>
      <c r="O32" s="136">
        <v>40.96</v>
      </c>
    </row>
    <row r="33" spans="1:15" ht="20.25" customHeight="1" x14ac:dyDescent="0.35">
      <c r="A33" s="148" t="s">
        <v>170</v>
      </c>
      <c r="B33" s="132">
        <v>0</v>
      </c>
      <c r="C33" s="132">
        <v>0</v>
      </c>
      <c r="D33" s="132">
        <v>40.46</v>
      </c>
      <c r="E33" s="132">
        <v>0</v>
      </c>
      <c r="F33" s="135">
        <v>40.46</v>
      </c>
      <c r="G33" s="132">
        <v>39.24</v>
      </c>
      <c r="H33" s="132">
        <v>39.39</v>
      </c>
      <c r="I33" s="132">
        <v>39.39</v>
      </c>
      <c r="J33" s="132">
        <v>0</v>
      </c>
      <c r="K33" s="132">
        <v>39.18</v>
      </c>
      <c r="L33" s="132">
        <v>0</v>
      </c>
      <c r="M33" s="132">
        <v>0</v>
      </c>
      <c r="N33" s="135">
        <v>39.229999999999997</v>
      </c>
      <c r="O33" s="136">
        <v>38.11</v>
      </c>
    </row>
    <row r="34" spans="1:15" ht="20.25" customHeight="1" x14ac:dyDescent="0.35">
      <c r="A34" s="148" t="s">
        <v>171</v>
      </c>
      <c r="B34" s="132">
        <v>0</v>
      </c>
      <c r="C34" s="132">
        <v>0</v>
      </c>
      <c r="D34" s="132">
        <v>40.340000000000003</v>
      </c>
      <c r="E34" s="132">
        <v>0</v>
      </c>
      <c r="F34" s="135">
        <v>40.340000000000003</v>
      </c>
      <c r="G34" s="132">
        <v>39.229999999999997</v>
      </c>
      <c r="H34" s="132">
        <v>39.380000000000003</v>
      </c>
      <c r="I34" s="132">
        <v>39.380000000000003</v>
      </c>
      <c r="J34" s="132">
        <v>0</v>
      </c>
      <c r="K34" s="132">
        <v>39.159999999999997</v>
      </c>
      <c r="L34" s="132">
        <v>0</v>
      </c>
      <c r="M34" s="132">
        <v>0</v>
      </c>
      <c r="N34" s="135">
        <v>39.22</v>
      </c>
      <c r="O34" s="136">
        <v>39.020000000000003</v>
      </c>
    </row>
    <row r="35" spans="1:15" ht="20.25" customHeight="1" x14ac:dyDescent="0.35">
      <c r="A35" s="148" t="s">
        <v>172</v>
      </c>
      <c r="B35" s="132">
        <v>0</v>
      </c>
      <c r="C35" s="132">
        <v>0</v>
      </c>
      <c r="D35" s="132">
        <v>39</v>
      </c>
      <c r="E35" s="132">
        <v>0</v>
      </c>
      <c r="F35" s="135">
        <v>39</v>
      </c>
      <c r="G35" s="132">
        <v>39.1</v>
      </c>
      <c r="H35" s="132">
        <v>39.39</v>
      </c>
      <c r="I35" s="132">
        <v>39.39</v>
      </c>
      <c r="J35" s="132">
        <v>0</v>
      </c>
      <c r="K35" s="132">
        <v>39.39</v>
      </c>
      <c r="L35" s="132">
        <v>0</v>
      </c>
      <c r="M35" s="132">
        <v>0</v>
      </c>
      <c r="N35" s="135">
        <v>39.159999999999997</v>
      </c>
      <c r="O35" s="136">
        <v>39.159999999999997</v>
      </c>
    </row>
    <row r="36" spans="1:15" ht="20.25" customHeight="1" x14ac:dyDescent="0.35">
      <c r="A36" s="148" t="s">
        <v>173</v>
      </c>
      <c r="B36" s="132">
        <v>0</v>
      </c>
      <c r="C36" s="132">
        <v>0</v>
      </c>
      <c r="D36" s="132">
        <v>39.979999999999997</v>
      </c>
      <c r="E36" s="132">
        <v>0</v>
      </c>
      <c r="F36" s="135">
        <v>39.979999999999997</v>
      </c>
      <c r="G36" s="132">
        <v>39.119999999999997</v>
      </c>
      <c r="H36" s="132">
        <v>39.39</v>
      </c>
      <c r="I36" s="132">
        <v>39.39</v>
      </c>
      <c r="J36" s="132">
        <v>0</v>
      </c>
      <c r="K36" s="132">
        <v>39.39</v>
      </c>
      <c r="L36" s="132">
        <v>0</v>
      </c>
      <c r="M36" s="132">
        <v>0</v>
      </c>
      <c r="N36" s="135">
        <v>39.17</v>
      </c>
      <c r="O36" s="136">
        <v>39.090000000000003</v>
      </c>
    </row>
    <row r="37" spans="1:15" ht="20.25" customHeight="1" x14ac:dyDescent="0.35">
      <c r="A37" s="148" t="s">
        <v>174</v>
      </c>
      <c r="B37" s="132">
        <v>39.39</v>
      </c>
      <c r="C37" s="132">
        <v>0</v>
      </c>
      <c r="D37" s="132">
        <v>40.17</v>
      </c>
      <c r="E37" s="132">
        <v>0</v>
      </c>
      <c r="F37" s="135">
        <v>39.94</v>
      </c>
      <c r="G37" s="132">
        <v>39.39</v>
      </c>
      <c r="H37" s="132">
        <v>39.39</v>
      </c>
      <c r="I37" s="132">
        <v>39.39</v>
      </c>
      <c r="J37" s="132">
        <v>0</v>
      </c>
      <c r="K37" s="132">
        <v>39.39</v>
      </c>
      <c r="L37" s="132">
        <v>0</v>
      </c>
      <c r="M37" s="132">
        <v>0</v>
      </c>
      <c r="N37" s="135">
        <v>39.39</v>
      </c>
      <c r="O37" s="136">
        <v>38.57</v>
      </c>
    </row>
    <row r="38" spans="1:15" ht="20.25" customHeight="1" x14ac:dyDescent="0.35">
      <c r="A38" s="148" t="s">
        <v>175</v>
      </c>
      <c r="B38" s="132">
        <v>39.340000000000003</v>
      </c>
      <c r="C38" s="132">
        <v>0</v>
      </c>
      <c r="D38" s="132">
        <v>39.99</v>
      </c>
      <c r="E38" s="132">
        <v>0</v>
      </c>
      <c r="F38" s="135">
        <v>39.979999999999997</v>
      </c>
      <c r="G38" s="132">
        <v>39.21</v>
      </c>
      <c r="H38" s="132">
        <v>39.380000000000003</v>
      </c>
      <c r="I38" s="132">
        <v>39.380000000000003</v>
      </c>
      <c r="J38" s="132">
        <v>0</v>
      </c>
      <c r="K38" s="132">
        <v>39.07</v>
      </c>
      <c r="L38" s="132">
        <v>0</v>
      </c>
      <c r="M38" s="132">
        <v>0</v>
      </c>
      <c r="N38" s="135">
        <v>39.18</v>
      </c>
      <c r="O38" s="136">
        <v>39.08</v>
      </c>
    </row>
    <row r="39" spans="1:15" ht="20.25" customHeight="1" x14ac:dyDescent="0.35">
      <c r="A39" s="148" t="s">
        <v>176</v>
      </c>
      <c r="B39" s="132">
        <v>0</v>
      </c>
      <c r="C39" s="132">
        <v>0</v>
      </c>
      <c r="D39" s="132">
        <v>39.950000000000003</v>
      </c>
      <c r="E39" s="132">
        <v>0</v>
      </c>
      <c r="F39" s="135">
        <v>39.950000000000003</v>
      </c>
      <c r="G39" s="132">
        <v>39.14</v>
      </c>
      <c r="H39" s="132">
        <v>39.380000000000003</v>
      </c>
      <c r="I39" s="132">
        <v>39.380000000000003</v>
      </c>
      <c r="J39" s="132">
        <v>0</v>
      </c>
      <c r="K39" s="132">
        <v>39.39</v>
      </c>
      <c r="L39" s="132">
        <v>0</v>
      </c>
      <c r="M39" s="132">
        <v>0</v>
      </c>
      <c r="N39" s="135">
        <v>39.200000000000003</v>
      </c>
      <c r="O39" s="136">
        <v>39.11</v>
      </c>
    </row>
    <row r="40" spans="1:15" ht="20.25" customHeight="1" x14ac:dyDescent="0.35">
      <c r="A40" s="148" t="s">
        <v>177</v>
      </c>
      <c r="B40" s="132">
        <v>0</v>
      </c>
      <c r="C40" s="132">
        <v>0</v>
      </c>
      <c r="D40" s="132">
        <v>40.31</v>
      </c>
      <c r="E40" s="132">
        <v>0</v>
      </c>
      <c r="F40" s="135">
        <v>40.31</v>
      </c>
      <c r="G40" s="132">
        <v>39.39</v>
      </c>
      <c r="H40" s="132">
        <v>39.39</v>
      </c>
      <c r="I40" s="132">
        <v>39.39</v>
      </c>
      <c r="J40" s="132">
        <v>0</v>
      </c>
      <c r="K40" s="132">
        <v>39.39</v>
      </c>
      <c r="L40" s="132">
        <v>0</v>
      </c>
      <c r="M40" s="132">
        <v>0</v>
      </c>
      <c r="N40" s="135">
        <v>39.39</v>
      </c>
      <c r="O40" s="136">
        <v>39.06</v>
      </c>
    </row>
    <row r="41" spans="1:15" ht="20.25" customHeight="1" x14ac:dyDescent="0.35">
      <c r="A41" s="148" t="s">
        <v>178</v>
      </c>
      <c r="B41" s="132">
        <v>0</v>
      </c>
      <c r="C41" s="132">
        <v>0</v>
      </c>
      <c r="D41" s="132">
        <v>39.380000000000003</v>
      </c>
      <c r="E41" s="132">
        <v>0</v>
      </c>
      <c r="F41" s="135">
        <v>39.380000000000003</v>
      </c>
      <c r="G41" s="132">
        <v>39.24</v>
      </c>
      <c r="H41" s="132">
        <v>39.39</v>
      </c>
      <c r="I41" s="132">
        <v>39.39</v>
      </c>
      <c r="J41" s="132">
        <v>0</v>
      </c>
      <c r="K41" s="132">
        <v>39.159999999999997</v>
      </c>
      <c r="L41" s="132">
        <v>0</v>
      </c>
      <c r="M41" s="132">
        <v>0</v>
      </c>
      <c r="N41" s="135">
        <v>39.22</v>
      </c>
      <c r="O41" s="136">
        <v>39.020000000000003</v>
      </c>
    </row>
    <row r="42" spans="1:15" ht="20.25" customHeight="1" x14ac:dyDescent="0.35">
      <c r="A42" s="148" t="s">
        <v>179</v>
      </c>
      <c r="B42" s="132">
        <v>39.39</v>
      </c>
      <c r="C42" s="132">
        <v>0</v>
      </c>
      <c r="D42" s="132">
        <v>40.72</v>
      </c>
      <c r="E42" s="132">
        <v>0</v>
      </c>
      <c r="F42" s="135">
        <v>40.65</v>
      </c>
      <c r="G42" s="132">
        <v>39.28</v>
      </c>
      <c r="H42" s="132">
        <v>39.39</v>
      </c>
      <c r="I42" s="132">
        <v>39.39</v>
      </c>
      <c r="J42" s="132">
        <v>0</v>
      </c>
      <c r="K42" s="132">
        <v>39.22</v>
      </c>
      <c r="L42" s="132">
        <v>0</v>
      </c>
      <c r="M42" s="132">
        <v>0</v>
      </c>
      <c r="N42" s="135">
        <v>39.26</v>
      </c>
      <c r="O42" s="136">
        <v>34.450000000000003</v>
      </c>
    </row>
    <row r="43" spans="1:15" ht="20.25" customHeight="1" x14ac:dyDescent="0.35">
      <c r="A43" s="148" t="s">
        <v>180</v>
      </c>
      <c r="B43" s="132">
        <v>0</v>
      </c>
      <c r="C43" s="132">
        <v>0</v>
      </c>
      <c r="D43" s="132">
        <v>40.729999999999997</v>
      </c>
      <c r="E43" s="132">
        <v>0</v>
      </c>
      <c r="F43" s="135">
        <v>40.729999999999997</v>
      </c>
      <c r="G43" s="132">
        <v>38.979999999999997</v>
      </c>
      <c r="H43" s="132">
        <v>39.39</v>
      </c>
      <c r="I43" s="132">
        <v>39.39</v>
      </c>
      <c r="J43" s="132">
        <v>0</v>
      </c>
      <c r="K43" s="132">
        <v>39.409999999999997</v>
      </c>
      <c r="L43" s="132">
        <v>0</v>
      </c>
      <c r="M43" s="132">
        <v>0</v>
      </c>
      <c r="N43" s="135">
        <v>39.31</v>
      </c>
      <c r="O43" s="136">
        <v>46.06</v>
      </c>
    </row>
    <row r="44" spans="1:15" ht="20.25" customHeight="1" x14ac:dyDescent="0.35">
      <c r="A44" s="148" t="s">
        <v>181</v>
      </c>
      <c r="B44" s="132">
        <v>0</v>
      </c>
      <c r="C44" s="132">
        <v>0</v>
      </c>
      <c r="D44" s="132">
        <v>40.61</v>
      </c>
      <c r="E44" s="132">
        <v>0</v>
      </c>
      <c r="F44" s="135">
        <v>40.61</v>
      </c>
      <c r="G44" s="132">
        <v>39.25</v>
      </c>
      <c r="H44" s="132">
        <v>39.380000000000003</v>
      </c>
      <c r="I44" s="132">
        <v>39.380000000000003</v>
      </c>
      <c r="J44" s="132">
        <v>0</v>
      </c>
      <c r="K44" s="132">
        <v>39.28</v>
      </c>
      <c r="L44" s="132">
        <v>0</v>
      </c>
      <c r="M44" s="132">
        <v>0</v>
      </c>
      <c r="N44" s="135">
        <v>39.270000000000003</v>
      </c>
      <c r="O44" s="136">
        <v>36.49</v>
      </c>
    </row>
    <row r="45" spans="1:15" ht="20.25" customHeight="1" x14ac:dyDescent="0.35">
      <c r="A45" s="148" t="s">
        <v>182</v>
      </c>
      <c r="B45" s="132">
        <v>0</v>
      </c>
      <c r="C45" s="132">
        <v>0</v>
      </c>
      <c r="D45" s="132">
        <v>41.08</v>
      </c>
      <c r="E45" s="132">
        <v>0</v>
      </c>
      <c r="F45" s="135">
        <v>41.08</v>
      </c>
      <c r="G45" s="132">
        <v>39.14</v>
      </c>
      <c r="H45" s="132">
        <v>39.380000000000003</v>
      </c>
      <c r="I45" s="132">
        <v>39.380000000000003</v>
      </c>
      <c r="J45" s="132">
        <v>0</v>
      </c>
      <c r="K45" s="132">
        <v>39.21</v>
      </c>
      <c r="L45" s="132">
        <v>0</v>
      </c>
      <c r="M45" s="132">
        <v>0</v>
      </c>
      <c r="N45" s="135">
        <v>39.159999999999997</v>
      </c>
      <c r="O45" s="136">
        <v>38.22</v>
      </c>
    </row>
    <row r="46" spans="1:15" ht="20.25" customHeight="1" x14ac:dyDescent="0.35">
      <c r="A46" s="148" t="s">
        <v>183</v>
      </c>
      <c r="B46" s="132">
        <v>0</v>
      </c>
      <c r="C46" s="132">
        <v>0</v>
      </c>
      <c r="D46" s="132">
        <v>40.86</v>
      </c>
      <c r="E46" s="132">
        <v>0</v>
      </c>
      <c r="F46" s="135">
        <v>40.86</v>
      </c>
      <c r="G46" s="132">
        <v>39.15</v>
      </c>
      <c r="H46" s="132">
        <v>39.380000000000003</v>
      </c>
      <c r="I46" s="132">
        <v>39.380000000000003</v>
      </c>
      <c r="J46" s="132">
        <v>0</v>
      </c>
      <c r="K46" s="132">
        <v>39.119999999999997</v>
      </c>
      <c r="L46" s="132">
        <v>0</v>
      </c>
      <c r="M46" s="132">
        <v>0</v>
      </c>
      <c r="N46" s="135">
        <v>39.15</v>
      </c>
      <c r="O46" s="136">
        <v>38.700000000000003</v>
      </c>
    </row>
    <row r="47" spans="1:15" ht="20.25" customHeight="1" x14ac:dyDescent="0.35">
      <c r="A47" s="148" t="s">
        <v>184</v>
      </c>
      <c r="B47" s="132">
        <v>0</v>
      </c>
      <c r="C47" s="132">
        <v>0</v>
      </c>
      <c r="D47" s="132">
        <v>40.69</v>
      </c>
      <c r="E47" s="132">
        <v>0</v>
      </c>
      <c r="F47" s="135">
        <v>40.69</v>
      </c>
      <c r="G47" s="132">
        <v>39.15</v>
      </c>
      <c r="H47" s="132">
        <v>39.380000000000003</v>
      </c>
      <c r="I47" s="132">
        <v>39.380000000000003</v>
      </c>
      <c r="J47" s="132">
        <v>0</v>
      </c>
      <c r="K47" s="132">
        <v>39.159999999999997</v>
      </c>
      <c r="L47" s="132">
        <v>0</v>
      </c>
      <c r="M47" s="132">
        <v>0</v>
      </c>
      <c r="N47" s="135">
        <v>39.15</v>
      </c>
      <c r="O47" s="136">
        <v>38.6</v>
      </c>
    </row>
    <row r="48" spans="1:15" ht="20.25" customHeight="1" x14ac:dyDescent="0.35">
      <c r="A48" s="148" t="s">
        <v>185</v>
      </c>
      <c r="B48" s="132">
        <v>0</v>
      </c>
      <c r="C48" s="132">
        <v>0</v>
      </c>
      <c r="D48" s="132">
        <v>40.44</v>
      </c>
      <c r="E48" s="132">
        <v>0</v>
      </c>
      <c r="F48" s="135">
        <v>40.44</v>
      </c>
      <c r="G48" s="132">
        <v>39.14</v>
      </c>
      <c r="H48" s="132">
        <v>39.380000000000003</v>
      </c>
      <c r="I48" s="132">
        <v>39.380000000000003</v>
      </c>
      <c r="J48" s="132">
        <v>0</v>
      </c>
      <c r="K48" s="132">
        <v>39.15</v>
      </c>
      <c r="L48" s="132">
        <v>0</v>
      </c>
      <c r="M48" s="132">
        <v>0</v>
      </c>
      <c r="N48" s="135">
        <v>39.14</v>
      </c>
      <c r="O48" s="136">
        <v>38.94</v>
      </c>
    </row>
    <row r="49" spans="1:15" ht="20.25" customHeight="1" x14ac:dyDescent="0.35">
      <c r="A49" s="148" t="s">
        <v>186</v>
      </c>
      <c r="B49" s="132">
        <v>0</v>
      </c>
      <c r="C49" s="132">
        <v>0</v>
      </c>
      <c r="D49" s="132">
        <v>40.770000000000003</v>
      </c>
      <c r="E49" s="132">
        <v>0</v>
      </c>
      <c r="F49" s="135">
        <v>40.770000000000003</v>
      </c>
      <c r="G49" s="132">
        <v>39.159999999999997</v>
      </c>
      <c r="H49" s="132">
        <v>39.4</v>
      </c>
      <c r="I49" s="132">
        <v>39.4</v>
      </c>
      <c r="J49" s="132">
        <v>0</v>
      </c>
      <c r="K49" s="132">
        <v>39.06</v>
      </c>
      <c r="L49" s="132">
        <v>0</v>
      </c>
      <c r="M49" s="132">
        <v>0</v>
      </c>
      <c r="N49" s="135">
        <v>39.15</v>
      </c>
      <c r="O49" s="136">
        <v>38.770000000000003</v>
      </c>
    </row>
    <row r="50" spans="1:15" ht="20.25" customHeight="1" x14ac:dyDescent="0.35">
      <c r="A50" s="148" t="s">
        <v>187</v>
      </c>
      <c r="B50" s="132">
        <v>0</v>
      </c>
      <c r="C50" s="132">
        <v>0</v>
      </c>
      <c r="D50" s="132">
        <v>40.479999999999997</v>
      </c>
      <c r="E50" s="132">
        <v>0</v>
      </c>
      <c r="F50" s="135">
        <v>40.479999999999997</v>
      </c>
      <c r="G50" s="132">
        <v>39.159999999999997</v>
      </c>
      <c r="H50" s="132">
        <v>39.39</v>
      </c>
      <c r="I50" s="132">
        <v>39.39</v>
      </c>
      <c r="J50" s="132">
        <v>0</v>
      </c>
      <c r="K50" s="132">
        <v>39.1</v>
      </c>
      <c r="L50" s="132">
        <v>0</v>
      </c>
      <c r="M50" s="132">
        <v>0</v>
      </c>
      <c r="N50" s="135">
        <v>39.159999999999997</v>
      </c>
      <c r="O50" s="136">
        <v>38.89</v>
      </c>
    </row>
    <row r="51" spans="1:15" ht="20.25" customHeight="1" x14ac:dyDescent="0.35">
      <c r="A51" s="148" t="s">
        <v>188</v>
      </c>
      <c r="B51" s="132">
        <v>0</v>
      </c>
      <c r="C51" s="132">
        <v>0</v>
      </c>
      <c r="D51" s="132">
        <v>40.33</v>
      </c>
      <c r="E51" s="132">
        <v>0</v>
      </c>
      <c r="F51" s="135">
        <v>40.33</v>
      </c>
      <c r="G51" s="132">
        <v>39.1</v>
      </c>
      <c r="H51" s="132">
        <v>39.39</v>
      </c>
      <c r="I51" s="132">
        <v>39.39</v>
      </c>
      <c r="J51" s="132">
        <v>0</v>
      </c>
      <c r="K51" s="132">
        <v>39.39</v>
      </c>
      <c r="L51" s="132">
        <v>0</v>
      </c>
      <c r="M51" s="132">
        <v>0</v>
      </c>
      <c r="N51" s="135">
        <v>39.22</v>
      </c>
      <c r="O51" s="136">
        <v>38.729999999999997</v>
      </c>
    </row>
    <row r="52" spans="1:15" ht="20.25" customHeight="1" x14ac:dyDescent="0.35">
      <c r="A52" s="148" t="s">
        <v>189</v>
      </c>
      <c r="B52" s="132">
        <v>0</v>
      </c>
      <c r="C52" s="132">
        <v>0</v>
      </c>
      <c r="D52" s="132">
        <v>41.14</v>
      </c>
      <c r="E52" s="132">
        <v>0</v>
      </c>
      <c r="F52" s="135">
        <v>41.14</v>
      </c>
      <c r="G52" s="132">
        <v>39.229999999999997</v>
      </c>
      <c r="H52" s="132">
        <v>39.380000000000003</v>
      </c>
      <c r="I52" s="132">
        <v>39.380000000000003</v>
      </c>
      <c r="J52" s="132">
        <v>0</v>
      </c>
      <c r="K52" s="132">
        <v>39.090000000000003</v>
      </c>
      <c r="L52" s="132">
        <v>0</v>
      </c>
      <c r="M52" s="132">
        <v>0</v>
      </c>
      <c r="N52" s="135">
        <v>39.19</v>
      </c>
      <c r="O52" s="136">
        <v>33.86</v>
      </c>
    </row>
    <row r="53" spans="1:15" ht="20.25" customHeight="1" x14ac:dyDescent="0.35">
      <c r="A53" s="148" t="s">
        <v>190</v>
      </c>
      <c r="B53" s="132">
        <v>39.39</v>
      </c>
      <c r="C53" s="132">
        <v>0</v>
      </c>
      <c r="D53" s="132">
        <v>40.98</v>
      </c>
      <c r="E53" s="132">
        <v>0</v>
      </c>
      <c r="F53" s="135">
        <v>40.92</v>
      </c>
      <c r="G53" s="132">
        <v>0</v>
      </c>
      <c r="H53" s="132">
        <v>39.39</v>
      </c>
      <c r="I53" s="132">
        <v>39.39</v>
      </c>
      <c r="J53" s="132">
        <v>0</v>
      </c>
      <c r="K53" s="132">
        <v>39.549999999999997</v>
      </c>
      <c r="L53" s="132">
        <v>0</v>
      </c>
      <c r="M53" s="132">
        <v>0</v>
      </c>
      <c r="N53" s="135">
        <v>39.54</v>
      </c>
      <c r="O53" s="136">
        <v>41.9</v>
      </c>
    </row>
    <row r="54" spans="1:15" ht="20.25" customHeight="1" x14ac:dyDescent="0.35">
      <c r="A54" s="148" t="s">
        <v>191</v>
      </c>
      <c r="B54" s="132">
        <v>39.39</v>
      </c>
      <c r="C54" s="132">
        <v>0</v>
      </c>
      <c r="D54" s="132">
        <v>40.92</v>
      </c>
      <c r="E54" s="132">
        <v>0</v>
      </c>
      <c r="F54" s="135">
        <v>40.479999999999997</v>
      </c>
      <c r="G54" s="132">
        <v>0</v>
      </c>
      <c r="H54" s="132">
        <v>39.39</v>
      </c>
      <c r="I54" s="132">
        <v>39.39</v>
      </c>
      <c r="J54" s="132">
        <v>0</v>
      </c>
      <c r="K54" s="132">
        <v>39.96</v>
      </c>
      <c r="L54" s="132">
        <v>0</v>
      </c>
      <c r="M54" s="132">
        <v>0</v>
      </c>
      <c r="N54" s="135">
        <v>39.92</v>
      </c>
      <c r="O54" s="136">
        <v>40.67</v>
      </c>
    </row>
    <row r="55" spans="1:15" ht="20.25" customHeight="1" x14ac:dyDescent="0.35">
      <c r="A55" s="148" t="s">
        <v>192</v>
      </c>
      <c r="B55" s="132">
        <v>39.39</v>
      </c>
      <c r="C55" s="132">
        <v>0</v>
      </c>
      <c r="D55" s="132">
        <v>40.840000000000003</v>
      </c>
      <c r="E55" s="132">
        <v>0</v>
      </c>
      <c r="F55" s="135">
        <v>40.26</v>
      </c>
      <c r="G55" s="132">
        <v>0</v>
      </c>
      <c r="H55" s="132">
        <v>39.380000000000003</v>
      </c>
      <c r="I55" s="132">
        <v>39.380000000000003</v>
      </c>
      <c r="J55" s="132">
        <v>0</v>
      </c>
      <c r="K55" s="132">
        <v>40.26</v>
      </c>
      <c r="L55" s="132">
        <v>0</v>
      </c>
      <c r="M55" s="132">
        <v>0</v>
      </c>
      <c r="N55" s="135">
        <v>40.19</v>
      </c>
      <c r="O55" s="136">
        <v>40.28</v>
      </c>
    </row>
    <row r="56" spans="1:15" ht="20.25" customHeight="1" x14ac:dyDescent="0.35">
      <c r="A56" s="148" t="s">
        <v>193</v>
      </c>
      <c r="B56" s="132">
        <v>39.39</v>
      </c>
      <c r="C56" s="132">
        <v>0</v>
      </c>
      <c r="D56" s="132">
        <v>40.840000000000003</v>
      </c>
      <c r="E56" s="132">
        <v>0</v>
      </c>
      <c r="F56" s="135">
        <v>40.28</v>
      </c>
      <c r="G56" s="132">
        <v>0</v>
      </c>
      <c r="H56" s="132">
        <v>39.39</v>
      </c>
      <c r="I56" s="132">
        <v>39.39</v>
      </c>
      <c r="J56" s="132">
        <v>0</v>
      </c>
      <c r="K56" s="132">
        <v>40.14</v>
      </c>
      <c r="L56" s="132">
        <v>0</v>
      </c>
      <c r="M56" s="132">
        <v>0</v>
      </c>
      <c r="N56" s="135">
        <v>40.07</v>
      </c>
      <c r="O56" s="136">
        <v>40.340000000000003</v>
      </c>
    </row>
    <row r="57" spans="1:15" ht="20.25" customHeight="1" x14ac:dyDescent="0.35">
      <c r="A57" s="148" t="s">
        <v>194</v>
      </c>
      <c r="B57" s="132">
        <v>39.39</v>
      </c>
      <c r="C57" s="132">
        <v>0</v>
      </c>
      <c r="D57" s="132">
        <v>40.880000000000003</v>
      </c>
      <c r="E57" s="132">
        <v>0</v>
      </c>
      <c r="F57" s="135">
        <v>40.61</v>
      </c>
      <c r="G57" s="132">
        <v>39.39</v>
      </c>
      <c r="H57" s="132">
        <v>39.39</v>
      </c>
      <c r="I57" s="132">
        <v>39.39</v>
      </c>
      <c r="J57" s="132">
        <v>0</v>
      </c>
      <c r="K57" s="132">
        <v>39.619999999999997</v>
      </c>
      <c r="L57" s="132">
        <v>0</v>
      </c>
      <c r="M57" s="132">
        <v>0</v>
      </c>
      <c r="N57" s="135">
        <v>39.56</v>
      </c>
      <c r="O57" s="136">
        <v>41.32</v>
      </c>
    </row>
    <row r="58" spans="1:15" ht="20.25" customHeight="1" x14ac:dyDescent="0.35">
      <c r="A58" s="148" t="s">
        <v>195</v>
      </c>
      <c r="B58" s="132">
        <v>0</v>
      </c>
      <c r="C58" s="132">
        <v>0</v>
      </c>
      <c r="D58" s="132">
        <v>40.29</v>
      </c>
      <c r="E58" s="132">
        <v>0</v>
      </c>
      <c r="F58" s="135">
        <v>40.29</v>
      </c>
      <c r="G58" s="132">
        <v>39.32</v>
      </c>
      <c r="H58" s="132">
        <v>39.380000000000003</v>
      </c>
      <c r="I58" s="132">
        <v>39.380000000000003</v>
      </c>
      <c r="J58" s="132">
        <v>0</v>
      </c>
      <c r="K58" s="132">
        <v>38.94</v>
      </c>
      <c r="L58" s="132">
        <v>0</v>
      </c>
      <c r="M58" s="132">
        <v>0</v>
      </c>
      <c r="N58" s="135">
        <v>39.200000000000003</v>
      </c>
      <c r="O58" s="136">
        <v>38.1</v>
      </c>
    </row>
    <row r="59" spans="1:15" ht="20.25" customHeight="1" x14ac:dyDescent="0.35">
      <c r="A59" s="148" t="s">
        <v>196</v>
      </c>
      <c r="B59" s="132">
        <v>0</v>
      </c>
      <c r="C59" s="132">
        <v>0</v>
      </c>
      <c r="D59" s="132">
        <v>40.15</v>
      </c>
      <c r="E59" s="132">
        <v>0</v>
      </c>
      <c r="F59" s="135">
        <v>40.15</v>
      </c>
      <c r="G59" s="132">
        <v>39.39</v>
      </c>
      <c r="H59" s="132">
        <v>39.380000000000003</v>
      </c>
      <c r="I59" s="132">
        <v>39.380000000000003</v>
      </c>
      <c r="J59" s="132">
        <v>0</v>
      </c>
      <c r="K59" s="132">
        <v>39.090000000000003</v>
      </c>
      <c r="L59" s="132">
        <v>0</v>
      </c>
      <c r="M59" s="132">
        <v>0</v>
      </c>
      <c r="N59" s="135">
        <v>39.33</v>
      </c>
      <c r="O59" s="136">
        <v>38.799999999999997</v>
      </c>
    </row>
    <row r="60" spans="1:15" ht="20.25" customHeight="1" x14ac:dyDescent="0.35">
      <c r="A60" s="148" t="s">
        <v>197</v>
      </c>
      <c r="B60" s="132">
        <v>0</v>
      </c>
      <c r="C60" s="132">
        <v>0</v>
      </c>
      <c r="D60" s="132">
        <v>39.19</v>
      </c>
      <c r="E60" s="132">
        <v>0</v>
      </c>
      <c r="F60" s="135">
        <v>39.19</v>
      </c>
      <c r="G60" s="132">
        <v>39.130000000000003</v>
      </c>
      <c r="H60" s="132">
        <v>39.39</v>
      </c>
      <c r="I60" s="132">
        <v>39.39</v>
      </c>
      <c r="J60" s="132">
        <v>0</v>
      </c>
      <c r="K60" s="132">
        <v>39.39</v>
      </c>
      <c r="L60" s="132">
        <v>0</v>
      </c>
      <c r="M60" s="132">
        <v>0</v>
      </c>
      <c r="N60" s="135">
        <v>39.17</v>
      </c>
      <c r="O60" s="136">
        <v>39.17</v>
      </c>
    </row>
    <row r="61" spans="1:15" ht="20.25" customHeight="1" x14ac:dyDescent="0.35">
      <c r="A61" s="148" t="s">
        <v>198</v>
      </c>
      <c r="B61" s="132">
        <v>0</v>
      </c>
      <c r="C61" s="132">
        <v>0</v>
      </c>
      <c r="D61" s="132">
        <v>39.96</v>
      </c>
      <c r="E61" s="132">
        <v>0</v>
      </c>
      <c r="F61" s="135">
        <v>39.96</v>
      </c>
      <c r="G61" s="132">
        <v>39.17</v>
      </c>
      <c r="H61" s="132">
        <v>39.39</v>
      </c>
      <c r="I61" s="132">
        <v>39.39</v>
      </c>
      <c r="J61" s="132">
        <v>0</v>
      </c>
      <c r="K61" s="132">
        <v>39.04</v>
      </c>
      <c r="L61" s="132">
        <v>0</v>
      </c>
      <c r="M61" s="132">
        <v>0</v>
      </c>
      <c r="N61" s="135">
        <v>39.15</v>
      </c>
      <c r="O61" s="136">
        <v>38.78</v>
      </c>
    </row>
    <row r="62" spans="1:15" ht="20.25" customHeight="1" x14ac:dyDescent="0.35">
      <c r="A62" s="148" t="s">
        <v>199</v>
      </c>
      <c r="B62" s="132">
        <v>0</v>
      </c>
      <c r="C62" s="132">
        <v>0</v>
      </c>
      <c r="D62" s="132">
        <v>40.04</v>
      </c>
      <c r="E62" s="132">
        <v>0</v>
      </c>
      <c r="F62" s="135">
        <v>40.04</v>
      </c>
      <c r="G62" s="132">
        <v>39.200000000000003</v>
      </c>
      <c r="H62" s="132">
        <v>39.380000000000003</v>
      </c>
      <c r="I62" s="132">
        <v>39.380000000000003</v>
      </c>
      <c r="J62" s="132">
        <v>0</v>
      </c>
      <c r="K62" s="132">
        <v>39.11</v>
      </c>
      <c r="L62" s="132">
        <v>0</v>
      </c>
      <c r="M62" s="132">
        <v>0</v>
      </c>
      <c r="N62" s="135">
        <v>39.18</v>
      </c>
      <c r="O62" s="136">
        <v>38.549999999999997</v>
      </c>
    </row>
    <row r="63" spans="1:15" ht="20.25" customHeight="1" x14ac:dyDescent="0.35">
      <c r="A63" s="148" t="s">
        <v>200</v>
      </c>
      <c r="B63" s="132">
        <v>39.39</v>
      </c>
      <c r="C63" s="132">
        <v>0</v>
      </c>
      <c r="D63" s="132">
        <v>39.82</v>
      </c>
      <c r="E63" s="132">
        <v>0</v>
      </c>
      <c r="F63" s="135">
        <v>39.799999999999997</v>
      </c>
      <c r="G63" s="132">
        <v>0</v>
      </c>
      <c r="H63" s="132">
        <v>39.39</v>
      </c>
      <c r="I63" s="132">
        <v>39.39</v>
      </c>
      <c r="J63" s="132">
        <v>0</v>
      </c>
      <c r="K63" s="132">
        <v>39.39</v>
      </c>
      <c r="L63" s="132">
        <v>0</v>
      </c>
      <c r="M63" s="132">
        <v>0</v>
      </c>
      <c r="N63" s="135">
        <v>39.39</v>
      </c>
      <c r="O63" s="136">
        <v>41.6</v>
      </c>
    </row>
    <row r="64" spans="1:15" ht="20.25" customHeight="1" x14ac:dyDescent="0.35">
      <c r="A64" s="148" t="s">
        <v>201</v>
      </c>
      <c r="B64" s="132">
        <v>39.39</v>
      </c>
      <c r="C64" s="132">
        <v>0</v>
      </c>
      <c r="D64" s="132">
        <v>40.61</v>
      </c>
      <c r="E64" s="132">
        <v>0</v>
      </c>
      <c r="F64" s="135">
        <v>40.32</v>
      </c>
      <c r="G64" s="132">
        <v>0</v>
      </c>
      <c r="H64" s="132">
        <v>39.380000000000003</v>
      </c>
      <c r="I64" s="132">
        <v>39.380000000000003</v>
      </c>
      <c r="J64" s="132">
        <v>0</v>
      </c>
      <c r="K64" s="132">
        <v>39.76</v>
      </c>
      <c r="L64" s="132">
        <v>0</v>
      </c>
      <c r="M64" s="132">
        <v>0</v>
      </c>
      <c r="N64" s="135">
        <v>39.74</v>
      </c>
      <c r="O64" s="136">
        <v>40.659999999999997</v>
      </c>
    </row>
    <row r="65" spans="1:15" ht="20.25" customHeight="1" x14ac:dyDescent="0.35">
      <c r="A65" s="148" t="s">
        <v>202</v>
      </c>
      <c r="B65" s="132">
        <v>39.39</v>
      </c>
      <c r="C65" s="132">
        <v>0</v>
      </c>
      <c r="D65" s="132">
        <v>40.96</v>
      </c>
      <c r="E65" s="132">
        <v>0</v>
      </c>
      <c r="F65" s="135">
        <v>40.61</v>
      </c>
      <c r="G65" s="132">
        <v>0</v>
      </c>
      <c r="H65" s="132">
        <v>39.380000000000003</v>
      </c>
      <c r="I65" s="132">
        <v>39.380000000000003</v>
      </c>
      <c r="J65" s="132">
        <v>0</v>
      </c>
      <c r="K65" s="132">
        <v>39.770000000000003</v>
      </c>
      <c r="L65" s="132">
        <v>0</v>
      </c>
      <c r="M65" s="132">
        <v>0</v>
      </c>
      <c r="N65" s="135">
        <v>39.75</v>
      </c>
      <c r="O65" s="136">
        <v>40.869999999999997</v>
      </c>
    </row>
    <row r="66" spans="1:15" ht="20.25" customHeight="1" x14ac:dyDescent="0.35">
      <c r="A66" s="148" t="s">
        <v>203</v>
      </c>
      <c r="B66" s="132">
        <v>39.39</v>
      </c>
      <c r="C66" s="132">
        <v>0</v>
      </c>
      <c r="D66" s="132">
        <v>41.08</v>
      </c>
      <c r="E66" s="132">
        <v>0</v>
      </c>
      <c r="F66" s="135">
        <v>40.619999999999997</v>
      </c>
      <c r="G66" s="132">
        <v>0</v>
      </c>
      <c r="H66" s="132">
        <v>39.39</v>
      </c>
      <c r="I66" s="132">
        <v>39.39</v>
      </c>
      <c r="J66" s="132">
        <v>0</v>
      </c>
      <c r="K66" s="132">
        <v>40.020000000000003</v>
      </c>
      <c r="L66" s="132">
        <v>0</v>
      </c>
      <c r="M66" s="132">
        <v>0</v>
      </c>
      <c r="N66" s="135">
        <v>39.97</v>
      </c>
      <c r="O66" s="136">
        <v>40.770000000000003</v>
      </c>
    </row>
    <row r="67" spans="1:15" ht="20.25" customHeight="1" x14ac:dyDescent="0.35">
      <c r="A67" s="148" t="s">
        <v>204</v>
      </c>
      <c r="B67" s="132">
        <v>39.39</v>
      </c>
      <c r="C67" s="132">
        <v>0</v>
      </c>
      <c r="D67" s="132">
        <v>40.799999999999997</v>
      </c>
      <c r="E67" s="132">
        <v>0</v>
      </c>
      <c r="F67" s="135">
        <v>40.43</v>
      </c>
      <c r="G67" s="132">
        <v>0</v>
      </c>
      <c r="H67" s="132">
        <v>39.39</v>
      </c>
      <c r="I67" s="132">
        <v>39.39</v>
      </c>
      <c r="J67" s="132">
        <v>0</v>
      </c>
      <c r="K67" s="132">
        <v>39.979999999999997</v>
      </c>
      <c r="L67" s="132">
        <v>0</v>
      </c>
      <c r="M67" s="132">
        <v>0</v>
      </c>
      <c r="N67" s="135">
        <v>39.94</v>
      </c>
      <c r="O67" s="136">
        <v>40.549999999999997</v>
      </c>
    </row>
    <row r="68" spans="1:15" ht="20.25" customHeight="1" x14ac:dyDescent="0.35">
      <c r="A68" s="148" t="s">
        <v>205</v>
      </c>
      <c r="B68" s="132">
        <v>39.39</v>
      </c>
      <c r="C68" s="132">
        <v>0</v>
      </c>
      <c r="D68" s="132">
        <v>40.840000000000003</v>
      </c>
      <c r="E68" s="132">
        <v>0</v>
      </c>
      <c r="F68" s="135">
        <v>40.43</v>
      </c>
      <c r="G68" s="132">
        <v>0</v>
      </c>
      <c r="H68" s="132">
        <v>39.39</v>
      </c>
      <c r="I68" s="132">
        <v>39.39</v>
      </c>
      <c r="J68" s="132">
        <v>0</v>
      </c>
      <c r="K68" s="132">
        <v>40.07</v>
      </c>
      <c r="L68" s="132">
        <v>0</v>
      </c>
      <c r="M68" s="132">
        <v>0</v>
      </c>
      <c r="N68" s="135">
        <v>40.04</v>
      </c>
      <c r="O68" s="136">
        <v>40.53</v>
      </c>
    </row>
    <row r="69" spans="1:15" ht="20.25" customHeight="1" x14ac:dyDescent="0.35">
      <c r="A69" s="148" t="s">
        <v>206</v>
      </c>
      <c r="B69" s="132">
        <v>39.39</v>
      </c>
      <c r="C69" s="132">
        <v>0</v>
      </c>
      <c r="D69" s="132">
        <v>40.79</v>
      </c>
      <c r="E69" s="132">
        <v>0</v>
      </c>
      <c r="F69" s="135">
        <v>40.69</v>
      </c>
      <c r="G69" s="132">
        <v>39.39</v>
      </c>
      <c r="H69" s="132">
        <v>39.39</v>
      </c>
      <c r="I69" s="132">
        <v>39.39</v>
      </c>
      <c r="J69" s="132">
        <v>0</v>
      </c>
      <c r="K69" s="132">
        <v>39.380000000000003</v>
      </c>
      <c r="L69" s="132">
        <v>0</v>
      </c>
      <c r="M69" s="132">
        <v>0</v>
      </c>
      <c r="N69" s="135">
        <v>39.39</v>
      </c>
      <c r="O69" s="136">
        <v>41.6</v>
      </c>
    </row>
    <row r="70" spans="1:15" ht="20.25" customHeight="1" x14ac:dyDescent="0.35">
      <c r="A70" s="148" t="s">
        <v>207</v>
      </c>
      <c r="B70" s="132">
        <v>0</v>
      </c>
      <c r="C70" s="132">
        <v>0</v>
      </c>
      <c r="D70" s="132">
        <v>40.880000000000003</v>
      </c>
      <c r="E70" s="132">
        <v>0</v>
      </c>
      <c r="F70" s="135">
        <v>40.880000000000003</v>
      </c>
      <c r="G70" s="132">
        <v>39.130000000000003</v>
      </c>
      <c r="H70" s="132">
        <v>39.39</v>
      </c>
      <c r="I70" s="132">
        <v>39.39</v>
      </c>
      <c r="J70" s="132">
        <v>0</v>
      </c>
      <c r="K70" s="132">
        <v>39.380000000000003</v>
      </c>
      <c r="L70" s="132">
        <v>0</v>
      </c>
      <c r="M70" s="132">
        <v>0</v>
      </c>
      <c r="N70" s="135">
        <v>39.24</v>
      </c>
      <c r="O70" s="136">
        <v>46.7</v>
      </c>
    </row>
    <row r="71" spans="1:15" ht="20.25" customHeight="1" x14ac:dyDescent="0.35">
      <c r="A71" s="148" t="s">
        <v>208</v>
      </c>
      <c r="B71" s="132">
        <v>0</v>
      </c>
      <c r="C71" s="132">
        <v>0</v>
      </c>
      <c r="D71" s="132">
        <v>40.93</v>
      </c>
      <c r="E71" s="132">
        <v>0</v>
      </c>
      <c r="F71" s="135">
        <v>40.93</v>
      </c>
      <c r="G71" s="132">
        <v>39.11</v>
      </c>
      <c r="H71" s="132">
        <v>39.39</v>
      </c>
      <c r="I71" s="132">
        <v>39.39</v>
      </c>
      <c r="J71" s="132">
        <v>0</v>
      </c>
      <c r="K71" s="132">
        <v>39.380000000000003</v>
      </c>
      <c r="L71" s="132">
        <v>0</v>
      </c>
      <c r="M71" s="132">
        <v>0</v>
      </c>
      <c r="N71" s="135">
        <v>39.21</v>
      </c>
      <c r="O71" s="136">
        <v>338.73</v>
      </c>
    </row>
    <row r="72" spans="1:15" ht="20.25" customHeight="1" x14ac:dyDescent="0.35">
      <c r="A72" s="148" t="s">
        <v>209</v>
      </c>
      <c r="B72" s="132">
        <v>0</v>
      </c>
      <c r="C72" s="132">
        <v>0</v>
      </c>
      <c r="D72" s="132">
        <v>38.86</v>
      </c>
      <c r="E72" s="132">
        <v>0</v>
      </c>
      <c r="F72" s="135">
        <v>38.86</v>
      </c>
      <c r="G72" s="132">
        <v>39.090000000000003</v>
      </c>
      <c r="H72" s="132">
        <v>39.39</v>
      </c>
      <c r="I72" s="132">
        <v>39.39</v>
      </c>
      <c r="J72" s="132">
        <v>0</v>
      </c>
      <c r="K72" s="132">
        <v>39.369999999999997</v>
      </c>
      <c r="L72" s="132">
        <v>0</v>
      </c>
      <c r="M72" s="132">
        <v>0</v>
      </c>
      <c r="N72" s="135">
        <v>39.19</v>
      </c>
      <c r="O72" s="136">
        <v>39.21</v>
      </c>
    </row>
    <row r="73" spans="1:15" ht="20.25" customHeight="1" x14ac:dyDescent="0.35">
      <c r="A73" s="148" t="s">
        <v>210</v>
      </c>
      <c r="B73" s="132">
        <v>39.39</v>
      </c>
      <c r="C73" s="132">
        <v>0</v>
      </c>
      <c r="D73" s="132">
        <v>40.729999999999997</v>
      </c>
      <c r="E73" s="132">
        <v>0</v>
      </c>
      <c r="F73" s="135">
        <v>40.72</v>
      </c>
      <c r="G73" s="132">
        <v>39.21</v>
      </c>
      <c r="H73" s="132">
        <v>39.39</v>
      </c>
      <c r="I73" s="132">
        <v>39.39</v>
      </c>
      <c r="J73" s="132">
        <v>0</v>
      </c>
      <c r="K73" s="132">
        <v>39.369999999999997</v>
      </c>
      <c r="L73" s="132">
        <v>0</v>
      </c>
      <c r="M73" s="132">
        <v>0</v>
      </c>
      <c r="N73" s="135">
        <v>39.299999999999997</v>
      </c>
      <c r="O73" s="136">
        <v>24.83</v>
      </c>
    </row>
    <row r="74" spans="1:15" ht="20.25" customHeight="1" x14ac:dyDescent="0.35">
      <c r="A74" s="148" t="s">
        <v>211</v>
      </c>
      <c r="B74" s="132">
        <v>39.39</v>
      </c>
      <c r="C74" s="132">
        <v>0</v>
      </c>
      <c r="D74" s="132">
        <v>40.39</v>
      </c>
      <c r="E74" s="132">
        <v>39.39</v>
      </c>
      <c r="F74" s="135">
        <v>40.24</v>
      </c>
      <c r="G74" s="132">
        <v>39.39</v>
      </c>
      <c r="H74" s="132">
        <v>39.39</v>
      </c>
      <c r="I74" s="132">
        <v>39.39</v>
      </c>
      <c r="J74" s="132">
        <v>0</v>
      </c>
      <c r="K74" s="132">
        <v>39.380000000000003</v>
      </c>
      <c r="L74" s="132">
        <v>0</v>
      </c>
      <c r="M74" s="132">
        <v>0</v>
      </c>
      <c r="N74" s="135">
        <v>39.39</v>
      </c>
      <c r="O74" s="136">
        <v>40.67</v>
      </c>
    </row>
    <row r="75" spans="1:15" ht="20.25" customHeight="1" x14ac:dyDescent="0.35">
      <c r="A75" s="148" t="s">
        <v>212</v>
      </c>
      <c r="B75" s="132">
        <v>0</v>
      </c>
      <c r="C75" s="132">
        <v>0</v>
      </c>
      <c r="D75" s="132">
        <v>40.53</v>
      </c>
      <c r="E75" s="132">
        <v>39.39</v>
      </c>
      <c r="F75" s="135">
        <v>40.49</v>
      </c>
      <c r="G75" s="132">
        <v>39.1</v>
      </c>
      <c r="H75" s="132">
        <v>39.39</v>
      </c>
      <c r="I75" s="132">
        <v>39.39</v>
      </c>
      <c r="J75" s="132">
        <v>0</v>
      </c>
      <c r="K75" s="132">
        <v>39.380000000000003</v>
      </c>
      <c r="L75" s="132">
        <v>0</v>
      </c>
      <c r="M75" s="132">
        <v>0</v>
      </c>
      <c r="N75" s="135">
        <v>39.18</v>
      </c>
      <c r="O75" s="136">
        <v>21.07</v>
      </c>
    </row>
    <row r="76" spans="1:15" ht="20.25" customHeight="1" x14ac:dyDescent="0.35">
      <c r="A76" s="148" t="s">
        <v>213</v>
      </c>
      <c r="B76" s="132">
        <v>39.39</v>
      </c>
      <c r="C76" s="132">
        <v>0</v>
      </c>
      <c r="D76" s="132">
        <v>40.82</v>
      </c>
      <c r="E76" s="132">
        <v>39.39</v>
      </c>
      <c r="F76" s="135">
        <v>40.700000000000003</v>
      </c>
      <c r="G76" s="132">
        <v>39.15</v>
      </c>
      <c r="H76" s="132">
        <v>39.39</v>
      </c>
      <c r="I76" s="132">
        <v>39.39</v>
      </c>
      <c r="J76" s="132">
        <v>0</v>
      </c>
      <c r="K76" s="132">
        <v>39.369999999999997</v>
      </c>
      <c r="L76" s="132">
        <v>0</v>
      </c>
      <c r="M76" s="132">
        <v>0</v>
      </c>
      <c r="N76" s="135">
        <v>39.29</v>
      </c>
      <c r="O76" s="136">
        <v>42.5</v>
      </c>
    </row>
    <row r="77" spans="1:15" ht="20.25" customHeight="1" x14ac:dyDescent="0.35">
      <c r="A77" s="148" t="s">
        <v>214</v>
      </c>
      <c r="B77" s="132">
        <v>39.39</v>
      </c>
      <c r="C77" s="132">
        <v>0</v>
      </c>
      <c r="D77" s="132">
        <v>40.53</v>
      </c>
      <c r="E77" s="132">
        <v>39.39</v>
      </c>
      <c r="F77" s="135">
        <v>40.11</v>
      </c>
      <c r="G77" s="132">
        <v>39.39</v>
      </c>
      <c r="H77" s="132">
        <v>39.39</v>
      </c>
      <c r="I77" s="132">
        <v>39.39</v>
      </c>
      <c r="J77" s="132">
        <v>0</v>
      </c>
      <c r="K77" s="132">
        <v>40.06</v>
      </c>
      <c r="L77" s="132">
        <v>0</v>
      </c>
      <c r="M77" s="132">
        <v>0</v>
      </c>
      <c r="N77" s="135">
        <v>39.950000000000003</v>
      </c>
      <c r="O77" s="136">
        <v>40.15</v>
      </c>
    </row>
    <row r="78" spans="1:15" ht="20.25" customHeight="1" x14ac:dyDescent="0.35">
      <c r="A78" s="148" t="s">
        <v>215</v>
      </c>
      <c r="B78" s="132">
        <v>39.39</v>
      </c>
      <c r="C78" s="132">
        <v>0</v>
      </c>
      <c r="D78" s="132">
        <v>40.96</v>
      </c>
      <c r="E78" s="132">
        <v>39.39</v>
      </c>
      <c r="F78" s="135">
        <v>40.28</v>
      </c>
      <c r="G78" s="132">
        <v>0</v>
      </c>
      <c r="H78" s="132">
        <v>39.39</v>
      </c>
      <c r="I78" s="132">
        <v>39.39</v>
      </c>
      <c r="J78" s="132">
        <v>0</v>
      </c>
      <c r="K78" s="132">
        <v>40</v>
      </c>
      <c r="L78" s="132">
        <v>0</v>
      </c>
      <c r="M78" s="132">
        <v>0</v>
      </c>
      <c r="N78" s="135">
        <v>39.94</v>
      </c>
      <c r="O78" s="136">
        <v>40.36</v>
      </c>
    </row>
    <row r="79" spans="1:15" ht="20.25" customHeight="1" x14ac:dyDescent="0.35">
      <c r="A79" s="148" t="s">
        <v>216</v>
      </c>
      <c r="B79" s="132">
        <v>39.39</v>
      </c>
      <c r="C79" s="132">
        <v>0</v>
      </c>
      <c r="D79" s="132">
        <v>41.17</v>
      </c>
      <c r="E79" s="132">
        <v>39.299999999999997</v>
      </c>
      <c r="F79" s="135">
        <v>40.299999999999997</v>
      </c>
      <c r="G79" s="132">
        <v>0</v>
      </c>
      <c r="H79" s="132">
        <v>39.39</v>
      </c>
      <c r="I79" s="132">
        <v>39.39</v>
      </c>
      <c r="J79" s="132">
        <v>0</v>
      </c>
      <c r="K79" s="132">
        <v>39.369999999999997</v>
      </c>
      <c r="L79" s="132">
        <v>39.799999999999997</v>
      </c>
      <c r="M79" s="132">
        <v>0</v>
      </c>
      <c r="N79" s="135">
        <v>39.39</v>
      </c>
      <c r="O79" s="136">
        <v>40.5</v>
      </c>
    </row>
    <row r="80" spans="1:15" ht="20.25" customHeight="1" x14ac:dyDescent="0.35">
      <c r="A80" s="148" t="s">
        <v>217</v>
      </c>
      <c r="B80" s="132">
        <v>39.4</v>
      </c>
      <c r="C80" s="132">
        <v>0</v>
      </c>
      <c r="D80" s="132">
        <v>41.19</v>
      </c>
      <c r="E80" s="132">
        <v>39.26</v>
      </c>
      <c r="F80" s="135">
        <v>40.14</v>
      </c>
      <c r="G80" s="132">
        <v>0</v>
      </c>
      <c r="H80" s="132">
        <v>39.39</v>
      </c>
      <c r="I80" s="132">
        <v>39.39</v>
      </c>
      <c r="J80" s="132">
        <v>0</v>
      </c>
      <c r="K80" s="132">
        <v>39.369999999999997</v>
      </c>
      <c r="L80" s="132">
        <v>39.799999999999997</v>
      </c>
      <c r="M80" s="132">
        <v>0</v>
      </c>
      <c r="N80" s="135">
        <v>39.39</v>
      </c>
      <c r="O80" s="136">
        <v>40.28</v>
      </c>
    </row>
    <row r="81" spans="1:15" ht="20.25" customHeight="1" x14ac:dyDescent="0.35">
      <c r="A81" s="148" t="s">
        <v>218</v>
      </c>
      <c r="B81" s="132">
        <v>39.4</v>
      </c>
      <c r="C81" s="132">
        <v>0</v>
      </c>
      <c r="D81" s="132">
        <v>40.92</v>
      </c>
      <c r="E81" s="132">
        <v>39.25</v>
      </c>
      <c r="F81" s="135">
        <v>40.08</v>
      </c>
      <c r="G81" s="132">
        <v>0</v>
      </c>
      <c r="H81" s="132">
        <v>39.39</v>
      </c>
      <c r="I81" s="132">
        <v>39.39</v>
      </c>
      <c r="J81" s="132">
        <v>0</v>
      </c>
      <c r="K81" s="132">
        <v>39.380000000000003</v>
      </c>
      <c r="L81" s="132">
        <v>39.799999999999997</v>
      </c>
      <c r="M81" s="132">
        <v>0</v>
      </c>
      <c r="N81" s="135">
        <v>39.39</v>
      </c>
      <c r="O81" s="136">
        <v>40.229999999999997</v>
      </c>
    </row>
    <row r="82" spans="1:15" ht="20.25" customHeight="1" x14ac:dyDescent="0.35">
      <c r="A82" s="148" t="s">
        <v>219</v>
      </c>
      <c r="B82" s="132">
        <v>39.39</v>
      </c>
      <c r="C82" s="132">
        <v>0</v>
      </c>
      <c r="D82" s="132">
        <v>40.6</v>
      </c>
      <c r="E82" s="132">
        <v>39.270000000000003</v>
      </c>
      <c r="F82" s="135">
        <v>40.17</v>
      </c>
      <c r="G82" s="132">
        <v>39.39</v>
      </c>
      <c r="H82" s="132">
        <v>39.39</v>
      </c>
      <c r="I82" s="132">
        <v>39.39</v>
      </c>
      <c r="J82" s="132">
        <v>0</v>
      </c>
      <c r="K82" s="132">
        <v>39.380000000000003</v>
      </c>
      <c r="L82" s="132">
        <v>39.799999999999997</v>
      </c>
      <c r="M82" s="132">
        <v>0</v>
      </c>
      <c r="N82" s="135">
        <v>39.39</v>
      </c>
      <c r="O82" s="136">
        <v>41.23</v>
      </c>
    </row>
    <row r="83" spans="1:15" ht="20.25" customHeight="1" x14ac:dyDescent="0.35">
      <c r="A83" s="148" t="s">
        <v>220</v>
      </c>
      <c r="B83" s="132">
        <v>0</v>
      </c>
      <c r="C83" s="132">
        <v>0</v>
      </c>
      <c r="D83" s="132">
        <v>40.15</v>
      </c>
      <c r="E83" s="132">
        <v>39.46</v>
      </c>
      <c r="F83" s="135">
        <v>40.04</v>
      </c>
      <c r="G83" s="132">
        <v>39.39</v>
      </c>
      <c r="H83" s="132">
        <v>39.39</v>
      </c>
      <c r="I83" s="132">
        <v>39.39</v>
      </c>
      <c r="J83" s="132">
        <v>0</v>
      </c>
      <c r="K83" s="132">
        <v>39.380000000000003</v>
      </c>
      <c r="L83" s="132">
        <v>39.799999999999997</v>
      </c>
      <c r="M83" s="132">
        <v>0</v>
      </c>
      <c r="N83" s="135">
        <v>39.39</v>
      </c>
      <c r="O83" s="136">
        <v>36.86</v>
      </c>
    </row>
    <row r="84" spans="1:15" ht="20.25" customHeight="1" x14ac:dyDescent="0.35">
      <c r="A84" s="148" t="s">
        <v>221</v>
      </c>
      <c r="B84" s="132">
        <v>0</v>
      </c>
      <c r="C84" s="132">
        <v>0</v>
      </c>
      <c r="D84" s="132">
        <v>40.840000000000003</v>
      </c>
      <c r="E84" s="132">
        <v>39.83</v>
      </c>
      <c r="F84" s="135">
        <v>40.56</v>
      </c>
      <c r="G84" s="132">
        <v>39.39</v>
      </c>
      <c r="H84" s="132">
        <v>39.39</v>
      </c>
      <c r="I84" s="132">
        <v>39.39</v>
      </c>
      <c r="J84" s="132">
        <v>0</v>
      </c>
      <c r="K84" s="132">
        <v>39.380000000000003</v>
      </c>
      <c r="L84" s="132">
        <v>39.799999999999997</v>
      </c>
      <c r="M84" s="132">
        <v>0</v>
      </c>
      <c r="N84" s="135">
        <v>39.39</v>
      </c>
      <c r="O84" s="136">
        <v>37.630000000000003</v>
      </c>
    </row>
    <row r="85" spans="1:15" ht="20.25" customHeight="1" x14ac:dyDescent="0.35">
      <c r="A85" s="148" t="s">
        <v>222</v>
      </c>
      <c r="B85" s="132">
        <v>39.44</v>
      </c>
      <c r="C85" s="132">
        <v>0</v>
      </c>
      <c r="D85" s="132">
        <v>40.58</v>
      </c>
      <c r="E85" s="132">
        <v>39.71</v>
      </c>
      <c r="F85" s="135">
        <v>40.39</v>
      </c>
      <c r="G85" s="132">
        <v>39.39</v>
      </c>
      <c r="H85" s="132">
        <v>39.39</v>
      </c>
      <c r="I85" s="132">
        <v>39.39</v>
      </c>
      <c r="J85" s="132">
        <v>0</v>
      </c>
      <c r="K85" s="132">
        <v>39.380000000000003</v>
      </c>
      <c r="L85" s="132">
        <v>39.799999999999997</v>
      </c>
      <c r="M85" s="132">
        <v>0</v>
      </c>
      <c r="N85" s="135">
        <v>39.39</v>
      </c>
      <c r="O85" s="136">
        <v>8.66</v>
      </c>
    </row>
    <row r="86" spans="1:15" ht="20.25" customHeight="1" x14ac:dyDescent="0.35">
      <c r="A86" s="148" t="s">
        <v>223</v>
      </c>
      <c r="B86" s="132">
        <v>39.409999999999997</v>
      </c>
      <c r="C86" s="132">
        <v>0</v>
      </c>
      <c r="D86" s="132">
        <v>40.159999999999997</v>
      </c>
      <c r="E86" s="132">
        <v>39.35</v>
      </c>
      <c r="F86" s="135">
        <v>39.94</v>
      </c>
      <c r="G86" s="132">
        <v>39.39</v>
      </c>
      <c r="H86" s="132">
        <v>39.39</v>
      </c>
      <c r="I86" s="132">
        <v>39.39</v>
      </c>
      <c r="J86" s="132">
        <v>0</v>
      </c>
      <c r="K86" s="132">
        <v>39.380000000000003</v>
      </c>
      <c r="L86" s="132">
        <v>39.799999999999997</v>
      </c>
      <c r="M86" s="132">
        <v>0</v>
      </c>
      <c r="N86" s="135">
        <v>39.39</v>
      </c>
      <c r="O86" s="136">
        <v>42.7</v>
      </c>
    </row>
    <row r="87" spans="1:15" ht="20.25" customHeight="1" x14ac:dyDescent="0.35">
      <c r="A87" s="148" t="s">
        <v>224</v>
      </c>
      <c r="B87" s="132">
        <v>0</v>
      </c>
      <c r="C87" s="132">
        <v>0</v>
      </c>
      <c r="D87" s="132">
        <v>40.020000000000003</v>
      </c>
      <c r="E87" s="132">
        <v>39.229999999999997</v>
      </c>
      <c r="F87" s="135">
        <v>39.909999999999997</v>
      </c>
      <c r="G87" s="132">
        <v>39.39</v>
      </c>
      <c r="H87" s="132">
        <v>39.39</v>
      </c>
      <c r="I87" s="132">
        <v>39.39</v>
      </c>
      <c r="J87" s="132">
        <v>0</v>
      </c>
      <c r="K87" s="132">
        <v>39.380000000000003</v>
      </c>
      <c r="L87" s="132">
        <v>39.799999999999997</v>
      </c>
      <c r="M87" s="132">
        <v>0</v>
      </c>
      <c r="N87" s="135">
        <v>39.39</v>
      </c>
      <c r="O87" s="136">
        <v>37.97</v>
      </c>
    </row>
    <row r="88" spans="1:15" ht="20.25" customHeight="1" x14ac:dyDescent="0.35">
      <c r="A88" s="148" t="s">
        <v>225</v>
      </c>
      <c r="B88" s="132">
        <v>0</v>
      </c>
      <c r="C88" s="132">
        <v>0</v>
      </c>
      <c r="D88" s="132">
        <v>39.74</v>
      </c>
      <c r="E88" s="132">
        <v>39.19</v>
      </c>
      <c r="F88" s="135">
        <v>39.630000000000003</v>
      </c>
      <c r="G88" s="132">
        <v>39.39</v>
      </c>
      <c r="H88" s="132">
        <v>39.39</v>
      </c>
      <c r="I88" s="132">
        <v>39.39</v>
      </c>
      <c r="J88" s="132">
        <v>0</v>
      </c>
      <c r="K88" s="132">
        <v>39.380000000000003</v>
      </c>
      <c r="L88" s="132">
        <v>39.799999999999997</v>
      </c>
      <c r="M88" s="132">
        <v>0</v>
      </c>
      <c r="N88" s="135">
        <v>39.39</v>
      </c>
      <c r="O88" s="136">
        <v>40.04</v>
      </c>
    </row>
    <row r="89" spans="1:15" ht="20.25" customHeight="1" x14ac:dyDescent="0.35">
      <c r="A89" s="148" t="s">
        <v>226</v>
      </c>
      <c r="B89" s="132">
        <v>39.39</v>
      </c>
      <c r="C89" s="132">
        <v>39.39</v>
      </c>
      <c r="D89" s="132">
        <v>40.18</v>
      </c>
      <c r="E89" s="132">
        <v>39.270000000000003</v>
      </c>
      <c r="F89" s="135">
        <v>40.01</v>
      </c>
      <c r="G89" s="132">
        <v>39.39</v>
      </c>
      <c r="H89" s="132">
        <v>39.39</v>
      </c>
      <c r="I89" s="132">
        <v>39.39</v>
      </c>
      <c r="J89" s="132">
        <v>0</v>
      </c>
      <c r="K89" s="132">
        <v>39.380000000000003</v>
      </c>
      <c r="L89" s="132">
        <v>39.799999999999997</v>
      </c>
      <c r="M89" s="132">
        <v>0</v>
      </c>
      <c r="N89" s="135">
        <v>39.39</v>
      </c>
      <c r="O89" s="136">
        <v>40.17</v>
      </c>
    </row>
    <row r="90" spans="1:15" ht="20.25" customHeight="1" x14ac:dyDescent="0.35">
      <c r="A90" s="148" t="s">
        <v>227</v>
      </c>
      <c r="B90" s="132">
        <v>39.4</v>
      </c>
      <c r="C90" s="132">
        <v>39.130000000000003</v>
      </c>
      <c r="D90" s="132">
        <v>40.08</v>
      </c>
      <c r="E90" s="132">
        <v>39.47</v>
      </c>
      <c r="F90" s="135">
        <v>39.79</v>
      </c>
      <c r="G90" s="132">
        <v>39.39</v>
      </c>
      <c r="H90" s="132">
        <v>39.39</v>
      </c>
      <c r="I90" s="132">
        <v>39.39</v>
      </c>
      <c r="J90" s="132">
        <v>0</v>
      </c>
      <c r="K90" s="132">
        <v>39.380000000000003</v>
      </c>
      <c r="L90" s="132">
        <v>39.799999999999997</v>
      </c>
      <c r="M90" s="132">
        <v>0</v>
      </c>
      <c r="N90" s="135">
        <v>39.39</v>
      </c>
      <c r="O90" s="136">
        <v>39.86</v>
      </c>
    </row>
    <row r="91" spans="1:15" ht="20.25" customHeight="1" x14ac:dyDescent="0.35">
      <c r="A91" s="148" t="s">
        <v>228</v>
      </c>
      <c r="B91" s="132">
        <v>39.299999999999997</v>
      </c>
      <c r="C91" s="132">
        <v>38.979999999999997</v>
      </c>
      <c r="D91" s="132">
        <v>40.04</v>
      </c>
      <c r="E91" s="132">
        <v>35.64</v>
      </c>
      <c r="F91" s="135">
        <v>39.26</v>
      </c>
      <c r="G91" s="132">
        <v>39.47</v>
      </c>
      <c r="H91" s="132">
        <v>37.82</v>
      </c>
      <c r="I91" s="132">
        <v>37.82</v>
      </c>
      <c r="J91" s="132">
        <v>0</v>
      </c>
      <c r="K91" s="132">
        <v>39.46</v>
      </c>
      <c r="L91" s="132">
        <v>39.799999999999997</v>
      </c>
      <c r="M91" s="132">
        <v>0</v>
      </c>
      <c r="N91" s="135">
        <v>39.380000000000003</v>
      </c>
      <c r="O91" s="136">
        <v>39.229999999999997</v>
      </c>
    </row>
    <row r="92" spans="1:15" ht="20.25" customHeight="1" x14ac:dyDescent="0.35">
      <c r="A92" s="148" t="s">
        <v>229</v>
      </c>
      <c r="B92" s="132">
        <v>39.299999999999997</v>
      </c>
      <c r="C92" s="132">
        <v>38.82</v>
      </c>
      <c r="D92" s="132">
        <v>40.03</v>
      </c>
      <c r="E92" s="132">
        <v>39.39</v>
      </c>
      <c r="F92" s="135">
        <v>39.71</v>
      </c>
      <c r="G92" s="132">
        <v>39.51</v>
      </c>
      <c r="H92" s="132">
        <v>37.82</v>
      </c>
      <c r="I92" s="132">
        <v>37.82</v>
      </c>
      <c r="J92" s="132">
        <v>0</v>
      </c>
      <c r="K92" s="132">
        <v>39.5</v>
      </c>
      <c r="L92" s="132">
        <v>39.799999999999997</v>
      </c>
      <c r="M92" s="132">
        <v>0</v>
      </c>
      <c r="N92" s="135">
        <v>39.43</v>
      </c>
      <c r="O92" s="136">
        <v>39.76</v>
      </c>
    </row>
    <row r="93" spans="1:15" ht="20.25" customHeight="1" x14ac:dyDescent="0.35">
      <c r="A93" s="148" t="s">
        <v>230</v>
      </c>
      <c r="B93" s="132">
        <v>39.299999999999997</v>
      </c>
      <c r="C93" s="132">
        <v>38.89</v>
      </c>
      <c r="D93" s="132">
        <v>39.89</v>
      </c>
      <c r="E93" s="132">
        <v>39.200000000000003</v>
      </c>
      <c r="F93" s="135">
        <v>39.65</v>
      </c>
      <c r="G93" s="132">
        <v>39.409999999999997</v>
      </c>
      <c r="H93" s="132">
        <v>37.85</v>
      </c>
      <c r="I93" s="132">
        <v>37.85</v>
      </c>
      <c r="J93" s="132">
        <v>0</v>
      </c>
      <c r="K93" s="132">
        <v>39.4</v>
      </c>
      <c r="L93" s="132">
        <v>39.799999999999997</v>
      </c>
      <c r="M93" s="132">
        <v>0</v>
      </c>
      <c r="N93" s="135">
        <v>39.36</v>
      </c>
      <c r="O93" s="136">
        <v>39.75</v>
      </c>
    </row>
    <row r="94" spans="1:15" ht="20.25" customHeight="1" x14ac:dyDescent="0.35">
      <c r="A94" s="148" t="s">
        <v>231</v>
      </c>
      <c r="B94" s="132">
        <v>0</v>
      </c>
      <c r="C94" s="132">
        <v>39.08</v>
      </c>
      <c r="D94" s="132">
        <v>39.68</v>
      </c>
      <c r="E94" s="132">
        <v>38.86</v>
      </c>
      <c r="F94" s="135">
        <v>39.53</v>
      </c>
      <c r="G94" s="132">
        <v>39.47</v>
      </c>
      <c r="H94" s="132">
        <v>37.799999999999997</v>
      </c>
      <c r="I94" s="132">
        <v>37.799999999999997</v>
      </c>
      <c r="J94" s="132">
        <v>0</v>
      </c>
      <c r="K94" s="132">
        <v>39.46</v>
      </c>
      <c r="L94" s="132">
        <v>39.799999999999997</v>
      </c>
      <c r="M94" s="132">
        <v>0</v>
      </c>
      <c r="N94" s="135">
        <v>39.43</v>
      </c>
      <c r="O94" s="136">
        <v>39.630000000000003</v>
      </c>
    </row>
    <row r="95" spans="1:15" ht="20.25" customHeight="1" x14ac:dyDescent="0.35">
      <c r="A95" s="148" t="s">
        <v>232</v>
      </c>
      <c r="B95" s="132">
        <v>0</v>
      </c>
      <c r="C95" s="132">
        <v>38.75</v>
      </c>
      <c r="D95" s="132">
        <v>39.94</v>
      </c>
      <c r="E95" s="132">
        <v>38.729999999999997</v>
      </c>
      <c r="F95" s="135">
        <v>39.619999999999997</v>
      </c>
      <c r="G95" s="132">
        <v>39.35</v>
      </c>
      <c r="H95" s="132">
        <v>38.03</v>
      </c>
      <c r="I95" s="132">
        <v>38.03</v>
      </c>
      <c r="J95" s="132">
        <v>0</v>
      </c>
      <c r="K95" s="132">
        <v>39.33</v>
      </c>
      <c r="L95" s="132">
        <v>39.799999999999997</v>
      </c>
      <c r="M95" s="132">
        <v>0</v>
      </c>
      <c r="N95" s="135">
        <v>39.32</v>
      </c>
      <c r="O95" s="136">
        <v>41.22</v>
      </c>
    </row>
    <row r="96" spans="1:15" ht="20.25" customHeight="1" x14ac:dyDescent="0.35">
      <c r="A96" s="148" t="s">
        <v>233</v>
      </c>
      <c r="B96" s="132">
        <v>39.299999999999997</v>
      </c>
      <c r="C96" s="132">
        <v>38.75</v>
      </c>
      <c r="D96" s="132">
        <v>40.08</v>
      </c>
      <c r="E96" s="132">
        <v>39.049999999999997</v>
      </c>
      <c r="F96" s="135">
        <v>39.68</v>
      </c>
      <c r="G96" s="132">
        <v>39.42</v>
      </c>
      <c r="H96" s="132">
        <v>37.700000000000003</v>
      </c>
      <c r="I96" s="132">
        <v>37.700000000000003</v>
      </c>
      <c r="J96" s="132">
        <v>0</v>
      </c>
      <c r="K96" s="132">
        <v>39.409999999999997</v>
      </c>
      <c r="L96" s="132">
        <v>39.799999999999997</v>
      </c>
      <c r="M96" s="132">
        <v>0</v>
      </c>
      <c r="N96" s="135">
        <v>39.33</v>
      </c>
      <c r="O96" s="136">
        <v>40</v>
      </c>
    </row>
    <row r="97" spans="1:15" ht="20.25" customHeight="1" x14ac:dyDescent="0.35">
      <c r="A97" s="148" t="s">
        <v>234</v>
      </c>
      <c r="B97" s="132">
        <v>0</v>
      </c>
      <c r="C97" s="132">
        <v>38.5</v>
      </c>
      <c r="D97" s="132">
        <v>40.14</v>
      </c>
      <c r="E97" s="132">
        <v>39.06</v>
      </c>
      <c r="F97" s="135">
        <v>39.659999999999997</v>
      </c>
      <c r="G97" s="132">
        <v>39.25</v>
      </c>
      <c r="H97" s="132">
        <v>38.299999999999997</v>
      </c>
      <c r="I97" s="132">
        <v>38.299999999999997</v>
      </c>
      <c r="J97" s="132">
        <v>0</v>
      </c>
      <c r="K97" s="132">
        <v>39.24</v>
      </c>
      <c r="L97" s="132">
        <v>39.799999999999997</v>
      </c>
      <c r="M97" s="132">
        <v>0</v>
      </c>
      <c r="N97" s="135">
        <v>39.200000000000003</v>
      </c>
      <c r="O97" s="136">
        <v>44.21</v>
      </c>
    </row>
    <row r="98" spans="1:15" ht="20.25" customHeight="1" x14ac:dyDescent="0.35">
      <c r="A98" s="148" t="s">
        <v>235</v>
      </c>
      <c r="B98" s="132">
        <v>39.299999999999997</v>
      </c>
      <c r="C98" s="132">
        <v>39.200000000000003</v>
      </c>
      <c r="D98" s="132">
        <v>40.43</v>
      </c>
      <c r="E98" s="132">
        <v>39.01</v>
      </c>
      <c r="F98" s="135">
        <v>40.1</v>
      </c>
      <c r="G98" s="132">
        <v>39.33</v>
      </c>
      <c r="H98" s="132">
        <v>37.479999999999997</v>
      </c>
      <c r="I98" s="132">
        <v>37.479999999999997</v>
      </c>
      <c r="J98" s="132">
        <v>0</v>
      </c>
      <c r="K98" s="132">
        <v>39.32</v>
      </c>
      <c r="L98" s="132">
        <v>39.799999999999997</v>
      </c>
      <c r="M98" s="132">
        <v>0</v>
      </c>
      <c r="N98" s="135">
        <v>39.119999999999997</v>
      </c>
      <c r="O98" s="136">
        <v>41</v>
      </c>
    </row>
    <row r="99" spans="1:15" ht="20.25" customHeight="1" x14ac:dyDescent="0.35">
      <c r="A99" s="148" t="s">
        <v>236</v>
      </c>
      <c r="B99" s="132">
        <v>39.299999999999997</v>
      </c>
      <c r="C99" s="132">
        <v>39.15</v>
      </c>
      <c r="D99" s="132">
        <v>40.19</v>
      </c>
      <c r="E99" s="132">
        <v>38.57</v>
      </c>
      <c r="F99" s="135">
        <v>39.99</v>
      </c>
      <c r="G99" s="132">
        <v>39.799999999999997</v>
      </c>
      <c r="H99" s="132">
        <v>37.450000000000003</v>
      </c>
      <c r="I99" s="132">
        <v>37.450000000000003</v>
      </c>
      <c r="J99" s="132">
        <v>40.119999999999997</v>
      </c>
      <c r="K99" s="132">
        <v>39.799999999999997</v>
      </c>
      <c r="L99" s="132">
        <v>39.799999999999997</v>
      </c>
      <c r="M99" s="132">
        <v>0</v>
      </c>
      <c r="N99" s="135">
        <v>39.71</v>
      </c>
      <c r="O99" s="136">
        <v>40.15</v>
      </c>
    </row>
    <row r="100" spans="1:15" ht="20.25" customHeight="1" x14ac:dyDescent="0.35">
      <c r="A100" s="148" t="s">
        <v>237</v>
      </c>
      <c r="B100" s="132">
        <v>0</v>
      </c>
      <c r="C100" s="132">
        <v>38.97</v>
      </c>
      <c r="D100" s="132">
        <v>39.89</v>
      </c>
      <c r="E100" s="132">
        <v>39.43</v>
      </c>
      <c r="F100" s="135">
        <v>39.74</v>
      </c>
      <c r="G100" s="132">
        <v>39.44</v>
      </c>
      <c r="H100" s="132">
        <v>38.53</v>
      </c>
      <c r="I100" s="132">
        <v>38.53</v>
      </c>
      <c r="J100" s="132">
        <v>40.119999999999997</v>
      </c>
      <c r="K100" s="132">
        <v>39.44</v>
      </c>
      <c r="L100" s="132">
        <v>39.799999999999997</v>
      </c>
      <c r="M100" s="132">
        <v>0</v>
      </c>
      <c r="N100" s="135">
        <v>39.369999999999997</v>
      </c>
      <c r="O100" s="136">
        <v>39.96</v>
      </c>
    </row>
    <row r="101" spans="1:15" ht="20.25" customHeight="1" x14ac:dyDescent="0.35">
      <c r="A101" s="148" t="s">
        <v>238</v>
      </c>
      <c r="B101" s="132">
        <v>0</v>
      </c>
      <c r="C101" s="132">
        <v>38.75</v>
      </c>
      <c r="D101" s="132">
        <v>39.770000000000003</v>
      </c>
      <c r="E101" s="132">
        <v>39.28</v>
      </c>
      <c r="F101" s="135">
        <v>39.380000000000003</v>
      </c>
      <c r="G101" s="132">
        <v>39.25</v>
      </c>
      <c r="H101" s="132">
        <v>38.15</v>
      </c>
      <c r="I101" s="132">
        <v>38.15</v>
      </c>
      <c r="J101" s="132">
        <v>40.119999999999997</v>
      </c>
      <c r="K101" s="132">
        <v>39.24</v>
      </c>
      <c r="L101" s="132">
        <v>39.799999999999997</v>
      </c>
      <c r="M101" s="132">
        <v>0</v>
      </c>
      <c r="N101" s="135">
        <v>39.11</v>
      </c>
      <c r="O101" s="136">
        <v>39.450000000000003</v>
      </c>
    </row>
    <row r="102" spans="1:15" ht="20.25" customHeight="1" x14ac:dyDescent="0.35">
      <c r="A102" s="148" t="s">
        <v>239</v>
      </c>
      <c r="B102" s="132">
        <v>0</v>
      </c>
      <c r="C102" s="132">
        <v>38.39</v>
      </c>
      <c r="D102" s="132">
        <v>39.89</v>
      </c>
      <c r="E102" s="132">
        <v>39.33</v>
      </c>
      <c r="F102" s="135">
        <v>39.35</v>
      </c>
      <c r="G102" s="132">
        <v>39.31</v>
      </c>
      <c r="H102" s="132">
        <v>38.18</v>
      </c>
      <c r="I102" s="132">
        <v>38.18</v>
      </c>
      <c r="J102" s="132">
        <v>40.119999999999997</v>
      </c>
      <c r="K102" s="132">
        <v>39.299999999999997</v>
      </c>
      <c r="L102" s="132">
        <v>39.799999999999997</v>
      </c>
      <c r="M102" s="132">
        <v>0</v>
      </c>
      <c r="N102" s="135">
        <v>39.14</v>
      </c>
      <c r="O102" s="136">
        <v>39.39</v>
      </c>
    </row>
    <row r="103" spans="1:15" ht="20.25" customHeight="1" x14ac:dyDescent="0.35">
      <c r="A103" s="148" t="s">
        <v>240</v>
      </c>
      <c r="B103" s="132">
        <v>38.86</v>
      </c>
      <c r="C103" s="132">
        <v>38.35</v>
      </c>
      <c r="D103" s="132">
        <v>39.79</v>
      </c>
      <c r="E103" s="132">
        <v>39.07</v>
      </c>
      <c r="F103" s="135">
        <v>39.24</v>
      </c>
      <c r="G103" s="132">
        <v>39.17</v>
      </c>
      <c r="H103" s="132">
        <v>38.4</v>
      </c>
      <c r="I103" s="132">
        <v>38.4</v>
      </c>
      <c r="J103" s="132">
        <v>40.119999999999997</v>
      </c>
      <c r="K103" s="132">
        <v>39.15</v>
      </c>
      <c r="L103" s="132">
        <v>39.799999999999997</v>
      </c>
      <c r="M103" s="132">
        <v>0</v>
      </c>
      <c r="N103" s="135">
        <v>39.04</v>
      </c>
      <c r="O103" s="136">
        <v>39.270000000000003</v>
      </c>
    </row>
    <row r="104" spans="1:15" ht="20.25" customHeight="1" x14ac:dyDescent="0.35">
      <c r="A104" s="148" t="s">
        <v>241</v>
      </c>
      <c r="B104" s="132">
        <v>38.82</v>
      </c>
      <c r="C104" s="132">
        <v>38.57</v>
      </c>
      <c r="D104" s="132">
        <v>39.840000000000003</v>
      </c>
      <c r="E104" s="132">
        <v>38.15</v>
      </c>
      <c r="F104" s="135">
        <v>39.450000000000003</v>
      </c>
      <c r="G104" s="132">
        <v>39.22</v>
      </c>
      <c r="H104" s="132">
        <v>38.549999999999997</v>
      </c>
      <c r="I104" s="132">
        <v>38.549999999999997</v>
      </c>
      <c r="J104" s="132">
        <v>40.119999999999997</v>
      </c>
      <c r="K104" s="132">
        <v>39.21</v>
      </c>
      <c r="L104" s="132">
        <v>39.799999999999997</v>
      </c>
      <c r="M104" s="132">
        <v>0</v>
      </c>
      <c r="N104" s="135">
        <v>39.159999999999997</v>
      </c>
      <c r="O104" s="136">
        <v>39.5</v>
      </c>
    </row>
    <row r="105" spans="1:15" ht="20.25" customHeight="1" x14ac:dyDescent="0.35">
      <c r="A105" s="148" t="s">
        <v>242</v>
      </c>
      <c r="B105" s="132">
        <v>38.76</v>
      </c>
      <c r="C105" s="132">
        <v>38.86</v>
      </c>
      <c r="D105" s="132">
        <v>39.880000000000003</v>
      </c>
      <c r="E105" s="132">
        <v>38.43</v>
      </c>
      <c r="F105" s="135">
        <v>39.56</v>
      </c>
      <c r="G105" s="132">
        <v>39.32</v>
      </c>
      <c r="H105" s="132">
        <v>41.94</v>
      </c>
      <c r="I105" s="132">
        <v>41.94</v>
      </c>
      <c r="J105" s="132">
        <v>40.119999999999997</v>
      </c>
      <c r="K105" s="132">
        <v>39.31</v>
      </c>
      <c r="L105" s="132">
        <v>39.799999999999997</v>
      </c>
      <c r="M105" s="132">
        <v>0</v>
      </c>
      <c r="N105" s="135">
        <v>39.64</v>
      </c>
      <c r="O105" s="136">
        <v>39.54</v>
      </c>
    </row>
    <row r="106" spans="1:15" ht="20.25" customHeight="1" x14ac:dyDescent="0.35">
      <c r="A106" s="148" t="s">
        <v>243</v>
      </c>
      <c r="B106" s="132">
        <v>39</v>
      </c>
      <c r="C106" s="132">
        <v>38.76</v>
      </c>
      <c r="D106" s="132">
        <v>40.1</v>
      </c>
      <c r="E106" s="132">
        <v>39.590000000000003</v>
      </c>
      <c r="F106" s="135">
        <v>39.64</v>
      </c>
      <c r="G106" s="132">
        <v>39.32</v>
      </c>
      <c r="H106" s="132">
        <v>39.04</v>
      </c>
      <c r="I106" s="132">
        <v>39.04</v>
      </c>
      <c r="J106" s="132">
        <v>40.119999999999997</v>
      </c>
      <c r="K106" s="132">
        <v>39.31</v>
      </c>
      <c r="L106" s="132">
        <v>39.799999999999997</v>
      </c>
      <c r="M106" s="132">
        <v>0</v>
      </c>
      <c r="N106" s="135">
        <v>39.28</v>
      </c>
      <c r="O106" s="136">
        <v>39.72</v>
      </c>
    </row>
    <row r="107" spans="1:15" ht="20.25" customHeight="1" x14ac:dyDescent="0.35">
      <c r="A107" s="148" t="s">
        <v>244</v>
      </c>
      <c r="B107" s="132">
        <v>39.450000000000003</v>
      </c>
      <c r="C107" s="132">
        <v>39</v>
      </c>
      <c r="D107" s="132">
        <v>40.31</v>
      </c>
      <c r="E107" s="132">
        <v>38.19</v>
      </c>
      <c r="F107" s="135">
        <v>39.93</v>
      </c>
      <c r="G107" s="132">
        <v>39.4</v>
      </c>
      <c r="H107" s="132">
        <v>41.66</v>
      </c>
      <c r="I107" s="132">
        <v>41.66</v>
      </c>
      <c r="J107" s="132">
        <v>40.119999999999997</v>
      </c>
      <c r="K107" s="132">
        <v>39.39</v>
      </c>
      <c r="L107" s="132">
        <v>39.799999999999997</v>
      </c>
      <c r="M107" s="132">
        <v>0</v>
      </c>
      <c r="N107" s="135">
        <v>39.65</v>
      </c>
      <c r="O107" s="136">
        <v>40.159999999999997</v>
      </c>
    </row>
    <row r="108" spans="1:15" ht="20.25" customHeight="1" x14ac:dyDescent="0.35">
      <c r="A108" s="148" t="s">
        <v>245</v>
      </c>
      <c r="B108" s="132">
        <v>0</v>
      </c>
      <c r="C108" s="132">
        <v>38.97</v>
      </c>
      <c r="D108" s="132">
        <v>40.06</v>
      </c>
      <c r="E108" s="132">
        <v>38.9</v>
      </c>
      <c r="F108" s="135">
        <v>39.71</v>
      </c>
      <c r="G108" s="132">
        <v>39.36</v>
      </c>
      <c r="H108" s="132">
        <v>41.08</v>
      </c>
      <c r="I108" s="132">
        <v>41.08</v>
      </c>
      <c r="J108" s="132">
        <v>40.119999999999997</v>
      </c>
      <c r="K108" s="132">
        <v>39.340000000000003</v>
      </c>
      <c r="L108" s="132">
        <v>39.799999999999997</v>
      </c>
      <c r="M108" s="132">
        <v>0</v>
      </c>
      <c r="N108" s="135">
        <v>39.53</v>
      </c>
      <c r="O108" s="136">
        <v>39.979999999999997</v>
      </c>
    </row>
    <row r="109" spans="1:15" ht="20.25" customHeight="1" x14ac:dyDescent="0.35">
      <c r="A109" s="148" t="s">
        <v>246</v>
      </c>
      <c r="B109" s="132">
        <v>39.5</v>
      </c>
      <c r="C109" s="132">
        <v>38.630000000000003</v>
      </c>
      <c r="D109" s="132">
        <v>40.270000000000003</v>
      </c>
      <c r="E109" s="132">
        <v>39.049999999999997</v>
      </c>
      <c r="F109" s="135">
        <v>39.96</v>
      </c>
      <c r="G109" s="132">
        <v>39.76</v>
      </c>
      <c r="H109" s="132">
        <v>42.43</v>
      </c>
      <c r="I109" s="132">
        <v>42.43</v>
      </c>
      <c r="J109" s="132">
        <v>40.119999999999997</v>
      </c>
      <c r="K109" s="132">
        <v>39.76</v>
      </c>
      <c r="L109" s="132">
        <v>39.799999999999997</v>
      </c>
      <c r="M109" s="132">
        <v>0</v>
      </c>
      <c r="N109" s="135">
        <v>39.97</v>
      </c>
      <c r="O109" s="136">
        <v>39.96</v>
      </c>
    </row>
    <row r="110" spans="1:15" ht="20.25" customHeight="1" x14ac:dyDescent="0.35">
      <c r="A110" s="148" t="s">
        <v>247</v>
      </c>
      <c r="B110" s="132">
        <v>0</v>
      </c>
      <c r="C110" s="132">
        <v>38.44</v>
      </c>
      <c r="D110" s="132">
        <v>40.39</v>
      </c>
      <c r="E110" s="132">
        <v>38.81</v>
      </c>
      <c r="F110" s="135">
        <v>39.86</v>
      </c>
      <c r="G110" s="132">
        <v>39.549999999999997</v>
      </c>
      <c r="H110" s="132">
        <v>42.47</v>
      </c>
      <c r="I110" s="132">
        <v>42.47</v>
      </c>
      <c r="J110" s="132">
        <v>40.119999999999997</v>
      </c>
      <c r="K110" s="132">
        <v>39.549999999999997</v>
      </c>
      <c r="L110" s="132">
        <v>39.799999999999997</v>
      </c>
      <c r="M110" s="132">
        <v>0</v>
      </c>
      <c r="N110" s="135">
        <v>39.770000000000003</v>
      </c>
      <c r="O110" s="136">
        <v>39.97</v>
      </c>
    </row>
    <row r="111" spans="1:15" ht="20.25" customHeight="1" x14ac:dyDescent="0.35">
      <c r="A111" s="148" t="s">
        <v>248</v>
      </c>
      <c r="B111" s="132">
        <v>0</v>
      </c>
      <c r="C111" s="132">
        <v>38.549999999999997</v>
      </c>
      <c r="D111" s="132">
        <v>39.770000000000003</v>
      </c>
      <c r="E111" s="132">
        <v>38.93</v>
      </c>
      <c r="F111" s="135">
        <v>39.49</v>
      </c>
      <c r="G111" s="132">
        <v>39.53</v>
      </c>
      <c r="H111" s="132">
        <v>42.92</v>
      </c>
      <c r="I111" s="132">
        <v>42.92</v>
      </c>
      <c r="J111" s="132">
        <v>40.119999999999997</v>
      </c>
      <c r="K111" s="132">
        <v>39.53</v>
      </c>
      <c r="L111" s="132">
        <v>39.799999999999997</v>
      </c>
      <c r="M111" s="132">
        <v>0</v>
      </c>
      <c r="N111" s="135">
        <v>39.659999999999997</v>
      </c>
      <c r="O111" s="136">
        <v>39.29</v>
      </c>
    </row>
    <row r="112" spans="1:15" ht="20.25" customHeight="1" x14ac:dyDescent="0.35">
      <c r="A112" s="148" t="s">
        <v>249</v>
      </c>
      <c r="B112" s="132">
        <v>0</v>
      </c>
      <c r="C112" s="132">
        <v>38.590000000000003</v>
      </c>
      <c r="D112" s="132">
        <v>40.03</v>
      </c>
      <c r="E112" s="132">
        <v>39.08</v>
      </c>
      <c r="F112" s="135">
        <v>39.799999999999997</v>
      </c>
      <c r="G112" s="132">
        <v>39.549999999999997</v>
      </c>
      <c r="H112" s="132">
        <v>44.26</v>
      </c>
      <c r="I112" s="132">
        <v>44.26</v>
      </c>
      <c r="J112" s="132">
        <v>40.119999999999997</v>
      </c>
      <c r="K112" s="132">
        <v>39.549999999999997</v>
      </c>
      <c r="L112" s="132">
        <v>39.799999999999997</v>
      </c>
      <c r="M112" s="132">
        <v>0</v>
      </c>
      <c r="N112" s="135">
        <v>39.75</v>
      </c>
      <c r="O112" s="136">
        <v>39.83</v>
      </c>
    </row>
    <row r="113" spans="1:15" ht="20.25" customHeight="1" x14ac:dyDescent="0.35">
      <c r="A113" s="148" t="s">
        <v>250</v>
      </c>
      <c r="B113" s="132">
        <v>0</v>
      </c>
      <c r="C113" s="132">
        <v>38.549999999999997</v>
      </c>
      <c r="D113" s="132">
        <v>40.020000000000003</v>
      </c>
      <c r="E113" s="132">
        <v>39.409999999999997</v>
      </c>
      <c r="F113" s="135">
        <v>39.69</v>
      </c>
      <c r="G113" s="132">
        <v>39.56</v>
      </c>
      <c r="H113" s="132">
        <v>44.37</v>
      </c>
      <c r="I113" s="132">
        <v>44.37</v>
      </c>
      <c r="J113" s="132">
        <v>40.119999999999997</v>
      </c>
      <c r="K113" s="132">
        <v>39.56</v>
      </c>
      <c r="L113" s="132">
        <v>39.799999999999997</v>
      </c>
      <c r="M113" s="132">
        <v>0</v>
      </c>
      <c r="N113" s="135">
        <v>39.89</v>
      </c>
      <c r="O113" s="136">
        <v>39.630000000000003</v>
      </c>
    </row>
    <row r="114" spans="1:15" ht="20.25" customHeight="1" x14ac:dyDescent="0.35">
      <c r="A114" s="148" t="s">
        <v>251</v>
      </c>
      <c r="B114" s="132">
        <v>0</v>
      </c>
      <c r="C114" s="132">
        <v>38.43</v>
      </c>
      <c r="D114" s="132">
        <v>40.020000000000003</v>
      </c>
      <c r="E114" s="132">
        <v>38.67</v>
      </c>
      <c r="F114" s="135">
        <v>39.64</v>
      </c>
      <c r="G114" s="132">
        <v>39.659999999999997</v>
      </c>
      <c r="H114" s="132">
        <v>43.13</v>
      </c>
      <c r="I114" s="132">
        <v>43.13</v>
      </c>
      <c r="J114" s="132">
        <v>40.119999999999997</v>
      </c>
      <c r="K114" s="132">
        <v>39.6</v>
      </c>
      <c r="L114" s="132">
        <v>39.799999999999997</v>
      </c>
      <c r="M114" s="132">
        <v>0</v>
      </c>
      <c r="N114" s="135">
        <v>40.03</v>
      </c>
      <c r="O114" s="136">
        <v>39.549999999999997</v>
      </c>
    </row>
    <row r="115" spans="1:15" ht="20.25" customHeight="1" x14ac:dyDescent="0.35">
      <c r="A115" s="148" t="s">
        <v>252</v>
      </c>
      <c r="B115" s="132">
        <v>39.159999999999997</v>
      </c>
      <c r="C115" s="132">
        <v>38.56</v>
      </c>
      <c r="D115" s="132">
        <v>40.1</v>
      </c>
      <c r="E115" s="132">
        <v>38.619999999999997</v>
      </c>
      <c r="F115" s="135">
        <v>39.64</v>
      </c>
      <c r="G115" s="132">
        <v>39.619999999999997</v>
      </c>
      <c r="H115" s="132">
        <v>41.01</v>
      </c>
      <c r="I115" s="132">
        <v>41.01</v>
      </c>
      <c r="J115" s="132">
        <v>40.119999999999997</v>
      </c>
      <c r="K115" s="132">
        <v>39.61</v>
      </c>
      <c r="L115" s="132">
        <v>39.799999999999997</v>
      </c>
      <c r="M115" s="132">
        <v>0</v>
      </c>
      <c r="N115" s="135">
        <v>39.700000000000003</v>
      </c>
      <c r="O115" s="136">
        <v>39.61</v>
      </c>
    </row>
    <row r="116" spans="1:15" ht="20.25" customHeight="1" x14ac:dyDescent="0.35">
      <c r="A116" s="148" t="s">
        <v>253</v>
      </c>
      <c r="B116" s="132">
        <v>39.15</v>
      </c>
      <c r="C116" s="132">
        <v>38.57</v>
      </c>
      <c r="D116" s="132">
        <v>39.979999999999997</v>
      </c>
      <c r="E116" s="132">
        <v>38.96</v>
      </c>
      <c r="F116" s="135">
        <v>39.6</v>
      </c>
      <c r="G116" s="132">
        <v>39.56</v>
      </c>
      <c r="H116" s="132">
        <v>40.82</v>
      </c>
      <c r="I116" s="132">
        <v>40.82</v>
      </c>
      <c r="J116" s="132">
        <v>40.119999999999997</v>
      </c>
      <c r="K116" s="132">
        <v>39.56</v>
      </c>
      <c r="L116" s="132">
        <v>39.799999999999997</v>
      </c>
      <c r="M116" s="132">
        <v>0</v>
      </c>
      <c r="N116" s="135">
        <v>39.75</v>
      </c>
      <c r="O116" s="136">
        <v>39.57</v>
      </c>
    </row>
    <row r="117" spans="1:15" ht="20.25" customHeight="1" x14ac:dyDescent="0.35">
      <c r="A117" s="148" t="s">
        <v>254</v>
      </c>
      <c r="B117" s="132">
        <v>39.29</v>
      </c>
      <c r="C117" s="132">
        <v>38.479999999999997</v>
      </c>
      <c r="D117" s="132">
        <v>39.93</v>
      </c>
      <c r="E117" s="132">
        <v>39.08</v>
      </c>
      <c r="F117" s="135">
        <v>39.6</v>
      </c>
      <c r="G117" s="132">
        <v>39.57</v>
      </c>
      <c r="H117" s="132">
        <v>39.229999999999997</v>
      </c>
      <c r="I117" s="132">
        <v>39.229999999999997</v>
      </c>
      <c r="J117" s="132">
        <v>40.119999999999997</v>
      </c>
      <c r="K117" s="132">
        <v>39.57</v>
      </c>
      <c r="L117" s="132">
        <v>39.799999999999997</v>
      </c>
      <c r="M117" s="132">
        <v>0</v>
      </c>
      <c r="N117" s="135">
        <v>39.53</v>
      </c>
      <c r="O117" s="136">
        <v>39.619999999999997</v>
      </c>
    </row>
    <row r="118" spans="1:15" ht="20.25" customHeight="1" x14ac:dyDescent="0.35">
      <c r="A118" s="148" t="s">
        <v>255</v>
      </c>
      <c r="B118" s="132">
        <v>0</v>
      </c>
      <c r="C118" s="132">
        <v>38.82</v>
      </c>
      <c r="D118" s="132">
        <v>40.020000000000003</v>
      </c>
      <c r="E118" s="132">
        <v>41.99</v>
      </c>
      <c r="F118" s="135">
        <v>40.090000000000003</v>
      </c>
      <c r="G118" s="132">
        <v>39.46</v>
      </c>
      <c r="H118" s="132">
        <v>39.01</v>
      </c>
      <c r="I118" s="132">
        <v>39.01</v>
      </c>
      <c r="J118" s="132">
        <v>40.119999999999997</v>
      </c>
      <c r="K118" s="132">
        <v>39.450000000000003</v>
      </c>
      <c r="L118" s="132">
        <v>39.799999999999997</v>
      </c>
      <c r="M118" s="132">
        <v>0</v>
      </c>
      <c r="N118" s="135">
        <v>39.42</v>
      </c>
      <c r="O118" s="136">
        <v>40.590000000000003</v>
      </c>
    </row>
    <row r="119" spans="1:15" ht="20.25" customHeight="1" x14ac:dyDescent="0.35">
      <c r="A119" s="148" t="s">
        <v>256</v>
      </c>
      <c r="B119" s="132">
        <v>0</v>
      </c>
      <c r="C119" s="132">
        <v>39.22</v>
      </c>
      <c r="D119" s="132">
        <v>40.17</v>
      </c>
      <c r="E119" s="132">
        <v>39.119999999999997</v>
      </c>
      <c r="F119" s="135">
        <v>39.79</v>
      </c>
      <c r="G119" s="132">
        <v>39.49</v>
      </c>
      <c r="H119" s="132">
        <v>39.24</v>
      </c>
      <c r="I119" s="132">
        <v>39.24</v>
      </c>
      <c r="J119" s="132">
        <v>40.119999999999997</v>
      </c>
      <c r="K119" s="132">
        <v>39.49</v>
      </c>
      <c r="L119" s="132">
        <v>39.799999999999997</v>
      </c>
      <c r="M119" s="132">
        <v>0</v>
      </c>
      <c r="N119" s="135">
        <v>39.47</v>
      </c>
      <c r="O119" s="136">
        <v>40.14</v>
      </c>
    </row>
    <row r="120" spans="1:15" ht="20.25" customHeight="1" x14ac:dyDescent="0.35">
      <c r="A120" s="148" t="s">
        <v>257</v>
      </c>
      <c r="B120" s="132">
        <v>0</v>
      </c>
      <c r="C120" s="132">
        <v>39.31</v>
      </c>
      <c r="D120" s="132">
        <v>40.270000000000003</v>
      </c>
      <c r="E120" s="132">
        <v>39.33</v>
      </c>
      <c r="F120" s="135">
        <v>39.86</v>
      </c>
      <c r="G120" s="132">
        <v>39.61</v>
      </c>
      <c r="H120" s="132">
        <v>37.549999999999997</v>
      </c>
      <c r="I120" s="132">
        <v>37.549999999999997</v>
      </c>
      <c r="J120" s="132">
        <v>40.119999999999997</v>
      </c>
      <c r="K120" s="132">
        <v>39.6</v>
      </c>
      <c r="L120" s="132">
        <v>39.799999999999997</v>
      </c>
      <c r="M120" s="132">
        <v>0</v>
      </c>
      <c r="N120" s="135">
        <v>39.4</v>
      </c>
      <c r="O120" s="136">
        <v>40.869999999999997</v>
      </c>
    </row>
    <row r="121" spans="1:15" ht="20.25" customHeight="1" x14ac:dyDescent="0.35">
      <c r="A121" s="148" t="s">
        <v>258</v>
      </c>
      <c r="B121" s="132">
        <v>0</v>
      </c>
      <c r="C121" s="132">
        <v>39.409999999999997</v>
      </c>
      <c r="D121" s="132">
        <v>40.18</v>
      </c>
      <c r="E121" s="132">
        <v>39.28</v>
      </c>
      <c r="F121" s="135">
        <v>39.72</v>
      </c>
      <c r="G121" s="132">
        <v>39.700000000000003</v>
      </c>
      <c r="H121" s="132">
        <v>37.81</v>
      </c>
      <c r="I121" s="132">
        <v>37.81</v>
      </c>
      <c r="J121" s="132">
        <v>40.119999999999997</v>
      </c>
      <c r="K121" s="132">
        <v>39.700000000000003</v>
      </c>
      <c r="L121" s="132">
        <v>39.799999999999997</v>
      </c>
      <c r="M121" s="132">
        <v>0</v>
      </c>
      <c r="N121" s="135">
        <v>39.51</v>
      </c>
      <c r="O121" s="136">
        <v>39.89</v>
      </c>
    </row>
    <row r="122" spans="1:15" ht="20.25" customHeight="1" x14ac:dyDescent="0.35">
      <c r="A122" s="148" t="s">
        <v>259</v>
      </c>
      <c r="B122" s="132">
        <v>38.840000000000003</v>
      </c>
      <c r="C122" s="132">
        <v>39.15</v>
      </c>
      <c r="D122" s="132">
        <v>40.03</v>
      </c>
      <c r="E122" s="132">
        <v>39.28</v>
      </c>
      <c r="F122" s="135">
        <v>39.65</v>
      </c>
      <c r="G122" s="132">
        <v>38</v>
      </c>
      <c r="H122" s="132">
        <v>38.700000000000003</v>
      </c>
      <c r="I122" s="132">
        <v>38.700000000000003</v>
      </c>
      <c r="J122" s="132">
        <v>40.119999999999997</v>
      </c>
      <c r="K122" s="132">
        <v>39.380000000000003</v>
      </c>
      <c r="L122" s="132">
        <v>39.799999999999997</v>
      </c>
      <c r="M122" s="132">
        <v>0</v>
      </c>
      <c r="N122" s="135">
        <v>38.79</v>
      </c>
      <c r="O122" s="136">
        <v>39.950000000000003</v>
      </c>
    </row>
    <row r="123" spans="1:15" ht="20.25" customHeight="1" x14ac:dyDescent="0.35">
      <c r="A123" s="148" t="s">
        <v>260</v>
      </c>
      <c r="B123" s="132">
        <v>0</v>
      </c>
      <c r="C123" s="132">
        <v>38.840000000000003</v>
      </c>
      <c r="D123" s="132">
        <v>39.880000000000003</v>
      </c>
      <c r="E123" s="132">
        <v>39.18</v>
      </c>
      <c r="F123" s="135">
        <v>39.58</v>
      </c>
      <c r="G123" s="132">
        <v>38</v>
      </c>
      <c r="H123" s="132">
        <v>43.84</v>
      </c>
      <c r="I123" s="132">
        <v>43.84</v>
      </c>
      <c r="J123" s="132">
        <v>40.119999999999997</v>
      </c>
      <c r="K123" s="132">
        <v>39.68</v>
      </c>
      <c r="L123" s="132">
        <v>39.799999999999997</v>
      </c>
      <c r="M123" s="132">
        <v>0</v>
      </c>
      <c r="N123" s="135">
        <v>38.869999999999997</v>
      </c>
      <c r="O123" s="136">
        <v>39.89</v>
      </c>
    </row>
    <row r="124" spans="1:15" ht="20.25" customHeight="1" x14ac:dyDescent="0.35">
      <c r="A124" s="148" t="s">
        <v>261</v>
      </c>
      <c r="B124" s="132">
        <v>0</v>
      </c>
      <c r="C124" s="132">
        <v>38.520000000000003</v>
      </c>
      <c r="D124" s="132">
        <v>40.33</v>
      </c>
      <c r="E124" s="132">
        <v>39.15</v>
      </c>
      <c r="F124" s="135">
        <v>39.729999999999997</v>
      </c>
      <c r="G124" s="132">
        <v>38</v>
      </c>
      <c r="H124" s="132">
        <v>37.69</v>
      </c>
      <c r="I124" s="132">
        <v>37.69</v>
      </c>
      <c r="J124" s="132">
        <v>40.119999999999997</v>
      </c>
      <c r="K124" s="132">
        <v>39.68</v>
      </c>
      <c r="L124" s="132">
        <v>39.799999999999997</v>
      </c>
      <c r="M124" s="132">
        <v>0</v>
      </c>
      <c r="N124" s="135">
        <v>38.57</v>
      </c>
      <c r="O124" s="136">
        <v>40.270000000000003</v>
      </c>
    </row>
    <row r="125" spans="1:15" ht="20.25" customHeight="1" x14ac:dyDescent="0.35">
      <c r="A125" s="148" t="s">
        <v>262</v>
      </c>
      <c r="B125" s="132">
        <v>39.54</v>
      </c>
      <c r="C125" s="132">
        <v>38.35</v>
      </c>
      <c r="D125" s="132">
        <v>40.24</v>
      </c>
      <c r="E125" s="132">
        <v>39.19</v>
      </c>
      <c r="F125" s="135">
        <v>39.58</v>
      </c>
      <c r="G125" s="132">
        <v>39.54</v>
      </c>
      <c r="H125" s="132">
        <v>38.56</v>
      </c>
      <c r="I125" s="132">
        <v>38.56</v>
      </c>
      <c r="J125" s="132">
        <v>40.119999999999997</v>
      </c>
      <c r="K125" s="132">
        <v>39.53</v>
      </c>
      <c r="L125" s="132">
        <v>39.799999999999997</v>
      </c>
      <c r="M125" s="132">
        <v>0</v>
      </c>
      <c r="N125" s="135">
        <v>39.380000000000003</v>
      </c>
      <c r="O125" s="136">
        <v>39.619999999999997</v>
      </c>
    </row>
    <row r="126" spans="1:15" ht="20.25" customHeight="1" x14ac:dyDescent="0.35">
      <c r="A126" s="148" t="s">
        <v>263</v>
      </c>
      <c r="B126" s="132">
        <v>39.270000000000003</v>
      </c>
      <c r="C126" s="132">
        <v>38.450000000000003</v>
      </c>
      <c r="D126" s="132">
        <v>40.020000000000003</v>
      </c>
      <c r="E126" s="132">
        <v>39.17</v>
      </c>
      <c r="F126" s="135">
        <v>39.43</v>
      </c>
      <c r="G126" s="132">
        <v>0</v>
      </c>
      <c r="H126" s="132">
        <v>38.06</v>
      </c>
      <c r="I126" s="132">
        <v>38.06</v>
      </c>
      <c r="J126" s="132">
        <v>40.119999999999997</v>
      </c>
      <c r="K126" s="132">
        <v>39.450000000000003</v>
      </c>
      <c r="L126" s="132">
        <v>39.799999999999997</v>
      </c>
      <c r="M126" s="132">
        <v>0</v>
      </c>
      <c r="N126" s="135">
        <v>39.200000000000003</v>
      </c>
      <c r="O126" s="136">
        <v>39.46</v>
      </c>
    </row>
    <row r="127" spans="1:15" ht="20.25" customHeight="1" x14ac:dyDescent="0.35">
      <c r="A127" s="148" t="s">
        <v>264</v>
      </c>
      <c r="B127" s="132">
        <v>39.07</v>
      </c>
      <c r="C127" s="132">
        <v>38.299999999999997</v>
      </c>
      <c r="D127" s="132">
        <v>39.86</v>
      </c>
      <c r="E127" s="132">
        <v>39.119999999999997</v>
      </c>
      <c r="F127" s="135">
        <v>39.36</v>
      </c>
      <c r="G127" s="132">
        <v>39.42</v>
      </c>
      <c r="H127" s="132">
        <v>38.79</v>
      </c>
      <c r="I127" s="132">
        <v>38.79</v>
      </c>
      <c r="J127" s="132">
        <v>40</v>
      </c>
      <c r="K127" s="132">
        <v>39.409999999999997</v>
      </c>
      <c r="L127" s="132">
        <v>39.799999999999997</v>
      </c>
      <c r="M127" s="132">
        <v>0</v>
      </c>
      <c r="N127" s="135">
        <v>39.31</v>
      </c>
      <c r="O127" s="136">
        <v>39.369999999999997</v>
      </c>
    </row>
    <row r="128" spans="1:15" ht="20.25" customHeight="1" x14ac:dyDescent="0.35">
      <c r="A128" s="148" t="s">
        <v>265</v>
      </c>
      <c r="B128" s="132">
        <v>38.979999999999997</v>
      </c>
      <c r="C128" s="132">
        <v>38.340000000000003</v>
      </c>
      <c r="D128" s="132">
        <v>39.799999999999997</v>
      </c>
      <c r="E128" s="132">
        <v>39.130000000000003</v>
      </c>
      <c r="F128" s="135">
        <v>39.35</v>
      </c>
      <c r="G128" s="132">
        <v>39.89</v>
      </c>
      <c r="H128" s="132">
        <v>41.96</v>
      </c>
      <c r="I128" s="132">
        <v>41.96</v>
      </c>
      <c r="J128" s="132">
        <v>40</v>
      </c>
      <c r="K128" s="132">
        <v>39.43</v>
      </c>
      <c r="L128" s="132">
        <v>39.799999999999997</v>
      </c>
      <c r="M128" s="132">
        <v>0</v>
      </c>
      <c r="N128" s="135">
        <v>40.130000000000003</v>
      </c>
      <c r="O128" s="136">
        <v>39.270000000000003</v>
      </c>
    </row>
    <row r="129" spans="1:15" ht="20.25" customHeight="1" x14ac:dyDescent="0.35">
      <c r="A129" s="148" t="s">
        <v>266</v>
      </c>
      <c r="B129" s="132">
        <v>39.29</v>
      </c>
      <c r="C129" s="132">
        <v>38.39</v>
      </c>
      <c r="D129" s="132">
        <v>39.79</v>
      </c>
      <c r="E129" s="132">
        <v>39.130000000000003</v>
      </c>
      <c r="F129" s="135">
        <v>39.369999999999997</v>
      </c>
      <c r="G129" s="132">
        <v>39.4</v>
      </c>
      <c r="H129" s="132">
        <v>42.88</v>
      </c>
      <c r="I129" s="132">
        <v>42.88</v>
      </c>
      <c r="J129" s="132">
        <v>40</v>
      </c>
      <c r="K129" s="132">
        <v>39.39</v>
      </c>
      <c r="L129" s="132">
        <v>39.799999999999997</v>
      </c>
      <c r="M129" s="132">
        <v>0</v>
      </c>
      <c r="N129" s="135">
        <v>39.94</v>
      </c>
      <c r="O129" s="136">
        <v>39.26</v>
      </c>
    </row>
    <row r="130" spans="1:15" ht="20.25" customHeight="1" x14ac:dyDescent="0.35">
      <c r="A130" s="148" t="s">
        <v>267</v>
      </c>
      <c r="B130" s="132">
        <v>0</v>
      </c>
      <c r="C130" s="132">
        <v>38.42</v>
      </c>
      <c r="D130" s="132">
        <v>40.159999999999997</v>
      </c>
      <c r="E130" s="132">
        <v>39.130000000000003</v>
      </c>
      <c r="F130" s="135">
        <v>39.450000000000003</v>
      </c>
      <c r="G130" s="132">
        <v>39.4</v>
      </c>
      <c r="H130" s="132">
        <v>45.33</v>
      </c>
      <c r="I130" s="132">
        <v>45.33</v>
      </c>
      <c r="J130" s="132">
        <v>40</v>
      </c>
      <c r="K130" s="132">
        <v>39.4</v>
      </c>
      <c r="L130" s="132">
        <v>39.799999999999997</v>
      </c>
      <c r="M130" s="132">
        <v>0</v>
      </c>
      <c r="N130" s="135">
        <v>39.94</v>
      </c>
      <c r="O130" s="136">
        <v>39.22</v>
      </c>
    </row>
    <row r="131" spans="1:15" ht="20.25" customHeight="1" x14ac:dyDescent="0.35">
      <c r="A131" s="148" t="s">
        <v>268</v>
      </c>
      <c r="B131" s="132">
        <v>0</v>
      </c>
      <c r="C131" s="132">
        <v>38.270000000000003</v>
      </c>
      <c r="D131" s="132">
        <v>40.090000000000003</v>
      </c>
      <c r="E131" s="132">
        <v>39.17</v>
      </c>
      <c r="F131" s="135">
        <v>39.479999999999997</v>
      </c>
      <c r="G131" s="132">
        <v>38</v>
      </c>
      <c r="H131" s="132">
        <v>45.14</v>
      </c>
      <c r="I131" s="132">
        <v>45.14</v>
      </c>
      <c r="J131" s="132">
        <v>40</v>
      </c>
      <c r="K131" s="132">
        <v>39.42</v>
      </c>
      <c r="L131" s="132">
        <v>39.799999999999997</v>
      </c>
      <c r="M131" s="132">
        <v>0</v>
      </c>
      <c r="N131" s="135">
        <v>38.799999999999997</v>
      </c>
      <c r="O131" s="136">
        <v>40.04</v>
      </c>
    </row>
    <row r="132" spans="1:15" ht="20.25" customHeight="1" x14ac:dyDescent="0.35">
      <c r="A132" s="148" t="s">
        <v>269</v>
      </c>
      <c r="B132" s="132">
        <v>0</v>
      </c>
      <c r="C132" s="132">
        <v>38.26</v>
      </c>
      <c r="D132" s="132">
        <v>39.86</v>
      </c>
      <c r="E132" s="132">
        <v>39.159999999999997</v>
      </c>
      <c r="F132" s="135">
        <v>39.46</v>
      </c>
      <c r="G132" s="132">
        <v>39.380000000000003</v>
      </c>
      <c r="H132" s="132">
        <v>45.22</v>
      </c>
      <c r="I132" s="132">
        <v>45.22</v>
      </c>
      <c r="J132" s="132">
        <v>40</v>
      </c>
      <c r="K132" s="132">
        <v>39.369999999999997</v>
      </c>
      <c r="L132" s="132">
        <v>39.799999999999997</v>
      </c>
      <c r="M132" s="132">
        <v>0</v>
      </c>
      <c r="N132" s="135">
        <v>39.75</v>
      </c>
      <c r="O132" s="136">
        <v>39.130000000000003</v>
      </c>
    </row>
    <row r="133" spans="1:15" ht="20.25" customHeight="1" x14ac:dyDescent="0.35">
      <c r="A133" s="148" t="s">
        <v>270</v>
      </c>
      <c r="B133" s="132">
        <v>0</v>
      </c>
      <c r="C133" s="132">
        <v>38.229999999999997</v>
      </c>
      <c r="D133" s="132">
        <v>40.119999999999997</v>
      </c>
      <c r="E133" s="132">
        <v>39.130000000000003</v>
      </c>
      <c r="F133" s="135">
        <v>39.47</v>
      </c>
      <c r="G133" s="132">
        <v>39.479999999999997</v>
      </c>
      <c r="H133" s="132">
        <v>44.9</v>
      </c>
      <c r="I133" s="132">
        <v>44.9</v>
      </c>
      <c r="J133" s="132">
        <v>40</v>
      </c>
      <c r="K133" s="132">
        <v>39.47</v>
      </c>
      <c r="L133" s="132">
        <v>39.799999999999997</v>
      </c>
      <c r="M133" s="132">
        <v>0</v>
      </c>
      <c r="N133" s="135">
        <v>39.72</v>
      </c>
      <c r="O133" s="136">
        <v>39.08</v>
      </c>
    </row>
    <row r="134" spans="1:15" ht="20.25" customHeight="1" x14ac:dyDescent="0.35">
      <c r="A134" s="148" t="s">
        <v>271</v>
      </c>
      <c r="B134" s="132">
        <v>0</v>
      </c>
      <c r="C134" s="132">
        <v>38.18</v>
      </c>
      <c r="D134" s="132">
        <v>40.07</v>
      </c>
      <c r="E134" s="132">
        <v>39.14</v>
      </c>
      <c r="F134" s="135">
        <v>39.39</v>
      </c>
      <c r="G134" s="132">
        <v>39.35</v>
      </c>
      <c r="H134" s="132">
        <v>45.17</v>
      </c>
      <c r="I134" s="132">
        <v>45.17</v>
      </c>
      <c r="J134" s="132">
        <v>40</v>
      </c>
      <c r="K134" s="132">
        <v>39.340000000000003</v>
      </c>
      <c r="L134" s="132">
        <v>39.799999999999997</v>
      </c>
      <c r="M134" s="132">
        <v>0</v>
      </c>
      <c r="N134" s="135">
        <v>39.72</v>
      </c>
      <c r="O134" s="136">
        <v>39.090000000000003</v>
      </c>
    </row>
    <row r="135" spans="1:15" ht="20.25" customHeight="1" x14ac:dyDescent="0.35">
      <c r="A135" s="148" t="s">
        <v>272</v>
      </c>
      <c r="B135" s="132">
        <v>0</v>
      </c>
      <c r="C135" s="132">
        <v>38.56</v>
      </c>
      <c r="D135" s="132">
        <v>40.380000000000003</v>
      </c>
      <c r="E135" s="132">
        <v>39.11</v>
      </c>
      <c r="F135" s="135">
        <v>39.39</v>
      </c>
      <c r="G135" s="132">
        <v>39.5</v>
      </c>
      <c r="H135" s="132">
        <v>45.2</v>
      </c>
      <c r="I135" s="132">
        <v>45.2</v>
      </c>
      <c r="J135" s="132">
        <v>40</v>
      </c>
      <c r="K135" s="132">
        <v>39.49</v>
      </c>
      <c r="L135" s="132">
        <v>39.799999999999997</v>
      </c>
      <c r="M135" s="132">
        <v>0</v>
      </c>
      <c r="N135" s="135">
        <v>39.590000000000003</v>
      </c>
      <c r="O135" s="136">
        <v>39.26</v>
      </c>
    </row>
    <row r="136" spans="1:15" ht="20.25" customHeight="1" x14ac:dyDescent="0.35">
      <c r="A136" s="148" t="s">
        <v>273</v>
      </c>
      <c r="B136" s="132">
        <v>0</v>
      </c>
      <c r="C136" s="132">
        <v>38.32</v>
      </c>
      <c r="D136" s="132">
        <v>40.31</v>
      </c>
      <c r="E136" s="132">
        <v>39.1</v>
      </c>
      <c r="F136" s="135">
        <v>39.61</v>
      </c>
      <c r="G136" s="132">
        <v>39.56</v>
      </c>
      <c r="H136" s="132">
        <v>45.39</v>
      </c>
      <c r="I136" s="132">
        <v>45.39</v>
      </c>
      <c r="J136" s="132">
        <v>40</v>
      </c>
      <c r="K136" s="132">
        <v>39.549999999999997</v>
      </c>
      <c r="L136" s="132">
        <v>39.799999999999997</v>
      </c>
      <c r="M136" s="132">
        <v>0</v>
      </c>
      <c r="N136" s="135">
        <v>39.83</v>
      </c>
      <c r="O136" s="136">
        <v>39.450000000000003</v>
      </c>
    </row>
    <row r="137" spans="1:15" ht="20.25" customHeight="1" x14ac:dyDescent="0.35">
      <c r="A137" s="148" t="s">
        <v>274</v>
      </c>
      <c r="B137" s="132">
        <v>39.51</v>
      </c>
      <c r="C137" s="132">
        <v>38.72</v>
      </c>
      <c r="D137" s="132">
        <v>40.090000000000003</v>
      </c>
      <c r="E137" s="132">
        <v>39.11</v>
      </c>
      <c r="F137" s="135">
        <v>39.53</v>
      </c>
      <c r="G137" s="132">
        <v>39.51</v>
      </c>
      <c r="H137" s="132">
        <v>45.46</v>
      </c>
      <c r="I137" s="132">
        <v>45.46</v>
      </c>
      <c r="J137" s="132">
        <v>40</v>
      </c>
      <c r="K137" s="132">
        <v>39.5</v>
      </c>
      <c r="L137" s="132">
        <v>39.799999999999997</v>
      </c>
      <c r="M137" s="132">
        <v>0</v>
      </c>
      <c r="N137" s="135">
        <v>40.200000000000003</v>
      </c>
      <c r="O137" s="136">
        <v>39.39</v>
      </c>
    </row>
    <row r="138" spans="1:15" ht="20.25" customHeight="1" x14ac:dyDescent="0.35">
      <c r="A138" s="148" t="s">
        <v>275</v>
      </c>
      <c r="B138" s="132">
        <v>39.36</v>
      </c>
      <c r="C138" s="132">
        <v>38.69</v>
      </c>
      <c r="D138" s="132">
        <v>40.19</v>
      </c>
      <c r="E138" s="132">
        <v>39.119999999999997</v>
      </c>
      <c r="F138" s="135">
        <v>39.590000000000003</v>
      </c>
      <c r="G138" s="132">
        <v>39.6</v>
      </c>
      <c r="H138" s="132">
        <v>45.4</v>
      </c>
      <c r="I138" s="132">
        <v>45.4</v>
      </c>
      <c r="J138" s="132">
        <v>40</v>
      </c>
      <c r="K138" s="132">
        <v>39.6</v>
      </c>
      <c r="L138" s="132">
        <v>39.799999999999997</v>
      </c>
      <c r="M138" s="132">
        <v>0</v>
      </c>
      <c r="N138" s="135">
        <v>40.89</v>
      </c>
      <c r="O138" s="136">
        <v>39.47</v>
      </c>
    </row>
    <row r="139" spans="1:15" ht="20.25" customHeight="1" x14ac:dyDescent="0.35">
      <c r="A139" s="148" t="s">
        <v>276</v>
      </c>
      <c r="B139" s="132">
        <v>39.36</v>
      </c>
      <c r="C139" s="132">
        <v>39.049999999999997</v>
      </c>
      <c r="D139" s="132">
        <v>40.04</v>
      </c>
      <c r="E139" s="132">
        <v>39.119999999999997</v>
      </c>
      <c r="F139" s="135">
        <v>39.49</v>
      </c>
      <c r="G139" s="132">
        <v>39.6</v>
      </c>
      <c r="H139" s="132">
        <v>45.42</v>
      </c>
      <c r="I139" s="132">
        <v>45.42</v>
      </c>
      <c r="J139" s="132">
        <v>40</v>
      </c>
      <c r="K139" s="132">
        <v>39.54</v>
      </c>
      <c r="L139" s="132">
        <v>39.799999999999997</v>
      </c>
      <c r="M139" s="132">
        <v>0</v>
      </c>
      <c r="N139" s="135">
        <v>40.86</v>
      </c>
      <c r="O139" s="136">
        <v>39.340000000000003</v>
      </c>
    </row>
    <row r="140" spans="1:15" ht="20.25" customHeight="1" x14ac:dyDescent="0.35">
      <c r="A140" s="148" t="s">
        <v>277</v>
      </c>
      <c r="B140" s="132">
        <v>39.36</v>
      </c>
      <c r="C140" s="132">
        <v>38.46</v>
      </c>
      <c r="D140" s="132">
        <v>40.01</v>
      </c>
      <c r="E140" s="132">
        <v>39.11</v>
      </c>
      <c r="F140" s="135">
        <v>39.46</v>
      </c>
      <c r="G140" s="132">
        <v>39.6</v>
      </c>
      <c r="H140" s="132">
        <v>45.51</v>
      </c>
      <c r="I140" s="132">
        <v>45.51</v>
      </c>
      <c r="J140" s="132">
        <v>40</v>
      </c>
      <c r="K140" s="132">
        <v>39.51</v>
      </c>
      <c r="L140" s="132">
        <v>39.799999999999997</v>
      </c>
      <c r="M140" s="132">
        <v>0</v>
      </c>
      <c r="N140" s="135">
        <v>40.770000000000003</v>
      </c>
      <c r="O140" s="136">
        <v>39.28</v>
      </c>
    </row>
    <row r="141" spans="1:15" ht="20.25" customHeight="1" x14ac:dyDescent="0.35">
      <c r="A141" s="148" t="s">
        <v>278</v>
      </c>
      <c r="B141" s="132">
        <v>39.72</v>
      </c>
      <c r="C141" s="132">
        <v>38.700000000000003</v>
      </c>
      <c r="D141" s="132">
        <v>39.979999999999997</v>
      </c>
      <c r="E141" s="132">
        <v>39.119999999999997</v>
      </c>
      <c r="F141" s="135">
        <v>39.51</v>
      </c>
      <c r="G141" s="132">
        <v>39.58</v>
      </c>
      <c r="H141" s="132">
        <v>45.52</v>
      </c>
      <c r="I141" s="132">
        <v>45.52</v>
      </c>
      <c r="J141" s="132">
        <v>40</v>
      </c>
      <c r="K141" s="132">
        <v>39.57</v>
      </c>
      <c r="L141" s="132">
        <v>39.799999999999997</v>
      </c>
      <c r="M141" s="132">
        <v>0</v>
      </c>
      <c r="N141" s="135">
        <v>40.799999999999997</v>
      </c>
      <c r="O141" s="136">
        <v>39.32</v>
      </c>
    </row>
    <row r="142" spans="1:15" ht="20.25" customHeight="1" x14ac:dyDescent="0.35">
      <c r="A142" s="148" t="s">
        <v>279</v>
      </c>
      <c r="B142" s="132">
        <v>0</v>
      </c>
      <c r="C142" s="132">
        <v>38.46</v>
      </c>
      <c r="D142" s="132">
        <v>40</v>
      </c>
      <c r="E142" s="132">
        <v>39.11</v>
      </c>
      <c r="F142" s="135">
        <v>39.28</v>
      </c>
      <c r="G142" s="132">
        <v>39.4</v>
      </c>
      <c r="H142" s="132">
        <v>45.51</v>
      </c>
      <c r="I142" s="132">
        <v>45.51</v>
      </c>
      <c r="J142" s="132">
        <v>40</v>
      </c>
      <c r="K142" s="132">
        <v>39.44</v>
      </c>
      <c r="L142" s="132">
        <v>39.799999999999997</v>
      </c>
      <c r="M142" s="132">
        <v>0</v>
      </c>
      <c r="N142" s="135">
        <v>39.83</v>
      </c>
      <c r="O142" s="136">
        <v>38.92</v>
      </c>
    </row>
    <row r="143" spans="1:15" ht="20.25" customHeight="1" x14ac:dyDescent="0.35">
      <c r="A143" s="148" t="s">
        <v>280</v>
      </c>
      <c r="B143" s="132">
        <v>0</v>
      </c>
      <c r="C143" s="132">
        <v>38.380000000000003</v>
      </c>
      <c r="D143" s="132">
        <v>39.729999999999997</v>
      </c>
      <c r="E143" s="132">
        <v>39.1</v>
      </c>
      <c r="F143" s="135">
        <v>39.17</v>
      </c>
      <c r="G143" s="132">
        <v>39.4</v>
      </c>
      <c r="H143" s="132">
        <v>45.55</v>
      </c>
      <c r="I143" s="132">
        <v>45.55</v>
      </c>
      <c r="J143" s="132">
        <v>40</v>
      </c>
      <c r="K143" s="132">
        <v>39.42</v>
      </c>
      <c r="L143" s="132">
        <v>39.799999999999997</v>
      </c>
      <c r="M143" s="132">
        <v>0</v>
      </c>
      <c r="N143" s="135">
        <v>39.880000000000003</v>
      </c>
      <c r="O143" s="136">
        <v>38.700000000000003</v>
      </c>
    </row>
    <row r="144" spans="1:15" ht="20.25" customHeight="1" x14ac:dyDescent="0.35">
      <c r="A144" s="148" t="s">
        <v>281</v>
      </c>
      <c r="B144" s="132">
        <v>0</v>
      </c>
      <c r="C144" s="132">
        <v>38.28</v>
      </c>
      <c r="D144" s="132">
        <v>39.56</v>
      </c>
      <c r="E144" s="132">
        <v>39.1</v>
      </c>
      <c r="F144" s="135">
        <v>39.119999999999997</v>
      </c>
      <c r="G144" s="132">
        <v>39.4</v>
      </c>
      <c r="H144" s="132">
        <v>45.55</v>
      </c>
      <c r="I144" s="132">
        <v>45.55</v>
      </c>
      <c r="J144" s="132">
        <v>40</v>
      </c>
      <c r="K144" s="132">
        <v>39.479999999999997</v>
      </c>
      <c r="L144" s="132">
        <v>39.799999999999997</v>
      </c>
      <c r="M144" s="132">
        <v>0</v>
      </c>
      <c r="N144" s="135">
        <v>39.840000000000003</v>
      </c>
      <c r="O144" s="136">
        <v>38.64</v>
      </c>
    </row>
    <row r="145" spans="1:15" ht="20.25" customHeight="1" x14ac:dyDescent="0.35">
      <c r="A145" s="148" t="s">
        <v>282</v>
      </c>
      <c r="B145" s="132">
        <v>0</v>
      </c>
      <c r="C145" s="132">
        <v>38.549999999999997</v>
      </c>
      <c r="D145" s="132">
        <v>39.93</v>
      </c>
      <c r="E145" s="132">
        <v>39.1</v>
      </c>
      <c r="F145" s="135">
        <v>39.340000000000003</v>
      </c>
      <c r="G145" s="132">
        <v>39.299999999999997</v>
      </c>
      <c r="H145" s="132">
        <v>45.59</v>
      </c>
      <c r="I145" s="132">
        <v>45.59</v>
      </c>
      <c r="J145" s="132">
        <v>40</v>
      </c>
      <c r="K145" s="132">
        <v>39.5</v>
      </c>
      <c r="L145" s="132">
        <v>39.799999999999997</v>
      </c>
      <c r="M145" s="132">
        <v>0</v>
      </c>
      <c r="N145" s="135">
        <v>39.64</v>
      </c>
      <c r="O145" s="136">
        <v>39.14</v>
      </c>
    </row>
    <row r="146" spans="1:15" ht="20.25" customHeight="1" x14ac:dyDescent="0.35">
      <c r="A146" s="148" t="s">
        <v>283</v>
      </c>
      <c r="B146" s="132">
        <v>0</v>
      </c>
      <c r="C146" s="132">
        <v>38.46</v>
      </c>
      <c r="D146" s="132">
        <v>39.76</v>
      </c>
      <c r="E146" s="132">
        <v>39.1</v>
      </c>
      <c r="F146" s="135">
        <v>39.340000000000003</v>
      </c>
      <c r="G146" s="132">
        <v>39.4</v>
      </c>
      <c r="H146" s="132">
        <v>45.7</v>
      </c>
      <c r="I146" s="132">
        <v>45.7</v>
      </c>
      <c r="J146" s="132">
        <v>40</v>
      </c>
      <c r="K146" s="132">
        <v>39.32</v>
      </c>
      <c r="L146" s="132">
        <v>39.799999999999997</v>
      </c>
      <c r="M146" s="132">
        <v>0</v>
      </c>
      <c r="N146" s="135">
        <v>39.76</v>
      </c>
      <c r="O146" s="136">
        <v>38.97</v>
      </c>
    </row>
    <row r="147" spans="1:15" ht="20.25" customHeight="1" x14ac:dyDescent="0.35">
      <c r="A147" s="148" t="s">
        <v>284</v>
      </c>
      <c r="B147" s="132">
        <v>0</v>
      </c>
      <c r="C147" s="132">
        <v>37.950000000000003</v>
      </c>
      <c r="D147" s="132">
        <v>39.86</v>
      </c>
      <c r="E147" s="132">
        <v>39.1</v>
      </c>
      <c r="F147" s="135">
        <v>39.22</v>
      </c>
      <c r="G147" s="132">
        <v>39.4</v>
      </c>
      <c r="H147" s="132">
        <v>45.6</v>
      </c>
      <c r="I147" s="132">
        <v>45.6</v>
      </c>
      <c r="J147" s="132">
        <v>40</v>
      </c>
      <c r="K147" s="132">
        <v>39.369999999999997</v>
      </c>
      <c r="L147" s="132">
        <v>39.799999999999997</v>
      </c>
      <c r="M147" s="132">
        <v>0</v>
      </c>
      <c r="N147" s="135">
        <v>39.94</v>
      </c>
      <c r="O147" s="136">
        <v>38.83</v>
      </c>
    </row>
    <row r="148" spans="1:15" ht="20.25" customHeight="1" x14ac:dyDescent="0.35">
      <c r="A148" s="148" t="s">
        <v>285</v>
      </c>
      <c r="B148" s="132">
        <v>0</v>
      </c>
      <c r="C148" s="132">
        <v>38.450000000000003</v>
      </c>
      <c r="D148" s="132">
        <v>39.9</v>
      </c>
      <c r="E148" s="132">
        <v>39.1</v>
      </c>
      <c r="F148" s="135">
        <v>39.36</v>
      </c>
      <c r="G148" s="132">
        <v>39.4</v>
      </c>
      <c r="H148" s="132">
        <v>45.59</v>
      </c>
      <c r="I148" s="132">
        <v>45.59</v>
      </c>
      <c r="J148" s="132">
        <v>40</v>
      </c>
      <c r="K148" s="132">
        <v>39.61</v>
      </c>
      <c r="L148" s="132">
        <v>39.799999999999997</v>
      </c>
      <c r="M148" s="132">
        <v>0</v>
      </c>
      <c r="N148" s="135">
        <v>39.799999999999997</v>
      </c>
      <c r="O148" s="136">
        <v>38.99</v>
      </c>
    </row>
    <row r="149" spans="1:15" ht="20.25" customHeight="1" x14ac:dyDescent="0.35">
      <c r="A149" s="148" t="s">
        <v>286</v>
      </c>
      <c r="B149" s="132">
        <v>0</v>
      </c>
      <c r="C149" s="132">
        <v>38.44</v>
      </c>
      <c r="D149" s="132">
        <v>39.979999999999997</v>
      </c>
      <c r="E149" s="132">
        <v>39.1</v>
      </c>
      <c r="F149" s="135">
        <v>39.520000000000003</v>
      </c>
      <c r="G149" s="132">
        <v>39.4</v>
      </c>
      <c r="H149" s="132">
        <v>45.55</v>
      </c>
      <c r="I149" s="132">
        <v>45.55</v>
      </c>
      <c r="J149" s="132">
        <v>40</v>
      </c>
      <c r="K149" s="132">
        <v>39.479999999999997</v>
      </c>
      <c r="L149" s="132">
        <v>39.799999999999997</v>
      </c>
      <c r="M149" s="132">
        <v>0</v>
      </c>
      <c r="N149" s="135">
        <v>39.86</v>
      </c>
      <c r="O149" s="136">
        <v>39.32</v>
      </c>
    </row>
    <row r="150" spans="1:15" ht="20.25" customHeight="1" x14ac:dyDescent="0.35">
      <c r="A150" s="148" t="s">
        <v>287</v>
      </c>
      <c r="B150" s="132">
        <v>39</v>
      </c>
      <c r="C150" s="132">
        <v>38.700000000000003</v>
      </c>
      <c r="D150" s="132">
        <v>39.93</v>
      </c>
      <c r="E150" s="132">
        <v>39.1</v>
      </c>
      <c r="F150" s="135">
        <v>39.5</v>
      </c>
      <c r="G150" s="132">
        <v>39.299999999999997</v>
      </c>
      <c r="H150" s="132">
        <v>45.55</v>
      </c>
      <c r="I150" s="132">
        <v>45.55</v>
      </c>
      <c r="J150" s="132">
        <v>40</v>
      </c>
      <c r="K150" s="132">
        <v>39.89</v>
      </c>
      <c r="L150" s="132">
        <v>39.799999999999997</v>
      </c>
      <c r="M150" s="132">
        <v>0</v>
      </c>
      <c r="N150" s="135">
        <v>40.380000000000003</v>
      </c>
      <c r="O150" s="136">
        <v>39.299999999999997</v>
      </c>
    </row>
    <row r="151" spans="1:15" ht="20.25" customHeight="1" x14ac:dyDescent="0.35">
      <c r="A151" s="148" t="s">
        <v>288</v>
      </c>
      <c r="B151" s="132">
        <v>38.9</v>
      </c>
      <c r="C151" s="132">
        <v>38.630000000000003</v>
      </c>
      <c r="D151" s="132">
        <v>39.64</v>
      </c>
      <c r="E151" s="132">
        <v>39.1</v>
      </c>
      <c r="F151" s="135">
        <v>39.36</v>
      </c>
      <c r="G151" s="132">
        <v>39.299999999999997</v>
      </c>
      <c r="H151" s="132">
        <v>41.64</v>
      </c>
      <c r="I151" s="132">
        <v>41.64</v>
      </c>
      <c r="J151" s="132">
        <v>40</v>
      </c>
      <c r="K151" s="132">
        <v>39.369999999999997</v>
      </c>
      <c r="L151" s="132">
        <v>39.799999999999997</v>
      </c>
      <c r="M151" s="132">
        <v>0</v>
      </c>
      <c r="N151" s="135">
        <v>39.89</v>
      </c>
      <c r="O151" s="136">
        <v>39.26</v>
      </c>
    </row>
    <row r="152" spans="1:15" ht="20.25" customHeight="1" x14ac:dyDescent="0.35">
      <c r="A152" s="148" t="s">
        <v>289</v>
      </c>
      <c r="B152" s="132">
        <v>39.4</v>
      </c>
      <c r="C152" s="132">
        <v>38.65</v>
      </c>
      <c r="D152" s="132">
        <v>39.64</v>
      </c>
      <c r="E152" s="132">
        <v>39.1</v>
      </c>
      <c r="F152" s="135">
        <v>39.35</v>
      </c>
      <c r="G152" s="132">
        <v>39</v>
      </c>
      <c r="H152" s="132">
        <v>41.81</v>
      </c>
      <c r="I152" s="132">
        <v>41.81</v>
      </c>
      <c r="J152" s="132">
        <v>40</v>
      </c>
      <c r="K152" s="132">
        <v>39.369999999999997</v>
      </c>
      <c r="L152" s="132">
        <v>39.799999999999997</v>
      </c>
      <c r="M152" s="132">
        <v>0</v>
      </c>
      <c r="N152" s="135">
        <v>39.74</v>
      </c>
      <c r="O152" s="136">
        <v>39.270000000000003</v>
      </c>
    </row>
    <row r="153" spans="1:15" ht="20.25" customHeight="1" x14ac:dyDescent="0.35">
      <c r="A153" s="148" t="s">
        <v>290</v>
      </c>
      <c r="B153" s="132">
        <v>0</v>
      </c>
      <c r="C153" s="132">
        <v>38.450000000000003</v>
      </c>
      <c r="D153" s="132">
        <v>39.479999999999997</v>
      </c>
      <c r="E153" s="132">
        <v>39.1</v>
      </c>
      <c r="F153" s="135">
        <v>39.21</v>
      </c>
      <c r="G153" s="132">
        <v>39</v>
      </c>
      <c r="H153" s="132">
        <v>42.18</v>
      </c>
      <c r="I153" s="132">
        <v>42.18</v>
      </c>
      <c r="J153" s="132">
        <v>40</v>
      </c>
      <c r="K153" s="132">
        <v>39.25</v>
      </c>
      <c r="L153" s="132">
        <v>39.799999999999997</v>
      </c>
      <c r="M153" s="132">
        <v>0</v>
      </c>
      <c r="N153" s="135">
        <v>39.68</v>
      </c>
      <c r="O153" s="136">
        <v>39.08</v>
      </c>
    </row>
    <row r="154" spans="1:15" ht="20.25" customHeight="1" x14ac:dyDescent="0.35">
      <c r="A154" s="148" t="s">
        <v>291</v>
      </c>
      <c r="B154" s="132">
        <v>0</v>
      </c>
      <c r="C154" s="132">
        <v>38.64</v>
      </c>
      <c r="D154" s="132">
        <v>39.65</v>
      </c>
      <c r="E154" s="132">
        <v>39.1</v>
      </c>
      <c r="F154" s="135">
        <v>39.26</v>
      </c>
      <c r="G154" s="132">
        <v>39</v>
      </c>
      <c r="H154" s="132">
        <v>41.69</v>
      </c>
      <c r="I154" s="132">
        <v>41.69</v>
      </c>
      <c r="J154" s="132">
        <v>40</v>
      </c>
      <c r="K154" s="132">
        <v>39.200000000000003</v>
      </c>
      <c r="L154" s="132">
        <v>39.799999999999997</v>
      </c>
      <c r="M154" s="132">
        <v>0</v>
      </c>
      <c r="N154" s="135">
        <v>39.520000000000003</v>
      </c>
      <c r="O154" s="136">
        <v>39.159999999999997</v>
      </c>
    </row>
    <row r="155" spans="1:15" ht="20.25" customHeight="1" x14ac:dyDescent="0.35">
      <c r="A155" s="148" t="s">
        <v>292</v>
      </c>
      <c r="B155" s="132">
        <v>38.9</v>
      </c>
      <c r="C155" s="132">
        <v>38.68</v>
      </c>
      <c r="D155" s="132">
        <v>39.479999999999997</v>
      </c>
      <c r="E155" s="132">
        <v>39.1</v>
      </c>
      <c r="F155" s="135">
        <v>39.229999999999997</v>
      </c>
      <c r="G155" s="132">
        <v>39.299999999999997</v>
      </c>
      <c r="H155" s="132">
        <v>41.74</v>
      </c>
      <c r="I155" s="132">
        <v>41.74</v>
      </c>
      <c r="J155" s="132">
        <v>40</v>
      </c>
      <c r="K155" s="132">
        <v>39.18</v>
      </c>
      <c r="L155" s="132">
        <v>39.799999999999997</v>
      </c>
      <c r="M155" s="132">
        <v>0</v>
      </c>
      <c r="N155" s="135">
        <v>39.659999999999997</v>
      </c>
      <c r="O155" s="136">
        <v>39.049999999999997</v>
      </c>
    </row>
    <row r="156" spans="1:15" ht="20.25" customHeight="1" x14ac:dyDescent="0.35">
      <c r="A156" s="148" t="s">
        <v>293</v>
      </c>
      <c r="B156" s="132">
        <v>0</v>
      </c>
      <c r="C156" s="132">
        <v>38.47</v>
      </c>
      <c r="D156" s="132">
        <v>39.5</v>
      </c>
      <c r="E156" s="132">
        <v>39.07</v>
      </c>
      <c r="F156" s="135">
        <v>39.200000000000003</v>
      </c>
      <c r="G156" s="132">
        <v>39</v>
      </c>
      <c r="H156" s="132">
        <v>41.71</v>
      </c>
      <c r="I156" s="132">
        <v>41.71</v>
      </c>
      <c r="J156" s="132">
        <v>40</v>
      </c>
      <c r="K156" s="132">
        <v>39.03</v>
      </c>
      <c r="L156" s="132">
        <v>39.799999999999997</v>
      </c>
      <c r="M156" s="132">
        <v>0</v>
      </c>
      <c r="N156" s="135">
        <v>39.51</v>
      </c>
      <c r="O156" s="136">
        <v>39.049999999999997</v>
      </c>
    </row>
    <row r="157" spans="1:15" ht="20.25" customHeight="1" x14ac:dyDescent="0.35">
      <c r="A157" s="148" t="s">
        <v>294</v>
      </c>
      <c r="B157" s="132">
        <v>0</v>
      </c>
      <c r="C157" s="132">
        <v>38.299999999999997</v>
      </c>
      <c r="D157" s="132">
        <v>39.479999999999997</v>
      </c>
      <c r="E157" s="132">
        <v>39.11</v>
      </c>
      <c r="F157" s="135">
        <v>39.24</v>
      </c>
      <c r="G157" s="132">
        <v>39.200000000000003</v>
      </c>
      <c r="H157" s="132">
        <v>41.15</v>
      </c>
      <c r="I157" s="132">
        <v>41.15</v>
      </c>
      <c r="J157" s="132">
        <v>40</v>
      </c>
      <c r="K157" s="132">
        <v>39.19</v>
      </c>
      <c r="L157" s="132">
        <v>39.799999999999997</v>
      </c>
      <c r="M157" s="132">
        <v>0</v>
      </c>
      <c r="N157" s="135">
        <v>39.43</v>
      </c>
      <c r="O157" s="136">
        <v>39.07</v>
      </c>
    </row>
    <row r="158" spans="1:15" ht="20.25" customHeight="1" x14ac:dyDescent="0.35">
      <c r="A158" s="148" t="s">
        <v>295</v>
      </c>
      <c r="B158" s="132">
        <v>0</v>
      </c>
      <c r="C158" s="132">
        <v>38.409999999999997</v>
      </c>
      <c r="D158" s="132">
        <v>39.96</v>
      </c>
      <c r="E158" s="132">
        <v>39.1</v>
      </c>
      <c r="F158" s="135">
        <v>39.32</v>
      </c>
      <c r="G158" s="132">
        <v>39.200000000000003</v>
      </c>
      <c r="H158" s="132">
        <v>41.32</v>
      </c>
      <c r="I158" s="132">
        <v>41.32</v>
      </c>
      <c r="J158" s="132">
        <v>40</v>
      </c>
      <c r="K158" s="132">
        <v>39.25</v>
      </c>
      <c r="L158" s="132">
        <v>39.799999999999997</v>
      </c>
      <c r="M158" s="132">
        <v>0</v>
      </c>
      <c r="N158" s="135">
        <v>39.43</v>
      </c>
      <c r="O158" s="136">
        <v>39.18</v>
      </c>
    </row>
    <row r="159" spans="1:15" ht="20.25" customHeight="1" x14ac:dyDescent="0.35">
      <c r="A159" s="148" t="s">
        <v>296</v>
      </c>
      <c r="B159" s="132">
        <v>39.79</v>
      </c>
      <c r="C159" s="132">
        <v>38.47</v>
      </c>
      <c r="D159" s="132">
        <v>40.200000000000003</v>
      </c>
      <c r="E159" s="132">
        <v>39.1</v>
      </c>
      <c r="F159" s="135">
        <v>39.72</v>
      </c>
      <c r="G159" s="132">
        <v>39.6</v>
      </c>
      <c r="H159" s="132">
        <v>38.24</v>
      </c>
      <c r="I159" s="132">
        <v>38.24</v>
      </c>
      <c r="J159" s="132">
        <v>40</v>
      </c>
      <c r="K159" s="132">
        <v>39.270000000000003</v>
      </c>
      <c r="L159" s="132">
        <v>39.799999999999997</v>
      </c>
      <c r="M159" s="132">
        <v>0</v>
      </c>
      <c r="N159" s="135">
        <v>39.28</v>
      </c>
      <c r="O159" s="136">
        <v>39.9</v>
      </c>
    </row>
    <row r="160" spans="1:15" ht="20.25" customHeight="1" x14ac:dyDescent="0.35">
      <c r="A160" s="148" t="s">
        <v>297</v>
      </c>
      <c r="B160" s="132">
        <v>39.200000000000003</v>
      </c>
      <c r="C160" s="132">
        <v>38.76</v>
      </c>
      <c r="D160" s="132">
        <v>39.82</v>
      </c>
      <c r="E160" s="132">
        <v>39.1</v>
      </c>
      <c r="F160" s="135">
        <v>39.549999999999997</v>
      </c>
      <c r="G160" s="132">
        <v>39.200000000000003</v>
      </c>
      <c r="H160" s="132">
        <v>42.57</v>
      </c>
      <c r="I160" s="132">
        <v>42.57</v>
      </c>
      <c r="J160" s="132">
        <v>40</v>
      </c>
      <c r="K160" s="132">
        <v>39.44</v>
      </c>
      <c r="L160" s="132">
        <v>39.799999999999997</v>
      </c>
      <c r="M160" s="132">
        <v>0</v>
      </c>
      <c r="N160" s="135">
        <v>40.200000000000003</v>
      </c>
      <c r="O160" s="136">
        <v>39.43</v>
      </c>
    </row>
    <row r="161" spans="1:15" ht="20.25" customHeight="1" x14ac:dyDescent="0.35">
      <c r="A161" s="148" t="s">
        <v>298</v>
      </c>
      <c r="B161" s="132">
        <v>39.200000000000003</v>
      </c>
      <c r="C161" s="132">
        <v>38.72</v>
      </c>
      <c r="D161" s="132">
        <v>39.76</v>
      </c>
      <c r="E161" s="132">
        <v>39.1</v>
      </c>
      <c r="F161" s="135">
        <v>39.44</v>
      </c>
      <c r="G161" s="132">
        <v>0</v>
      </c>
      <c r="H161" s="132">
        <v>41.71</v>
      </c>
      <c r="I161" s="132">
        <v>41.71</v>
      </c>
      <c r="J161" s="132">
        <v>40</v>
      </c>
      <c r="K161" s="132">
        <v>39.299999999999997</v>
      </c>
      <c r="L161" s="132">
        <v>39.799999999999997</v>
      </c>
      <c r="M161" s="132">
        <v>0</v>
      </c>
      <c r="N161" s="135">
        <v>40</v>
      </c>
      <c r="O161" s="136">
        <v>39.369999999999997</v>
      </c>
    </row>
    <row r="162" spans="1:15" ht="20.25" customHeight="1" x14ac:dyDescent="0.35">
      <c r="A162" s="148" t="s">
        <v>299</v>
      </c>
      <c r="B162" s="132">
        <v>39.200000000000003</v>
      </c>
      <c r="C162" s="132">
        <v>38.770000000000003</v>
      </c>
      <c r="D162" s="132">
        <v>39.700000000000003</v>
      </c>
      <c r="E162" s="132">
        <v>39.1</v>
      </c>
      <c r="F162" s="135">
        <v>39.4</v>
      </c>
      <c r="G162" s="132">
        <v>39.200000000000003</v>
      </c>
      <c r="H162" s="132">
        <v>41.81</v>
      </c>
      <c r="I162" s="132">
        <v>41.81</v>
      </c>
      <c r="J162" s="132">
        <v>40</v>
      </c>
      <c r="K162" s="132">
        <v>39.29</v>
      </c>
      <c r="L162" s="132">
        <v>39.799999999999997</v>
      </c>
      <c r="M162" s="132">
        <v>0</v>
      </c>
      <c r="N162" s="135">
        <v>39.97</v>
      </c>
      <c r="O162" s="136">
        <v>39.340000000000003</v>
      </c>
    </row>
    <row r="163" spans="1:15" ht="20.25" customHeight="1" x14ac:dyDescent="0.35">
      <c r="A163" s="148" t="s">
        <v>300</v>
      </c>
      <c r="B163" s="132">
        <v>38.6</v>
      </c>
      <c r="C163" s="132">
        <v>38.68</v>
      </c>
      <c r="D163" s="132">
        <v>39.65</v>
      </c>
      <c r="E163" s="132">
        <v>38.97</v>
      </c>
      <c r="F163" s="135">
        <v>39.32</v>
      </c>
      <c r="G163" s="132">
        <v>39.299999999999997</v>
      </c>
      <c r="H163" s="132">
        <v>42.35</v>
      </c>
      <c r="I163" s="132">
        <v>42.35</v>
      </c>
      <c r="J163" s="132">
        <v>0</v>
      </c>
      <c r="K163" s="132">
        <v>37.99</v>
      </c>
      <c r="L163" s="132">
        <v>39.799999999999997</v>
      </c>
      <c r="M163" s="132">
        <v>0</v>
      </c>
      <c r="N163" s="135">
        <v>39.25</v>
      </c>
      <c r="O163" s="136">
        <v>39.32</v>
      </c>
    </row>
    <row r="164" spans="1:15" ht="20.25" customHeight="1" x14ac:dyDescent="0.35">
      <c r="A164" s="148" t="s">
        <v>301</v>
      </c>
      <c r="B164" s="132">
        <v>38.5</v>
      </c>
      <c r="C164" s="132">
        <v>38.72</v>
      </c>
      <c r="D164" s="132">
        <v>39.67</v>
      </c>
      <c r="E164" s="132">
        <v>39.19</v>
      </c>
      <c r="F164" s="135">
        <v>39.33</v>
      </c>
      <c r="G164" s="132">
        <v>0</v>
      </c>
      <c r="H164" s="132">
        <v>42.53</v>
      </c>
      <c r="I164" s="132">
        <v>42.53</v>
      </c>
      <c r="J164" s="132">
        <v>40</v>
      </c>
      <c r="K164" s="132">
        <v>38.06</v>
      </c>
      <c r="L164" s="132">
        <v>39.799999999999997</v>
      </c>
      <c r="M164" s="132">
        <v>0</v>
      </c>
      <c r="N164" s="135">
        <v>39.33</v>
      </c>
      <c r="O164" s="136">
        <v>39.33</v>
      </c>
    </row>
    <row r="165" spans="1:15" ht="20.25" customHeight="1" x14ac:dyDescent="0.35">
      <c r="A165" s="148" t="s">
        <v>302</v>
      </c>
      <c r="B165" s="132">
        <v>38.46</v>
      </c>
      <c r="C165" s="132">
        <v>38.67</v>
      </c>
      <c r="D165" s="132">
        <v>39.74</v>
      </c>
      <c r="E165" s="132">
        <v>38.96</v>
      </c>
      <c r="F165" s="135">
        <v>39.19</v>
      </c>
      <c r="G165" s="132">
        <v>0</v>
      </c>
      <c r="H165" s="132">
        <v>42.34</v>
      </c>
      <c r="I165" s="132">
        <v>42.34</v>
      </c>
      <c r="J165" s="132">
        <v>40</v>
      </c>
      <c r="K165" s="132">
        <v>38.119999999999997</v>
      </c>
      <c r="L165" s="132">
        <v>39.799999999999997</v>
      </c>
      <c r="M165" s="132">
        <v>0</v>
      </c>
      <c r="N165" s="135">
        <v>39.130000000000003</v>
      </c>
      <c r="O165" s="136">
        <v>39.200000000000003</v>
      </c>
    </row>
    <row r="166" spans="1:15" ht="20.25" customHeight="1" x14ac:dyDescent="0.35">
      <c r="A166" s="148" t="s">
        <v>303</v>
      </c>
      <c r="B166" s="132">
        <v>38.700000000000003</v>
      </c>
      <c r="C166" s="132">
        <v>38.82</v>
      </c>
      <c r="D166" s="132">
        <v>39.53</v>
      </c>
      <c r="E166" s="132">
        <v>39.26</v>
      </c>
      <c r="F166" s="135">
        <v>39.35</v>
      </c>
      <c r="G166" s="132">
        <v>39.29</v>
      </c>
      <c r="H166" s="132">
        <v>41.83</v>
      </c>
      <c r="I166" s="132">
        <v>41.83</v>
      </c>
      <c r="J166" s="132">
        <v>40</v>
      </c>
      <c r="K166" s="132">
        <v>38.53</v>
      </c>
      <c r="L166" s="132">
        <v>39.799999999999997</v>
      </c>
      <c r="M166" s="132">
        <v>0</v>
      </c>
      <c r="N166" s="135">
        <v>39.229999999999997</v>
      </c>
      <c r="O166" s="136">
        <v>39.369999999999997</v>
      </c>
    </row>
    <row r="167" spans="1:15" ht="20.25" customHeight="1" x14ac:dyDescent="0.35">
      <c r="A167" s="148" t="s">
        <v>304</v>
      </c>
      <c r="B167" s="132">
        <v>38.83</v>
      </c>
      <c r="C167" s="132">
        <v>38.71</v>
      </c>
      <c r="D167" s="132">
        <v>39.299999999999997</v>
      </c>
      <c r="E167" s="132">
        <v>39.21</v>
      </c>
      <c r="F167" s="135">
        <v>39.17</v>
      </c>
      <c r="G167" s="132">
        <v>39.18</v>
      </c>
      <c r="H167" s="132">
        <v>42.78</v>
      </c>
      <c r="I167" s="132">
        <v>42.78</v>
      </c>
      <c r="J167" s="132">
        <v>40</v>
      </c>
      <c r="K167" s="132">
        <v>38.22</v>
      </c>
      <c r="L167" s="132">
        <v>39.799999999999997</v>
      </c>
      <c r="M167" s="132">
        <v>0</v>
      </c>
      <c r="N167" s="135">
        <v>39.200000000000003</v>
      </c>
      <c r="O167" s="136">
        <v>39.159999999999997</v>
      </c>
    </row>
    <row r="168" spans="1:15" ht="20.25" customHeight="1" x14ac:dyDescent="0.35">
      <c r="A168" s="148" t="s">
        <v>305</v>
      </c>
      <c r="B168" s="132">
        <v>0</v>
      </c>
      <c r="C168" s="132">
        <v>38.6</v>
      </c>
      <c r="D168" s="132">
        <v>39.369999999999997</v>
      </c>
      <c r="E168" s="132">
        <v>39.299999999999997</v>
      </c>
      <c r="F168" s="135">
        <v>39.28</v>
      </c>
      <c r="G168" s="132">
        <v>39.17</v>
      </c>
      <c r="H168" s="132">
        <v>44.13</v>
      </c>
      <c r="I168" s="132">
        <v>44.13</v>
      </c>
      <c r="J168" s="132">
        <v>0</v>
      </c>
      <c r="K168" s="132">
        <v>38.46</v>
      </c>
      <c r="L168" s="132">
        <v>39.799999999999997</v>
      </c>
      <c r="M168" s="132">
        <v>0</v>
      </c>
      <c r="N168" s="135">
        <v>39.450000000000003</v>
      </c>
      <c r="O168" s="136">
        <v>39.19</v>
      </c>
    </row>
    <row r="169" spans="1:15" ht="20.25" customHeight="1" x14ac:dyDescent="0.35">
      <c r="A169" s="148" t="s">
        <v>306</v>
      </c>
      <c r="B169" s="132">
        <v>0</v>
      </c>
      <c r="C169" s="132">
        <v>38.549999999999997</v>
      </c>
      <c r="D169" s="132">
        <v>39.24</v>
      </c>
      <c r="E169" s="132">
        <v>39.299999999999997</v>
      </c>
      <c r="F169" s="135">
        <v>39.159999999999997</v>
      </c>
      <c r="G169" s="132">
        <v>39.28</v>
      </c>
      <c r="H169" s="132">
        <v>43.4</v>
      </c>
      <c r="I169" s="132">
        <v>43.4</v>
      </c>
      <c r="J169" s="132">
        <v>0</v>
      </c>
      <c r="K169" s="132">
        <v>38.54</v>
      </c>
      <c r="L169" s="132">
        <v>39.799999999999997</v>
      </c>
      <c r="M169" s="132">
        <v>0</v>
      </c>
      <c r="N169" s="135">
        <v>39.56</v>
      </c>
      <c r="O169" s="136">
        <v>38.86</v>
      </c>
    </row>
    <row r="170" spans="1:15" ht="20.25" customHeight="1" x14ac:dyDescent="0.35">
      <c r="A170" s="148" t="s">
        <v>307</v>
      </c>
      <c r="B170" s="132">
        <v>38.69</v>
      </c>
      <c r="C170" s="132">
        <v>38.64</v>
      </c>
      <c r="D170" s="132">
        <v>39.14</v>
      </c>
      <c r="E170" s="132">
        <v>39.299999999999997</v>
      </c>
      <c r="F170" s="135">
        <v>39.1</v>
      </c>
      <c r="G170" s="132">
        <v>39</v>
      </c>
      <c r="H170" s="132">
        <v>43.13</v>
      </c>
      <c r="I170" s="132">
        <v>43.13</v>
      </c>
      <c r="J170" s="132">
        <v>40</v>
      </c>
      <c r="K170" s="132">
        <v>38.340000000000003</v>
      </c>
      <c r="L170" s="132">
        <v>39.799999999999997</v>
      </c>
      <c r="M170" s="132">
        <v>0</v>
      </c>
      <c r="N170" s="135">
        <v>39.409999999999997</v>
      </c>
      <c r="O170" s="136">
        <v>38.96</v>
      </c>
    </row>
    <row r="171" spans="1:15" ht="20.25" customHeight="1" x14ac:dyDescent="0.35">
      <c r="A171" s="148" t="s">
        <v>308</v>
      </c>
      <c r="B171" s="132">
        <v>39.11</v>
      </c>
      <c r="C171" s="132">
        <v>38.619999999999997</v>
      </c>
      <c r="D171" s="132">
        <v>39.950000000000003</v>
      </c>
      <c r="E171" s="132">
        <v>39.29</v>
      </c>
      <c r="F171" s="135">
        <v>39.65</v>
      </c>
      <c r="G171" s="132">
        <v>39.479999999999997</v>
      </c>
      <c r="H171" s="132">
        <v>42.99</v>
      </c>
      <c r="I171" s="132">
        <v>42.99</v>
      </c>
      <c r="J171" s="132">
        <v>40</v>
      </c>
      <c r="K171" s="132">
        <v>39.130000000000003</v>
      </c>
      <c r="L171" s="132">
        <v>39.799999999999997</v>
      </c>
      <c r="M171" s="132">
        <v>0</v>
      </c>
      <c r="N171" s="135">
        <v>39.93</v>
      </c>
      <c r="O171" s="136">
        <v>39.520000000000003</v>
      </c>
    </row>
    <row r="172" spans="1:15" ht="20.25" customHeight="1" x14ac:dyDescent="0.35">
      <c r="A172" s="148" t="s">
        <v>309</v>
      </c>
      <c r="B172" s="132">
        <v>38.75</v>
      </c>
      <c r="C172" s="132">
        <v>38.479999999999997</v>
      </c>
      <c r="D172" s="132">
        <v>39.340000000000003</v>
      </c>
      <c r="E172" s="132">
        <v>39.270000000000003</v>
      </c>
      <c r="F172" s="135">
        <v>39.22</v>
      </c>
      <c r="G172" s="132">
        <v>39.299999999999997</v>
      </c>
      <c r="H172" s="132">
        <v>42.93</v>
      </c>
      <c r="I172" s="132">
        <v>42.93</v>
      </c>
      <c r="J172" s="132">
        <v>40</v>
      </c>
      <c r="K172" s="132">
        <v>38.42</v>
      </c>
      <c r="L172" s="132">
        <v>39.799999999999997</v>
      </c>
      <c r="M172" s="132">
        <v>0</v>
      </c>
      <c r="N172" s="135">
        <v>39.479999999999997</v>
      </c>
      <c r="O172" s="136">
        <v>39.15</v>
      </c>
    </row>
    <row r="173" spans="1:15" ht="20.25" customHeight="1" x14ac:dyDescent="0.35">
      <c r="A173" s="148" t="s">
        <v>310</v>
      </c>
      <c r="B173" s="132">
        <v>38.380000000000003</v>
      </c>
      <c r="C173" s="132">
        <v>38.54</v>
      </c>
      <c r="D173" s="132">
        <v>39.75</v>
      </c>
      <c r="E173" s="132">
        <v>39.270000000000003</v>
      </c>
      <c r="F173" s="135">
        <v>39.36</v>
      </c>
      <c r="G173" s="132">
        <v>0</v>
      </c>
      <c r="H173" s="132">
        <v>43.18</v>
      </c>
      <c r="I173" s="132">
        <v>43.18</v>
      </c>
      <c r="J173" s="132">
        <v>40</v>
      </c>
      <c r="K173" s="132">
        <v>38.159999999999997</v>
      </c>
      <c r="L173" s="132">
        <v>39.799999999999997</v>
      </c>
      <c r="M173" s="132">
        <v>0</v>
      </c>
      <c r="N173" s="135">
        <v>39.39</v>
      </c>
      <c r="O173" s="136">
        <v>39.36</v>
      </c>
    </row>
    <row r="174" spans="1:15" ht="20.25" customHeight="1" x14ac:dyDescent="0.35">
      <c r="A174" s="148" t="s">
        <v>311</v>
      </c>
      <c r="B174" s="132">
        <v>38.56</v>
      </c>
      <c r="C174" s="132">
        <v>38.42</v>
      </c>
      <c r="D174" s="132">
        <v>39.67</v>
      </c>
      <c r="E174" s="132">
        <v>39.200000000000003</v>
      </c>
      <c r="F174" s="135">
        <v>39.33</v>
      </c>
      <c r="G174" s="132">
        <v>39.39</v>
      </c>
      <c r="H174" s="132">
        <v>42.71</v>
      </c>
      <c r="I174" s="132">
        <v>42.71</v>
      </c>
      <c r="J174" s="132">
        <v>40</v>
      </c>
      <c r="K174" s="132">
        <v>38.08</v>
      </c>
      <c r="L174" s="132">
        <v>39.799999999999997</v>
      </c>
      <c r="M174" s="132">
        <v>0</v>
      </c>
      <c r="N174" s="135">
        <v>39.130000000000003</v>
      </c>
      <c r="O174" s="136">
        <v>39.35</v>
      </c>
    </row>
    <row r="175" spans="1:15" ht="20.25" customHeight="1" x14ac:dyDescent="0.35">
      <c r="A175" s="148" t="s">
        <v>312</v>
      </c>
      <c r="B175" s="132">
        <v>39.03</v>
      </c>
      <c r="C175" s="132">
        <v>38.43</v>
      </c>
      <c r="D175" s="132">
        <v>39.46</v>
      </c>
      <c r="E175" s="132">
        <v>39.15</v>
      </c>
      <c r="F175" s="135">
        <v>39.19</v>
      </c>
      <c r="G175" s="132">
        <v>39.25</v>
      </c>
      <c r="H175" s="132">
        <v>41.85</v>
      </c>
      <c r="I175" s="132">
        <v>41.85</v>
      </c>
      <c r="J175" s="132">
        <v>40</v>
      </c>
      <c r="K175" s="132">
        <v>39.25</v>
      </c>
      <c r="L175" s="132">
        <v>39.799999999999997</v>
      </c>
      <c r="M175" s="132">
        <v>0</v>
      </c>
      <c r="N175" s="135">
        <v>39.979999999999997</v>
      </c>
      <c r="O175" s="136">
        <v>39.08</v>
      </c>
    </row>
    <row r="176" spans="1:15" ht="20.25" customHeight="1" x14ac:dyDescent="0.35">
      <c r="A176" s="148" t="s">
        <v>313</v>
      </c>
      <c r="B176" s="132">
        <v>38.840000000000003</v>
      </c>
      <c r="C176" s="132">
        <v>38.53</v>
      </c>
      <c r="D176" s="132">
        <v>39.450000000000003</v>
      </c>
      <c r="E176" s="132">
        <v>39.369999999999997</v>
      </c>
      <c r="F176" s="135">
        <v>39.24</v>
      </c>
      <c r="G176" s="132">
        <v>39.25</v>
      </c>
      <c r="H176" s="132">
        <v>40.869999999999997</v>
      </c>
      <c r="I176" s="132">
        <v>40.869999999999997</v>
      </c>
      <c r="J176" s="132">
        <v>40</v>
      </c>
      <c r="K176" s="132">
        <v>39.25</v>
      </c>
      <c r="L176" s="132">
        <v>39.799999999999997</v>
      </c>
      <c r="M176" s="132">
        <v>0</v>
      </c>
      <c r="N176" s="135">
        <v>39.770000000000003</v>
      </c>
      <c r="O176" s="136">
        <v>39.17</v>
      </c>
    </row>
    <row r="177" spans="1:15" ht="20.25" customHeight="1" x14ac:dyDescent="0.35">
      <c r="A177" s="148" t="s">
        <v>314</v>
      </c>
      <c r="B177" s="132">
        <v>39.090000000000003</v>
      </c>
      <c r="C177" s="132">
        <v>38.5</v>
      </c>
      <c r="D177" s="132">
        <v>39.369999999999997</v>
      </c>
      <c r="E177" s="132">
        <v>39.19</v>
      </c>
      <c r="F177" s="135">
        <v>39.17</v>
      </c>
      <c r="G177" s="132">
        <v>39.19</v>
      </c>
      <c r="H177" s="132">
        <v>39.86</v>
      </c>
      <c r="I177" s="132">
        <v>39.86</v>
      </c>
      <c r="J177" s="132">
        <v>40</v>
      </c>
      <c r="K177" s="132">
        <v>39.19</v>
      </c>
      <c r="L177" s="132">
        <v>39.799999999999997</v>
      </c>
      <c r="M177" s="132">
        <v>0</v>
      </c>
      <c r="N177" s="135">
        <v>39.39</v>
      </c>
      <c r="O177" s="136">
        <v>39.130000000000003</v>
      </c>
    </row>
    <row r="178" spans="1:15" ht="20.25" customHeight="1" x14ac:dyDescent="0.35">
      <c r="A178" s="148" t="s">
        <v>315</v>
      </c>
      <c r="B178" s="132">
        <v>0</v>
      </c>
      <c r="C178" s="132">
        <v>38.49</v>
      </c>
      <c r="D178" s="132">
        <v>39.229999999999997</v>
      </c>
      <c r="E178" s="132">
        <v>39.28</v>
      </c>
      <c r="F178" s="135">
        <v>39.1</v>
      </c>
      <c r="G178" s="132">
        <v>39.159999999999997</v>
      </c>
      <c r="H178" s="132">
        <v>40.64</v>
      </c>
      <c r="I178" s="132">
        <v>40.64</v>
      </c>
      <c r="J178" s="132">
        <v>40</v>
      </c>
      <c r="K178" s="132">
        <v>39.159999999999997</v>
      </c>
      <c r="L178" s="132">
        <v>39.799999999999997</v>
      </c>
      <c r="M178" s="132">
        <v>0</v>
      </c>
      <c r="N178" s="135">
        <v>39.44</v>
      </c>
      <c r="O178" s="136">
        <v>38.950000000000003</v>
      </c>
    </row>
    <row r="179" spans="1:15" ht="20.25" customHeight="1" x14ac:dyDescent="0.35">
      <c r="A179" s="148" t="s">
        <v>316</v>
      </c>
      <c r="B179" s="132">
        <v>0</v>
      </c>
      <c r="C179" s="132">
        <v>38.299999999999997</v>
      </c>
      <c r="D179" s="132">
        <v>38.840000000000003</v>
      </c>
      <c r="E179" s="132">
        <v>39.299999999999997</v>
      </c>
      <c r="F179" s="135">
        <v>39</v>
      </c>
      <c r="G179" s="132">
        <v>39.15</v>
      </c>
      <c r="H179" s="132">
        <v>40.58</v>
      </c>
      <c r="I179" s="132">
        <v>40.58</v>
      </c>
      <c r="J179" s="132">
        <v>40</v>
      </c>
      <c r="K179" s="132">
        <v>39.15</v>
      </c>
      <c r="L179" s="132">
        <v>39.799999999999997</v>
      </c>
      <c r="M179" s="132">
        <v>0</v>
      </c>
      <c r="N179" s="135">
        <v>39.32</v>
      </c>
      <c r="O179" s="136">
        <v>38.770000000000003</v>
      </c>
    </row>
    <row r="180" spans="1:15" ht="20.25" customHeight="1" x14ac:dyDescent="0.35">
      <c r="A180" s="148" t="s">
        <v>317</v>
      </c>
      <c r="B180" s="132">
        <v>0</v>
      </c>
      <c r="C180" s="132">
        <v>38.5</v>
      </c>
      <c r="D180" s="132">
        <v>39.07</v>
      </c>
      <c r="E180" s="132">
        <v>39.299999999999997</v>
      </c>
      <c r="F180" s="135">
        <v>39.1</v>
      </c>
      <c r="G180" s="132">
        <v>39.24</v>
      </c>
      <c r="H180" s="132">
        <v>39.39</v>
      </c>
      <c r="I180" s="132">
        <v>39.39</v>
      </c>
      <c r="J180" s="132">
        <v>40</v>
      </c>
      <c r="K180" s="132">
        <v>39.24</v>
      </c>
      <c r="L180" s="132">
        <v>39.799999999999997</v>
      </c>
      <c r="M180" s="132">
        <v>0</v>
      </c>
      <c r="N180" s="135">
        <v>39.270000000000003</v>
      </c>
      <c r="O180" s="136">
        <v>39.020000000000003</v>
      </c>
    </row>
    <row r="181" spans="1:15" ht="20.25" customHeight="1" x14ac:dyDescent="0.35">
      <c r="A181" s="148" t="s">
        <v>318</v>
      </c>
      <c r="B181" s="132">
        <v>0</v>
      </c>
      <c r="C181" s="132">
        <v>39.1</v>
      </c>
      <c r="D181" s="132">
        <v>39.07</v>
      </c>
      <c r="E181" s="132">
        <v>39.299999999999997</v>
      </c>
      <c r="F181" s="135">
        <v>39.18</v>
      </c>
      <c r="G181" s="132">
        <v>39.369999999999997</v>
      </c>
      <c r="H181" s="132">
        <v>37.4</v>
      </c>
      <c r="I181" s="132">
        <v>37.4</v>
      </c>
      <c r="J181" s="132">
        <v>40</v>
      </c>
      <c r="K181" s="132">
        <v>39.369999999999997</v>
      </c>
      <c r="L181" s="132">
        <v>39.799999999999997</v>
      </c>
      <c r="M181" s="132">
        <v>0</v>
      </c>
      <c r="N181" s="135">
        <v>39.28</v>
      </c>
      <c r="O181" s="136">
        <v>39.11</v>
      </c>
    </row>
    <row r="182" spans="1:15" ht="20.25" customHeight="1" x14ac:dyDescent="0.35">
      <c r="A182" s="148" t="s">
        <v>319</v>
      </c>
      <c r="B182" s="132">
        <v>0</v>
      </c>
      <c r="C182" s="132">
        <v>39.299999999999997</v>
      </c>
      <c r="D182" s="132">
        <v>39.11</v>
      </c>
      <c r="E182" s="132">
        <v>39.25</v>
      </c>
      <c r="F182" s="135">
        <v>39.200000000000003</v>
      </c>
      <c r="G182" s="132">
        <v>39.159999999999997</v>
      </c>
      <c r="H182" s="132">
        <v>41.07</v>
      </c>
      <c r="I182" s="132">
        <v>41.07</v>
      </c>
      <c r="J182" s="132">
        <v>40</v>
      </c>
      <c r="K182" s="132">
        <v>39.159999999999997</v>
      </c>
      <c r="L182" s="132">
        <v>39.799999999999997</v>
      </c>
      <c r="M182" s="132">
        <v>0</v>
      </c>
      <c r="N182" s="135">
        <v>39.44</v>
      </c>
      <c r="O182" s="136">
        <v>39.04</v>
      </c>
    </row>
    <row r="183" spans="1:15" ht="20.25" customHeight="1" x14ac:dyDescent="0.35">
      <c r="A183" s="148" t="s">
        <v>320</v>
      </c>
      <c r="B183" s="132">
        <v>0</v>
      </c>
      <c r="C183" s="132">
        <v>38.6</v>
      </c>
      <c r="D183" s="132">
        <v>39.83</v>
      </c>
      <c r="E183" s="132">
        <v>39.24</v>
      </c>
      <c r="F183" s="135">
        <v>39.450000000000003</v>
      </c>
      <c r="G183" s="132">
        <v>39.6</v>
      </c>
      <c r="H183" s="132">
        <v>41</v>
      </c>
      <c r="I183" s="132">
        <v>41</v>
      </c>
      <c r="J183" s="132">
        <v>40</v>
      </c>
      <c r="K183" s="132">
        <v>39.6</v>
      </c>
      <c r="L183" s="132">
        <v>39.799999999999997</v>
      </c>
      <c r="M183" s="132">
        <v>0</v>
      </c>
      <c r="N183" s="135">
        <v>39.75</v>
      </c>
      <c r="O183" s="136">
        <v>39.22</v>
      </c>
    </row>
    <row r="184" spans="1:15" ht="20.25" customHeight="1" x14ac:dyDescent="0.35">
      <c r="A184" s="148" t="s">
        <v>321</v>
      </c>
      <c r="B184" s="132">
        <v>0</v>
      </c>
      <c r="C184" s="132">
        <v>38.799999999999997</v>
      </c>
      <c r="D184" s="132">
        <v>39.54</v>
      </c>
      <c r="E184" s="132">
        <v>38.22</v>
      </c>
      <c r="F184" s="135">
        <v>39.29</v>
      </c>
      <c r="G184" s="132">
        <v>39.43</v>
      </c>
      <c r="H184" s="132">
        <v>42.85</v>
      </c>
      <c r="I184" s="132">
        <v>42.85</v>
      </c>
      <c r="J184" s="132">
        <v>0</v>
      </c>
      <c r="K184" s="132">
        <v>39.43</v>
      </c>
      <c r="L184" s="132">
        <v>39.799999999999997</v>
      </c>
      <c r="M184" s="132">
        <v>0</v>
      </c>
      <c r="N184" s="135">
        <v>39.81</v>
      </c>
      <c r="O184" s="136">
        <v>39.1</v>
      </c>
    </row>
    <row r="185" spans="1:15" ht="20.25" customHeight="1" x14ac:dyDescent="0.35">
      <c r="A185" s="148" t="s">
        <v>322</v>
      </c>
      <c r="B185" s="132">
        <v>38.68</v>
      </c>
      <c r="C185" s="132">
        <v>38.43</v>
      </c>
      <c r="D185" s="132">
        <v>38.57</v>
      </c>
      <c r="E185" s="132">
        <v>40.42</v>
      </c>
      <c r="F185" s="135">
        <v>38.99</v>
      </c>
      <c r="G185" s="132">
        <v>39.21</v>
      </c>
      <c r="H185" s="132">
        <v>41.52</v>
      </c>
      <c r="I185" s="132">
        <v>41.52</v>
      </c>
      <c r="J185" s="132">
        <v>0</v>
      </c>
      <c r="K185" s="132">
        <v>39.21</v>
      </c>
      <c r="L185" s="132">
        <v>39.799999999999997</v>
      </c>
      <c r="M185" s="132">
        <v>0</v>
      </c>
      <c r="N185" s="135">
        <v>39.85</v>
      </c>
      <c r="O185" s="136">
        <v>38.869999999999997</v>
      </c>
    </row>
    <row r="186" spans="1:15" ht="20.25" customHeight="1" x14ac:dyDescent="0.35">
      <c r="A186" s="148" t="s">
        <v>323</v>
      </c>
      <c r="B186" s="132">
        <v>38.61</v>
      </c>
      <c r="C186" s="132">
        <v>38.4</v>
      </c>
      <c r="D186" s="132">
        <v>39.369999999999997</v>
      </c>
      <c r="E186" s="132">
        <v>39.770000000000003</v>
      </c>
      <c r="F186" s="135">
        <v>39.31</v>
      </c>
      <c r="G186" s="132">
        <v>39.25</v>
      </c>
      <c r="H186" s="132">
        <v>41.5</v>
      </c>
      <c r="I186" s="132">
        <v>41.5</v>
      </c>
      <c r="J186" s="132">
        <v>0</v>
      </c>
      <c r="K186" s="132">
        <v>39.25</v>
      </c>
      <c r="L186" s="132">
        <v>39.799999999999997</v>
      </c>
      <c r="M186" s="132">
        <v>0</v>
      </c>
      <c r="N186" s="135">
        <v>39.57</v>
      </c>
      <c r="O186" s="136">
        <v>39.28</v>
      </c>
    </row>
    <row r="187" spans="1:15" ht="20.25" customHeight="1" x14ac:dyDescent="0.35">
      <c r="A187" s="148" t="s">
        <v>324</v>
      </c>
      <c r="B187" s="132">
        <v>38.86</v>
      </c>
      <c r="C187" s="132">
        <v>38.33</v>
      </c>
      <c r="D187" s="132">
        <v>39.36</v>
      </c>
      <c r="E187" s="132">
        <v>39.32</v>
      </c>
      <c r="F187" s="135">
        <v>39.17</v>
      </c>
      <c r="G187" s="132">
        <v>38.78</v>
      </c>
      <c r="H187" s="132">
        <v>39.61</v>
      </c>
      <c r="I187" s="132">
        <v>39.61</v>
      </c>
      <c r="J187" s="132">
        <v>40</v>
      </c>
      <c r="K187" s="132">
        <v>39.39</v>
      </c>
      <c r="L187" s="132">
        <v>39.799999999999997</v>
      </c>
      <c r="M187" s="132">
        <v>0</v>
      </c>
      <c r="N187" s="135">
        <v>39.31</v>
      </c>
      <c r="O187" s="136">
        <v>39.14</v>
      </c>
    </row>
    <row r="188" spans="1:15" ht="20.25" customHeight="1" x14ac:dyDescent="0.35">
      <c r="A188" s="148" t="s">
        <v>325</v>
      </c>
      <c r="B188" s="132">
        <v>38.840000000000003</v>
      </c>
      <c r="C188" s="132">
        <v>38.58</v>
      </c>
      <c r="D188" s="132">
        <v>39.47</v>
      </c>
      <c r="E188" s="132">
        <v>39.1</v>
      </c>
      <c r="F188" s="135">
        <v>39.26</v>
      </c>
      <c r="G188" s="132">
        <v>39.25</v>
      </c>
      <c r="H188" s="132">
        <v>40.9</v>
      </c>
      <c r="I188" s="132">
        <v>40.9</v>
      </c>
      <c r="J188" s="132">
        <v>0</v>
      </c>
      <c r="K188" s="132">
        <v>39.409999999999997</v>
      </c>
      <c r="L188" s="132">
        <v>39.799999999999997</v>
      </c>
      <c r="M188" s="132">
        <v>0</v>
      </c>
      <c r="N188" s="135">
        <v>39.840000000000003</v>
      </c>
      <c r="O188" s="136">
        <v>39.18</v>
      </c>
    </row>
    <row r="189" spans="1:15" ht="20.25" customHeight="1" x14ac:dyDescent="0.35">
      <c r="A189" s="148" t="s">
        <v>326</v>
      </c>
      <c r="B189" s="132">
        <v>39.090000000000003</v>
      </c>
      <c r="C189" s="132">
        <v>38.5</v>
      </c>
      <c r="D189" s="132">
        <v>39.380000000000003</v>
      </c>
      <c r="E189" s="132">
        <v>39.15</v>
      </c>
      <c r="F189" s="135">
        <v>39.21</v>
      </c>
      <c r="G189" s="132">
        <v>39.19</v>
      </c>
      <c r="H189" s="132">
        <v>41.44</v>
      </c>
      <c r="I189" s="132">
        <v>41.44</v>
      </c>
      <c r="J189" s="132">
        <v>40</v>
      </c>
      <c r="K189" s="132">
        <v>39.32</v>
      </c>
      <c r="L189" s="132">
        <v>39.799999999999997</v>
      </c>
      <c r="M189" s="132">
        <v>39.159999999999997</v>
      </c>
      <c r="N189" s="135">
        <v>39.71</v>
      </c>
      <c r="O189" s="136">
        <v>39.07</v>
      </c>
    </row>
    <row r="190" spans="1:15" ht="20.25" customHeight="1" x14ac:dyDescent="0.35">
      <c r="A190" s="148" t="s">
        <v>327</v>
      </c>
      <c r="B190" s="132">
        <v>38.68</v>
      </c>
      <c r="C190" s="132">
        <v>38.4</v>
      </c>
      <c r="D190" s="132">
        <v>39.409999999999997</v>
      </c>
      <c r="E190" s="132">
        <v>40.25</v>
      </c>
      <c r="F190" s="135">
        <v>39.659999999999997</v>
      </c>
      <c r="G190" s="132">
        <v>39.159999999999997</v>
      </c>
      <c r="H190" s="132">
        <v>44.26</v>
      </c>
      <c r="I190" s="132">
        <v>44.26</v>
      </c>
      <c r="J190" s="132">
        <v>40</v>
      </c>
      <c r="K190" s="132">
        <v>39.53</v>
      </c>
      <c r="L190" s="132">
        <v>39.799999999999997</v>
      </c>
      <c r="M190" s="132">
        <v>0</v>
      </c>
      <c r="N190" s="135">
        <v>39.78</v>
      </c>
      <c r="O190" s="136">
        <v>39.58</v>
      </c>
    </row>
    <row r="191" spans="1:15" ht="20.25" customHeight="1" x14ac:dyDescent="0.35">
      <c r="A191" s="148" t="s">
        <v>328</v>
      </c>
      <c r="B191" s="132">
        <v>0</v>
      </c>
      <c r="C191" s="132">
        <v>38.65</v>
      </c>
      <c r="D191" s="132">
        <v>39.31</v>
      </c>
      <c r="E191" s="132">
        <v>39.299999999999997</v>
      </c>
      <c r="F191" s="135">
        <v>39.299999999999997</v>
      </c>
      <c r="G191" s="132">
        <v>39.15</v>
      </c>
      <c r="H191" s="132">
        <v>41.23</v>
      </c>
      <c r="I191" s="132">
        <v>41.23</v>
      </c>
      <c r="J191" s="132">
        <v>40</v>
      </c>
      <c r="K191" s="132">
        <v>39.58</v>
      </c>
      <c r="L191" s="132">
        <v>39.799999999999997</v>
      </c>
      <c r="M191" s="132">
        <v>39.47</v>
      </c>
      <c r="N191" s="135">
        <v>39.56</v>
      </c>
      <c r="O191" s="136">
        <v>39.04</v>
      </c>
    </row>
    <row r="192" spans="1:15" ht="20.25" customHeight="1" x14ac:dyDescent="0.35">
      <c r="A192" s="148" t="s">
        <v>329</v>
      </c>
      <c r="B192" s="132">
        <v>0</v>
      </c>
      <c r="C192" s="132">
        <v>38.67</v>
      </c>
      <c r="D192" s="132">
        <v>39.07</v>
      </c>
      <c r="E192" s="132">
        <v>39.299999999999997</v>
      </c>
      <c r="F192" s="135">
        <v>39.11</v>
      </c>
      <c r="G192" s="132">
        <v>39.24</v>
      </c>
      <c r="H192" s="132">
        <v>41.25</v>
      </c>
      <c r="I192" s="132">
        <v>41.25</v>
      </c>
      <c r="J192" s="132">
        <v>40</v>
      </c>
      <c r="K192" s="132">
        <v>39.47</v>
      </c>
      <c r="L192" s="132">
        <v>39.799999999999997</v>
      </c>
      <c r="M192" s="132">
        <v>0</v>
      </c>
      <c r="N192" s="135">
        <v>39.58</v>
      </c>
      <c r="O192" s="136">
        <v>38.880000000000003</v>
      </c>
    </row>
    <row r="193" spans="1:15" ht="20.25" customHeight="1" x14ac:dyDescent="0.35">
      <c r="A193" s="148" t="s">
        <v>330</v>
      </c>
      <c r="B193" s="132">
        <v>0</v>
      </c>
      <c r="C193" s="132">
        <v>38.630000000000003</v>
      </c>
      <c r="D193" s="132">
        <v>39.53</v>
      </c>
      <c r="E193" s="132">
        <v>39.26</v>
      </c>
      <c r="F193" s="135">
        <v>39.43</v>
      </c>
      <c r="G193" s="132">
        <v>39.369999999999997</v>
      </c>
      <c r="H193" s="132">
        <v>40.75</v>
      </c>
      <c r="I193" s="132">
        <v>40.75</v>
      </c>
      <c r="J193" s="132">
        <v>40</v>
      </c>
      <c r="K193" s="132">
        <v>39.65</v>
      </c>
      <c r="L193" s="132">
        <v>39.799999999999997</v>
      </c>
      <c r="M193" s="132">
        <v>38.950000000000003</v>
      </c>
      <c r="N193" s="135">
        <v>39.56</v>
      </c>
      <c r="O193" s="136">
        <v>39.299999999999997</v>
      </c>
    </row>
    <row r="194" spans="1:15" ht="20.25" customHeight="1" x14ac:dyDescent="0.35">
      <c r="A194" s="148" t="s">
        <v>331</v>
      </c>
      <c r="B194" s="132">
        <v>0</v>
      </c>
      <c r="C194" s="132">
        <v>38.659999999999997</v>
      </c>
      <c r="D194" s="132">
        <v>39.49</v>
      </c>
      <c r="E194" s="132">
        <v>39.270000000000003</v>
      </c>
      <c r="F194" s="135">
        <v>39.4</v>
      </c>
      <c r="G194" s="132">
        <v>39.159999999999997</v>
      </c>
      <c r="H194" s="132">
        <v>41.2</v>
      </c>
      <c r="I194" s="132">
        <v>41.2</v>
      </c>
      <c r="J194" s="132">
        <v>40</v>
      </c>
      <c r="K194" s="132">
        <v>39.49</v>
      </c>
      <c r="L194" s="132">
        <v>39.799999999999997</v>
      </c>
      <c r="M194" s="132">
        <v>0</v>
      </c>
      <c r="N194" s="135">
        <v>39.46</v>
      </c>
      <c r="O194" s="136">
        <v>39.340000000000003</v>
      </c>
    </row>
    <row r="195" spans="1:15" ht="20.25" customHeight="1" x14ac:dyDescent="0.35">
      <c r="A195" s="148" t="s">
        <v>332</v>
      </c>
      <c r="B195" s="132">
        <v>0</v>
      </c>
      <c r="C195" s="132">
        <v>38.78</v>
      </c>
      <c r="D195" s="132">
        <v>39.93</v>
      </c>
      <c r="E195" s="132">
        <v>39.29</v>
      </c>
      <c r="F195" s="135">
        <v>39.69</v>
      </c>
      <c r="G195" s="132">
        <v>39.6</v>
      </c>
      <c r="H195" s="132">
        <v>37.53</v>
      </c>
      <c r="I195" s="132">
        <v>37.53</v>
      </c>
      <c r="J195" s="132">
        <v>40</v>
      </c>
      <c r="K195" s="132">
        <v>39.840000000000003</v>
      </c>
      <c r="L195" s="132">
        <v>39.799999999999997</v>
      </c>
      <c r="M195" s="132">
        <v>0</v>
      </c>
      <c r="N195" s="135">
        <v>39.520000000000003</v>
      </c>
      <c r="O195" s="136">
        <v>39.840000000000003</v>
      </c>
    </row>
    <row r="196" spans="1:15" ht="20.25" customHeight="1" x14ac:dyDescent="0.35">
      <c r="A196" s="148" t="s">
        <v>333</v>
      </c>
      <c r="B196" s="132">
        <v>0</v>
      </c>
      <c r="C196" s="132">
        <v>40</v>
      </c>
      <c r="D196" s="132">
        <v>39.630000000000003</v>
      </c>
      <c r="E196" s="132">
        <v>39.22</v>
      </c>
      <c r="F196" s="135">
        <v>39.479999999999997</v>
      </c>
      <c r="G196" s="132">
        <v>39.43</v>
      </c>
      <c r="H196" s="132">
        <v>41.08</v>
      </c>
      <c r="I196" s="132">
        <v>41.08</v>
      </c>
      <c r="J196" s="132">
        <v>40</v>
      </c>
      <c r="K196" s="132">
        <v>39.549999999999997</v>
      </c>
      <c r="L196" s="132">
        <v>39.799999999999997</v>
      </c>
      <c r="M196" s="132">
        <v>0</v>
      </c>
      <c r="N196" s="135">
        <v>39.6</v>
      </c>
      <c r="O196" s="136">
        <v>39.43</v>
      </c>
    </row>
    <row r="197" spans="1:15" ht="20.25" customHeight="1" x14ac:dyDescent="0.35">
      <c r="A197" s="148" t="s">
        <v>334</v>
      </c>
      <c r="B197" s="132">
        <v>0</v>
      </c>
      <c r="C197" s="132">
        <v>40</v>
      </c>
      <c r="D197" s="132">
        <v>39.380000000000003</v>
      </c>
      <c r="E197" s="132">
        <v>39.25</v>
      </c>
      <c r="F197" s="135">
        <v>39.380000000000003</v>
      </c>
      <c r="G197" s="132">
        <v>39.21</v>
      </c>
      <c r="H197" s="132">
        <v>41.44</v>
      </c>
      <c r="I197" s="132">
        <v>41.44</v>
      </c>
      <c r="J197" s="132">
        <v>40</v>
      </c>
      <c r="K197" s="132">
        <v>39.520000000000003</v>
      </c>
      <c r="L197" s="132">
        <v>39.799999999999997</v>
      </c>
      <c r="M197" s="132">
        <v>0</v>
      </c>
      <c r="N197" s="135">
        <v>39.56</v>
      </c>
      <c r="O197" s="136">
        <v>39.31</v>
      </c>
    </row>
    <row r="198" spans="1:15" ht="20.25" customHeight="1" x14ac:dyDescent="0.35">
      <c r="A198" s="148" t="s">
        <v>335</v>
      </c>
      <c r="B198" s="132">
        <v>0</v>
      </c>
      <c r="C198" s="132">
        <v>40</v>
      </c>
      <c r="D198" s="132">
        <v>39.33</v>
      </c>
      <c r="E198" s="132">
        <v>40.64</v>
      </c>
      <c r="F198" s="135">
        <v>39.68</v>
      </c>
      <c r="G198" s="132">
        <v>39.25</v>
      </c>
      <c r="H198" s="132">
        <v>41.72</v>
      </c>
      <c r="I198" s="132">
        <v>41.72</v>
      </c>
      <c r="J198" s="132">
        <v>0</v>
      </c>
      <c r="K198" s="132">
        <v>39.61</v>
      </c>
      <c r="L198" s="132">
        <v>39.799999999999997</v>
      </c>
      <c r="M198" s="132">
        <v>0</v>
      </c>
      <c r="N198" s="135">
        <v>39.74</v>
      </c>
      <c r="O198" s="136">
        <v>39.659999999999997</v>
      </c>
    </row>
    <row r="199" spans="1:15" ht="20.25" customHeight="1" x14ac:dyDescent="0.35">
      <c r="A199" s="148" t="s">
        <v>336</v>
      </c>
      <c r="B199" s="132">
        <v>40</v>
      </c>
      <c r="C199" s="132">
        <v>40</v>
      </c>
      <c r="D199" s="132">
        <v>39.340000000000003</v>
      </c>
      <c r="E199" s="132">
        <v>39.28</v>
      </c>
      <c r="F199" s="135">
        <v>39.43</v>
      </c>
      <c r="G199" s="132">
        <v>39.57</v>
      </c>
      <c r="H199" s="132">
        <v>41.57</v>
      </c>
      <c r="I199" s="132">
        <v>41.57</v>
      </c>
      <c r="J199" s="132">
        <v>40</v>
      </c>
      <c r="K199" s="132">
        <v>39.590000000000003</v>
      </c>
      <c r="L199" s="132">
        <v>39.799999999999997</v>
      </c>
      <c r="M199" s="132" t="s">
        <v>569</v>
      </c>
      <c r="N199" s="135">
        <v>40.1</v>
      </c>
      <c r="O199" s="136">
        <v>39.33</v>
      </c>
    </row>
    <row r="200" spans="1:15" ht="20.25" customHeight="1" x14ac:dyDescent="0.35">
      <c r="A200" s="148" t="s">
        <v>337</v>
      </c>
      <c r="B200" s="132">
        <v>40</v>
      </c>
      <c r="C200" s="132">
        <v>40</v>
      </c>
      <c r="D200" s="132">
        <v>39.270000000000003</v>
      </c>
      <c r="E200" s="132">
        <v>39.33</v>
      </c>
      <c r="F200" s="135">
        <v>39.39</v>
      </c>
      <c r="G200" s="132">
        <v>39.5</v>
      </c>
      <c r="H200" s="132">
        <v>42.17</v>
      </c>
      <c r="I200" s="132">
        <v>42.17</v>
      </c>
      <c r="J200" s="132">
        <v>40</v>
      </c>
      <c r="K200" s="132">
        <v>39.590000000000003</v>
      </c>
      <c r="L200" s="132">
        <v>39.799999999999997</v>
      </c>
      <c r="M200" s="132" t="s">
        <v>569</v>
      </c>
      <c r="N200" s="135">
        <v>40.26</v>
      </c>
      <c r="O200" s="136">
        <v>39.270000000000003</v>
      </c>
    </row>
    <row r="201" spans="1:15" ht="20.25" customHeight="1" x14ac:dyDescent="0.35">
      <c r="A201" s="148" t="s">
        <v>338</v>
      </c>
      <c r="B201" s="132">
        <v>40</v>
      </c>
      <c r="C201" s="132">
        <v>40</v>
      </c>
      <c r="D201" s="132">
        <v>39.4</v>
      </c>
      <c r="E201" s="132">
        <v>39.22</v>
      </c>
      <c r="F201" s="135">
        <v>39.46</v>
      </c>
      <c r="G201" s="132">
        <v>39.47</v>
      </c>
      <c r="H201" s="132">
        <v>41.14</v>
      </c>
      <c r="I201" s="132">
        <v>41.14</v>
      </c>
      <c r="J201" s="132">
        <v>40</v>
      </c>
      <c r="K201" s="132">
        <v>39.590000000000003</v>
      </c>
      <c r="L201" s="132">
        <v>39.799999999999997</v>
      </c>
      <c r="M201" s="132">
        <v>39.65</v>
      </c>
      <c r="N201" s="135">
        <v>39.950000000000003</v>
      </c>
      <c r="O201" s="136">
        <v>39.39</v>
      </c>
    </row>
    <row r="202" spans="1:15" ht="20.25" customHeight="1" x14ac:dyDescent="0.35">
      <c r="A202" s="148" t="s">
        <v>339</v>
      </c>
      <c r="B202" s="132" t="s">
        <v>569</v>
      </c>
      <c r="C202" s="132">
        <v>40</v>
      </c>
      <c r="D202" s="132">
        <v>39.56</v>
      </c>
      <c r="E202" s="132">
        <v>39.479999999999997</v>
      </c>
      <c r="F202" s="135">
        <v>39.590000000000003</v>
      </c>
      <c r="G202" s="132">
        <v>39.520000000000003</v>
      </c>
      <c r="H202" s="132">
        <v>41.59</v>
      </c>
      <c r="I202" s="132">
        <v>41.59</v>
      </c>
      <c r="J202" s="132" t="s">
        <v>569</v>
      </c>
      <c r="K202" s="132">
        <v>39.590000000000003</v>
      </c>
      <c r="L202" s="132">
        <v>39.799999999999997</v>
      </c>
      <c r="M202" s="132" t="s">
        <v>569</v>
      </c>
      <c r="N202" s="135">
        <v>39.93</v>
      </c>
      <c r="O202" s="136">
        <v>39.5</v>
      </c>
    </row>
    <row r="203" spans="1:15" ht="20.25" customHeight="1" x14ac:dyDescent="0.35">
      <c r="A203" s="148" t="s">
        <v>340</v>
      </c>
      <c r="B203" s="132" t="s">
        <v>569</v>
      </c>
      <c r="C203" s="132">
        <v>40</v>
      </c>
      <c r="D203" s="132">
        <v>39.21</v>
      </c>
      <c r="E203" s="132">
        <v>39.299999999999997</v>
      </c>
      <c r="F203" s="135">
        <v>39.25</v>
      </c>
      <c r="G203" s="132">
        <v>39.42</v>
      </c>
      <c r="H203" s="132">
        <v>41.54</v>
      </c>
      <c r="I203" s="132">
        <v>41.54</v>
      </c>
      <c r="J203" s="132" t="s">
        <v>569</v>
      </c>
      <c r="K203" s="132">
        <v>39.590000000000003</v>
      </c>
      <c r="L203" s="132">
        <v>39.799999999999997</v>
      </c>
      <c r="M203" s="132">
        <v>39.700000000000003</v>
      </c>
      <c r="N203" s="135">
        <v>39.700000000000003</v>
      </c>
      <c r="O203" s="136">
        <v>38.93</v>
      </c>
    </row>
    <row r="204" spans="1:15" ht="20.25" customHeight="1" x14ac:dyDescent="0.35">
      <c r="A204" s="148" t="s">
        <v>341</v>
      </c>
      <c r="B204" s="132">
        <v>40</v>
      </c>
      <c r="C204" s="132">
        <v>40</v>
      </c>
      <c r="D204" s="132">
        <v>39.36</v>
      </c>
      <c r="E204" s="132">
        <v>39.07</v>
      </c>
      <c r="F204" s="135">
        <v>39.29</v>
      </c>
      <c r="G204" s="132">
        <v>39.47</v>
      </c>
      <c r="H204" s="132">
        <v>38.35</v>
      </c>
      <c r="I204" s="132">
        <v>38.35</v>
      </c>
      <c r="J204" s="132" t="s">
        <v>569</v>
      </c>
      <c r="K204" s="132">
        <v>39.590000000000003</v>
      </c>
      <c r="L204" s="132">
        <v>39.799999999999997</v>
      </c>
      <c r="M204" s="132" t="s">
        <v>569</v>
      </c>
      <c r="N204" s="135">
        <v>39.229999999999997</v>
      </c>
      <c r="O204" s="136">
        <v>39.299999999999997</v>
      </c>
    </row>
    <row r="205" spans="1:15" ht="20.25" customHeight="1" x14ac:dyDescent="0.35">
      <c r="A205" s="148" t="s">
        <v>342</v>
      </c>
      <c r="B205" s="132" t="s">
        <v>569</v>
      </c>
      <c r="C205" s="132" t="s">
        <v>569</v>
      </c>
      <c r="D205" s="132">
        <v>39.090000000000003</v>
      </c>
      <c r="E205" s="132">
        <v>39.229999999999997</v>
      </c>
      <c r="F205" s="135">
        <v>39.14</v>
      </c>
      <c r="G205" s="132">
        <v>39.450000000000003</v>
      </c>
      <c r="H205" s="132">
        <v>40.76</v>
      </c>
      <c r="I205" s="132">
        <v>40.76</v>
      </c>
      <c r="J205" s="132">
        <v>40</v>
      </c>
      <c r="K205" s="132">
        <v>39.590000000000003</v>
      </c>
      <c r="L205" s="132">
        <v>39.799999999999997</v>
      </c>
      <c r="M205" s="132">
        <v>38.950000000000003</v>
      </c>
      <c r="N205" s="135">
        <v>39.520000000000003</v>
      </c>
      <c r="O205" s="136">
        <v>38.42</v>
      </c>
    </row>
    <row r="206" spans="1:15" ht="20.25" customHeight="1" x14ac:dyDescent="0.35">
      <c r="A206" s="148" t="s">
        <v>343</v>
      </c>
      <c r="B206" s="132" t="s">
        <v>569</v>
      </c>
      <c r="C206" s="132">
        <v>40</v>
      </c>
      <c r="D206" s="132">
        <v>39.08</v>
      </c>
      <c r="E206" s="132">
        <v>39.130000000000003</v>
      </c>
      <c r="F206" s="135">
        <v>39.11</v>
      </c>
      <c r="G206" s="132">
        <v>39.799999999999997</v>
      </c>
      <c r="H206" s="132">
        <v>41.48</v>
      </c>
      <c r="I206" s="132">
        <v>41.48</v>
      </c>
      <c r="J206" s="132">
        <v>40</v>
      </c>
      <c r="K206" s="132">
        <v>39.590000000000003</v>
      </c>
      <c r="L206" s="132">
        <v>39.799999999999997</v>
      </c>
      <c r="M206" s="132">
        <v>39.01</v>
      </c>
      <c r="N206" s="135">
        <v>39.909999999999997</v>
      </c>
      <c r="O206" s="136">
        <v>38.15</v>
      </c>
    </row>
    <row r="207" spans="1:15" ht="20.25" customHeight="1" x14ac:dyDescent="0.35">
      <c r="A207" s="148" t="s">
        <v>344</v>
      </c>
      <c r="B207" s="132" t="s">
        <v>569</v>
      </c>
      <c r="C207" s="132">
        <v>40</v>
      </c>
      <c r="D207" s="132">
        <v>39.75</v>
      </c>
      <c r="E207" s="132">
        <v>39.380000000000003</v>
      </c>
      <c r="F207" s="135">
        <v>39.6</v>
      </c>
      <c r="G207" s="132">
        <v>40.200000000000003</v>
      </c>
      <c r="H207" s="132">
        <v>43.68</v>
      </c>
      <c r="I207" s="132">
        <v>43.68</v>
      </c>
      <c r="J207" s="132">
        <v>40</v>
      </c>
      <c r="K207" s="132">
        <v>39.590000000000003</v>
      </c>
      <c r="L207" s="132">
        <v>39.799999999999997</v>
      </c>
      <c r="M207" s="132">
        <v>40.130000000000003</v>
      </c>
      <c r="N207" s="135">
        <v>40.28</v>
      </c>
      <c r="O207" s="136">
        <v>38.51</v>
      </c>
    </row>
    <row r="208" spans="1:15" ht="20.25" customHeight="1" x14ac:dyDescent="0.35">
      <c r="A208" s="148" t="s">
        <v>345</v>
      </c>
      <c r="B208" s="132" t="s">
        <v>569</v>
      </c>
      <c r="C208" s="132">
        <v>40</v>
      </c>
      <c r="D208" s="132">
        <v>39.61</v>
      </c>
      <c r="E208" s="132">
        <v>39.08</v>
      </c>
      <c r="F208" s="135">
        <v>39.6</v>
      </c>
      <c r="G208" s="132">
        <v>39.85</v>
      </c>
      <c r="H208" s="132">
        <v>42.4</v>
      </c>
      <c r="I208" s="132">
        <v>42.4</v>
      </c>
      <c r="J208" s="132" t="s">
        <v>569</v>
      </c>
      <c r="K208" s="132">
        <v>39.590000000000003</v>
      </c>
      <c r="L208" s="132">
        <v>39.799999999999997</v>
      </c>
      <c r="M208" s="132">
        <v>38.94</v>
      </c>
      <c r="N208" s="135">
        <v>40.049999999999997</v>
      </c>
      <c r="O208" s="136">
        <v>39.479999999999997</v>
      </c>
    </row>
    <row r="209" spans="1:15" ht="20.25" customHeight="1" x14ac:dyDescent="0.35">
      <c r="A209" s="148" t="s">
        <v>346</v>
      </c>
      <c r="B209" s="132">
        <v>40</v>
      </c>
      <c r="C209" s="132">
        <v>40</v>
      </c>
      <c r="D209" s="132">
        <v>39.450000000000003</v>
      </c>
      <c r="E209" s="132">
        <v>39.119999999999997</v>
      </c>
      <c r="F209" s="135">
        <v>39.56</v>
      </c>
      <c r="G209" s="132">
        <v>39.69</v>
      </c>
      <c r="H209" s="132">
        <v>41.09</v>
      </c>
      <c r="I209" s="132">
        <v>41.09</v>
      </c>
      <c r="J209" s="132" t="s">
        <v>569</v>
      </c>
      <c r="K209" s="132">
        <v>39.590000000000003</v>
      </c>
      <c r="L209" s="132">
        <v>39.799999999999997</v>
      </c>
      <c r="M209" s="132" t="s">
        <v>569</v>
      </c>
      <c r="N209" s="135">
        <v>40.11</v>
      </c>
      <c r="O209" s="136">
        <v>39.520000000000003</v>
      </c>
    </row>
    <row r="210" spans="1:15" ht="20.25" customHeight="1" x14ac:dyDescent="0.35">
      <c r="A210" s="148" t="s">
        <v>347</v>
      </c>
      <c r="B210" s="132">
        <v>40</v>
      </c>
      <c r="C210" s="132">
        <v>40.01</v>
      </c>
      <c r="D210" s="132">
        <v>39.409999999999997</v>
      </c>
      <c r="E210" s="132">
        <v>39.270000000000003</v>
      </c>
      <c r="F210" s="135">
        <v>39.53</v>
      </c>
      <c r="G210" s="132" t="s">
        <v>569</v>
      </c>
      <c r="H210" s="132">
        <v>41.75</v>
      </c>
      <c r="I210" s="132">
        <v>41.75</v>
      </c>
      <c r="J210" s="132" t="s">
        <v>569</v>
      </c>
      <c r="K210" s="132">
        <v>39.590000000000003</v>
      </c>
      <c r="L210" s="132">
        <v>39.799999999999997</v>
      </c>
      <c r="M210" s="132" t="s">
        <v>569</v>
      </c>
      <c r="N210" s="135">
        <v>40.56</v>
      </c>
      <c r="O210" s="136">
        <v>39.47</v>
      </c>
    </row>
    <row r="211" spans="1:15" ht="20.25" customHeight="1" x14ac:dyDescent="0.35">
      <c r="A211" s="148" t="s">
        <v>348</v>
      </c>
      <c r="B211" s="132">
        <v>40</v>
      </c>
      <c r="C211" s="132">
        <v>40</v>
      </c>
      <c r="D211" s="132">
        <v>39.58</v>
      </c>
      <c r="E211" s="132">
        <v>39.26</v>
      </c>
      <c r="F211" s="135">
        <v>39.65</v>
      </c>
      <c r="G211" s="132" t="s">
        <v>569</v>
      </c>
      <c r="H211" s="132">
        <v>41.85</v>
      </c>
      <c r="I211" s="132">
        <v>41.85</v>
      </c>
      <c r="J211" s="132">
        <v>40</v>
      </c>
      <c r="K211" s="132">
        <v>39.590000000000003</v>
      </c>
      <c r="L211" s="132">
        <v>39.799999999999997</v>
      </c>
      <c r="M211" s="132">
        <v>39.36</v>
      </c>
      <c r="N211" s="135">
        <v>40.24</v>
      </c>
      <c r="O211" s="136">
        <v>39.6</v>
      </c>
    </row>
    <row r="212" spans="1:15" ht="20.25" customHeight="1" x14ac:dyDescent="0.35">
      <c r="A212" s="148" t="s">
        <v>349</v>
      </c>
      <c r="B212" s="132">
        <v>40</v>
      </c>
      <c r="C212" s="132">
        <v>40</v>
      </c>
      <c r="D212" s="132">
        <v>39.46</v>
      </c>
      <c r="E212" s="132">
        <v>39.72</v>
      </c>
      <c r="F212" s="135">
        <v>39.56</v>
      </c>
      <c r="G212" s="132">
        <v>39.69</v>
      </c>
      <c r="H212" s="132">
        <v>41.6</v>
      </c>
      <c r="I212" s="132">
        <v>41.6</v>
      </c>
      <c r="J212" s="132">
        <v>40</v>
      </c>
      <c r="K212" s="132">
        <v>39.590000000000003</v>
      </c>
      <c r="L212" s="132">
        <v>39.799999999999997</v>
      </c>
      <c r="M212" s="132">
        <v>39.71</v>
      </c>
      <c r="N212" s="135">
        <v>40.229999999999997</v>
      </c>
      <c r="O212" s="136">
        <v>39.5</v>
      </c>
    </row>
    <row r="213" spans="1:15" ht="20.25" customHeight="1" x14ac:dyDescent="0.35">
      <c r="A213" s="148" t="s">
        <v>350</v>
      </c>
      <c r="B213" s="132">
        <v>40</v>
      </c>
      <c r="C213" s="132">
        <v>40</v>
      </c>
      <c r="D213" s="132">
        <v>39.39</v>
      </c>
      <c r="E213" s="132">
        <v>39.22</v>
      </c>
      <c r="F213" s="135">
        <v>39.36</v>
      </c>
      <c r="G213" s="132">
        <v>39.28</v>
      </c>
      <c r="H213" s="132">
        <v>42.74</v>
      </c>
      <c r="I213" s="132">
        <v>42.74</v>
      </c>
      <c r="J213" s="132" t="s">
        <v>569</v>
      </c>
      <c r="K213" s="132">
        <v>39.590000000000003</v>
      </c>
      <c r="L213" s="132">
        <v>39.799999999999997</v>
      </c>
      <c r="M213" s="132" t="s">
        <v>569</v>
      </c>
      <c r="N213" s="135">
        <v>40.090000000000003</v>
      </c>
      <c r="O213" s="136">
        <v>39.26</v>
      </c>
    </row>
    <row r="214" spans="1:15" ht="20.25" customHeight="1" x14ac:dyDescent="0.35">
      <c r="A214" s="148" t="s">
        <v>351</v>
      </c>
      <c r="B214" s="132" t="s">
        <v>569</v>
      </c>
      <c r="C214" s="132">
        <v>40</v>
      </c>
      <c r="D214" s="132">
        <v>39.54</v>
      </c>
      <c r="E214" s="132">
        <v>39.200000000000003</v>
      </c>
      <c r="F214" s="135">
        <v>39.44</v>
      </c>
      <c r="G214" s="132">
        <v>39.479999999999997</v>
      </c>
      <c r="H214" s="132">
        <v>42.08</v>
      </c>
      <c r="I214" s="132">
        <v>42.08</v>
      </c>
      <c r="J214" s="132" t="s">
        <v>569</v>
      </c>
      <c r="K214" s="132">
        <v>39.590000000000003</v>
      </c>
      <c r="L214" s="132">
        <v>39.799999999999997</v>
      </c>
      <c r="M214" s="132" t="s">
        <v>569</v>
      </c>
      <c r="N214" s="135">
        <v>39.72</v>
      </c>
      <c r="O214" s="136">
        <v>39.270000000000003</v>
      </c>
    </row>
    <row r="215" spans="1:15" ht="20.25" customHeight="1" x14ac:dyDescent="0.35">
      <c r="A215" s="148" t="s">
        <v>352</v>
      </c>
      <c r="B215" s="132" t="s">
        <v>569</v>
      </c>
      <c r="C215" s="132">
        <v>40</v>
      </c>
      <c r="D215" s="132">
        <v>39.29</v>
      </c>
      <c r="E215" s="132">
        <v>39.26</v>
      </c>
      <c r="F215" s="135">
        <v>39.28</v>
      </c>
      <c r="G215" s="132">
        <v>39.409999999999997</v>
      </c>
      <c r="H215" s="132">
        <v>42.88</v>
      </c>
      <c r="I215" s="132">
        <v>42.88</v>
      </c>
      <c r="J215" s="132" t="s">
        <v>569</v>
      </c>
      <c r="K215" s="132">
        <v>39.590000000000003</v>
      </c>
      <c r="L215" s="132">
        <v>39.799999999999997</v>
      </c>
      <c r="M215" s="132" t="s">
        <v>569</v>
      </c>
      <c r="N215" s="135">
        <v>39.71</v>
      </c>
      <c r="O215" s="136">
        <v>38.770000000000003</v>
      </c>
    </row>
    <row r="216" spans="1:15" ht="20.25" customHeight="1" x14ac:dyDescent="0.35">
      <c r="A216" s="148" t="s">
        <v>353</v>
      </c>
      <c r="B216" s="132" t="s">
        <v>569</v>
      </c>
      <c r="C216" s="132" t="s">
        <v>569</v>
      </c>
      <c r="D216" s="132">
        <v>39.49</v>
      </c>
      <c r="E216" s="132">
        <v>38.6</v>
      </c>
      <c r="F216" s="135">
        <v>39.29</v>
      </c>
      <c r="G216" s="132">
        <v>39.57</v>
      </c>
      <c r="H216" s="132">
        <v>39.56</v>
      </c>
      <c r="I216" s="132">
        <v>39.56</v>
      </c>
      <c r="J216" s="132">
        <v>40</v>
      </c>
      <c r="K216" s="132">
        <v>39.590000000000003</v>
      </c>
      <c r="L216" s="132">
        <v>39.799999999999997</v>
      </c>
      <c r="M216" s="132" t="s">
        <v>569</v>
      </c>
      <c r="N216" s="135">
        <v>39.57</v>
      </c>
      <c r="O216" s="136">
        <v>39.08</v>
      </c>
    </row>
    <row r="217" spans="1:15" ht="20.25" customHeight="1" x14ac:dyDescent="0.35">
      <c r="A217" s="148" t="s">
        <v>354</v>
      </c>
      <c r="B217" s="132" t="s">
        <v>569</v>
      </c>
      <c r="C217" s="132" t="s">
        <v>569</v>
      </c>
      <c r="D217" s="132">
        <v>39.32</v>
      </c>
      <c r="E217" s="132">
        <v>39.15</v>
      </c>
      <c r="F217" s="135">
        <v>39.270000000000003</v>
      </c>
      <c r="G217" s="132">
        <v>39.33</v>
      </c>
      <c r="H217" s="132">
        <v>36.08</v>
      </c>
      <c r="I217" s="132">
        <v>36.08</v>
      </c>
      <c r="J217" s="132">
        <v>40</v>
      </c>
      <c r="K217" s="132">
        <v>39.590000000000003</v>
      </c>
      <c r="L217" s="132">
        <v>39.799999999999997</v>
      </c>
      <c r="M217" s="132" t="s">
        <v>569</v>
      </c>
      <c r="N217" s="135">
        <v>39.26</v>
      </c>
      <c r="O217" s="136">
        <v>39.28</v>
      </c>
    </row>
    <row r="218" spans="1:15" ht="20.25" customHeight="1" x14ac:dyDescent="0.35">
      <c r="A218" s="148" t="s">
        <v>355</v>
      </c>
      <c r="B218" s="132" t="s">
        <v>569</v>
      </c>
      <c r="C218" s="132">
        <v>40</v>
      </c>
      <c r="D218" s="132">
        <v>39.35</v>
      </c>
      <c r="E218" s="132">
        <v>34.71</v>
      </c>
      <c r="F218" s="135">
        <v>38.69</v>
      </c>
      <c r="G218" s="132">
        <v>39.31</v>
      </c>
      <c r="H218" s="132">
        <v>38.42</v>
      </c>
      <c r="I218" s="132">
        <v>38.42</v>
      </c>
      <c r="J218" s="132" t="s">
        <v>569</v>
      </c>
      <c r="K218" s="132">
        <v>39.590000000000003</v>
      </c>
      <c r="L218" s="132">
        <v>39.799999999999997</v>
      </c>
      <c r="M218" s="132" t="s">
        <v>569</v>
      </c>
      <c r="N218" s="135">
        <v>39.29</v>
      </c>
      <c r="O218" s="136">
        <v>38.020000000000003</v>
      </c>
    </row>
    <row r="219" spans="1:15" ht="20.25" customHeight="1" x14ac:dyDescent="0.35">
      <c r="A219" s="148" t="s">
        <v>356</v>
      </c>
      <c r="B219" s="132" t="s">
        <v>569</v>
      </c>
      <c r="C219" s="132">
        <v>40</v>
      </c>
      <c r="D219" s="132">
        <v>39.61</v>
      </c>
      <c r="E219" s="132">
        <v>35.729999999999997</v>
      </c>
      <c r="F219" s="135">
        <v>39.119999999999997</v>
      </c>
      <c r="G219" s="132">
        <v>39.630000000000003</v>
      </c>
      <c r="H219" s="132">
        <v>37.159999999999997</v>
      </c>
      <c r="I219" s="132">
        <v>37.159999999999997</v>
      </c>
      <c r="J219" s="132" t="s">
        <v>569</v>
      </c>
      <c r="K219" s="132">
        <v>39.590000000000003</v>
      </c>
      <c r="L219" s="132">
        <v>39.799999999999997</v>
      </c>
      <c r="M219" s="132" t="s">
        <v>569</v>
      </c>
      <c r="N219" s="135">
        <v>39.46</v>
      </c>
      <c r="O219" s="136">
        <v>38.81</v>
      </c>
    </row>
    <row r="220" spans="1:15" ht="20.25" customHeight="1" x14ac:dyDescent="0.35">
      <c r="A220" s="148" t="s">
        <v>357</v>
      </c>
      <c r="B220" s="132" t="s">
        <v>569</v>
      </c>
      <c r="C220" s="132">
        <v>40</v>
      </c>
      <c r="D220" s="132">
        <v>39.35</v>
      </c>
      <c r="E220" s="132">
        <v>39</v>
      </c>
      <c r="F220" s="135">
        <v>39.28</v>
      </c>
      <c r="G220" s="132">
        <v>39.53</v>
      </c>
      <c r="H220" s="132">
        <v>38.700000000000003</v>
      </c>
      <c r="I220" s="132">
        <v>38.700000000000003</v>
      </c>
      <c r="J220" s="132">
        <v>40</v>
      </c>
      <c r="K220" s="132">
        <v>39.590000000000003</v>
      </c>
      <c r="L220" s="132">
        <v>39.799999999999997</v>
      </c>
      <c r="M220" s="132" t="s">
        <v>569</v>
      </c>
      <c r="N220" s="135">
        <v>39.49</v>
      </c>
      <c r="O220" s="136">
        <v>39.22</v>
      </c>
    </row>
    <row r="221" spans="1:15" ht="20.25" customHeight="1" x14ac:dyDescent="0.35">
      <c r="A221" s="148" t="s">
        <v>358</v>
      </c>
      <c r="B221" s="132">
        <v>40</v>
      </c>
      <c r="C221" s="132">
        <v>40</v>
      </c>
      <c r="D221" s="132">
        <v>39.6</v>
      </c>
      <c r="E221" s="132">
        <v>39.17</v>
      </c>
      <c r="F221" s="135">
        <v>39.619999999999997</v>
      </c>
      <c r="G221" s="132">
        <v>39.56</v>
      </c>
      <c r="H221" s="132">
        <v>37.119999999999997</v>
      </c>
      <c r="I221" s="132">
        <v>37.119999999999997</v>
      </c>
      <c r="J221" s="132">
        <v>40</v>
      </c>
      <c r="K221" s="132">
        <v>39.590000000000003</v>
      </c>
      <c r="L221" s="132">
        <v>39.799999999999997</v>
      </c>
      <c r="M221" s="132">
        <v>39.07</v>
      </c>
      <c r="N221" s="135">
        <v>38.96</v>
      </c>
      <c r="O221" s="136">
        <v>39.68</v>
      </c>
    </row>
    <row r="222" spans="1:15" ht="20.25" customHeight="1" x14ac:dyDescent="0.35">
      <c r="A222" s="148" t="s">
        <v>359</v>
      </c>
      <c r="B222" s="132">
        <v>40</v>
      </c>
      <c r="C222" s="132">
        <v>40</v>
      </c>
      <c r="D222" s="132">
        <v>39.47</v>
      </c>
      <c r="E222" s="132">
        <v>39.299999999999997</v>
      </c>
      <c r="F222" s="135">
        <v>39.619999999999997</v>
      </c>
      <c r="G222" s="132" t="s">
        <v>569</v>
      </c>
      <c r="H222" s="132">
        <v>37.07</v>
      </c>
      <c r="I222" s="132">
        <v>37.07</v>
      </c>
      <c r="J222" s="132">
        <v>40</v>
      </c>
      <c r="K222" s="132">
        <v>39.590000000000003</v>
      </c>
      <c r="L222" s="132">
        <v>39.799999999999997</v>
      </c>
      <c r="M222" s="132">
        <v>39.43</v>
      </c>
      <c r="N222" s="135">
        <v>38.94</v>
      </c>
      <c r="O222" s="136">
        <v>39.659999999999997</v>
      </c>
    </row>
    <row r="223" spans="1:15" ht="20.25" customHeight="1" x14ac:dyDescent="0.35">
      <c r="A223" s="148" t="s">
        <v>360</v>
      </c>
      <c r="B223" s="132">
        <v>40</v>
      </c>
      <c r="C223" s="132">
        <v>40</v>
      </c>
      <c r="D223" s="132">
        <v>39.46</v>
      </c>
      <c r="E223" s="132">
        <v>39.090000000000003</v>
      </c>
      <c r="F223" s="135">
        <v>39.630000000000003</v>
      </c>
      <c r="G223" s="132" t="s">
        <v>569</v>
      </c>
      <c r="H223" s="132">
        <v>37.15</v>
      </c>
      <c r="I223" s="132">
        <v>37.15</v>
      </c>
      <c r="J223" s="132" t="s">
        <v>569</v>
      </c>
      <c r="K223" s="132">
        <v>39.590000000000003</v>
      </c>
      <c r="L223" s="132">
        <v>39.799999999999997</v>
      </c>
      <c r="M223" s="132">
        <v>38.380000000000003</v>
      </c>
      <c r="N223" s="135">
        <v>38.659999999999997</v>
      </c>
      <c r="O223" s="136">
        <v>39.69</v>
      </c>
    </row>
    <row r="224" spans="1:15" ht="20.25" customHeight="1" x14ac:dyDescent="0.35">
      <c r="A224" s="148" t="s">
        <v>361</v>
      </c>
      <c r="B224" s="132">
        <v>40</v>
      </c>
      <c r="C224" s="132">
        <v>40</v>
      </c>
      <c r="D224" s="132">
        <v>39.54</v>
      </c>
      <c r="E224" s="132">
        <v>39.299999999999997</v>
      </c>
      <c r="F224" s="135">
        <v>39.68</v>
      </c>
      <c r="G224" s="132" t="s">
        <v>569</v>
      </c>
      <c r="H224" s="132">
        <v>37.24</v>
      </c>
      <c r="I224" s="132">
        <v>37.24</v>
      </c>
      <c r="J224" s="132" t="s">
        <v>569</v>
      </c>
      <c r="K224" s="132">
        <v>39.57</v>
      </c>
      <c r="L224" s="132">
        <v>39.799999999999997</v>
      </c>
      <c r="M224" s="132" t="s">
        <v>569</v>
      </c>
      <c r="N224" s="135">
        <v>38.880000000000003</v>
      </c>
      <c r="O224" s="136">
        <v>39.71</v>
      </c>
    </row>
    <row r="225" spans="1:15" ht="20.25" customHeight="1" x14ac:dyDescent="0.35">
      <c r="A225" s="148" t="s">
        <v>362</v>
      </c>
      <c r="B225" s="132">
        <v>40</v>
      </c>
      <c r="C225" s="132">
        <v>40</v>
      </c>
      <c r="D225" s="132">
        <v>39.409999999999997</v>
      </c>
      <c r="E225" s="132">
        <v>39.299999999999997</v>
      </c>
      <c r="F225" s="135">
        <v>39.54</v>
      </c>
      <c r="G225" s="132">
        <v>39.479999999999997</v>
      </c>
      <c r="H225" s="132">
        <v>37.090000000000003</v>
      </c>
      <c r="I225" s="132">
        <v>37.090000000000003</v>
      </c>
      <c r="J225" s="132" t="s">
        <v>569</v>
      </c>
      <c r="K225" s="132">
        <v>39.49</v>
      </c>
      <c r="L225" s="132">
        <v>39.799999999999997</v>
      </c>
      <c r="M225" s="132" t="s">
        <v>569</v>
      </c>
      <c r="N225" s="135">
        <v>39</v>
      </c>
      <c r="O225" s="136">
        <v>39.57</v>
      </c>
    </row>
    <row r="226" spans="1:15" ht="20.25" customHeight="1" x14ac:dyDescent="0.35">
      <c r="A226" s="148" t="s">
        <v>363</v>
      </c>
      <c r="B226" s="132">
        <v>40</v>
      </c>
      <c r="C226" s="132">
        <v>40</v>
      </c>
      <c r="D226" s="132">
        <v>39.4</v>
      </c>
      <c r="E226" s="132">
        <v>39.22</v>
      </c>
      <c r="F226" s="135">
        <v>39.380000000000003</v>
      </c>
      <c r="G226" s="132">
        <v>39.26</v>
      </c>
      <c r="H226" s="132">
        <v>36.97</v>
      </c>
      <c r="I226" s="132">
        <v>36.97</v>
      </c>
      <c r="J226" s="132" t="s">
        <v>569</v>
      </c>
      <c r="K226" s="132">
        <v>39.270000000000003</v>
      </c>
      <c r="L226" s="132">
        <v>39.799999999999997</v>
      </c>
      <c r="M226" s="132" t="s">
        <v>569</v>
      </c>
      <c r="N226" s="135">
        <v>38.880000000000003</v>
      </c>
      <c r="O226" s="136">
        <v>39.44</v>
      </c>
    </row>
    <row r="227" spans="1:15" ht="20.25" customHeight="1" x14ac:dyDescent="0.35">
      <c r="A227" s="148" t="s">
        <v>364</v>
      </c>
      <c r="B227" s="132" t="s">
        <v>569</v>
      </c>
      <c r="C227" s="132">
        <v>40</v>
      </c>
      <c r="D227" s="132">
        <v>39.4</v>
      </c>
      <c r="E227" s="132">
        <v>39.29</v>
      </c>
      <c r="F227" s="135">
        <v>39.39</v>
      </c>
      <c r="G227" s="132">
        <v>38.909999999999997</v>
      </c>
      <c r="H227" s="132">
        <v>37.200000000000003</v>
      </c>
      <c r="I227" s="132">
        <v>37.200000000000003</v>
      </c>
      <c r="J227" s="132" t="s">
        <v>569</v>
      </c>
      <c r="K227" s="132">
        <v>38.96</v>
      </c>
      <c r="L227" s="132">
        <v>39.799999999999997</v>
      </c>
      <c r="M227" s="132" t="s">
        <v>569</v>
      </c>
      <c r="N227" s="135">
        <v>38.79</v>
      </c>
      <c r="O227" s="136">
        <v>39.880000000000003</v>
      </c>
    </row>
    <row r="228" spans="1:15" ht="20.25" customHeight="1" x14ac:dyDescent="0.35">
      <c r="A228" s="148" t="s">
        <v>365</v>
      </c>
      <c r="B228" s="132" t="s">
        <v>569</v>
      </c>
      <c r="C228" s="132">
        <v>40</v>
      </c>
      <c r="D228" s="132">
        <v>39.47</v>
      </c>
      <c r="E228" s="132">
        <v>39.200000000000003</v>
      </c>
      <c r="F228" s="135">
        <v>39.4</v>
      </c>
      <c r="G228" s="132">
        <v>39.700000000000003</v>
      </c>
      <c r="H228" s="132">
        <v>36.81</v>
      </c>
      <c r="I228" s="132">
        <v>36.81</v>
      </c>
      <c r="J228" s="132" t="s">
        <v>569</v>
      </c>
      <c r="K228" s="132">
        <v>39.72</v>
      </c>
      <c r="L228" s="132">
        <v>39.799999999999997</v>
      </c>
      <c r="M228" s="132" t="s">
        <v>569</v>
      </c>
      <c r="N228" s="135">
        <v>39.4</v>
      </c>
      <c r="O228" s="136">
        <v>39.4</v>
      </c>
    </row>
    <row r="229" spans="1:15" ht="20.25" customHeight="1" x14ac:dyDescent="0.35">
      <c r="A229" s="148" t="s">
        <v>366</v>
      </c>
      <c r="B229" s="132" t="s">
        <v>569</v>
      </c>
      <c r="C229" s="132">
        <v>40.04</v>
      </c>
      <c r="D229" s="132">
        <v>39.31</v>
      </c>
      <c r="E229" s="132">
        <v>39.299999999999997</v>
      </c>
      <c r="F229" s="135">
        <v>39.31</v>
      </c>
      <c r="G229" s="132">
        <v>39.340000000000003</v>
      </c>
      <c r="H229" s="132">
        <v>36.950000000000003</v>
      </c>
      <c r="I229" s="132">
        <v>36.950000000000003</v>
      </c>
      <c r="J229" s="132" t="s">
        <v>569</v>
      </c>
      <c r="K229" s="132">
        <v>39.340000000000003</v>
      </c>
      <c r="L229" s="132">
        <v>39.799999999999997</v>
      </c>
      <c r="M229" s="132">
        <v>38.380000000000003</v>
      </c>
      <c r="N229" s="135">
        <v>39.21</v>
      </c>
      <c r="O229" s="136">
        <v>39.47</v>
      </c>
    </row>
    <row r="230" spans="1:15" ht="20.25" customHeight="1" x14ac:dyDescent="0.35">
      <c r="A230" s="148" t="s">
        <v>367</v>
      </c>
      <c r="B230" s="132" t="s">
        <v>569</v>
      </c>
      <c r="C230" s="132" t="s">
        <v>569</v>
      </c>
      <c r="D230" s="132">
        <v>39.6</v>
      </c>
      <c r="E230" s="132">
        <v>39.35</v>
      </c>
      <c r="F230" s="135">
        <v>39.57</v>
      </c>
      <c r="G230" s="132">
        <v>39.409999999999997</v>
      </c>
      <c r="H230" s="132">
        <v>37.270000000000003</v>
      </c>
      <c r="I230" s="132">
        <v>37.270000000000003</v>
      </c>
      <c r="J230" s="132" t="s">
        <v>569</v>
      </c>
      <c r="K230" s="132">
        <v>39.409999999999997</v>
      </c>
      <c r="L230" s="132">
        <v>39.799999999999997</v>
      </c>
      <c r="M230" s="132" t="s">
        <v>569</v>
      </c>
      <c r="N230" s="135">
        <v>39.29</v>
      </c>
      <c r="O230" s="136">
        <v>39.909999999999997</v>
      </c>
    </row>
    <row r="231" spans="1:15" ht="20.25" customHeight="1" x14ac:dyDescent="0.35">
      <c r="A231" s="148" t="s">
        <v>368</v>
      </c>
      <c r="B231" s="132" t="s">
        <v>569</v>
      </c>
      <c r="C231" s="132">
        <v>40</v>
      </c>
      <c r="D231" s="132">
        <v>39.340000000000003</v>
      </c>
      <c r="E231" s="132">
        <v>39.32</v>
      </c>
      <c r="F231" s="135">
        <v>39.35</v>
      </c>
      <c r="G231" s="132">
        <v>39.47</v>
      </c>
      <c r="H231" s="132">
        <v>37.31</v>
      </c>
      <c r="I231" s="132">
        <v>37.31</v>
      </c>
      <c r="J231" s="132" t="s">
        <v>569</v>
      </c>
      <c r="K231" s="132">
        <v>39.47</v>
      </c>
      <c r="L231" s="132">
        <v>39.799999999999997</v>
      </c>
      <c r="M231" s="132" t="s">
        <v>569</v>
      </c>
      <c r="N231" s="135">
        <v>39.32</v>
      </c>
      <c r="O231" s="136">
        <v>39.369999999999997</v>
      </c>
    </row>
    <row r="232" spans="1:15" ht="20.25" customHeight="1" x14ac:dyDescent="0.35">
      <c r="A232" s="148" t="s">
        <v>369</v>
      </c>
      <c r="B232" s="132">
        <v>40</v>
      </c>
      <c r="C232" s="132">
        <v>40</v>
      </c>
      <c r="D232" s="132">
        <v>39.36</v>
      </c>
      <c r="E232" s="132">
        <v>36.83</v>
      </c>
      <c r="F232" s="135">
        <v>38.729999999999997</v>
      </c>
      <c r="G232" s="132">
        <v>39.36</v>
      </c>
      <c r="H232" s="132">
        <v>37.33</v>
      </c>
      <c r="I232" s="132">
        <v>37.33</v>
      </c>
      <c r="J232" s="132" t="s">
        <v>569</v>
      </c>
      <c r="K232" s="132">
        <v>39.36</v>
      </c>
      <c r="L232" s="132">
        <v>39.799999999999997</v>
      </c>
      <c r="M232" s="132" t="s">
        <v>569</v>
      </c>
      <c r="N232" s="135">
        <v>39</v>
      </c>
      <c r="O232" s="136">
        <v>38.71</v>
      </c>
    </row>
    <row r="233" spans="1:15" ht="20.25" customHeight="1" x14ac:dyDescent="0.35">
      <c r="A233" s="148" t="s">
        <v>370</v>
      </c>
      <c r="B233" s="132">
        <v>40</v>
      </c>
      <c r="C233" s="132">
        <v>40</v>
      </c>
      <c r="D233" s="132">
        <v>39.369999999999997</v>
      </c>
      <c r="E233" s="132">
        <v>39.369999999999997</v>
      </c>
      <c r="F233" s="135">
        <v>39.39</v>
      </c>
      <c r="G233" s="132">
        <v>39.35</v>
      </c>
      <c r="H233" s="132">
        <v>37.159999999999997</v>
      </c>
      <c r="I233" s="132">
        <v>37.159999999999997</v>
      </c>
      <c r="J233" s="132" t="s">
        <v>569</v>
      </c>
      <c r="K233" s="132">
        <v>39.35</v>
      </c>
      <c r="L233" s="132">
        <v>39.799999999999997</v>
      </c>
      <c r="M233" s="132" t="s">
        <v>569</v>
      </c>
      <c r="N233" s="135">
        <v>38.909999999999997</v>
      </c>
      <c r="O233" s="136">
        <v>39.42</v>
      </c>
    </row>
    <row r="234" spans="1:15" ht="20.25" customHeight="1" x14ac:dyDescent="0.35">
      <c r="A234" s="148" t="s">
        <v>371</v>
      </c>
      <c r="B234" s="132">
        <v>40</v>
      </c>
      <c r="C234" s="132">
        <v>40</v>
      </c>
      <c r="D234" s="132">
        <v>39.47</v>
      </c>
      <c r="E234" s="132">
        <v>39.11</v>
      </c>
      <c r="F234" s="135">
        <v>39.42</v>
      </c>
      <c r="G234" s="132" t="s">
        <v>569</v>
      </c>
      <c r="H234" s="132">
        <v>38.18</v>
      </c>
      <c r="I234" s="132">
        <v>38.18</v>
      </c>
      <c r="J234" s="132" t="s">
        <v>569</v>
      </c>
      <c r="K234" s="132">
        <v>39.369999999999997</v>
      </c>
      <c r="L234" s="132">
        <v>39.799999999999997</v>
      </c>
      <c r="M234" s="132" t="s">
        <v>569</v>
      </c>
      <c r="N234" s="135">
        <v>39.119999999999997</v>
      </c>
      <c r="O234" s="136">
        <v>39.44</v>
      </c>
    </row>
    <row r="235" spans="1:15" ht="20.25" customHeight="1" x14ac:dyDescent="0.35">
      <c r="A235" s="148" t="s">
        <v>372</v>
      </c>
      <c r="B235" s="132">
        <v>40</v>
      </c>
      <c r="C235" s="132">
        <v>40</v>
      </c>
      <c r="D235" s="132">
        <v>39.520000000000003</v>
      </c>
      <c r="E235" s="132">
        <v>39.090000000000003</v>
      </c>
      <c r="F235" s="135">
        <v>39.51</v>
      </c>
      <c r="G235" s="132" t="s">
        <v>569</v>
      </c>
      <c r="H235" s="132">
        <v>37.090000000000003</v>
      </c>
      <c r="I235" s="132">
        <v>37.090000000000003</v>
      </c>
      <c r="J235" s="132" t="s">
        <v>569</v>
      </c>
      <c r="K235" s="132">
        <v>39.479999999999997</v>
      </c>
      <c r="L235" s="132">
        <v>39.799999999999997</v>
      </c>
      <c r="M235" s="132" t="s">
        <v>569</v>
      </c>
      <c r="N235" s="135">
        <v>39</v>
      </c>
      <c r="O235" s="136">
        <v>39.54</v>
      </c>
    </row>
    <row r="236" spans="1:15" ht="20.25" customHeight="1" x14ac:dyDescent="0.35">
      <c r="A236" s="148" t="s">
        <v>373</v>
      </c>
      <c r="B236" s="132">
        <v>40</v>
      </c>
      <c r="C236" s="132">
        <v>40</v>
      </c>
      <c r="D236" s="132">
        <v>39.450000000000003</v>
      </c>
      <c r="E236" s="132">
        <v>39.18</v>
      </c>
      <c r="F236" s="135">
        <v>39.43</v>
      </c>
      <c r="G236" s="132">
        <v>39.43</v>
      </c>
      <c r="H236" s="132">
        <v>37.119999999999997</v>
      </c>
      <c r="I236" s="132">
        <v>37.119999999999997</v>
      </c>
      <c r="J236" s="132" t="s">
        <v>569</v>
      </c>
      <c r="K236" s="132">
        <v>39.43</v>
      </c>
      <c r="L236" s="132">
        <v>39.799999999999997</v>
      </c>
      <c r="M236" s="132" t="s">
        <v>569</v>
      </c>
      <c r="N236" s="135">
        <v>38.92</v>
      </c>
      <c r="O236" s="136">
        <v>39.46</v>
      </c>
    </row>
    <row r="237" spans="1:15" ht="20.25" customHeight="1" x14ac:dyDescent="0.35">
      <c r="A237" s="148" t="s">
        <v>374</v>
      </c>
      <c r="B237" s="132">
        <v>40</v>
      </c>
      <c r="C237" s="132">
        <v>40</v>
      </c>
      <c r="D237" s="132">
        <v>39.29</v>
      </c>
      <c r="E237" s="132">
        <v>39.21</v>
      </c>
      <c r="F237" s="135">
        <v>39.26</v>
      </c>
      <c r="G237" s="132">
        <v>39.24</v>
      </c>
      <c r="H237" s="132">
        <v>37.17</v>
      </c>
      <c r="I237" s="132">
        <v>37.17</v>
      </c>
      <c r="J237" s="132" t="s">
        <v>569</v>
      </c>
      <c r="K237" s="132">
        <v>39.24</v>
      </c>
      <c r="L237" s="132">
        <v>39.799999999999997</v>
      </c>
      <c r="M237" s="132" t="s">
        <v>569</v>
      </c>
      <c r="N237" s="135">
        <v>38.85</v>
      </c>
      <c r="O237" s="136">
        <v>39.299999999999997</v>
      </c>
    </row>
    <row r="238" spans="1:15" ht="20.25" customHeight="1" x14ac:dyDescent="0.35">
      <c r="A238" s="148" t="s">
        <v>375</v>
      </c>
      <c r="B238" s="132" t="s">
        <v>569</v>
      </c>
      <c r="C238" s="132">
        <v>40</v>
      </c>
      <c r="D238" s="132">
        <v>39.31</v>
      </c>
      <c r="E238" s="132">
        <v>39.270000000000003</v>
      </c>
      <c r="F238" s="135">
        <v>39.29</v>
      </c>
      <c r="G238" s="132">
        <v>39.32</v>
      </c>
      <c r="H238" s="132">
        <v>37.1</v>
      </c>
      <c r="I238" s="132">
        <v>37.1</v>
      </c>
      <c r="J238" s="132" t="s">
        <v>569</v>
      </c>
      <c r="K238" s="132">
        <v>39.32</v>
      </c>
      <c r="L238" s="132">
        <v>39.799999999999997</v>
      </c>
      <c r="M238" s="132" t="s">
        <v>569</v>
      </c>
      <c r="N238" s="135">
        <v>39.17</v>
      </c>
      <c r="O238" s="136">
        <v>39.32</v>
      </c>
    </row>
    <row r="239" spans="1:15" ht="20.25" customHeight="1" x14ac:dyDescent="0.35">
      <c r="A239" s="148" t="s">
        <v>376</v>
      </c>
      <c r="B239" s="132" t="s">
        <v>569</v>
      </c>
      <c r="C239" s="132">
        <v>40</v>
      </c>
      <c r="D239" s="132">
        <v>39.06</v>
      </c>
      <c r="E239" s="132">
        <v>39.299999999999997</v>
      </c>
      <c r="F239" s="135">
        <v>39.200000000000003</v>
      </c>
      <c r="G239" s="132">
        <v>38.92</v>
      </c>
      <c r="H239" s="132">
        <v>37.06</v>
      </c>
      <c r="I239" s="132">
        <v>37.06</v>
      </c>
      <c r="J239" s="132" t="s">
        <v>569</v>
      </c>
      <c r="K239" s="132">
        <v>39.26</v>
      </c>
      <c r="L239" s="132">
        <v>39.799999999999997</v>
      </c>
      <c r="M239" s="132" t="s">
        <v>569</v>
      </c>
      <c r="N239" s="135">
        <v>38.909999999999997</v>
      </c>
      <c r="O239" s="136">
        <v>39.4</v>
      </c>
    </row>
    <row r="240" spans="1:15" ht="20.25" customHeight="1" x14ac:dyDescent="0.35">
      <c r="A240" s="148" t="s">
        <v>377</v>
      </c>
      <c r="B240" s="132" t="s">
        <v>569</v>
      </c>
      <c r="C240" s="132" t="s">
        <v>569</v>
      </c>
      <c r="D240" s="132">
        <v>39.26</v>
      </c>
      <c r="E240" s="132">
        <v>39.19</v>
      </c>
      <c r="F240" s="135">
        <v>39.24</v>
      </c>
      <c r="G240" s="132">
        <v>39.700000000000003</v>
      </c>
      <c r="H240" s="132">
        <v>36.99</v>
      </c>
      <c r="I240" s="132">
        <v>36.99</v>
      </c>
      <c r="J240" s="132" t="s">
        <v>569</v>
      </c>
      <c r="K240" s="132">
        <v>39.270000000000003</v>
      </c>
      <c r="L240" s="132">
        <v>39.799999999999997</v>
      </c>
      <c r="M240" s="132" t="s">
        <v>569</v>
      </c>
      <c r="N240" s="135">
        <v>39.54</v>
      </c>
      <c r="O240" s="136">
        <v>39.03</v>
      </c>
    </row>
    <row r="241" spans="1:15" ht="20.25" customHeight="1" x14ac:dyDescent="0.35">
      <c r="A241" s="148" t="s">
        <v>378</v>
      </c>
      <c r="B241" s="132" t="s">
        <v>569</v>
      </c>
      <c r="C241" s="132">
        <v>40</v>
      </c>
      <c r="D241" s="132">
        <v>39.22</v>
      </c>
      <c r="E241" s="132">
        <v>39.19</v>
      </c>
      <c r="F241" s="135">
        <v>39.21</v>
      </c>
      <c r="G241" s="132">
        <v>39.299999999999997</v>
      </c>
      <c r="H241" s="132">
        <v>37.36</v>
      </c>
      <c r="I241" s="132">
        <v>37.22</v>
      </c>
      <c r="J241" s="132" t="s">
        <v>569</v>
      </c>
      <c r="K241" s="132">
        <v>39.299999999999997</v>
      </c>
      <c r="L241" s="132">
        <v>39.799999999999997</v>
      </c>
      <c r="M241" s="132" t="s">
        <v>569</v>
      </c>
      <c r="N241" s="135">
        <v>39.19</v>
      </c>
      <c r="O241" s="136">
        <v>39.22</v>
      </c>
    </row>
    <row r="242" spans="1:15" ht="20.25" customHeight="1" x14ac:dyDescent="0.35">
      <c r="A242" s="148" t="s">
        <v>379</v>
      </c>
      <c r="B242" s="132" t="s">
        <v>569</v>
      </c>
      <c r="C242" s="132">
        <v>40</v>
      </c>
      <c r="D242" s="132">
        <v>39.58</v>
      </c>
      <c r="E242" s="132">
        <v>39.53</v>
      </c>
      <c r="F242" s="135">
        <v>39.58</v>
      </c>
      <c r="G242" s="132">
        <v>39.46</v>
      </c>
      <c r="H242" s="132">
        <v>37.06</v>
      </c>
      <c r="I242" s="132">
        <v>37.06</v>
      </c>
      <c r="J242" s="132" t="s">
        <v>569</v>
      </c>
      <c r="K242" s="132">
        <v>39.46</v>
      </c>
      <c r="L242" s="132">
        <v>39.799999999999997</v>
      </c>
      <c r="M242" s="132" t="s">
        <v>569</v>
      </c>
      <c r="N242" s="135">
        <v>39.35</v>
      </c>
      <c r="O242" s="136">
        <v>39.75</v>
      </c>
    </row>
    <row r="243" spans="1:15" ht="20.25" customHeight="1" x14ac:dyDescent="0.35">
      <c r="A243" s="148" t="s">
        <v>380</v>
      </c>
      <c r="B243" s="132" t="s">
        <v>569</v>
      </c>
      <c r="C243" s="132">
        <v>40</v>
      </c>
      <c r="D243" s="132">
        <v>40.090000000000003</v>
      </c>
      <c r="E243" s="132">
        <v>39.28</v>
      </c>
      <c r="F243" s="135">
        <v>39.6</v>
      </c>
      <c r="G243" s="132">
        <v>39.630000000000003</v>
      </c>
      <c r="H243" s="132">
        <v>37.97</v>
      </c>
      <c r="I243" s="132">
        <v>37.29</v>
      </c>
      <c r="J243" s="132" t="s">
        <v>569</v>
      </c>
      <c r="K243" s="132">
        <v>39.630000000000003</v>
      </c>
      <c r="L243" s="132">
        <v>39.799999999999997</v>
      </c>
      <c r="M243" s="132" t="s">
        <v>569</v>
      </c>
      <c r="N243" s="135">
        <v>39.49</v>
      </c>
      <c r="O243" s="136">
        <v>39.700000000000003</v>
      </c>
    </row>
    <row r="244" spans="1:15" ht="20.25" customHeight="1" x14ac:dyDescent="0.35">
      <c r="A244" s="148" t="s">
        <v>381</v>
      </c>
      <c r="B244" s="132" t="s">
        <v>569</v>
      </c>
      <c r="C244" s="132">
        <v>40</v>
      </c>
      <c r="D244" s="132">
        <v>39.86</v>
      </c>
      <c r="E244" s="132">
        <v>39.15</v>
      </c>
      <c r="F244" s="135">
        <v>39.520000000000003</v>
      </c>
      <c r="G244" s="132">
        <v>40</v>
      </c>
      <c r="H244" s="132">
        <v>39.32</v>
      </c>
      <c r="I244" s="132">
        <v>37.409999999999997</v>
      </c>
      <c r="J244" s="132" t="s">
        <v>569</v>
      </c>
      <c r="K244" s="132">
        <v>39.49</v>
      </c>
      <c r="L244" s="132">
        <v>39.799999999999997</v>
      </c>
      <c r="M244" s="132" t="s">
        <v>569</v>
      </c>
      <c r="N244" s="135">
        <v>39.44</v>
      </c>
      <c r="O244" s="136">
        <v>39.54</v>
      </c>
    </row>
    <row r="245" spans="1:15" ht="20.25" customHeight="1" x14ac:dyDescent="0.35">
      <c r="A245" s="148" t="s">
        <v>382</v>
      </c>
      <c r="B245" s="132">
        <v>39.479999999999997</v>
      </c>
      <c r="C245" s="132">
        <v>40</v>
      </c>
      <c r="D245" s="132">
        <v>39.67</v>
      </c>
      <c r="E245" s="132">
        <v>39.1</v>
      </c>
      <c r="F245" s="135">
        <v>39.479999999999997</v>
      </c>
      <c r="G245" s="132" t="s">
        <v>569</v>
      </c>
      <c r="H245" s="132">
        <v>38.549999999999997</v>
      </c>
      <c r="I245" s="132">
        <v>37.47</v>
      </c>
      <c r="J245" s="132" t="s">
        <v>569</v>
      </c>
      <c r="K245" s="132">
        <v>39.54</v>
      </c>
      <c r="L245" s="132">
        <v>39.799999999999997</v>
      </c>
      <c r="M245" s="132" t="s">
        <v>569</v>
      </c>
      <c r="N245" s="135">
        <v>39.39</v>
      </c>
      <c r="O245" s="136">
        <v>39.49</v>
      </c>
    </row>
    <row r="246" spans="1:15" ht="20.25" customHeight="1" x14ac:dyDescent="0.35">
      <c r="A246" s="148" t="s">
        <v>383</v>
      </c>
      <c r="B246" s="132">
        <v>39.479999999999997</v>
      </c>
      <c r="C246" s="132">
        <v>40</v>
      </c>
      <c r="D246" s="132">
        <v>39.700000000000003</v>
      </c>
      <c r="E246" s="132">
        <v>38.96</v>
      </c>
      <c r="F246" s="135">
        <v>39.35</v>
      </c>
      <c r="G246" s="132">
        <v>40</v>
      </c>
      <c r="H246" s="132">
        <v>39.25</v>
      </c>
      <c r="I246" s="132">
        <v>37.44</v>
      </c>
      <c r="J246" s="132" t="s">
        <v>569</v>
      </c>
      <c r="K246" s="132">
        <v>39.479999999999997</v>
      </c>
      <c r="L246" s="132">
        <v>39.799999999999997</v>
      </c>
      <c r="M246" s="132" t="s">
        <v>569</v>
      </c>
      <c r="N246" s="135">
        <v>39.47</v>
      </c>
      <c r="O246" s="136">
        <v>39.33</v>
      </c>
    </row>
    <row r="247" spans="1:15" ht="20.25" customHeight="1" x14ac:dyDescent="0.35">
      <c r="A247" s="148" t="s">
        <v>384</v>
      </c>
      <c r="B247" s="132">
        <v>39.479999999999997</v>
      </c>
      <c r="C247" s="132">
        <v>40</v>
      </c>
      <c r="D247" s="132">
        <v>39.85</v>
      </c>
      <c r="E247" s="132">
        <v>38.950000000000003</v>
      </c>
      <c r="F247" s="135">
        <v>39.35</v>
      </c>
      <c r="G247" s="132">
        <v>40.03</v>
      </c>
      <c r="H247" s="132">
        <v>38.909999999999997</v>
      </c>
      <c r="I247" s="132">
        <v>37.25</v>
      </c>
      <c r="J247" s="132" t="s">
        <v>569</v>
      </c>
      <c r="K247" s="132">
        <v>39.479999999999997</v>
      </c>
      <c r="L247" s="132">
        <v>39.799999999999997</v>
      </c>
      <c r="M247" s="132" t="s">
        <v>569</v>
      </c>
      <c r="N247" s="135">
        <v>39.36</v>
      </c>
      <c r="O247" s="136">
        <v>39.340000000000003</v>
      </c>
    </row>
    <row r="248" spans="1:15" ht="20.25" customHeight="1" x14ac:dyDescent="0.35">
      <c r="A248" s="148" t="s">
        <v>385</v>
      </c>
      <c r="B248" s="132">
        <v>39.36</v>
      </c>
      <c r="C248" s="132">
        <v>40</v>
      </c>
      <c r="D248" s="132">
        <v>39.57</v>
      </c>
      <c r="E248" s="132">
        <v>38.9</v>
      </c>
      <c r="F248" s="135">
        <v>39.28</v>
      </c>
      <c r="G248" s="132">
        <v>40</v>
      </c>
      <c r="H248" s="132">
        <v>37.69</v>
      </c>
      <c r="I248" s="132">
        <v>37.11</v>
      </c>
      <c r="J248" s="132" t="s">
        <v>569</v>
      </c>
      <c r="K248" s="132">
        <v>39.36</v>
      </c>
      <c r="L248" s="132">
        <v>39.799999999999997</v>
      </c>
      <c r="M248" s="132" t="s">
        <v>569</v>
      </c>
      <c r="N248" s="135">
        <v>39.130000000000003</v>
      </c>
      <c r="O248" s="136">
        <v>39.29</v>
      </c>
    </row>
    <row r="249" spans="1:15" ht="20.25" customHeight="1" x14ac:dyDescent="0.35">
      <c r="A249" s="148" t="s">
        <v>386</v>
      </c>
      <c r="B249" s="132">
        <v>39.35</v>
      </c>
      <c r="C249" s="132">
        <v>40</v>
      </c>
      <c r="D249" s="132">
        <v>39.340000000000003</v>
      </c>
      <c r="E249" s="132">
        <v>38.97</v>
      </c>
      <c r="F249" s="135">
        <v>39.18</v>
      </c>
      <c r="G249" s="132">
        <v>40</v>
      </c>
      <c r="H249" s="132">
        <v>37.25</v>
      </c>
      <c r="I249" s="132">
        <v>37.25</v>
      </c>
      <c r="J249" s="132" t="s">
        <v>569</v>
      </c>
      <c r="K249" s="132">
        <v>39.35</v>
      </c>
      <c r="L249" s="132">
        <v>39.799999999999997</v>
      </c>
      <c r="M249" s="132" t="s">
        <v>569</v>
      </c>
      <c r="N249" s="135">
        <v>39.35</v>
      </c>
      <c r="O249" s="136">
        <v>39.159999999999997</v>
      </c>
    </row>
    <row r="250" spans="1:15" ht="20.25" customHeight="1" x14ac:dyDescent="0.35">
      <c r="A250" s="148" t="s">
        <v>387</v>
      </c>
      <c r="B250" s="132" t="s">
        <v>569</v>
      </c>
      <c r="C250" s="132" t="s">
        <v>569</v>
      </c>
      <c r="D250" s="132">
        <v>38.56</v>
      </c>
      <c r="E250" s="132">
        <v>39.11</v>
      </c>
      <c r="F250" s="135">
        <v>38.93</v>
      </c>
      <c r="G250" s="132">
        <v>40</v>
      </c>
      <c r="H250" s="132">
        <v>39.590000000000003</v>
      </c>
      <c r="I250" s="132">
        <v>37.43</v>
      </c>
      <c r="J250" s="132" t="s">
        <v>569</v>
      </c>
      <c r="K250" s="132">
        <v>39.049999999999997</v>
      </c>
      <c r="L250" s="132">
        <v>39.799999999999997</v>
      </c>
      <c r="M250" s="132" t="s">
        <v>569</v>
      </c>
      <c r="N250" s="135">
        <v>39.65</v>
      </c>
      <c r="O250" s="136">
        <v>38.58</v>
      </c>
    </row>
    <row r="251" spans="1:15" ht="20.25" customHeight="1" x14ac:dyDescent="0.35">
      <c r="A251" s="148" t="s">
        <v>388</v>
      </c>
      <c r="B251" s="132" t="s">
        <v>569</v>
      </c>
      <c r="C251" s="132" t="s">
        <v>569</v>
      </c>
      <c r="D251" s="132">
        <v>38.590000000000003</v>
      </c>
      <c r="E251" s="132">
        <v>39.229999999999997</v>
      </c>
      <c r="F251" s="135">
        <v>39.01</v>
      </c>
      <c r="G251" s="132">
        <v>40</v>
      </c>
      <c r="H251" s="132">
        <v>39.67</v>
      </c>
      <c r="I251" s="132">
        <v>37.49</v>
      </c>
      <c r="J251" s="132" t="s">
        <v>569</v>
      </c>
      <c r="K251" s="132">
        <v>39.5</v>
      </c>
      <c r="L251" s="132">
        <v>39.799999999999997</v>
      </c>
      <c r="M251" s="132" t="s">
        <v>569</v>
      </c>
      <c r="N251" s="135">
        <v>39.840000000000003</v>
      </c>
      <c r="O251" s="136">
        <v>37.76</v>
      </c>
    </row>
    <row r="252" spans="1:15" ht="20.25" customHeight="1" x14ac:dyDescent="0.35">
      <c r="A252" s="148" t="s">
        <v>389</v>
      </c>
      <c r="B252" s="132" t="s">
        <v>569</v>
      </c>
      <c r="C252" s="132" t="s">
        <v>569</v>
      </c>
      <c r="D252" s="132">
        <v>38.99</v>
      </c>
      <c r="E252" s="132">
        <v>39.22</v>
      </c>
      <c r="F252" s="135">
        <v>39.1</v>
      </c>
      <c r="G252" s="132">
        <v>40</v>
      </c>
      <c r="H252" s="132">
        <v>39.659999999999997</v>
      </c>
      <c r="I252" s="132">
        <v>37.32</v>
      </c>
      <c r="J252" s="132" t="s">
        <v>569</v>
      </c>
      <c r="K252" s="132">
        <v>39.47</v>
      </c>
      <c r="L252" s="132">
        <v>39.799999999999997</v>
      </c>
      <c r="M252" s="132" t="s">
        <v>569</v>
      </c>
      <c r="N252" s="135">
        <v>39.81</v>
      </c>
      <c r="O252" s="136">
        <v>37.81</v>
      </c>
    </row>
    <row r="253" spans="1:15" ht="20.25" customHeight="1" x14ac:dyDescent="0.35">
      <c r="A253" s="148" t="s">
        <v>390</v>
      </c>
      <c r="B253" s="132" t="s">
        <v>569</v>
      </c>
      <c r="C253" s="132" t="s">
        <v>569</v>
      </c>
      <c r="D253" s="132">
        <v>39.22</v>
      </c>
      <c r="E253" s="132">
        <v>39.19</v>
      </c>
      <c r="F253" s="135">
        <v>39.21</v>
      </c>
      <c r="G253" s="132">
        <v>40</v>
      </c>
      <c r="H253" s="132">
        <v>39.090000000000003</v>
      </c>
      <c r="I253" s="132">
        <v>37.46</v>
      </c>
      <c r="J253" s="132" t="s">
        <v>569</v>
      </c>
      <c r="K253" s="132">
        <v>39.24</v>
      </c>
      <c r="L253" s="132">
        <v>39.799999999999997</v>
      </c>
      <c r="M253" s="132" t="s">
        <v>569</v>
      </c>
      <c r="N253" s="135">
        <v>39.479999999999997</v>
      </c>
      <c r="O253" s="136">
        <v>38.93</v>
      </c>
    </row>
    <row r="254" spans="1:15" ht="20.25" customHeight="1" x14ac:dyDescent="0.35">
      <c r="A254" s="148" t="s">
        <v>391</v>
      </c>
      <c r="B254" s="132" t="s">
        <v>569</v>
      </c>
      <c r="C254" s="132" t="s">
        <v>569</v>
      </c>
      <c r="D254" s="132">
        <v>39.54</v>
      </c>
      <c r="E254" s="132">
        <v>39.26</v>
      </c>
      <c r="F254" s="135">
        <v>39.42</v>
      </c>
      <c r="G254" s="132">
        <v>40</v>
      </c>
      <c r="H254" s="132">
        <v>39.64</v>
      </c>
      <c r="I254" s="132">
        <v>37.4</v>
      </c>
      <c r="J254" s="132" t="s">
        <v>569</v>
      </c>
      <c r="K254" s="132">
        <v>39.520000000000003</v>
      </c>
      <c r="L254" s="132">
        <v>39.799999999999997</v>
      </c>
      <c r="M254" s="132" t="s">
        <v>569</v>
      </c>
      <c r="N254" s="135">
        <v>39.65</v>
      </c>
      <c r="O254" s="136">
        <v>39.28</v>
      </c>
    </row>
    <row r="255" spans="1:15" ht="20.25" customHeight="1" x14ac:dyDescent="0.35">
      <c r="A255" s="148" t="s">
        <v>392</v>
      </c>
      <c r="B255" s="132" t="s">
        <v>569</v>
      </c>
      <c r="C255" s="132" t="s">
        <v>569</v>
      </c>
      <c r="D255" s="132">
        <v>39.07</v>
      </c>
      <c r="E255" s="132">
        <v>39.28</v>
      </c>
      <c r="F255" s="135">
        <v>39.14</v>
      </c>
      <c r="G255" s="132">
        <v>40</v>
      </c>
      <c r="H255" s="132">
        <v>39.89</v>
      </c>
      <c r="I255" s="132">
        <v>37.119999999999997</v>
      </c>
      <c r="J255" s="132" t="s">
        <v>569</v>
      </c>
      <c r="K255" s="132">
        <v>39.39</v>
      </c>
      <c r="L255" s="132">
        <v>39.799999999999997</v>
      </c>
      <c r="M255" s="132" t="s">
        <v>569</v>
      </c>
      <c r="N255" s="135">
        <v>39.700000000000003</v>
      </c>
      <c r="O255" s="136">
        <v>38.85</v>
      </c>
    </row>
    <row r="256" spans="1:15" ht="20.25" customHeight="1" x14ac:dyDescent="0.35">
      <c r="A256" s="148" t="s">
        <v>393</v>
      </c>
      <c r="B256" s="132">
        <v>39.31</v>
      </c>
      <c r="C256" s="132">
        <v>40</v>
      </c>
      <c r="D256" s="132">
        <v>39.21</v>
      </c>
      <c r="E256" s="132">
        <v>39.17</v>
      </c>
      <c r="F256" s="135">
        <v>39.25</v>
      </c>
      <c r="G256" s="132" t="s">
        <v>569</v>
      </c>
      <c r="H256" s="132">
        <v>37.729999999999997</v>
      </c>
      <c r="I256" s="132">
        <v>37.619999999999997</v>
      </c>
      <c r="J256" s="132" t="s">
        <v>569</v>
      </c>
      <c r="K256" s="132">
        <v>39.31</v>
      </c>
      <c r="L256" s="132">
        <v>39.799999999999997</v>
      </c>
      <c r="M256" s="132" t="s">
        <v>569</v>
      </c>
      <c r="N256" s="135">
        <v>39.24</v>
      </c>
      <c r="O256" s="136">
        <v>39.25</v>
      </c>
    </row>
    <row r="257" spans="1:15" ht="20.25" customHeight="1" x14ac:dyDescent="0.35">
      <c r="A257" s="148" t="s">
        <v>394</v>
      </c>
      <c r="B257" s="132">
        <v>39.450000000000003</v>
      </c>
      <c r="C257" s="132">
        <v>40</v>
      </c>
      <c r="D257" s="132">
        <v>39.21</v>
      </c>
      <c r="E257" s="132">
        <v>39.07</v>
      </c>
      <c r="F257" s="135">
        <v>39.200000000000003</v>
      </c>
      <c r="G257" s="132" t="s">
        <v>569</v>
      </c>
      <c r="H257" s="132">
        <v>37.65</v>
      </c>
      <c r="I257" s="132">
        <v>37.65</v>
      </c>
      <c r="J257" s="132" t="s">
        <v>569</v>
      </c>
      <c r="K257" s="132">
        <v>39.450000000000003</v>
      </c>
      <c r="L257" s="132">
        <v>39.799999999999997</v>
      </c>
      <c r="M257" s="132" t="s">
        <v>569</v>
      </c>
      <c r="N257" s="135">
        <v>39.22</v>
      </c>
      <c r="O257" s="136">
        <v>39.200000000000003</v>
      </c>
    </row>
    <row r="258" spans="1:15" ht="20.25" customHeight="1" x14ac:dyDescent="0.35">
      <c r="A258" s="148" t="s">
        <v>395</v>
      </c>
      <c r="B258" s="132">
        <v>39.380000000000003</v>
      </c>
      <c r="C258" s="132">
        <v>40</v>
      </c>
      <c r="D258" s="132">
        <v>39.36</v>
      </c>
      <c r="E258" s="132">
        <v>38.79</v>
      </c>
      <c r="F258" s="135">
        <v>39.24</v>
      </c>
      <c r="G258" s="132" t="s">
        <v>569</v>
      </c>
      <c r="H258" s="132">
        <v>37.64</v>
      </c>
      <c r="I258" s="132">
        <v>37.64</v>
      </c>
      <c r="J258" s="132" t="s">
        <v>569</v>
      </c>
      <c r="K258" s="132">
        <v>39.380000000000003</v>
      </c>
      <c r="L258" s="132">
        <v>39.799999999999997</v>
      </c>
      <c r="M258" s="132" t="s">
        <v>569</v>
      </c>
      <c r="N258" s="135">
        <v>39.200000000000003</v>
      </c>
      <c r="O258" s="136">
        <v>39.25</v>
      </c>
    </row>
    <row r="259" spans="1:15" ht="20.25" customHeight="1" x14ac:dyDescent="0.35">
      <c r="A259" s="148" t="s">
        <v>396</v>
      </c>
      <c r="B259" s="132">
        <v>39.47</v>
      </c>
      <c r="C259" s="132">
        <v>40</v>
      </c>
      <c r="D259" s="132">
        <v>39.33</v>
      </c>
      <c r="E259" s="132">
        <v>38.61</v>
      </c>
      <c r="F259" s="135">
        <v>39.4</v>
      </c>
      <c r="G259" s="132" t="s">
        <v>569</v>
      </c>
      <c r="H259" s="132">
        <v>37.619999999999997</v>
      </c>
      <c r="I259" s="132">
        <v>37.619999999999997</v>
      </c>
      <c r="J259" s="132" t="s">
        <v>569</v>
      </c>
      <c r="K259" s="132">
        <v>39.47</v>
      </c>
      <c r="L259" s="132">
        <v>39.799999999999997</v>
      </c>
      <c r="M259" s="132" t="s">
        <v>569</v>
      </c>
      <c r="N259" s="135">
        <v>39.29</v>
      </c>
      <c r="O259" s="136">
        <v>39.4</v>
      </c>
    </row>
    <row r="260" spans="1:15" ht="20.25" customHeight="1" x14ac:dyDescent="0.35">
      <c r="A260" s="148" t="s">
        <v>397</v>
      </c>
      <c r="B260" s="132">
        <v>39.36</v>
      </c>
      <c r="C260" s="132">
        <v>40</v>
      </c>
      <c r="D260" s="132">
        <v>39.19</v>
      </c>
      <c r="E260" s="132">
        <v>38.85</v>
      </c>
      <c r="F260" s="135">
        <v>39.15</v>
      </c>
      <c r="G260" s="132" t="s">
        <v>569</v>
      </c>
      <c r="H260" s="132">
        <v>37.57</v>
      </c>
      <c r="I260" s="132">
        <v>37.57</v>
      </c>
      <c r="J260" s="132" t="s">
        <v>569</v>
      </c>
      <c r="K260" s="132">
        <v>39.36</v>
      </c>
      <c r="L260" s="132">
        <v>39.799999999999997</v>
      </c>
      <c r="M260" s="132" t="s">
        <v>569</v>
      </c>
      <c r="N260" s="135">
        <v>39.17</v>
      </c>
      <c r="O260" s="136">
        <v>39.15</v>
      </c>
    </row>
    <row r="261" spans="1:15" ht="20.25" customHeight="1" x14ac:dyDescent="0.35">
      <c r="A261" s="148" t="s">
        <v>398</v>
      </c>
      <c r="B261" s="132">
        <v>39.299999999999997</v>
      </c>
      <c r="C261" s="132">
        <v>40</v>
      </c>
      <c r="D261" s="132">
        <v>39.1</v>
      </c>
      <c r="E261" s="132">
        <v>38.96</v>
      </c>
      <c r="F261" s="135">
        <v>39.07</v>
      </c>
      <c r="G261" s="132" t="s">
        <v>569</v>
      </c>
      <c r="H261" s="132">
        <v>37.4</v>
      </c>
      <c r="I261" s="132">
        <v>37.4</v>
      </c>
      <c r="J261" s="132" t="s">
        <v>569</v>
      </c>
      <c r="K261" s="132">
        <v>39.299999999999997</v>
      </c>
      <c r="L261" s="132">
        <v>39.799999999999997</v>
      </c>
      <c r="M261" s="132" t="s">
        <v>569</v>
      </c>
      <c r="N261" s="135">
        <v>39.21</v>
      </c>
      <c r="O261" s="136">
        <v>39.06</v>
      </c>
    </row>
    <row r="262" spans="1:15" ht="20.25" customHeight="1" x14ac:dyDescent="0.35">
      <c r="A262" s="148" t="s">
        <v>399</v>
      </c>
      <c r="B262" s="132">
        <v>39.42</v>
      </c>
      <c r="C262" s="132">
        <v>40</v>
      </c>
      <c r="D262" s="132">
        <v>39.340000000000003</v>
      </c>
      <c r="E262" s="132">
        <v>39.1</v>
      </c>
      <c r="F262" s="135">
        <v>39.24</v>
      </c>
      <c r="G262" s="132" t="s">
        <v>569</v>
      </c>
      <c r="H262" s="132">
        <v>37.630000000000003</v>
      </c>
      <c r="I262" s="132">
        <v>37.630000000000003</v>
      </c>
      <c r="J262" s="132" t="s">
        <v>569</v>
      </c>
      <c r="K262" s="132">
        <v>39.409999999999997</v>
      </c>
      <c r="L262" s="132">
        <v>39.799999999999997</v>
      </c>
      <c r="M262" s="132" t="s">
        <v>569</v>
      </c>
      <c r="N262" s="135">
        <v>39.24</v>
      </c>
      <c r="O262" s="136">
        <v>39.24</v>
      </c>
    </row>
    <row r="263" spans="1:15" ht="20.25" customHeight="1" x14ac:dyDescent="0.35">
      <c r="A263" s="148" t="s">
        <v>400</v>
      </c>
      <c r="B263" s="132">
        <v>39.53</v>
      </c>
      <c r="C263" s="132">
        <v>40</v>
      </c>
      <c r="D263" s="132">
        <v>39.479999999999997</v>
      </c>
      <c r="E263" s="132">
        <v>39.130000000000003</v>
      </c>
      <c r="F263" s="135">
        <v>39.35</v>
      </c>
      <c r="G263" s="132" t="s">
        <v>569</v>
      </c>
      <c r="H263" s="132">
        <v>37.700000000000003</v>
      </c>
      <c r="I263" s="132">
        <v>37.700000000000003</v>
      </c>
      <c r="J263" s="132" t="s">
        <v>569</v>
      </c>
      <c r="K263" s="132">
        <v>39.4</v>
      </c>
      <c r="L263" s="132">
        <v>39.799999999999997</v>
      </c>
      <c r="M263" s="132" t="s">
        <v>569</v>
      </c>
      <c r="N263" s="135">
        <v>39.18</v>
      </c>
      <c r="O263" s="136">
        <v>39.36</v>
      </c>
    </row>
    <row r="264" spans="1:15" ht="20.25" customHeight="1" x14ac:dyDescent="0.35">
      <c r="A264" s="148" t="s">
        <v>401</v>
      </c>
      <c r="B264" s="132" t="s">
        <v>569</v>
      </c>
      <c r="C264" s="132" t="s">
        <v>569</v>
      </c>
      <c r="D264" s="132">
        <v>39.700000000000003</v>
      </c>
      <c r="E264" s="132">
        <v>39.18</v>
      </c>
      <c r="F264" s="135">
        <v>39.49</v>
      </c>
      <c r="G264" s="132" t="s">
        <v>569</v>
      </c>
      <c r="H264" s="132">
        <v>39.090000000000003</v>
      </c>
      <c r="I264" s="132">
        <v>37.619999999999997</v>
      </c>
      <c r="J264" s="132" t="s">
        <v>569</v>
      </c>
      <c r="K264" s="132">
        <v>39.53</v>
      </c>
      <c r="L264" s="132">
        <v>39.799999999999997</v>
      </c>
      <c r="M264" s="132" t="s">
        <v>569</v>
      </c>
      <c r="N264" s="135">
        <v>39.4</v>
      </c>
      <c r="O264" s="136">
        <v>39.5</v>
      </c>
    </row>
    <row r="265" spans="1:15" ht="20.25" customHeight="1" x14ac:dyDescent="0.35">
      <c r="A265" s="148" t="s">
        <v>402</v>
      </c>
      <c r="B265" s="132" t="s">
        <v>569</v>
      </c>
      <c r="C265" s="132" t="s">
        <v>569</v>
      </c>
      <c r="D265" s="132">
        <v>39.35</v>
      </c>
      <c r="E265" s="132">
        <v>39.14</v>
      </c>
      <c r="F265" s="135">
        <v>39.340000000000003</v>
      </c>
      <c r="G265" s="132">
        <v>40</v>
      </c>
      <c r="H265" s="132">
        <v>39.5</v>
      </c>
      <c r="I265" s="132">
        <v>37.51</v>
      </c>
      <c r="J265" s="132" t="s">
        <v>569</v>
      </c>
      <c r="K265" s="132">
        <v>39.4</v>
      </c>
      <c r="L265" s="132">
        <v>39.799999999999997</v>
      </c>
      <c r="M265" s="132" t="s">
        <v>569</v>
      </c>
      <c r="N265" s="135">
        <v>39.43</v>
      </c>
      <c r="O265" s="136">
        <v>39.31</v>
      </c>
    </row>
    <row r="266" spans="1:15" ht="20.25" customHeight="1" x14ac:dyDescent="0.35">
      <c r="A266" s="148" t="s">
        <v>512</v>
      </c>
      <c r="B266" s="132" t="s">
        <v>569</v>
      </c>
      <c r="C266" s="132" t="s">
        <v>569</v>
      </c>
      <c r="D266" s="132">
        <v>39.130000000000003</v>
      </c>
      <c r="E266" s="132">
        <v>39.31</v>
      </c>
      <c r="F266" s="135">
        <v>39.14</v>
      </c>
      <c r="G266" s="132">
        <v>40</v>
      </c>
      <c r="H266" s="132">
        <v>39.32</v>
      </c>
      <c r="I266" s="132">
        <v>37.65</v>
      </c>
      <c r="J266" s="132" t="s">
        <v>569</v>
      </c>
      <c r="K266" s="132">
        <v>39.46</v>
      </c>
      <c r="L266" s="132">
        <v>39.799999999999997</v>
      </c>
      <c r="M266" s="132" t="s">
        <v>569</v>
      </c>
      <c r="N266" s="135">
        <v>39.43</v>
      </c>
      <c r="O266" s="136">
        <v>39.08</v>
      </c>
    </row>
    <row r="267" spans="1:15" ht="20.25" customHeight="1" x14ac:dyDescent="0.35">
      <c r="A267" s="152" t="s">
        <v>518</v>
      </c>
      <c r="B267" s="132" t="s">
        <v>569</v>
      </c>
      <c r="C267" s="132" t="s">
        <v>569</v>
      </c>
      <c r="D267" s="132">
        <v>39.200000000000003</v>
      </c>
      <c r="E267" s="132">
        <v>39.39</v>
      </c>
      <c r="F267" s="135">
        <v>39.229999999999997</v>
      </c>
      <c r="G267" s="132">
        <v>40</v>
      </c>
      <c r="H267" s="132">
        <v>39.75</v>
      </c>
      <c r="I267" s="132">
        <v>36.840000000000003</v>
      </c>
      <c r="J267" s="132" t="s">
        <v>569</v>
      </c>
      <c r="K267" s="132">
        <v>39.46</v>
      </c>
      <c r="L267" s="132">
        <v>39.799999999999997</v>
      </c>
      <c r="M267" s="132" t="s">
        <v>569</v>
      </c>
      <c r="N267" s="135">
        <v>39.76</v>
      </c>
      <c r="O267" s="136">
        <v>39</v>
      </c>
    </row>
    <row r="268" spans="1:15" ht="20.25" customHeight="1" x14ac:dyDescent="0.35">
      <c r="A268" s="152" t="s">
        <v>520</v>
      </c>
      <c r="B268" s="132" t="s">
        <v>569</v>
      </c>
      <c r="C268" s="132" t="s">
        <v>569</v>
      </c>
      <c r="D268" s="132">
        <v>39.4</v>
      </c>
      <c r="E268" s="132">
        <v>39.57</v>
      </c>
      <c r="F268" s="135">
        <v>39.44</v>
      </c>
      <c r="G268" s="132">
        <v>40</v>
      </c>
      <c r="H268" s="132">
        <v>39.92</v>
      </c>
      <c r="I268" s="132">
        <v>36.380000000000003</v>
      </c>
      <c r="J268" s="132" t="s">
        <v>569</v>
      </c>
      <c r="K268" s="132">
        <v>39.450000000000003</v>
      </c>
      <c r="L268" s="132">
        <v>39.799999999999997</v>
      </c>
      <c r="M268" s="132" t="s">
        <v>569</v>
      </c>
      <c r="N268" s="135">
        <v>39.89</v>
      </c>
      <c r="O268" s="136">
        <v>39.18</v>
      </c>
    </row>
    <row r="269" spans="1:15" ht="20.25" customHeight="1" x14ac:dyDescent="0.35">
      <c r="A269" s="152" t="s">
        <v>521</v>
      </c>
      <c r="B269" s="132">
        <v>39.6</v>
      </c>
      <c r="C269" s="132">
        <v>40</v>
      </c>
      <c r="D269" s="132">
        <v>39.49</v>
      </c>
      <c r="E269" s="132">
        <v>39.409999999999997</v>
      </c>
      <c r="F269" s="135">
        <v>39.47</v>
      </c>
      <c r="G269" s="132">
        <v>40</v>
      </c>
      <c r="H269" s="132">
        <v>39.22</v>
      </c>
      <c r="I269" s="132">
        <v>37.369999999999997</v>
      </c>
      <c r="J269" s="132" t="s">
        <v>569</v>
      </c>
      <c r="K269" s="132">
        <v>39.6</v>
      </c>
      <c r="L269" s="132">
        <v>39.799999999999997</v>
      </c>
      <c r="M269" s="132" t="s">
        <v>569</v>
      </c>
      <c r="N269" s="135">
        <v>39.69</v>
      </c>
      <c r="O269" s="136">
        <v>39.44</v>
      </c>
    </row>
    <row r="270" spans="1:15" ht="20.25" customHeight="1" x14ac:dyDescent="0.35">
      <c r="A270" s="152" t="s">
        <v>523</v>
      </c>
      <c r="B270" s="132">
        <v>39.57</v>
      </c>
      <c r="C270" s="132">
        <v>40</v>
      </c>
      <c r="D270" s="132">
        <v>39.590000000000003</v>
      </c>
      <c r="E270" s="132">
        <v>39.1</v>
      </c>
      <c r="F270" s="135">
        <v>39.46</v>
      </c>
      <c r="G270" s="132">
        <v>40</v>
      </c>
      <c r="H270" s="132">
        <v>38.68</v>
      </c>
      <c r="I270" s="132">
        <v>37.61</v>
      </c>
      <c r="J270" s="132" t="s">
        <v>569</v>
      </c>
      <c r="K270" s="132">
        <v>39.56</v>
      </c>
      <c r="L270" s="132">
        <v>39.799999999999997</v>
      </c>
      <c r="M270" s="132" t="s">
        <v>569</v>
      </c>
      <c r="N270" s="135">
        <v>39.61</v>
      </c>
      <c r="O270" s="136">
        <v>39.44</v>
      </c>
    </row>
    <row r="271" spans="1:15" ht="20.25" customHeight="1" x14ac:dyDescent="0.35">
      <c r="A271" s="152" t="s">
        <v>524</v>
      </c>
      <c r="B271" s="132">
        <v>39.39</v>
      </c>
      <c r="C271" s="132">
        <v>40</v>
      </c>
      <c r="D271" s="132">
        <v>39.58</v>
      </c>
      <c r="E271" s="132">
        <v>38.770000000000003</v>
      </c>
      <c r="F271" s="135">
        <v>39.17</v>
      </c>
      <c r="G271" s="132">
        <v>40</v>
      </c>
      <c r="H271" s="132">
        <v>38.78</v>
      </c>
      <c r="I271" s="132">
        <v>37.590000000000003</v>
      </c>
      <c r="J271" s="132" t="s">
        <v>569</v>
      </c>
      <c r="K271" s="132">
        <v>39.39</v>
      </c>
      <c r="L271" s="132">
        <v>39.799999999999997</v>
      </c>
      <c r="M271" s="132" t="s">
        <v>569</v>
      </c>
      <c r="N271" s="135">
        <v>39.53</v>
      </c>
      <c r="O271" s="136">
        <v>39.119999999999997</v>
      </c>
    </row>
    <row r="272" spans="1:15" ht="20.25" customHeight="1" x14ac:dyDescent="0.35">
      <c r="A272" s="152" t="s">
        <v>525</v>
      </c>
      <c r="B272" s="132" t="s">
        <v>569</v>
      </c>
      <c r="C272" s="132">
        <v>40</v>
      </c>
      <c r="D272" s="132">
        <v>39.6</v>
      </c>
      <c r="E272" s="132">
        <v>38.909999999999997</v>
      </c>
      <c r="F272" s="135">
        <v>39.32</v>
      </c>
      <c r="G272" s="132">
        <v>40</v>
      </c>
      <c r="H272" s="132">
        <v>37.67</v>
      </c>
      <c r="I272" s="132">
        <v>37.67</v>
      </c>
      <c r="J272" s="132" t="s">
        <v>569</v>
      </c>
      <c r="K272" s="132">
        <v>39.51</v>
      </c>
      <c r="L272" s="132">
        <v>39.799999999999997</v>
      </c>
      <c r="M272" s="132" t="s">
        <v>569</v>
      </c>
      <c r="N272" s="135">
        <v>39.71</v>
      </c>
      <c r="O272" s="136">
        <v>39.229999999999997</v>
      </c>
    </row>
    <row r="273" spans="1:15" ht="20.25" customHeight="1" x14ac:dyDescent="0.35">
      <c r="A273" s="152" t="s">
        <v>527</v>
      </c>
      <c r="B273" s="132" t="s">
        <v>569</v>
      </c>
      <c r="C273" s="132">
        <v>40</v>
      </c>
      <c r="D273" s="132">
        <v>39.54</v>
      </c>
      <c r="E273" s="132">
        <v>38.979999999999997</v>
      </c>
      <c r="F273" s="135">
        <v>39.29</v>
      </c>
      <c r="G273" s="132">
        <v>40</v>
      </c>
      <c r="H273" s="132">
        <v>38.61</v>
      </c>
      <c r="I273" s="132">
        <v>38.61</v>
      </c>
      <c r="J273" s="132" t="s">
        <v>569</v>
      </c>
      <c r="K273" s="132">
        <v>39.58</v>
      </c>
      <c r="L273" s="132">
        <v>39.799999999999997</v>
      </c>
      <c r="M273" s="132" t="s">
        <v>569</v>
      </c>
      <c r="N273" s="135">
        <v>39.840000000000003</v>
      </c>
      <c r="O273" s="136">
        <v>39.1</v>
      </c>
    </row>
    <row r="274" spans="1:15" ht="20.25" customHeight="1" x14ac:dyDescent="0.35">
      <c r="A274" s="152" t="s">
        <v>528</v>
      </c>
      <c r="B274" s="132" t="s">
        <v>569</v>
      </c>
      <c r="C274" s="132" t="s">
        <v>569</v>
      </c>
      <c r="D274" s="132">
        <v>39.549999999999997</v>
      </c>
      <c r="E274" s="132">
        <v>39</v>
      </c>
      <c r="F274" s="135">
        <v>39.24</v>
      </c>
      <c r="G274" s="132">
        <v>40</v>
      </c>
      <c r="H274" s="132">
        <v>39.909999999999997</v>
      </c>
      <c r="I274" s="132">
        <v>38.51</v>
      </c>
      <c r="J274" s="132" t="s">
        <v>569</v>
      </c>
      <c r="K274" s="132">
        <v>39.46</v>
      </c>
      <c r="L274" s="132">
        <v>39.799999999999997</v>
      </c>
      <c r="M274" s="132" t="s">
        <v>569</v>
      </c>
      <c r="N274" s="135">
        <v>39.9</v>
      </c>
      <c r="O274" s="136">
        <v>38.72</v>
      </c>
    </row>
    <row r="275" spans="1:15" ht="20.25" customHeight="1" x14ac:dyDescent="0.35">
      <c r="A275" s="152" t="s">
        <v>529</v>
      </c>
      <c r="B275" s="132" t="s">
        <v>569</v>
      </c>
      <c r="C275" s="132" t="s">
        <v>569</v>
      </c>
      <c r="D275" s="132">
        <v>39.94</v>
      </c>
      <c r="E275" s="132">
        <v>39.14</v>
      </c>
      <c r="F275" s="135">
        <v>39.57</v>
      </c>
      <c r="G275" s="132">
        <v>40</v>
      </c>
      <c r="H275" s="132">
        <v>39.89</v>
      </c>
      <c r="I275" s="132">
        <v>38.6</v>
      </c>
      <c r="J275" s="132" t="s">
        <v>569</v>
      </c>
      <c r="K275" s="132">
        <v>39.68</v>
      </c>
      <c r="L275" s="132">
        <v>39.799999999999997</v>
      </c>
      <c r="M275" s="132" t="s">
        <v>569</v>
      </c>
      <c r="N275" s="135">
        <v>39.94</v>
      </c>
      <c r="O275" s="136">
        <v>39.07</v>
      </c>
    </row>
    <row r="276" spans="1:15" ht="20.25" customHeight="1" x14ac:dyDescent="0.35">
      <c r="A276" s="152" t="s">
        <v>543</v>
      </c>
      <c r="B276" s="132" t="s">
        <v>569</v>
      </c>
      <c r="C276" s="132" t="s">
        <v>569</v>
      </c>
      <c r="D276" s="132">
        <v>39.700000000000003</v>
      </c>
      <c r="E276" s="132">
        <v>39.200000000000003</v>
      </c>
      <c r="F276" s="135">
        <v>39.51</v>
      </c>
      <c r="G276" s="132">
        <v>40</v>
      </c>
      <c r="H276" s="132">
        <v>39.97</v>
      </c>
      <c r="I276" s="132">
        <v>38.630000000000003</v>
      </c>
      <c r="J276" s="132" t="s">
        <v>569</v>
      </c>
      <c r="K276" s="132">
        <v>39.68</v>
      </c>
      <c r="L276" s="132">
        <v>39.799999999999997</v>
      </c>
      <c r="M276" s="132" t="s">
        <v>569</v>
      </c>
      <c r="N276" s="135">
        <v>39.950000000000003</v>
      </c>
      <c r="O276" s="136">
        <v>38.64</v>
      </c>
    </row>
    <row r="277" spans="1:15" ht="20.25" customHeight="1" x14ac:dyDescent="0.35">
      <c r="A277" s="152" t="s">
        <v>544</v>
      </c>
      <c r="B277" s="132" t="s">
        <v>569</v>
      </c>
      <c r="C277" s="132" t="s">
        <v>569</v>
      </c>
      <c r="D277" s="132">
        <v>39.57</v>
      </c>
      <c r="E277" s="132">
        <v>39.270000000000003</v>
      </c>
      <c r="F277" s="135">
        <v>39.5</v>
      </c>
      <c r="G277" s="132">
        <v>40</v>
      </c>
      <c r="H277" s="132">
        <v>39.880000000000003</v>
      </c>
      <c r="I277" s="132">
        <v>38.590000000000003</v>
      </c>
      <c r="J277" s="132" t="s">
        <v>569</v>
      </c>
      <c r="K277" s="132">
        <v>39.74</v>
      </c>
      <c r="L277" s="132">
        <v>39.799999999999997</v>
      </c>
      <c r="M277" s="132" t="s">
        <v>569</v>
      </c>
      <c r="N277" s="135">
        <v>39.94</v>
      </c>
      <c r="O277" s="136">
        <v>38.5</v>
      </c>
    </row>
    <row r="278" spans="1:15" ht="20.25" customHeight="1" x14ac:dyDescent="0.35">
      <c r="A278" s="152" t="s">
        <v>545</v>
      </c>
      <c r="B278" s="132" t="s">
        <v>569</v>
      </c>
      <c r="C278" s="132" t="s">
        <v>569</v>
      </c>
      <c r="D278" s="132">
        <v>39.49</v>
      </c>
      <c r="E278" s="132">
        <v>39.32</v>
      </c>
      <c r="F278" s="135">
        <v>39.44</v>
      </c>
      <c r="G278" s="132">
        <v>40</v>
      </c>
      <c r="H278" s="132">
        <v>39.86</v>
      </c>
      <c r="I278" s="132">
        <v>38.56</v>
      </c>
      <c r="J278" s="132" t="s">
        <v>569</v>
      </c>
      <c r="K278" s="132">
        <v>39.71</v>
      </c>
      <c r="L278" s="132">
        <v>39.799999999999997</v>
      </c>
      <c r="M278" s="132" t="s">
        <v>569</v>
      </c>
      <c r="N278" s="135">
        <v>39.93</v>
      </c>
      <c r="O278" s="136">
        <v>38.46</v>
      </c>
    </row>
    <row r="279" spans="1:15" ht="20.25" customHeight="1" x14ac:dyDescent="0.35">
      <c r="A279" s="152" t="s">
        <v>547</v>
      </c>
      <c r="B279" s="132" t="s">
        <v>569</v>
      </c>
      <c r="C279" s="132" t="s">
        <v>569</v>
      </c>
      <c r="D279" s="132">
        <v>39.92</v>
      </c>
      <c r="E279" s="132">
        <v>39.200000000000003</v>
      </c>
      <c r="F279" s="135">
        <v>39.520000000000003</v>
      </c>
      <c r="G279" s="132">
        <v>40</v>
      </c>
      <c r="H279" s="132">
        <v>39.83</v>
      </c>
      <c r="I279" s="132">
        <v>38.369999999999997</v>
      </c>
      <c r="J279" s="132" t="s">
        <v>569</v>
      </c>
      <c r="K279" s="132">
        <v>39.56</v>
      </c>
      <c r="L279" s="132">
        <v>39.799999999999997</v>
      </c>
      <c r="M279" s="132" t="s">
        <v>569</v>
      </c>
      <c r="N279" s="135">
        <v>39.909999999999997</v>
      </c>
      <c r="O279" s="136">
        <v>38.61</v>
      </c>
    </row>
    <row r="280" spans="1:15" ht="20.25" customHeight="1" x14ac:dyDescent="0.35">
      <c r="A280" s="152" t="s">
        <v>548</v>
      </c>
      <c r="B280" s="132" t="s">
        <v>569</v>
      </c>
      <c r="C280" s="132" t="s">
        <v>569</v>
      </c>
      <c r="D280" s="132">
        <v>39.69</v>
      </c>
      <c r="E280" s="132">
        <v>39.21</v>
      </c>
      <c r="F280" s="135">
        <v>39.49</v>
      </c>
      <c r="G280" s="132">
        <v>40</v>
      </c>
      <c r="H280" s="132">
        <v>39.799999999999997</v>
      </c>
      <c r="I280" s="132">
        <v>38.200000000000003</v>
      </c>
      <c r="J280" s="132" t="s">
        <v>569</v>
      </c>
      <c r="K280" s="132">
        <v>39.57</v>
      </c>
      <c r="L280" s="132">
        <v>39.799999999999997</v>
      </c>
      <c r="M280" s="132" t="s">
        <v>569</v>
      </c>
      <c r="N280" s="135">
        <v>39.909999999999997</v>
      </c>
      <c r="O280" s="136">
        <v>38.979999999999997</v>
      </c>
    </row>
    <row r="281" spans="1:15" ht="20.25" customHeight="1" x14ac:dyDescent="0.35">
      <c r="A281" s="152" t="s">
        <v>549</v>
      </c>
      <c r="B281" s="132" t="s">
        <v>569</v>
      </c>
      <c r="C281" s="132" t="s">
        <v>569</v>
      </c>
      <c r="D281" s="132">
        <v>39.79</v>
      </c>
      <c r="E281" s="132">
        <v>39.020000000000003</v>
      </c>
      <c r="F281" s="135">
        <v>39.409999999999997</v>
      </c>
      <c r="G281" s="132">
        <v>40</v>
      </c>
      <c r="H281" s="132">
        <v>39.840000000000003</v>
      </c>
      <c r="I281" s="132">
        <v>38.19</v>
      </c>
      <c r="J281" s="132" t="s">
        <v>569</v>
      </c>
      <c r="K281" s="132">
        <v>39.619999999999997</v>
      </c>
      <c r="L281" s="132">
        <v>39.799999999999997</v>
      </c>
      <c r="M281" s="132" t="s">
        <v>569</v>
      </c>
      <c r="N281" s="135">
        <v>39.880000000000003</v>
      </c>
      <c r="O281" s="136">
        <v>39.19</v>
      </c>
    </row>
    <row r="282" spans="1:15" ht="20.25" customHeight="1" x14ac:dyDescent="0.35">
      <c r="A282" s="152" t="s">
        <v>563</v>
      </c>
      <c r="B282" s="132" t="s">
        <v>569</v>
      </c>
      <c r="C282" s="132">
        <v>40</v>
      </c>
      <c r="D282" s="132">
        <v>39.68</v>
      </c>
      <c r="E282" s="132">
        <v>39</v>
      </c>
      <c r="F282" s="135">
        <v>39.340000000000003</v>
      </c>
      <c r="G282" s="132">
        <v>40</v>
      </c>
      <c r="H282" s="132">
        <v>38.4</v>
      </c>
      <c r="I282" s="132">
        <v>38.369999999999997</v>
      </c>
      <c r="J282" s="132" t="s">
        <v>569</v>
      </c>
      <c r="K282" s="132">
        <v>39.340000000000003</v>
      </c>
      <c r="L282" s="132">
        <v>39.799999999999997</v>
      </c>
      <c r="M282" s="132" t="s">
        <v>569</v>
      </c>
      <c r="N282" s="135">
        <v>39.79</v>
      </c>
      <c r="O282" s="136">
        <v>39.19</v>
      </c>
    </row>
    <row r="283" spans="1:15" ht="19.5" customHeight="1" x14ac:dyDescent="0.35">
      <c r="A283" s="152" t="s">
        <v>564</v>
      </c>
      <c r="B283" s="132" t="s">
        <v>569</v>
      </c>
      <c r="C283" s="132">
        <v>40</v>
      </c>
      <c r="D283" s="132">
        <v>39.630000000000003</v>
      </c>
      <c r="E283" s="132">
        <v>38.869999999999997</v>
      </c>
      <c r="F283" s="135">
        <v>39.26</v>
      </c>
      <c r="G283" s="132">
        <v>40</v>
      </c>
      <c r="H283" s="132">
        <v>38.29</v>
      </c>
      <c r="I283" s="132">
        <v>38.29</v>
      </c>
      <c r="J283" s="132" t="s">
        <v>569</v>
      </c>
      <c r="K283" s="132">
        <v>39.54</v>
      </c>
      <c r="L283" s="132">
        <v>39.799999999999997</v>
      </c>
      <c r="M283" s="132" t="s">
        <v>569</v>
      </c>
      <c r="N283" s="135">
        <v>39.82</v>
      </c>
      <c r="O283" s="136">
        <v>39.08</v>
      </c>
    </row>
    <row r="284" spans="1:15" ht="19.5" customHeight="1" x14ac:dyDescent="0.35">
      <c r="A284" s="152" t="s">
        <v>565</v>
      </c>
      <c r="B284" s="132" t="s">
        <v>569</v>
      </c>
      <c r="C284" s="132">
        <v>40</v>
      </c>
      <c r="D284" s="132">
        <v>39.909999999999997</v>
      </c>
      <c r="E284" s="132">
        <v>38.840000000000003</v>
      </c>
      <c r="F284" s="135">
        <v>39.42</v>
      </c>
      <c r="G284" s="132">
        <v>40</v>
      </c>
      <c r="H284" s="132">
        <v>38.229999999999997</v>
      </c>
      <c r="I284" s="132">
        <v>38.229999999999997</v>
      </c>
      <c r="J284" s="132" t="s">
        <v>569</v>
      </c>
      <c r="K284" s="132">
        <v>39.54</v>
      </c>
      <c r="L284" s="132">
        <v>39.799999999999997</v>
      </c>
      <c r="M284" s="132" t="s">
        <v>569</v>
      </c>
      <c r="N284" s="135">
        <v>39.83</v>
      </c>
      <c r="O284" s="136">
        <v>39.24</v>
      </c>
    </row>
    <row r="285" spans="1:15" ht="19.5" customHeight="1" x14ac:dyDescent="0.35">
      <c r="A285" s="152" t="s">
        <v>567</v>
      </c>
      <c r="B285" s="132">
        <v>39.590000000000003</v>
      </c>
      <c r="C285" s="132">
        <v>40</v>
      </c>
      <c r="D285" s="132">
        <v>39.57</v>
      </c>
      <c r="E285" s="132">
        <v>39.130000000000003</v>
      </c>
      <c r="F285" s="135">
        <v>39.340000000000003</v>
      </c>
      <c r="G285" s="132">
        <v>40</v>
      </c>
      <c r="H285" s="132">
        <v>38.29</v>
      </c>
      <c r="I285" s="132">
        <v>38.29</v>
      </c>
      <c r="J285" s="132" t="s">
        <v>569</v>
      </c>
      <c r="K285" s="132">
        <v>39.590000000000003</v>
      </c>
      <c r="L285" s="132">
        <v>39.799999999999997</v>
      </c>
      <c r="M285" s="132" t="s">
        <v>569</v>
      </c>
      <c r="N285" s="135">
        <v>39.85</v>
      </c>
      <c r="O285" s="136">
        <v>39.17</v>
      </c>
    </row>
    <row r="286" spans="1:15" ht="19.5" customHeight="1" x14ac:dyDescent="0.35">
      <c r="A286" s="152" t="s">
        <v>571</v>
      </c>
      <c r="B286" s="132" t="s">
        <v>569</v>
      </c>
      <c r="C286" s="132" t="s">
        <v>569</v>
      </c>
      <c r="D286" s="132">
        <v>39.64</v>
      </c>
      <c r="E286" s="132">
        <v>38.869999999999997</v>
      </c>
      <c r="F286" s="135">
        <v>39.18</v>
      </c>
      <c r="G286" s="132">
        <v>40</v>
      </c>
      <c r="H286" s="132">
        <v>39.83</v>
      </c>
      <c r="I286" s="132">
        <v>38.25</v>
      </c>
      <c r="J286" s="132" t="s">
        <v>569</v>
      </c>
      <c r="K286" s="132">
        <v>39.51</v>
      </c>
      <c r="L286" s="132">
        <v>39.799999999999997</v>
      </c>
      <c r="M286" s="132" t="s">
        <v>569</v>
      </c>
      <c r="N286" s="135">
        <v>39.9</v>
      </c>
      <c r="O286" s="136">
        <v>38.520000000000003</v>
      </c>
    </row>
    <row r="287" spans="1:15" ht="20.25" customHeight="1" x14ac:dyDescent="0.35">
      <c r="A287" s="152" t="s">
        <v>572</v>
      </c>
      <c r="B287" s="132" t="s">
        <v>569</v>
      </c>
      <c r="C287" s="132" t="s">
        <v>569</v>
      </c>
      <c r="D287" s="132">
        <v>39.83</v>
      </c>
      <c r="E287" s="132">
        <v>38.76</v>
      </c>
      <c r="F287" s="135">
        <v>39.11</v>
      </c>
      <c r="G287" s="132">
        <v>40</v>
      </c>
      <c r="H287" s="132">
        <v>39.86</v>
      </c>
      <c r="I287" s="132">
        <v>38.33</v>
      </c>
      <c r="J287" s="132" t="s">
        <v>569</v>
      </c>
      <c r="K287" s="132">
        <v>39.46</v>
      </c>
      <c r="L287" s="132">
        <v>39.799999999999997</v>
      </c>
      <c r="M287" s="132" t="s">
        <v>569</v>
      </c>
      <c r="N287" s="135">
        <v>39.9</v>
      </c>
      <c r="O287" s="136">
        <v>37.71</v>
      </c>
    </row>
    <row r="288" spans="1:15" ht="20.149999999999999" customHeight="1" x14ac:dyDescent="0.35">
      <c r="A288" s="152" t="s">
        <v>575</v>
      </c>
      <c r="B288" s="132" t="s">
        <v>569</v>
      </c>
      <c r="C288" s="132" t="s">
        <v>569</v>
      </c>
      <c r="D288" s="132">
        <v>40.380000000000003</v>
      </c>
      <c r="E288" s="132">
        <v>38.799999999999997</v>
      </c>
      <c r="F288" s="135">
        <v>39.79</v>
      </c>
      <c r="G288" s="132">
        <v>40</v>
      </c>
      <c r="H288" s="132">
        <v>39.880000000000003</v>
      </c>
      <c r="I288" s="132">
        <v>38.299999999999997</v>
      </c>
      <c r="J288" s="132" t="s">
        <v>569</v>
      </c>
      <c r="K288" s="132">
        <v>40.11</v>
      </c>
      <c r="L288" s="132">
        <v>39.799999999999997</v>
      </c>
      <c r="M288" s="132" t="s">
        <v>569</v>
      </c>
      <c r="N288" s="135">
        <v>40</v>
      </c>
      <c r="O288" s="136">
        <v>39.32</v>
      </c>
    </row>
    <row r="289" spans="1:15" ht="20.5" customHeight="1" x14ac:dyDescent="0.35">
      <c r="A289" s="152" t="s">
        <v>576</v>
      </c>
      <c r="B289" s="132" t="s">
        <v>569</v>
      </c>
      <c r="C289" s="132" t="s">
        <v>569</v>
      </c>
      <c r="D289" s="132">
        <v>39.89</v>
      </c>
      <c r="E289" s="132">
        <v>39.06</v>
      </c>
      <c r="F289" s="135">
        <v>39.840000000000003</v>
      </c>
      <c r="G289" s="132">
        <v>39.99</v>
      </c>
      <c r="H289" s="132">
        <v>39.770000000000003</v>
      </c>
      <c r="I289" s="132">
        <v>38.44</v>
      </c>
      <c r="J289" s="132" t="s">
        <v>569</v>
      </c>
      <c r="K289" s="132">
        <v>39.96</v>
      </c>
      <c r="L289" s="132">
        <v>39.799999999999997</v>
      </c>
      <c r="M289" s="132" t="s">
        <v>569</v>
      </c>
      <c r="N289" s="135">
        <v>39.93</v>
      </c>
      <c r="O289" s="136">
        <v>39.64</v>
      </c>
    </row>
    <row r="290" spans="1:15" ht="18" customHeight="1" x14ac:dyDescent="0.35">
      <c r="A290" s="152" t="s">
        <v>577</v>
      </c>
      <c r="B290" s="132" t="s">
        <v>569</v>
      </c>
      <c r="C290" s="132" t="s">
        <v>569</v>
      </c>
      <c r="D290" s="132">
        <v>39.54</v>
      </c>
      <c r="E290" s="132">
        <v>39.15</v>
      </c>
      <c r="F290" s="135">
        <v>39.47</v>
      </c>
      <c r="G290" s="132">
        <v>40</v>
      </c>
      <c r="H290" s="132">
        <v>39.79</v>
      </c>
      <c r="I290" s="132">
        <v>38.049999999999997</v>
      </c>
      <c r="J290" s="132" t="s">
        <v>569</v>
      </c>
      <c r="K290" s="132">
        <v>39.82</v>
      </c>
      <c r="L290" s="132">
        <v>39.799999999999997</v>
      </c>
      <c r="M290" s="132" t="s">
        <v>569</v>
      </c>
      <c r="N290" s="135">
        <v>39.909999999999997</v>
      </c>
      <c r="O290" s="136">
        <v>39.06</v>
      </c>
    </row>
    <row r="291" spans="1:15" ht="19.5" customHeight="1" x14ac:dyDescent="0.35">
      <c r="A291" s="152" t="s">
        <v>587</v>
      </c>
      <c r="B291" s="132" t="s">
        <v>569</v>
      </c>
      <c r="C291" s="132" t="s">
        <v>569</v>
      </c>
      <c r="D291" s="132">
        <v>39.979999999999997</v>
      </c>
      <c r="E291" s="132">
        <v>39.119999999999997</v>
      </c>
      <c r="F291" s="135">
        <v>39.67</v>
      </c>
      <c r="G291" s="132">
        <v>40</v>
      </c>
      <c r="H291" s="132">
        <v>39.950000000000003</v>
      </c>
      <c r="I291" s="132">
        <v>36.380000000000003</v>
      </c>
      <c r="J291" s="132" t="s">
        <v>569</v>
      </c>
      <c r="K291" s="132">
        <v>40.1</v>
      </c>
      <c r="L291" s="132">
        <v>39.799999999999997</v>
      </c>
      <c r="M291" s="132" t="s">
        <v>569</v>
      </c>
      <c r="N291" s="135">
        <v>40.03</v>
      </c>
      <c r="O291" s="136">
        <v>39.369999999999997</v>
      </c>
    </row>
    <row r="292" spans="1:15" ht="19.5" customHeight="1" x14ac:dyDescent="0.35">
      <c r="A292" s="152" t="s">
        <v>589</v>
      </c>
      <c r="B292" s="132" t="s">
        <v>569</v>
      </c>
      <c r="C292" s="132">
        <v>40</v>
      </c>
      <c r="D292" s="132">
        <v>39.380000000000003</v>
      </c>
      <c r="E292" s="132">
        <v>39.33</v>
      </c>
      <c r="F292" s="135">
        <v>39.36</v>
      </c>
      <c r="G292" s="132">
        <v>40</v>
      </c>
      <c r="H292" s="132">
        <v>38.64</v>
      </c>
      <c r="I292" s="132">
        <v>36.380000000000003</v>
      </c>
      <c r="J292" s="132" t="s">
        <v>569</v>
      </c>
      <c r="K292" s="132">
        <v>39.67</v>
      </c>
      <c r="L292" s="132">
        <v>39.799999999999997</v>
      </c>
      <c r="M292" s="132" t="s">
        <v>569</v>
      </c>
      <c r="N292" s="135">
        <v>39.869999999999997</v>
      </c>
      <c r="O292" s="136">
        <v>39.17</v>
      </c>
    </row>
    <row r="293" spans="1:15" ht="19.5" customHeight="1" x14ac:dyDescent="0.35">
      <c r="A293" s="152" t="s">
        <v>595</v>
      </c>
      <c r="B293" s="132" t="s">
        <v>569</v>
      </c>
      <c r="C293" s="132">
        <v>40</v>
      </c>
      <c r="D293" s="132">
        <v>39.619999999999997</v>
      </c>
      <c r="E293" s="132">
        <v>39.130000000000003</v>
      </c>
      <c r="F293" s="135">
        <v>39.46</v>
      </c>
      <c r="G293" s="132">
        <v>40</v>
      </c>
      <c r="H293" s="132">
        <v>39.44</v>
      </c>
      <c r="I293" s="132">
        <v>37.24</v>
      </c>
      <c r="J293" s="132" t="s">
        <v>569</v>
      </c>
      <c r="K293" s="132">
        <v>39.659999999999997</v>
      </c>
      <c r="L293" s="132">
        <v>39.799999999999997</v>
      </c>
      <c r="M293" s="132" t="s">
        <v>569</v>
      </c>
      <c r="N293" s="135">
        <v>39.81</v>
      </c>
      <c r="O293" s="136">
        <v>39.39</v>
      </c>
    </row>
    <row r="294" spans="1:15" ht="19.5" customHeight="1" x14ac:dyDescent="0.35">
      <c r="A294" s="152" t="s">
        <v>615</v>
      </c>
      <c r="B294" s="132" t="s">
        <v>569</v>
      </c>
      <c r="C294" s="132">
        <v>40</v>
      </c>
      <c r="D294" s="132">
        <v>39.69</v>
      </c>
      <c r="E294" s="132">
        <v>39</v>
      </c>
      <c r="F294" s="135">
        <v>39.46</v>
      </c>
      <c r="G294" s="132">
        <v>40</v>
      </c>
      <c r="H294" s="132">
        <v>38.33</v>
      </c>
      <c r="I294" s="132">
        <v>38.33</v>
      </c>
      <c r="J294" s="132" t="s">
        <v>569</v>
      </c>
      <c r="K294" s="132">
        <v>39.61</v>
      </c>
      <c r="L294" s="132">
        <v>39.799999999999997</v>
      </c>
      <c r="M294" s="132" t="s">
        <v>569</v>
      </c>
      <c r="N294" s="135">
        <v>39.799999999999997</v>
      </c>
      <c r="O294" s="136">
        <v>39.380000000000003</v>
      </c>
    </row>
    <row r="295" spans="1:15" ht="19.5" customHeight="1" x14ac:dyDescent="0.35">
      <c r="A295" s="152" t="s">
        <v>600</v>
      </c>
      <c r="B295" s="132">
        <v>39.58</v>
      </c>
      <c r="C295" s="132">
        <v>40</v>
      </c>
      <c r="D295" s="132">
        <v>39.56</v>
      </c>
      <c r="E295" s="132">
        <v>38.78</v>
      </c>
      <c r="F295" s="135">
        <v>39.229999999999997</v>
      </c>
      <c r="G295" s="132">
        <v>40</v>
      </c>
      <c r="H295" s="132">
        <v>40.39</v>
      </c>
      <c r="I295" s="132">
        <v>38.36</v>
      </c>
      <c r="J295" s="132" t="s">
        <v>569</v>
      </c>
      <c r="K295" s="132">
        <v>39.58</v>
      </c>
      <c r="L295" s="132">
        <v>39.799999999999997</v>
      </c>
      <c r="M295" s="132" t="s">
        <v>569</v>
      </c>
      <c r="N295" s="135">
        <v>39.69</v>
      </c>
      <c r="O295" s="136">
        <v>39.18</v>
      </c>
    </row>
  </sheetData>
  <pageMargins left="0.74803149606299213" right="0.74803149606299213" top="0.98425196850393704" bottom="0.98425196850393704" header="0.51181102362204722" footer="0.51181102362204722"/>
  <pageSetup paperSize="9" scale="90"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47FB-EC3E-43C0-9927-EA529914F792}">
  <dimension ref="A1:B16"/>
  <sheetViews>
    <sheetView showGridLines="0" zoomScaleNormal="100" zoomScaleSheetLayoutView="100" workbookViewId="0"/>
  </sheetViews>
  <sheetFormatPr defaultColWidth="9.26953125" defaultRowHeight="15" customHeight="1" x14ac:dyDescent="0.25"/>
  <cols>
    <col min="1" max="1" width="75.54296875" style="11" customWidth="1"/>
    <col min="2" max="2" width="30.54296875" style="11" customWidth="1"/>
    <col min="3" max="16384" width="9.26953125" style="11"/>
  </cols>
  <sheetData>
    <row r="1" spans="1:2" ht="45" customHeight="1" x14ac:dyDescent="0.25">
      <c r="A1" s="13" t="s">
        <v>21</v>
      </c>
    </row>
    <row r="2" spans="1:2" ht="20.25" customHeight="1" x14ac:dyDescent="0.25">
      <c r="A2" s="2" t="s">
        <v>25</v>
      </c>
    </row>
    <row r="3" spans="1:2" ht="20.25" customHeight="1" x14ac:dyDescent="0.25">
      <c r="A3" s="3" t="s">
        <v>24</v>
      </c>
    </row>
    <row r="4" spans="1:2" ht="30" customHeight="1" x14ac:dyDescent="0.55000000000000004">
      <c r="A4" s="6" t="s">
        <v>101</v>
      </c>
      <c r="B4" s="12" t="s">
        <v>102</v>
      </c>
    </row>
    <row r="5" spans="1:2" ht="20.25" customHeight="1" x14ac:dyDescent="0.25">
      <c r="A5" s="3" t="s">
        <v>103</v>
      </c>
      <c r="B5" s="9" t="s">
        <v>22</v>
      </c>
    </row>
    <row r="6" spans="1:2" ht="20.25" customHeight="1" x14ac:dyDescent="0.25">
      <c r="A6" s="3" t="s">
        <v>21</v>
      </c>
      <c r="B6" s="9" t="s">
        <v>21</v>
      </c>
    </row>
    <row r="7" spans="1:2" ht="20.25" customHeight="1" x14ac:dyDescent="0.25">
      <c r="A7" s="3" t="s">
        <v>32</v>
      </c>
      <c r="B7" s="9" t="s">
        <v>32</v>
      </c>
    </row>
    <row r="8" spans="1:2" ht="20.25" customHeight="1" x14ac:dyDescent="0.25">
      <c r="A8" s="3" t="s">
        <v>20</v>
      </c>
      <c r="B8" s="9" t="s">
        <v>20</v>
      </c>
    </row>
    <row r="9" spans="1:2" ht="20.25" customHeight="1" x14ac:dyDescent="0.25">
      <c r="A9" s="3" t="s">
        <v>106</v>
      </c>
      <c r="B9" s="9" t="s">
        <v>19</v>
      </c>
    </row>
    <row r="10" spans="1:2" ht="20.25" customHeight="1" x14ac:dyDescent="0.25">
      <c r="A10" s="3" t="s">
        <v>107</v>
      </c>
      <c r="B10" s="9" t="s">
        <v>18</v>
      </c>
    </row>
    <row r="11" spans="1:2" ht="20.25" customHeight="1" x14ac:dyDescent="0.25">
      <c r="A11" s="3" t="s">
        <v>108</v>
      </c>
      <c r="B11" s="9" t="s">
        <v>17</v>
      </c>
    </row>
    <row r="12" spans="1:2" ht="20.25" customHeight="1" x14ac:dyDescent="0.25">
      <c r="A12" s="3" t="s">
        <v>109</v>
      </c>
      <c r="B12" s="9" t="s">
        <v>97</v>
      </c>
    </row>
    <row r="13" spans="1:2" ht="20.25" customHeight="1" x14ac:dyDescent="0.25">
      <c r="A13" s="3" t="s">
        <v>505</v>
      </c>
      <c r="B13" s="9" t="s">
        <v>16</v>
      </c>
    </row>
    <row r="14" spans="1:2" ht="20.25" customHeight="1" x14ac:dyDescent="0.25">
      <c r="A14" s="3" t="s">
        <v>506</v>
      </c>
      <c r="B14" s="9" t="s">
        <v>15</v>
      </c>
    </row>
    <row r="15" spans="1:2" ht="20.25" customHeight="1" x14ac:dyDescent="0.25">
      <c r="A15" s="3" t="s">
        <v>507</v>
      </c>
      <c r="B15" s="9" t="s">
        <v>14</v>
      </c>
    </row>
    <row r="16" spans="1:2" ht="20.25" customHeight="1" x14ac:dyDescent="0.25">
      <c r="A16" s="3" t="s">
        <v>508</v>
      </c>
      <c r="B16" s="9" t="s">
        <v>104</v>
      </c>
    </row>
  </sheetData>
  <hyperlinks>
    <hyperlink ref="B5" location="'Cover Sheet'!A1" display="Cover Sheet" xr:uid="{6E2FDAC0-5FE9-4BFF-9724-859F8DABC198}"/>
    <hyperlink ref="B6" location="Contents!A1" display="Contents " xr:uid="{52957B6B-AC81-46DB-A3D5-84E975DBB61B}"/>
    <hyperlink ref="B8" location="Commentary!A1" display="Commentary" xr:uid="{713BA8B7-AE88-41C4-9B14-93579F9C422C}"/>
    <hyperlink ref="B9" location="'Main Table (GWh)'!A1" display="Main table (GWh)" xr:uid="{7601FAF2-AB69-4B9E-98C4-EDF683F719A2}"/>
    <hyperlink ref="B10" location="'Annual (GWh)'!A1" display="Annual (GWh)" xr:uid="{80B40009-7F8F-4AD4-BE5F-C6078D7984D2}"/>
    <hyperlink ref="B11" location="'Quarter (GWh)'!A1" display="Quarter (GWh)" xr:uid="{14784CBD-12A5-46A8-975A-08D31B77FFA7}"/>
    <hyperlink ref="B13" location="'Main Table (Million m3)'!A1" display="Main table (m3)" xr:uid="{197C61B4-A6B8-43F5-9993-E24B7699A047}"/>
    <hyperlink ref="B14" location="'Annual (Million m3)'!A1" display="Annual (m3)" xr:uid="{53E99B39-7878-4CA4-B4C2-F4BD3E968D3C}"/>
    <hyperlink ref="B16" location="'Month (Million m3)'!A1" display="Month (m3)" xr:uid="{EC06FC96-4C94-4A27-8285-47B73165F040}"/>
    <hyperlink ref="B7" location="Notes!A1" display="Notes" xr:uid="{3E06F7C5-368B-4AE9-BE77-A0388B3D3DD4}"/>
    <hyperlink ref="B15" location="'Quarter (Million m3)'!A1" display="Quarter (m3)" xr:uid="{419EF65A-B579-46D1-A3B6-E719BFB55D6B}"/>
    <hyperlink ref="B12" location="'Month (GWh)'!A1" display="Month (GWh)" xr:uid="{2D027795-67C6-499B-A641-5D5EF330EFC1}"/>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6"/>
  <sheetViews>
    <sheetView showGridLines="0" zoomScaleNormal="100" workbookViewId="0"/>
  </sheetViews>
  <sheetFormatPr defaultColWidth="9.26953125" defaultRowHeight="15.5" x14ac:dyDescent="0.35"/>
  <cols>
    <col min="1" max="1" width="10" style="2" customWidth="1"/>
    <col min="2" max="2" width="150.54296875" style="2" customWidth="1"/>
    <col min="3" max="16384" width="9.26953125" style="2"/>
  </cols>
  <sheetData>
    <row r="1" spans="1:2" ht="45" customHeight="1" x14ac:dyDescent="0.35">
      <c r="A1" s="13" t="s">
        <v>32</v>
      </c>
    </row>
    <row r="2" spans="1:2" s="3" customFormat="1" ht="20.25" customHeight="1" x14ac:dyDescent="0.35">
      <c r="A2" s="3" t="s">
        <v>31</v>
      </c>
    </row>
    <row r="3" spans="1:2" s="3" customFormat="1" ht="20.25" customHeight="1" x14ac:dyDescent="0.35">
      <c r="A3" s="3" t="s">
        <v>30</v>
      </c>
    </row>
    <row r="4" spans="1:2" s="3" customFormat="1" ht="30" customHeight="1" x14ac:dyDescent="0.55000000000000004">
      <c r="A4" s="6" t="s">
        <v>29</v>
      </c>
      <c r="B4" s="6" t="s">
        <v>23</v>
      </c>
    </row>
    <row r="5" spans="1:2" ht="31" x14ac:dyDescent="0.35">
      <c r="A5" s="2" t="s">
        <v>28</v>
      </c>
      <c r="B5" s="2" t="s">
        <v>574</v>
      </c>
    </row>
    <row r="6" spans="1:2" ht="20.25" customHeight="1" x14ac:dyDescent="0.35">
      <c r="A6" s="2" t="s">
        <v>27</v>
      </c>
      <c r="B6" s="2" t="s">
        <v>41</v>
      </c>
    </row>
    <row r="7" spans="1:2" ht="45" customHeight="1" x14ac:dyDescent="0.35">
      <c r="A7" s="2" t="s">
        <v>110</v>
      </c>
      <c r="B7" s="2" t="s">
        <v>42</v>
      </c>
    </row>
    <row r="8" spans="1:2" ht="20.25" customHeight="1" x14ac:dyDescent="0.35">
      <c r="A8" s="2" t="s">
        <v>26</v>
      </c>
      <c r="B8" s="2" t="s">
        <v>43</v>
      </c>
    </row>
    <row r="9" spans="1:2" ht="31" x14ac:dyDescent="0.35">
      <c r="A9" s="2" t="s">
        <v>111</v>
      </c>
      <c r="B9" s="2" t="s">
        <v>581</v>
      </c>
    </row>
    <row r="10" spans="1:2" ht="20.25" customHeight="1" x14ac:dyDescent="0.35">
      <c r="A10" s="2" t="s">
        <v>112</v>
      </c>
      <c r="B10" s="2" t="s">
        <v>580</v>
      </c>
    </row>
    <row r="11" spans="1:2" ht="20.25" customHeight="1" x14ac:dyDescent="0.35">
      <c r="A11" s="2" t="s">
        <v>113</v>
      </c>
      <c r="B11" s="2" t="s">
        <v>119</v>
      </c>
    </row>
    <row r="12" spans="1:2" ht="20.25" customHeight="1" x14ac:dyDescent="0.35">
      <c r="A12" s="2" t="s">
        <v>114</v>
      </c>
      <c r="B12" s="2" t="s">
        <v>44</v>
      </c>
    </row>
    <row r="13" spans="1:2" ht="20.25" customHeight="1" x14ac:dyDescent="0.35">
      <c r="A13" s="2" t="s">
        <v>115</v>
      </c>
      <c r="B13" s="2" t="s">
        <v>509</v>
      </c>
    </row>
    <row r="14" spans="1:2" ht="20.25" customHeight="1" x14ac:dyDescent="0.35">
      <c r="A14" s="2" t="s">
        <v>116</v>
      </c>
      <c r="B14" s="2" t="s">
        <v>513</v>
      </c>
    </row>
    <row r="15" spans="1:2" ht="20.25" customHeight="1" x14ac:dyDescent="0.35">
      <c r="A15" s="2" t="s">
        <v>117</v>
      </c>
      <c r="B15" s="2" t="s">
        <v>516</v>
      </c>
    </row>
    <row r="16" spans="1:2" ht="20.25" customHeight="1" x14ac:dyDescent="0.35">
      <c r="A16" s="2" t="s">
        <v>514</v>
      </c>
      <c r="B16" s="2" t="s">
        <v>45</v>
      </c>
    </row>
  </sheetData>
  <phoneticPr fontId="21"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7"/>
  <sheetViews>
    <sheetView showGridLines="0" zoomScaleNormal="100" workbookViewId="0"/>
  </sheetViews>
  <sheetFormatPr defaultColWidth="9.26953125" defaultRowHeight="15.5" x14ac:dyDescent="0.35"/>
  <cols>
    <col min="1" max="1" width="156.26953125" style="2" bestFit="1" customWidth="1"/>
    <col min="2" max="16384" width="9.26953125" style="2"/>
  </cols>
  <sheetData>
    <row r="1" spans="1:1" ht="45" customHeight="1" x14ac:dyDescent="0.35">
      <c r="A1" s="1" t="s">
        <v>33</v>
      </c>
    </row>
    <row r="2" spans="1:1" ht="23.5" x14ac:dyDescent="0.55000000000000004">
      <c r="A2" s="157" t="s">
        <v>594</v>
      </c>
    </row>
    <row r="3" spans="1:1" s="156" customFormat="1" ht="18.5" x14ac:dyDescent="0.45">
      <c r="A3" s="158" t="s">
        <v>588</v>
      </c>
    </row>
    <row r="4" spans="1:1" s="156" customFormat="1" ht="114" customHeight="1" x14ac:dyDescent="0.35">
      <c r="A4" s="159" t="s">
        <v>616</v>
      </c>
    </row>
    <row r="5" spans="1:1" ht="39.65" customHeight="1" x14ac:dyDescent="0.55000000000000004">
      <c r="A5" s="157" t="s">
        <v>118</v>
      </c>
    </row>
    <row r="6" spans="1:1" ht="27" customHeight="1" x14ac:dyDescent="0.45">
      <c r="A6" s="160" t="s">
        <v>598</v>
      </c>
    </row>
    <row r="7" spans="1:1" ht="77.5" x14ac:dyDescent="0.35">
      <c r="A7" s="117" t="s">
        <v>617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56C6-F85C-4B6E-9998-2C4A82606228}">
  <sheetPr codeName="Sheet2">
    <pageSetUpPr fitToPage="1"/>
  </sheetPr>
  <dimension ref="A1:O32"/>
  <sheetViews>
    <sheetView showGridLines="0" zoomScaleNormal="100" zoomScaleSheetLayoutView="100" workbookViewId="0"/>
  </sheetViews>
  <sheetFormatPr defaultColWidth="8.54296875" defaultRowHeight="15.5" x14ac:dyDescent="0.35"/>
  <cols>
    <col min="1" max="1" width="40.54296875" style="73" customWidth="1"/>
    <col min="2" max="15" width="12.54296875" style="2" customWidth="1"/>
    <col min="16" max="16384" width="8.54296875" style="2"/>
  </cols>
  <sheetData>
    <row r="1" spans="1:15" ht="45" customHeight="1" x14ac:dyDescent="0.35">
      <c r="A1" s="71" t="s">
        <v>135</v>
      </c>
    </row>
    <row r="2" spans="1:15" ht="20.25" customHeight="1" x14ac:dyDescent="0.35">
      <c r="A2" s="72" t="s">
        <v>25</v>
      </c>
      <c r="G2" s="130"/>
      <c r="H2" s="130"/>
      <c r="I2" s="130"/>
    </row>
    <row r="3" spans="1:15" ht="20.25" customHeight="1" x14ac:dyDescent="0.35">
      <c r="A3" s="72" t="s">
        <v>120</v>
      </c>
    </row>
    <row r="4" spans="1:15" s="3" customFormat="1" ht="20.25" customHeight="1" x14ac:dyDescent="0.35">
      <c r="A4" s="79"/>
      <c r="B4" s="69" t="s">
        <v>121</v>
      </c>
      <c r="C4" s="64"/>
      <c r="D4" s="64"/>
      <c r="E4" s="64"/>
      <c r="F4" s="65"/>
      <c r="G4" s="70" t="s">
        <v>122</v>
      </c>
      <c r="H4" s="64"/>
      <c r="I4" s="64"/>
      <c r="J4" s="64"/>
      <c r="K4" s="64"/>
      <c r="L4" s="64"/>
      <c r="M4" s="64"/>
      <c r="N4" s="65"/>
      <c r="O4" s="65"/>
    </row>
    <row r="5" spans="1:15" s="63" customFormat="1" ht="60" customHeight="1" x14ac:dyDescent="0.35">
      <c r="A5" s="146" t="s">
        <v>593</v>
      </c>
      <c r="B5" s="66" t="s">
        <v>123</v>
      </c>
      <c r="C5" s="67" t="s">
        <v>124</v>
      </c>
      <c r="D5" s="67" t="s">
        <v>125</v>
      </c>
      <c r="E5" s="67" t="s">
        <v>126</v>
      </c>
      <c r="F5" s="68" t="s">
        <v>37</v>
      </c>
      <c r="G5" s="67" t="s">
        <v>46</v>
      </c>
      <c r="H5" s="67" t="s">
        <v>127</v>
      </c>
      <c r="I5" s="142" t="s">
        <v>584</v>
      </c>
      <c r="J5" s="67" t="s">
        <v>128</v>
      </c>
      <c r="K5" s="67" t="s">
        <v>129</v>
      </c>
      <c r="L5" s="67" t="s">
        <v>130</v>
      </c>
      <c r="M5" s="67" t="s">
        <v>131</v>
      </c>
      <c r="N5" s="68" t="s">
        <v>38</v>
      </c>
      <c r="O5" s="67" t="s">
        <v>132</v>
      </c>
    </row>
    <row r="6" spans="1:15" ht="20.25" customHeight="1" x14ac:dyDescent="0.35">
      <c r="A6" s="73">
        <f ca="1">INDIRECT(calculation_GWh_hide!S5)</f>
        <v>2019</v>
      </c>
      <c r="B6" s="88">
        <f ca="1">INDIRECT(calculation_GWh_hide!T5)</f>
        <v>4056.12</v>
      </c>
      <c r="C6" s="89">
        <f ca="1">INDIRECT(calculation_GWh_hide!U5)</f>
        <v>17570.150000000001</v>
      </c>
      <c r="D6" s="89">
        <f ca="1">INDIRECT(calculation_GWh_hide!V5)</f>
        <v>295927.75</v>
      </c>
      <c r="E6" s="89">
        <f ca="1">INDIRECT(calculation_GWh_hide!W5)</f>
        <v>186068.34000000003</v>
      </c>
      <c r="F6" s="90">
        <f ca="1">INDIRECT(calculation_GWh_hide!X5)</f>
        <v>503622.33</v>
      </c>
      <c r="G6" s="88">
        <f ca="1">INDIRECT(calculation_GWh_hide!Y5)</f>
        <v>48325.07</v>
      </c>
      <c r="H6" s="89">
        <f ca="1">INDIRECT(calculation_GWh_hide!Z5)</f>
        <v>10160.26</v>
      </c>
      <c r="I6" s="89">
        <f ca="1">INDIRECT(calculation_GWh_hide!AA5)</f>
        <v>6545.2099999999991</v>
      </c>
      <c r="J6" s="89">
        <f ca="1">INDIRECT(calculation_GWh_hide!AB5)</f>
        <v>0</v>
      </c>
      <c r="K6" s="89">
        <f ca="1">INDIRECT(calculation_GWh_hide!AC5)</f>
        <v>31794.080000000002</v>
      </c>
      <c r="L6" s="89">
        <f ca="1">INDIRECT(calculation_GWh_hide!AD5)</f>
        <v>1514.4900000000002</v>
      </c>
      <c r="M6" s="89">
        <f ca="1">INDIRECT(calculation_GWh_hide!AE5)</f>
        <v>0</v>
      </c>
      <c r="N6" s="90">
        <f ca="1">INDIRECT(calculation_GWh_hide!AF5)</f>
        <v>91793.94</v>
      </c>
      <c r="O6" s="88">
        <f ca="1">INDIRECT(calculation_GWh_hide!AG5)</f>
        <v>411828.39</v>
      </c>
    </row>
    <row r="7" spans="1:15" ht="20.25" customHeight="1" x14ac:dyDescent="0.35">
      <c r="A7" s="73">
        <f ca="1">INDIRECT(calculation_GWh_hide!S6)</f>
        <v>2020</v>
      </c>
      <c r="B7" s="91">
        <f ca="1">INDIRECT(calculation_GWh_hide!T6)</f>
        <v>3553.5299999999997</v>
      </c>
      <c r="C7" s="92">
        <f ca="1">INDIRECT(calculation_GWh_hide!U6)</f>
        <v>11072.51</v>
      </c>
      <c r="D7" s="92">
        <f ca="1">INDIRECT(calculation_GWh_hide!V6)</f>
        <v>263495.39</v>
      </c>
      <c r="E7" s="92">
        <f ca="1">INDIRECT(calculation_GWh_hide!W6)</f>
        <v>200066.47000000003</v>
      </c>
      <c r="F7" s="92">
        <f ca="1">INDIRECT(calculation_GWh_hide!X6)</f>
        <v>478187.89</v>
      </c>
      <c r="G7" s="91">
        <f ca="1">INDIRECT(calculation_GWh_hide!Y6)</f>
        <v>35583.49</v>
      </c>
      <c r="H7" s="92">
        <f ca="1">INDIRECT(calculation_GWh_hide!Z6)</f>
        <v>30920.21</v>
      </c>
      <c r="I7" s="92">
        <f ca="1">INDIRECT(calculation_GWh_hide!AA6)</f>
        <v>5833.33</v>
      </c>
      <c r="J7" s="92">
        <f ca="1">INDIRECT(calculation_GWh_hide!AB6)</f>
        <v>0</v>
      </c>
      <c r="K7" s="92">
        <f ca="1">INDIRECT(calculation_GWh_hide!AC6)</f>
        <v>37960.5</v>
      </c>
      <c r="L7" s="92">
        <f ca="1">INDIRECT(calculation_GWh_hide!AD6)</f>
        <v>1566.04</v>
      </c>
      <c r="M7" s="92">
        <f ca="1">INDIRECT(calculation_GWh_hide!AE6)</f>
        <v>0</v>
      </c>
      <c r="N7" s="92">
        <f ca="1">INDIRECT(calculation_GWh_hide!AF6)</f>
        <v>106030.25</v>
      </c>
      <c r="O7" s="91">
        <f ca="1">INDIRECT(calculation_GWh_hide!AG6)</f>
        <v>372157.64999999997</v>
      </c>
    </row>
    <row r="8" spans="1:15" ht="20.25" customHeight="1" x14ac:dyDescent="0.35">
      <c r="A8" s="73">
        <f ca="1">INDIRECT(calculation_GWh_hide!S7)</f>
        <v>2021</v>
      </c>
      <c r="B8" s="91">
        <f ca="1">INDIRECT(calculation_GWh_hide!T7)</f>
        <v>20064.68</v>
      </c>
      <c r="C8" s="92">
        <f ca="1">INDIRECT(calculation_GWh_hide!U7)</f>
        <v>25923.62</v>
      </c>
      <c r="D8" s="92">
        <f ca="1">INDIRECT(calculation_GWh_hide!V7)</f>
        <v>354992.05</v>
      </c>
      <c r="E8" s="92">
        <f ca="1">INDIRECT(calculation_GWh_hide!W7)</f>
        <v>159863.82999999999</v>
      </c>
      <c r="F8" s="92">
        <f ca="1">INDIRECT(calculation_GWh_hide!X7)</f>
        <v>560844.18000000005</v>
      </c>
      <c r="G8" s="91">
        <f ca="1">INDIRECT(calculation_GWh_hide!Y7)</f>
        <v>19304.04</v>
      </c>
      <c r="H8" s="92">
        <f ca="1">INDIRECT(calculation_GWh_hide!Z7)</f>
        <v>13980.849999999999</v>
      </c>
      <c r="I8" s="92">
        <f ca="1">INDIRECT(calculation_GWh_hide!AA7)</f>
        <v>4299.03</v>
      </c>
      <c r="J8" s="92">
        <f ca="1">INDIRECT(calculation_GWh_hide!AB7)</f>
        <v>0</v>
      </c>
      <c r="K8" s="92">
        <f ca="1">INDIRECT(calculation_GWh_hide!AC7)</f>
        <v>41317.279999999999</v>
      </c>
      <c r="L8" s="92">
        <f ca="1">INDIRECT(calculation_GWh_hide!AD7)</f>
        <v>1467.94</v>
      </c>
      <c r="M8" s="92">
        <f ca="1">INDIRECT(calculation_GWh_hide!AE7)</f>
        <v>0</v>
      </c>
      <c r="N8" s="92">
        <f ca="1">INDIRECT(calculation_GWh_hide!AF7)</f>
        <v>76070.12</v>
      </c>
      <c r="O8" s="91">
        <f ca="1">INDIRECT(calculation_GWh_hide!AG7)</f>
        <v>484774.06</v>
      </c>
    </row>
    <row r="9" spans="1:15" ht="20.25" customHeight="1" x14ac:dyDescent="0.35">
      <c r="A9" s="73">
        <f ca="1">INDIRECT(calculation_GWh_hide!S8)</f>
        <v>2022</v>
      </c>
      <c r="B9" s="91">
        <f ca="1">INDIRECT(calculation_GWh_hide!T8)</f>
        <v>581.33000000000004</v>
      </c>
      <c r="C9" s="92">
        <f ca="1">INDIRECT(calculation_GWh_hide!U8)</f>
        <v>1179.25</v>
      </c>
      <c r="D9" s="92">
        <f ca="1">INDIRECT(calculation_GWh_hide!V8)</f>
        <v>338697.86</v>
      </c>
      <c r="E9" s="92">
        <f ca="1">INDIRECT(calculation_GWh_hide!W8)</f>
        <v>277832.73</v>
      </c>
      <c r="F9" s="92">
        <f ca="1">INDIRECT(calculation_GWh_hide!X8)</f>
        <v>618291.13</v>
      </c>
      <c r="G9" s="91">
        <f ca="1">INDIRECT(calculation_GWh_hide!Y8)</f>
        <v>169126.21999999997</v>
      </c>
      <c r="H9" s="92">
        <f ca="1">INDIRECT(calculation_GWh_hide!Z8)</f>
        <v>45720.289999999994</v>
      </c>
      <c r="I9" s="92">
        <f ca="1">INDIRECT(calculation_GWh_hide!AA8)</f>
        <v>5409.8799999999992</v>
      </c>
      <c r="J9" s="92">
        <f ca="1">INDIRECT(calculation_GWh_hide!AB8)</f>
        <v>0</v>
      </c>
      <c r="K9" s="92">
        <f ca="1">INDIRECT(calculation_GWh_hide!AC8)</f>
        <v>44005.39</v>
      </c>
      <c r="L9" s="92">
        <f ca="1">INDIRECT(calculation_GWh_hide!AD8)</f>
        <v>1012.3100000000001</v>
      </c>
      <c r="M9" s="92">
        <f ca="1">INDIRECT(calculation_GWh_hide!AE8)</f>
        <v>0</v>
      </c>
      <c r="N9" s="92">
        <f ca="1">INDIRECT(calculation_GWh_hide!AF8)</f>
        <v>259864.18</v>
      </c>
      <c r="O9" s="91">
        <f ca="1">INDIRECT(calculation_GWh_hide!AG8)</f>
        <v>358426.94999999995</v>
      </c>
    </row>
    <row r="10" spans="1:15" ht="20.25" customHeight="1" x14ac:dyDescent="0.35">
      <c r="A10" s="73" t="str">
        <f ca="1">INDIRECT(calculation_GWh_hide!S9)</f>
        <v>2023 [provisional]</v>
      </c>
      <c r="B10" s="91">
        <f ca="1">INDIRECT(calculation_GWh_hide!T9)</f>
        <v>21</v>
      </c>
      <c r="C10" s="92">
        <f ca="1">INDIRECT(calculation_GWh_hide!U9)</f>
        <v>373.37999999999994</v>
      </c>
      <c r="D10" s="92">
        <f ca="1">INDIRECT(calculation_GWh_hide!V9)</f>
        <v>283643.7</v>
      </c>
      <c r="E10" s="92">
        <f ca="1">INDIRECT(calculation_GWh_hide!W9)</f>
        <v>209848.91</v>
      </c>
      <c r="F10" s="92">
        <f ca="1">INDIRECT(calculation_GWh_hide!X9)</f>
        <v>493887</v>
      </c>
      <c r="G10" s="91">
        <f ca="1">INDIRECT(calculation_GWh_hide!Y9)</f>
        <v>107871.26000000001</v>
      </c>
      <c r="H10" s="92">
        <f ca="1">INDIRECT(calculation_GWh_hide!Z9)</f>
        <v>23395.39</v>
      </c>
      <c r="I10" s="92">
        <f ca="1">INDIRECT(calculation_GWh_hide!AA9)</f>
        <v>3651.16</v>
      </c>
      <c r="J10" s="92">
        <f ca="1">INDIRECT(calculation_GWh_hide!AB9)</f>
        <v>0</v>
      </c>
      <c r="K10" s="92">
        <f ca="1">INDIRECT(calculation_GWh_hide!AC9)</f>
        <v>42888.59</v>
      </c>
      <c r="L10" s="92">
        <f ca="1">INDIRECT(calculation_GWh_hide!AD9)</f>
        <v>1435.5300000000002</v>
      </c>
      <c r="M10" s="92">
        <f ca="1">INDIRECT(calculation_GWh_hide!AE9)</f>
        <v>0</v>
      </c>
      <c r="N10" s="92">
        <f ca="1">INDIRECT(calculation_GWh_hide!AF9)</f>
        <v>175590.77000000002</v>
      </c>
      <c r="O10" s="91">
        <f ca="1">INDIRECT(calculation_GWh_hide!AG9)</f>
        <v>318296.21999999997</v>
      </c>
    </row>
    <row r="11" spans="1:15" ht="20.25" customHeight="1" x14ac:dyDescent="0.35">
      <c r="A11" s="78" t="s">
        <v>517</v>
      </c>
      <c r="B11" s="102">
        <f t="shared" ref="B11:M11" ca="1" si="0">IF(OR(AND(B9=0,B10&gt;0),B10&gt;(2*B9)),"(+)",IF(AND(B9&gt;0,B10=0),"(-)",IF(B9+B10=0,"-",(B10-B9)/B9*100)))</f>
        <v>-96.38759396556172</v>
      </c>
      <c r="C11" s="103">
        <f t="shared" ca="1" si="0"/>
        <v>-68.337502649989418</v>
      </c>
      <c r="D11" s="103">
        <f t="shared" ca="1" si="0"/>
        <v>-16.254652450417012</v>
      </c>
      <c r="E11" s="103">
        <f t="shared" ca="1" si="0"/>
        <v>-24.469334480498386</v>
      </c>
      <c r="F11" s="104">
        <f t="shared" ca="1" si="0"/>
        <v>-20.120639608722836</v>
      </c>
      <c r="G11" s="102">
        <f t="shared" ca="1" si="0"/>
        <v>-36.218488180011335</v>
      </c>
      <c r="H11" s="103">
        <f t="shared" ca="1" si="0"/>
        <v>-48.829305325928587</v>
      </c>
      <c r="I11" s="103">
        <f t="shared" ca="1" si="0"/>
        <v>-32.509408711468637</v>
      </c>
      <c r="J11" s="103" t="str">
        <f t="shared" ca="1" si="0"/>
        <v>-</v>
      </c>
      <c r="K11" s="103">
        <f t="shared" ca="1" si="0"/>
        <v>-2.5378709289930232</v>
      </c>
      <c r="L11" s="103">
        <f t="shared" ca="1" si="0"/>
        <v>41.807351502998102</v>
      </c>
      <c r="M11" s="103" t="str">
        <f t="shared" ca="1" si="0"/>
        <v>-</v>
      </c>
      <c r="N11" s="104">
        <f ca="1">IF(OR(AND(N9=0,N10&gt;0),N10&gt;(2*N9)),"(+)",IF(AND(N9&gt;0,N10=0),"(-)",IF(N9+N10=0,"-",(N10-N9)/N9*100)))</f>
        <v>-32.429790823806485</v>
      </c>
      <c r="O11" s="99">
        <f ca="1">IF(OR(AND(O9=0,O10&gt;0),O10&gt;(2*O9)),"(+)",IF(AND(O9&gt;0,O10=0),"(-)",IF(O9+O10=0,"-",(O10-O9)/O9*100)))</f>
        <v>-11.196348377263481</v>
      </c>
    </row>
    <row r="12" spans="1:15" ht="20.25" customHeight="1" x14ac:dyDescent="0.35">
      <c r="A12" s="73" t="str">
        <f ca="1">INDIRECT(calculation_GWh_hide!S13)</f>
        <v>January 2023</v>
      </c>
      <c r="B12" s="112">
        <f ca="1">INDIRECT(calculation_GWh_hide!T13)</f>
        <v>0</v>
      </c>
      <c r="C12" s="113">
        <f ca="1">INDIRECT(calculation_GWh_hide!U13)</f>
        <v>68.66</v>
      </c>
      <c r="D12" s="113">
        <f ca="1">INDIRECT(calculation_GWh_hide!V13)</f>
        <v>32498.66</v>
      </c>
      <c r="E12" s="113">
        <f ca="1">INDIRECT(calculation_GWh_hide!W13)</f>
        <v>31079.360000000001</v>
      </c>
      <c r="F12" s="114">
        <f ca="1">INDIRECT(calculation_GWh_hide!X13)</f>
        <v>63646.68</v>
      </c>
      <c r="G12" s="112">
        <f ca="1">INDIRECT(calculation_GWh_hide!Y13)</f>
        <v>10552.78</v>
      </c>
      <c r="H12" s="113">
        <f ca="1">INDIRECT(calculation_GWh_hide!Z13)</f>
        <v>443.1</v>
      </c>
      <c r="I12" s="113">
        <f ca="1">INDIRECT(calculation_GWh_hide!AA13)</f>
        <v>443.1</v>
      </c>
      <c r="J12" s="113">
        <f ca="1">INDIRECT(calculation_GWh_hide!AB13)</f>
        <v>0</v>
      </c>
      <c r="K12" s="113">
        <f ca="1">INDIRECT(calculation_GWh_hide!AC13)</f>
        <v>4261.57</v>
      </c>
      <c r="L12" s="113">
        <f ca="1">INDIRECT(calculation_GWh_hide!AD13)</f>
        <v>151.47</v>
      </c>
      <c r="M12" s="113">
        <f ca="1">INDIRECT(calculation_GWh_hide!AE13)</f>
        <v>0</v>
      </c>
      <c r="N12" s="114">
        <f ca="1">INDIRECT(calculation_GWh_hide!AF13)</f>
        <v>15408.92</v>
      </c>
      <c r="O12" s="113">
        <f ca="1">INDIRECT(calculation_GWh_hide!AG13)</f>
        <v>48237.760000000002</v>
      </c>
    </row>
    <row r="13" spans="1:15" ht="20.25" customHeight="1" x14ac:dyDescent="0.35">
      <c r="A13" s="73" t="str">
        <f ca="1">INDIRECT(calculation_GWh_hide!S14)</f>
        <v>January 2024 [provisional]</v>
      </c>
      <c r="B13" s="94">
        <f ca="1">INDIRECT(calculation_GWh_hide!T14)</f>
        <v>97.29</v>
      </c>
      <c r="C13" s="95">
        <f ca="1">INDIRECT(calculation_GWh_hide!U14)</f>
        <v>21.71</v>
      </c>
      <c r="D13" s="95">
        <f ca="1">INDIRECT(calculation_GWh_hide!V14)</f>
        <v>35420.36</v>
      </c>
      <c r="E13" s="95">
        <f ca="1">INDIRECT(calculation_GWh_hide!W14)</f>
        <v>25268.400000000001</v>
      </c>
      <c r="F13" s="96">
        <f ca="1">INDIRECT(calculation_GWh_hide!X14)</f>
        <v>60807.76</v>
      </c>
      <c r="G13" s="94">
        <f ca="1">INDIRECT(calculation_GWh_hide!Y14)</f>
        <v>745.81</v>
      </c>
      <c r="H13" s="95">
        <f ca="1">INDIRECT(calculation_GWh_hide!Z14)</f>
        <v>430.97</v>
      </c>
      <c r="I13" s="95">
        <f ca="1">INDIRECT(calculation_GWh_hide!AA14)</f>
        <v>409.26</v>
      </c>
      <c r="J13" s="95">
        <f ca="1">INDIRECT(calculation_GWh_hide!AB14)</f>
        <v>0</v>
      </c>
      <c r="K13" s="95">
        <f ca="1">INDIRECT(calculation_GWh_hide!AC14)</f>
        <v>4860.0600000000004</v>
      </c>
      <c r="L13" s="95">
        <f ca="1">INDIRECT(calculation_GWh_hide!AD14)</f>
        <v>159.51</v>
      </c>
      <c r="M13" s="95">
        <f ca="1">INDIRECT(calculation_GWh_hide!AE14)</f>
        <v>0</v>
      </c>
      <c r="N13" s="96">
        <f ca="1">INDIRECT(calculation_GWh_hide!AF14)</f>
        <v>6196.35</v>
      </c>
      <c r="O13" s="95">
        <f ca="1">INDIRECT(calculation_GWh_hide!AG14)</f>
        <v>54611.41</v>
      </c>
    </row>
    <row r="14" spans="1:15" ht="20.25" customHeight="1" x14ac:dyDescent="0.35">
      <c r="A14" s="62" t="s">
        <v>39</v>
      </c>
      <c r="B14" s="99" t="str">
        <f ca="1">IF(OR(AND(B12=0,B13&gt;0),B13&gt;(2*B12)),"(+)",IF(AND(B12&gt;0,B13=0),"(-)",IF(B12+B13=0,"-",(B13-B12)/B12*100)))</f>
        <v>(+)</v>
      </c>
      <c r="C14" s="100">
        <f t="shared" ref="C14:N14" ca="1" si="1">IF(OR(AND(C12=0,C13&gt;0),C13&gt;(2*C12)),"(+)",IF(AND(C12&gt;0,C13=0),"(-)",IF(C12+C13=0,"-",(C13-C12)/C12*100)))</f>
        <v>-68.380425284008155</v>
      </c>
      <c r="D14" s="100">
        <f t="shared" ca="1" si="1"/>
        <v>8.9902168274015004</v>
      </c>
      <c r="E14" s="100">
        <f t="shared" ca="1" si="1"/>
        <v>-18.697167509240856</v>
      </c>
      <c r="F14" s="101">
        <f t="shared" ca="1" si="1"/>
        <v>-4.4604368994580676</v>
      </c>
      <c r="G14" s="99">
        <f t="shared" ca="1" si="1"/>
        <v>-92.93257321767345</v>
      </c>
      <c r="H14" s="100">
        <f t="shared" ca="1" si="1"/>
        <v>-2.7375310313698926</v>
      </c>
      <c r="I14" s="100">
        <f t="shared" ca="1" si="1"/>
        <v>-7.6371022342586388</v>
      </c>
      <c r="J14" s="100" t="str">
        <f ca="1">IF(OR(AND(J9=0,J13&gt;0),J13&gt;(2*J9)),"(+)",IF(AND(J9&gt;0,J13=0),"(-)",IF(J9+J13=0,"-",(J13-J9)/J9*100)))</f>
        <v>-</v>
      </c>
      <c r="K14" s="100">
        <f t="shared" ca="1" si="1"/>
        <v>14.043885234784382</v>
      </c>
      <c r="L14" s="100">
        <f t="shared" ca="1" si="1"/>
        <v>5.3079817785700092</v>
      </c>
      <c r="M14" s="100" t="str">
        <f t="shared" ca="1" si="1"/>
        <v>-</v>
      </c>
      <c r="N14" s="101">
        <f t="shared" ca="1" si="1"/>
        <v>-59.78725309755648</v>
      </c>
      <c r="O14" s="100" t="str">
        <f ca="1">IF(((O13-O12)/O12*100)&gt;100,"(+) ",IF(((O13-O12)/O12*100)&lt;-100,"(-) ",IF(ROUND(((O13-O12)/O12*100),1)=0,"- ",IF(((O13-O12)/O12*100)&gt;0,TEXT(((O13-O12)/O12*100),"+0.0 "),TEXT(((O13-O12)/O12*100),"0.0 ")))))</f>
        <v xml:space="preserve">+13.2 </v>
      </c>
    </row>
    <row r="15" spans="1:15" ht="20.25" customHeight="1" x14ac:dyDescent="0.35">
      <c r="A15" s="73" t="str">
        <f ca="1">INDIRECT(calculation_GWh_hide!S18)</f>
        <v>November 2022</v>
      </c>
      <c r="B15" s="112">
        <f ca="1">INDIRECT(calculation_GWh_hide!T18)</f>
        <v>0</v>
      </c>
      <c r="C15" s="113">
        <f ca="1">INDIRECT(calculation_GWh_hide!U18)</f>
        <v>0</v>
      </c>
      <c r="D15" s="113">
        <f ca="1">INDIRECT(calculation_GWh_hide!V18)</f>
        <v>27248.99</v>
      </c>
      <c r="E15" s="113">
        <f ca="1">INDIRECT(calculation_GWh_hide!W18)</f>
        <v>25767.21</v>
      </c>
      <c r="F15" s="95">
        <f ca="1">INDIRECT(calculation_GWh_hide!X18)</f>
        <v>53016.2</v>
      </c>
      <c r="G15" s="112">
        <f ca="1">INDIRECT(calculation_GWh_hide!Y18)</f>
        <v>8793.16</v>
      </c>
      <c r="H15" s="113">
        <f ca="1">INDIRECT(calculation_GWh_hide!Z18)</f>
        <v>4954.21</v>
      </c>
      <c r="I15" s="113">
        <f ca="1">INDIRECT(calculation_GWh_hide!AA18)</f>
        <v>406.7</v>
      </c>
      <c r="J15" s="113">
        <f ca="1">INDIRECT(calculation_GWh_hide!AB18)</f>
        <v>0</v>
      </c>
      <c r="K15" s="113">
        <f ca="1">INDIRECT(calculation_GWh_hide!AC18)</f>
        <v>3623.99</v>
      </c>
      <c r="L15" s="113">
        <f ca="1">INDIRECT(calculation_GWh_hide!AD18)</f>
        <v>137.16</v>
      </c>
      <c r="M15" s="113">
        <f ca="1">INDIRECT(calculation_GWh_hide!AE18)</f>
        <v>0</v>
      </c>
      <c r="N15" s="114">
        <f ca="1">INDIRECT(calculation_GWh_hide!AF18)</f>
        <v>17508.52</v>
      </c>
      <c r="O15" s="113">
        <f ca="1">INDIRECT(calculation_GWh_hide!AG18)</f>
        <v>35507.68</v>
      </c>
    </row>
    <row r="16" spans="1:15" ht="20.25" customHeight="1" x14ac:dyDescent="0.35">
      <c r="A16" s="73" t="str">
        <f ca="1">INDIRECT(calculation_GWh_hide!S19)</f>
        <v>December 2022</v>
      </c>
      <c r="B16" s="94">
        <f ca="1">INDIRECT(calculation_GWh_hide!T19)</f>
        <v>0</v>
      </c>
      <c r="C16" s="95">
        <f ca="1">INDIRECT(calculation_GWh_hide!U19)</f>
        <v>238.41</v>
      </c>
      <c r="D16" s="95">
        <f ca="1">INDIRECT(calculation_GWh_hide!V19)</f>
        <v>36154.99</v>
      </c>
      <c r="E16" s="95">
        <f ca="1">INDIRECT(calculation_GWh_hide!W19)</f>
        <v>36419.360000000001</v>
      </c>
      <c r="F16" s="95">
        <f ca="1">INDIRECT(calculation_GWh_hide!X19)</f>
        <v>72812.759999999995</v>
      </c>
      <c r="G16" s="94">
        <f ca="1">INDIRECT(calculation_GWh_hide!Y19)</f>
        <v>13283.2</v>
      </c>
      <c r="H16" s="95">
        <f ca="1">INDIRECT(calculation_GWh_hide!Z19)</f>
        <v>527.29</v>
      </c>
      <c r="I16" s="95">
        <f ca="1">INDIRECT(calculation_GWh_hide!AA19)</f>
        <v>518.38</v>
      </c>
      <c r="J16" s="95">
        <f ca="1">INDIRECT(calculation_GWh_hide!AB19)</f>
        <v>0</v>
      </c>
      <c r="K16" s="95">
        <f ca="1">INDIRECT(calculation_GWh_hide!AC19)</f>
        <v>4674.45</v>
      </c>
      <c r="L16" s="95">
        <f ca="1">INDIRECT(calculation_GWh_hide!AD19)</f>
        <v>149.01</v>
      </c>
      <c r="M16" s="95">
        <f ca="1">INDIRECT(calculation_GWh_hide!AE19)</f>
        <v>0</v>
      </c>
      <c r="N16" s="96">
        <f ca="1">INDIRECT(calculation_GWh_hide!AF19)</f>
        <v>18633.939999999999</v>
      </c>
      <c r="O16" s="95">
        <f ca="1">INDIRECT(calculation_GWh_hide!AG19)</f>
        <v>54178.81</v>
      </c>
    </row>
    <row r="17" spans="1:15" ht="20.25" customHeight="1" x14ac:dyDescent="0.35">
      <c r="A17" s="73" t="str">
        <f ca="1">INDIRECT(calculation_GWh_hide!S20)</f>
        <v>January 2023</v>
      </c>
      <c r="B17" s="94">
        <f ca="1">INDIRECT(calculation_GWh_hide!T20)</f>
        <v>0</v>
      </c>
      <c r="C17" s="95">
        <f ca="1">INDIRECT(calculation_GWh_hide!U20)</f>
        <v>68.66</v>
      </c>
      <c r="D17" s="95">
        <f ca="1">INDIRECT(calculation_GWh_hide!V20)</f>
        <v>32498.66</v>
      </c>
      <c r="E17" s="95">
        <f ca="1">INDIRECT(calculation_GWh_hide!W20)</f>
        <v>31079.360000000001</v>
      </c>
      <c r="F17" s="95">
        <f ca="1">INDIRECT(calculation_GWh_hide!X20)</f>
        <v>63646.68</v>
      </c>
      <c r="G17" s="94">
        <f ca="1">INDIRECT(calculation_GWh_hide!Y20)</f>
        <v>10552.78</v>
      </c>
      <c r="H17" s="95">
        <f ca="1">INDIRECT(calculation_GWh_hide!Z20)</f>
        <v>443.1</v>
      </c>
      <c r="I17" s="95">
        <f ca="1">INDIRECT(calculation_GWh_hide!AA20)</f>
        <v>443.1</v>
      </c>
      <c r="J17" s="95">
        <f ca="1">INDIRECT(calculation_GWh_hide!AB20)</f>
        <v>0</v>
      </c>
      <c r="K17" s="95">
        <f ca="1">INDIRECT(calculation_GWh_hide!AC20)</f>
        <v>4261.57</v>
      </c>
      <c r="L17" s="95">
        <f ca="1">INDIRECT(calculation_GWh_hide!AD20)</f>
        <v>151.47</v>
      </c>
      <c r="M17" s="95">
        <f ca="1">INDIRECT(calculation_GWh_hide!AE20)</f>
        <v>0</v>
      </c>
      <c r="N17" s="96">
        <f ca="1">INDIRECT(calculation_GWh_hide!AF20)</f>
        <v>15408.92</v>
      </c>
      <c r="O17" s="95">
        <f ca="1">INDIRECT(calculation_GWh_hide!AG20)</f>
        <v>48237.760000000002</v>
      </c>
    </row>
    <row r="18" spans="1:15" ht="20.25" customHeight="1" x14ac:dyDescent="0.35">
      <c r="A18" s="80" t="s">
        <v>40</v>
      </c>
      <c r="B18" s="97">
        <f ca="1">SUM(B15:B17)</f>
        <v>0</v>
      </c>
      <c r="C18" s="98">
        <f ca="1">SUM(C15:C17)</f>
        <v>307.07</v>
      </c>
      <c r="D18" s="98">
        <f ca="1">SUM(D15:D17)</f>
        <v>95902.64</v>
      </c>
      <c r="E18" s="98">
        <f ca="1">SUM(E15:E17)</f>
        <v>93265.93</v>
      </c>
      <c r="F18" s="93">
        <f ca="1">SUM(F15:F17)</f>
        <v>189475.63999999998</v>
      </c>
      <c r="G18" s="97">
        <f t="shared" ref="G18" ca="1" si="2">SUM(G15:G17)</f>
        <v>32629.14</v>
      </c>
      <c r="H18" s="98">
        <f t="shared" ref="H18:O18" ca="1" si="3">SUM(H15:H17)</f>
        <v>5924.6</v>
      </c>
      <c r="I18" s="98">
        <f t="shared" ca="1" si="3"/>
        <v>1368.1799999999998</v>
      </c>
      <c r="J18" s="98">
        <f t="shared" ca="1" si="3"/>
        <v>0</v>
      </c>
      <c r="K18" s="98">
        <f t="shared" ca="1" si="3"/>
        <v>12560.009999999998</v>
      </c>
      <c r="L18" s="98">
        <f t="shared" ca="1" si="3"/>
        <v>437.64</v>
      </c>
      <c r="M18" s="98">
        <f t="shared" ca="1" si="3"/>
        <v>0</v>
      </c>
      <c r="N18" s="93">
        <f t="shared" ca="1" si="3"/>
        <v>51551.38</v>
      </c>
      <c r="O18" s="98">
        <f t="shared" ca="1" si="3"/>
        <v>137924.25</v>
      </c>
    </row>
    <row r="19" spans="1:15" ht="20.25" customHeight="1" x14ac:dyDescent="0.35">
      <c r="A19" s="73" t="str">
        <f ca="1">INDIRECT(calculation_GWh_hide!S22)</f>
        <v>November 2023</v>
      </c>
      <c r="B19" s="94">
        <f ca="1">INDIRECT(calculation_GWh_hide!T22)</f>
        <v>0</v>
      </c>
      <c r="C19" s="95">
        <f ca="1">INDIRECT(calculation_GWh_hide!U22)</f>
        <v>12.42</v>
      </c>
      <c r="D19" s="95">
        <f ca="1">INDIRECT(calculation_GWh_hide!V22)</f>
        <v>32780.269999999997</v>
      </c>
      <c r="E19" s="95">
        <f ca="1">INDIRECT(calculation_GWh_hide!W22)</f>
        <v>15735</v>
      </c>
      <c r="F19" s="95">
        <f ca="1">INDIRECT(calculation_GWh_hide!X22)</f>
        <v>48527.69</v>
      </c>
      <c r="G19" s="94">
        <f ca="1">INDIRECT(calculation_GWh_hide!Y22)</f>
        <v>3664.97</v>
      </c>
      <c r="H19" s="95">
        <f ca="1">INDIRECT(calculation_GWh_hide!Z22)</f>
        <v>366.6</v>
      </c>
      <c r="I19" s="95">
        <f ca="1">INDIRECT(calculation_GWh_hide!AA22)</f>
        <v>70.31</v>
      </c>
      <c r="J19" s="95">
        <f ca="1">INDIRECT(calculation_GWh_hide!AB22)</f>
        <v>0</v>
      </c>
      <c r="K19" s="95">
        <f ca="1">INDIRECT(calculation_GWh_hide!AC22)</f>
        <v>3918.55</v>
      </c>
      <c r="L19" s="95">
        <f ca="1">INDIRECT(calculation_GWh_hide!AD22)</f>
        <v>138.69</v>
      </c>
      <c r="M19" s="95">
        <f ca="1">INDIRECT(calculation_GWh_hide!AE22)</f>
        <v>0</v>
      </c>
      <c r="N19" s="96">
        <f ca="1">INDIRECT(calculation_GWh_hide!AF22)</f>
        <v>8088.81</v>
      </c>
      <c r="O19" s="95">
        <f ca="1">INDIRECT(calculation_GWh_hide!AG22)</f>
        <v>40438.879999999997</v>
      </c>
    </row>
    <row r="20" spans="1:15" ht="20.25" customHeight="1" x14ac:dyDescent="0.35">
      <c r="A20" s="73" t="str">
        <f ca="1">INDIRECT(calculation_GWh_hide!S23)</f>
        <v>December 2023</v>
      </c>
      <c r="B20" s="94">
        <f ca="1">INDIRECT(calculation_GWh_hide!T23)</f>
        <v>0</v>
      </c>
      <c r="C20" s="95">
        <f ca="1">INDIRECT(calculation_GWh_hide!U23)</f>
        <v>5.72</v>
      </c>
      <c r="D20" s="95">
        <f ca="1">INDIRECT(calculation_GWh_hide!V23)</f>
        <v>37318.33</v>
      </c>
      <c r="E20" s="95">
        <f ca="1">INDIRECT(calculation_GWh_hide!W23)</f>
        <v>18369.87</v>
      </c>
      <c r="F20" s="95">
        <f ca="1">INDIRECT(calculation_GWh_hide!X23)</f>
        <v>55693.919999999998</v>
      </c>
      <c r="G20" s="94">
        <f ca="1">INDIRECT(calculation_GWh_hide!Y23)</f>
        <v>6808.35</v>
      </c>
      <c r="H20" s="95">
        <f ca="1">INDIRECT(calculation_GWh_hide!Z23)</f>
        <v>397.2</v>
      </c>
      <c r="I20" s="95">
        <f ca="1">INDIRECT(calculation_GWh_hide!AA23)</f>
        <v>397.19</v>
      </c>
      <c r="J20" s="95">
        <f ca="1">INDIRECT(calculation_GWh_hide!AB23)</f>
        <v>0</v>
      </c>
      <c r="K20" s="95">
        <f ca="1">INDIRECT(calculation_GWh_hide!AC23)</f>
        <v>3581.7</v>
      </c>
      <c r="L20" s="95">
        <f ca="1">INDIRECT(calculation_GWh_hide!AD23)</f>
        <v>141.59</v>
      </c>
      <c r="M20" s="95">
        <f ca="1">INDIRECT(calculation_GWh_hide!AE23)</f>
        <v>0</v>
      </c>
      <c r="N20" s="96">
        <f ca="1">INDIRECT(calculation_GWh_hide!AF23)</f>
        <v>10928.83</v>
      </c>
      <c r="O20" s="95">
        <f ca="1">INDIRECT(calculation_GWh_hide!AG23)</f>
        <v>44765.09</v>
      </c>
    </row>
    <row r="21" spans="1:15" ht="20.25" customHeight="1" x14ac:dyDescent="0.35">
      <c r="A21" s="73" t="str">
        <f ca="1">INDIRECT(calculation_GWh_hide!S24)</f>
        <v>January 2024 [provisional]</v>
      </c>
      <c r="B21" s="94">
        <f ca="1">INDIRECT(calculation_GWh_hide!T24)</f>
        <v>97.29</v>
      </c>
      <c r="C21" s="95">
        <f ca="1">INDIRECT(calculation_GWh_hide!U24)</f>
        <v>21.71</v>
      </c>
      <c r="D21" s="95">
        <f ca="1">INDIRECT(calculation_GWh_hide!V24)</f>
        <v>35420.36</v>
      </c>
      <c r="E21" s="95">
        <f ca="1">INDIRECT(calculation_GWh_hide!W24)</f>
        <v>25268.400000000001</v>
      </c>
      <c r="F21" s="95">
        <f ca="1">INDIRECT(calculation_GWh_hide!X24)</f>
        <v>60807.76</v>
      </c>
      <c r="G21" s="94">
        <f ca="1">INDIRECT(calculation_GWh_hide!Y24)</f>
        <v>745.81</v>
      </c>
      <c r="H21" s="95">
        <f ca="1">INDIRECT(calculation_GWh_hide!Z24)</f>
        <v>430.97</v>
      </c>
      <c r="I21" s="95">
        <f ca="1">INDIRECT(calculation_GWh_hide!AA24)</f>
        <v>409.26</v>
      </c>
      <c r="J21" s="95">
        <f ca="1">INDIRECT(calculation_GWh_hide!AB24)</f>
        <v>0</v>
      </c>
      <c r="K21" s="95">
        <f ca="1">INDIRECT(calculation_GWh_hide!AC24)</f>
        <v>4860.0600000000004</v>
      </c>
      <c r="L21" s="95">
        <f ca="1">INDIRECT(calculation_GWh_hide!AD24)</f>
        <v>159.51</v>
      </c>
      <c r="M21" s="95">
        <f ca="1">INDIRECT(calculation_GWh_hide!AE24)</f>
        <v>0</v>
      </c>
      <c r="N21" s="96">
        <f ca="1">INDIRECT(calculation_GWh_hide!AF24)</f>
        <v>6196.35</v>
      </c>
      <c r="O21" s="95">
        <f ca="1">INDIRECT(calculation_GWh_hide!AG24)</f>
        <v>54611.41</v>
      </c>
    </row>
    <row r="22" spans="1:15" ht="20.25" customHeight="1" x14ac:dyDescent="0.35">
      <c r="A22" s="81" t="s">
        <v>40</v>
      </c>
      <c r="B22" s="97">
        <f ca="1">SUM(B19:B21)</f>
        <v>97.29</v>
      </c>
      <c r="C22" s="98">
        <f ca="1">SUM(C19:C21)</f>
        <v>39.85</v>
      </c>
      <c r="D22" s="98">
        <f ca="1">SUM(D19:D21)</f>
        <v>105518.96</v>
      </c>
      <c r="E22" s="98">
        <f ca="1">SUM(E19:E21)</f>
        <v>59373.27</v>
      </c>
      <c r="F22" s="93">
        <f ca="1">SUM(F19:F21)</f>
        <v>165029.37</v>
      </c>
      <c r="G22" s="97">
        <f t="shared" ref="G22:H22" ca="1" si="4">SUM(G19:G21)</f>
        <v>11219.13</v>
      </c>
      <c r="H22" s="98">
        <f t="shared" ca="1" si="4"/>
        <v>1194.77</v>
      </c>
      <c r="I22" s="98">
        <f t="shared" ref="I22:J22" ca="1" si="5">SUM(I19:I21)</f>
        <v>876.76</v>
      </c>
      <c r="J22" s="98">
        <f t="shared" ca="1" si="5"/>
        <v>0</v>
      </c>
      <c r="K22" s="98">
        <f t="shared" ref="K22:O22" ca="1" si="6">SUM(K19:K21)</f>
        <v>12360.310000000001</v>
      </c>
      <c r="L22" s="98">
        <f t="shared" ca="1" si="6"/>
        <v>439.78999999999996</v>
      </c>
      <c r="M22" s="98">
        <f t="shared" ca="1" si="6"/>
        <v>0</v>
      </c>
      <c r="N22" s="93">
        <f t="shared" ca="1" si="6"/>
        <v>25213.989999999998</v>
      </c>
      <c r="O22" s="98">
        <f t="shared" ca="1" si="6"/>
        <v>139815.38</v>
      </c>
    </row>
    <row r="23" spans="1:15" ht="20.25" customHeight="1" x14ac:dyDescent="0.35">
      <c r="A23" s="83" t="s">
        <v>515</v>
      </c>
      <c r="B23" s="102" t="str">
        <f ca="1">IF(OR(AND(B18=0,B22&gt;0),B22&gt;(2*B18)),"(+)",IF(AND(B18&gt;0,B22=0),"(-)",IF(B18+B22=0,"-",(B22-B18)/B18*100)))</f>
        <v>(+)</v>
      </c>
      <c r="C23" s="103">
        <f ca="1">IF(OR(AND(C18=0,C22&gt;0),C22&gt;(2*C18)),"(+)",IF(AND(C18&gt;0,C22=0),"(-)",IF(C18+C22=0,"-",(C22-C18)/C18*100)))</f>
        <v>-87.022503012342455</v>
      </c>
      <c r="D23" s="103">
        <f ca="1">IF(OR(AND(D18=0,D22&gt;0),D22&gt;(2*D18)),"(+)",IF(AND(D18&gt;0,D22=0),"(-)",IF(D18+D22=0,"-",(D22-D18)/D18*100)))</f>
        <v>10.027169220784753</v>
      </c>
      <c r="E23" s="103">
        <f ca="1">IF(OR(AND(E18=0,E22&gt;0),E22&gt;(2*E18)),"(+)",IF(AND(E18&gt;0,E22=0),"(-)",IF(E18+E22=0,"-",(E22-E18)/E18*100)))</f>
        <v>-36.339808116425793</v>
      </c>
      <c r="F23" s="104">
        <f ca="1">IF(OR(AND(F18=0,F22&gt;0),F22&gt;(2*F18)),"(+)",IF(AND(F18&gt;0,F22=0),"(-)",IF(F18+F22=0,"-",(F22-F18)/F18*100)))</f>
        <v>-12.902064877574759</v>
      </c>
      <c r="G23" s="99">
        <f t="shared" ref="G23:O23" ca="1" si="7">IF(OR(AND(G18=0,G22&gt;0),G22&gt;(2*G18)),"(+)",IF(AND(G18&gt;0,G22=0),"(-)",IF(G18+G22=0,"-",(G22-G18)/G18*100)))</f>
        <v>-65.616225251416381</v>
      </c>
      <c r="H23" s="100">
        <f t="shared" ca="1" si="7"/>
        <v>-79.833744050231232</v>
      </c>
      <c r="I23" s="100">
        <f t="shared" ca="1" si="7"/>
        <v>-35.917788595067897</v>
      </c>
      <c r="J23" s="100" t="str">
        <f t="shared" ca="1" si="7"/>
        <v>-</v>
      </c>
      <c r="K23" s="100">
        <f t="shared" ca="1" si="7"/>
        <v>-1.5899668869690162</v>
      </c>
      <c r="L23" s="100">
        <f t="shared" ca="1" si="7"/>
        <v>0.49127136459189685</v>
      </c>
      <c r="M23" s="100" t="str">
        <f t="shared" ca="1" si="7"/>
        <v>-</v>
      </c>
      <c r="N23" s="101">
        <f t="shared" ca="1" si="7"/>
        <v>-51.089592557948983</v>
      </c>
      <c r="O23" s="103">
        <f t="shared" ca="1" si="7"/>
        <v>1.3711366927860797</v>
      </c>
    </row>
    <row r="25" spans="1:15" x14ac:dyDescent="0.35">
      <c r="D25" s="107"/>
      <c r="E25" s="107"/>
      <c r="F25" s="107"/>
      <c r="O25" s="122"/>
    </row>
    <row r="26" spans="1:15" x14ac:dyDescent="0.35">
      <c r="D26" s="145"/>
      <c r="E26" s="145"/>
      <c r="F26" s="107"/>
    </row>
    <row r="27" spans="1:15" x14ac:dyDescent="0.35">
      <c r="F27" s="107"/>
      <c r="H27" s="107"/>
      <c r="I27" s="107"/>
      <c r="J27" s="118"/>
    </row>
    <row r="32" spans="1:15" x14ac:dyDescent="0.35">
      <c r="F32" s="145"/>
    </row>
  </sheetData>
  <pageMargins left="0.74803149606299213" right="0.35433070866141736" top="0.98425196850393704" bottom="0.98425196850393704" header="0.51181102362204722" footer="0.51181102362204722"/>
  <pageSetup paperSize="9" scale="64"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1F736-0766-46F2-A30B-2083020E3292}">
  <sheetPr codeName="Sheet12"/>
  <dimension ref="A1:AI306"/>
  <sheetViews>
    <sheetView topLeftCell="A265" workbookViewId="0">
      <selection activeCell="B284" sqref="B284"/>
    </sheetView>
  </sheetViews>
  <sheetFormatPr defaultColWidth="3.453125" defaultRowHeight="13" x14ac:dyDescent="0.3"/>
  <cols>
    <col min="1" max="1" width="7.453125" style="14" bestFit="1" customWidth="1"/>
    <col min="2" max="2" width="35.453125" style="14" customWidth="1"/>
    <col min="3" max="7" width="7.453125" style="32" customWidth="1"/>
    <col min="8" max="8" width="7.453125" style="58" customWidth="1"/>
    <col min="9" max="16" width="7.453125" style="32" customWidth="1"/>
    <col min="17" max="17" width="3.453125" style="14"/>
    <col min="18" max="18" width="6.36328125" style="32" customWidth="1"/>
    <col min="19" max="19" width="6" style="14" customWidth="1"/>
    <col min="20" max="20" width="5" style="14" customWidth="1"/>
    <col min="21" max="21" width="4.453125" style="14" customWidth="1"/>
    <col min="22" max="22" width="5.453125" style="14" customWidth="1"/>
    <col min="23" max="25" width="3.453125" style="14"/>
    <col min="26" max="26" width="4.1796875" style="14" customWidth="1"/>
    <col min="27" max="27" width="4.453125" style="14" customWidth="1"/>
    <col min="28" max="29" width="3.453125" style="14"/>
    <col min="30" max="31" width="5.453125" style="14" customWidth="1"/>
    <col min="32" max="32" width="6.1796875" style="14" customWidth="1"/>
    <col min="33" max="33" width="4.453125" style="14" customWidth="1"/>
    <col min="34" max="257" width="3.453125" style="14"/>
    <col min="258" max="258" width="7.453125" style="14" bestFit="1" customWidth="1"/>
    <col min="259" max="259" width="9.453125" style="14" customWidth="1"/>
    <col min="260" max="272" width="7.453125" style="14" customWidth="1"/>
    <col min="273" max="273" width="3.453125" style="14"/>
    <col min="274" max="274" width="4.453125" style="14" customWidth="1"/>
    <col min="275" max="275" width="6" style="14" customWidth="1"/>
    <col min="276" max="276" width="5" style="14" customWidth="1"/>
    <col min="277" max="277" width="4.453125" style="14" customWidth="1"/>
    <col min="278" max="278" width="5.453125" style="14" customWidth="1"/>
    <col min="279" max="282" width="3.453125" style="14"/>
    <col min="283" max="283" width="4.453125" style="14" customWidth="1"/>
    <col min="284" max="285" width="3.453125" style="14"/>
    <col min="286" max="287" width="5.453125" style="14" customWidth="1"/>
    <col min="288" max="288" width="6" style="14" customWidth="1"/>
    <col min="289" max="513" width="3.453125" style="14"/>
    <col min="514" max="514" width="7.453125" style="14" bestFit="1" customWidth="1"/>
    <col min="515" max="515" width="9.453125" style="14" customWidth="1"/>
    <col min="516" max="528" width="7.453125" style="14" customWidth="1"/>
    <col min="529" max="529" width="3.453125" style="14"/>
    <col min="530" max="530" width="4.453125" style="14" customWidth="1"/>
    <col min="531" max="531" width="6" style="14" customWidth="1"/>
    <col min="532" max="532" width="5" style="14" customWidth="1"/>
    <col min="533" max="533" width="4.453125" style="14" customWidth="1"/>
    <col min="534" max="534" width="5.453125" style="14" customWidth="1"/>
    <col min="535" max="538" width="3.453125" style="14"/>
    <col min="539" max="539" width="4.453125" style="14" customWidth="1"/>
    <col min="540" max="541" width="3.453125" style="14"/>
    <col min="542" max="543" width="5.453125" style="14" customWidth="1"/>
    <col min="544" max="544" width="6" style="14" customWidth="1"/>
    <col min="545" max="769" width="3.453125" style="14"/>
    <col min="770" max="770" width="7.453125" style="14" bestFit="1" customWidth="1"/>
    <col min="771" max="771" width="9.453125" style="14" customWidth="1"/>
    <col min="772" max="784" width="7.453125" style="14" customWidth="1"/>
    <col min="785" max="785" width="3.453125" style="14"/>
    <col min="786" max="786" width="4.453125" style="14" customWidth="1"/>
    <col min="787" max="787" width="6" style="14" customWidth="1"/>
    <col min="788" max="788" width="5" style="14" customWidth="1"/>
    <col min="789" max="789" width="4.453125" style="14" customWidth="1"/>
    <col min="790" max="790" width="5.453125" style="14" customWidth="1"/>
    <col min="791" max="794" width="3.453125" style="14"/>
    <col min="795" max="795" width="4.453125" style="14" customWidth="1"/>
    <col min="796" max="797" width="3.453125" style="14"/>
    <col min="798" max="799" width="5.453125" style="14" customWidth="1"/>
    <col min="800" max="800" width="6" style="14" customWidth="1"/>
    <col min="801" max="1025" width="3.453125" style="14"/>
    <col min="1026" max="1026" width="7.453125" style="14" bestFit="1" customWidth="1"/>
    <col min="1027" max="1027" width="9.453125" style="14" customWidth="1"/>
    <col min="1028" max="1040" width="7.453125" style="14" customWidth="1"/>
    <col min="1041" max="1041" width="3.453125" style="14"/>
    <col min="1042" max="1042" width="4.453125" style="14" customWidth="1"/>
    <col min="1043" max="1043" width="6" style="14" customWidth="1"/>
    <col min="1044" max="1044" width="5" style="14" customWidth="1"/>
    <col min="1045" max="1045" width="4.453125" style="14" customWidth="1"/>
    <col min="1046" max="1046" width="5.453125" style="14" customWidth="1"/>
    <col min="1047" max="1050" width="3.453125" style="14"/>
    <col min="1051" max="1051" width="4.453125" style="14" customWidth="1"/>
    <col min="1052" max="1053" width="3.453125" style="14"/>
    <col min="1054" max="1055" width="5.453125" style="14" customWidth="1"/>
    <col min="1056" max="1056" width="6" style="14" customWidth="1"/>
    <col min="1057" max="1281" width="3.453125" style="14"/>
    <col min="1282" max="1282" width="7.453125" style="14" bestFit="1" customWidth="1"/>
    <col min="1283" max="1283" width="9.453125" style="14" customWidth="1"/>
    <col min="1284" max="1296" width="7.453125" style="14" customWidth="1"/>
    <col min="1297" max="1297" width="3.453125" style="14"/>
    <col min="1298" max="1298" width="4.453125" style="14" customWidth="1"/>
    <col min="1299" max="1299" width="6" style="14" customWidth="1"/>
    <col min="1300" max="1300" width="5" style="14" customWidth="1"/>
    <col min="1301" max="1301" width="4.453125" style="14" customWidth="1"/>
    <col min="1302" max="1302" width="5.453125" style="14" customWidth="1"/>
    <col min="1303" max="1306" width="3.453125" style="14"/>
    <col min="1307" max="1307" width="4.453125" style="14" customWidth="1"/>
    <col min="1308" max="1309" width="3.453125" style="14"/>
    <col min="1310" max="1311" width="5.453125" style="14" customWidth="1"/>
    <col min="1312" max="1312" width="6" style="14" customWidth="1"/>
    <col min="1313" max="1537" width="3.453125" style="14"/>
    <col min="1538" max="1538" width="7.453125" style="14" bestFit="1" customWidth="1"/>
    <col min="1539" max="1539" width="9.453125" style="14" customWidth="1"/>
    <col min="1540" max="1552" width="7.453125" style="14" customWidth="1"/>
    <col min="1553" max="1553" width="3.453125" style="14"/>
    <col min="1554" max="1554" width="4.453125" style="14" customWidth="1"/>
    <col min="1555" max="1555" width="6" style="14" customWidth="1"/>
    <col min="1556" max="1556" width="5" style="14" customWidth="1"/>
    <col min="1557" max="1557" width="4.453125" style="14" customWidth="1"/>
    <col min="1558" max="1558" width="5.453125" style="14" customWidth="1"/>
    <col min="1559" max="1562" width="3.453125" style="14"/>
    <col min="1563" max="1563" width="4.453125" style="14" customWidth="1"/>
    <col min="1564" max="1565" width="3.453125" style="14"/>
    <col min="1566" max="1567" width="5.453125" style="14" customWidth="1"/>
    <col min="1568" max="1568" width="6" style="14" customWidth="1"/>
    <col min="1569" max="1793" width="3.453125" style="14"/>
    <col min="1794" max="1794" width="7.453125" style="14" bestFit="1" customWidth="1"/>
    <col min="1795" max="1795" width="9.453125" style="14" customWidth="1"/>
    <col min="1796" max="1808" width="7.453125" style="14" customWidth="1"/>
    <col min="1809" max="1809" width="3.453125" style="14"/>
    <col min="1810" max="1810" width="4.453125" style="14" customWidth="1"/>
    <col min="1811" max="1811" width="6" style="14" customWidth="1"/>
    <col min="1812" max="1812" width="5" style="14" customWidth="1"/>
    <col min="1813" max="1813" width="4.453125" style="14" customWidth="1"/>
    <col min="1814" max="1814" width="5.453125" style="14" customWidth="1"/>
    <col min="1815" max="1818" width="3.453125" style="14"/>
    <col min="1819" max="1819" width="4.453125" style="14" customWidth="1"/>
    <col min="1820" max="1821" width="3.453125" style="14"/>
    <col min="1822" max="1823" width="5.453125" style="14" customWidth="1"/>
    <col min="1824" max="1824" width="6" style="14" customWidth="1"/>
    <col min="1825" max="2049" width="3.453125" style="14"/>
    <col min="2050" max="2050" width="7.453125" style="14" bestFit="1" customWidth="1"/>
    <col min="2051" max="2051" width="9.453125" style="14" customWidth="1"/>
    <col min="2052" max="2064" width="7.453125" style="14" customWidth="1"/>
    <col min="2065" max="2065" width="3.453125" style="14"/>
    <col min="2066" max="2066" width="4.453125" style="14" customWidth="1"/>
    <col min="2067" max="2067" width="6" style="14" customWidth="1"/>
    <col min="2068" max="2068" width="5" style="14" customWidth="1"/>
    <col min="2069" max="2069" width="4.453125" style="14" customWidth="1"/>
    <col min="2070" max="2070" width="5.453125" style="14" customWidth="1"/>
    <col min="2071" max="2074" width="3.453125" style="14"/>
    <col min="2075" max="2075" width="4.453125" style="14" customWidth="1"/>
    <col min="2076" max="2077" width="3.453125" style="14"/>
    <col min="2078" max="2079" width="5.453125" style="14" customWidth="1"/>
    <col min="2080" max="2080" width="6" style="14" customWidth="1"/>
    <col min="2081" max="2305" width="3.453125" style="14"/>
    <col min="2306" max="2306" width="7.453125" style="14" bestFit="1" customWidth="1"/>
    <col min="2307" max="2307" width="9.453125" style="14" customWidth="1"/>
    <col min="2308" max="2320" width="7.453125" style="14" customWidth="1"/>
    <col min="2321" max="2321" width="3.453125" style="14"/>
    <col min="2322" max="2322" width="4.453125" style="14" customWidth="1"/>
    <col min="2323" max="2323" width="6" style="14" customWidth="1"/>
    <col min="2324" max="2324" width="5" style="14" customWidth="1"/>
    <col min="2325" max="2325" width="4.453125" style="14" customWidth="1"/>
    <col min="2326" max="2326" width="5.453125" style="14" customWidth="1"/>
    <col min="2327" max="2330" width="3.453125" style="14"/>
    <col min="2331" max="2331" width="4.453125" style="14" customWidth="1"/>
    <col min="2332" max="2333" width="3.453125" style="14"/>
    <col min="2334" max="2335" width="5.453125" style="14" customWidth="1"/>
    <col min="2336" max="2336" width="6" style="14" customWidth="1"/>
    <col min="2337" max="2561" width="3.453125" style="14"/>
    <col min="2562" max="2562" width="7.453125" style="14" bestFit="1" customWidth="1"/>
    <col min="2563" max="2563" width="9.453125" style="14" customWidth="1"/>
    <col min="2564" max="2576" width="7.453125" style="14" customWidth="1"/>
    <col min="2577" max="2577" width="3.453125" style="14"/>
    <col min="2578" max="2578" width="4.453125" style="14" customWidth="1"/>
    <col min="2579" max="2579" width="6" style="14" customWidth="1"/>
    <col min="2580" max="2580" width="5" style="14" customWidth="1"/>
    <col min="2581" max="2581" width="4.453125" style="14" customWidth="1"/>
    <col min="2582" max="2582" width="5.453125" style="14" customWidth="1"/>
    <col min="2583" max="2586" width="3.453125" style="14"/>
    <col min="2587" max="2587" width="4.453125" style="14" customWidth="1"/>
    <col min="2588" max="2589" width="3.453125" style="14"/>
    <col min="2590" max="2591" width="5.453125" style="14" customWidth="1"/>
    <col min="2592" max="2592" width="6" style="14" customWidth="1"/>
    <col min="2593" max="2817" width="3.453125" style="14"/>
    <col min="2818" max="2818" width="7.453125" style="14" bestFit="1" customWidth="1"/>
    <col min="2819" max="2819" width="9.453125" style="14" customWidth="1"/>
    <col min="2820" max="2832" width="7.453125" style="14" customWidth="1"/>
    <col min="2833" max="2833" width="3.453125" style="14"/>
    <col min="2834" max="2834" width="4.453125" style="14" customWidth="1"/>
    <col min="2835" max="2835" width="6" style="14" customWidth="1"/>
    <col min="2836" max="2836" width="5" style="14" customWidth="1"/>
    <col min="2837" max="2837" width="4.453125" style="14" customWidth="1"/>
    <col min="2838" max="2838" width="5.453125" style="14" customWidth="1"/>
    <col min="2839" max="2842" width="3.453125" style="14"/>
    <col min="2843" max="2843" width="4.453125" style="14" customWidth="1"/>
    <col min="2844" max="2845" width="3.453125" style="14"/>
    <col min="2846" max="2847" width="5.453125" style="14" customWidth="1"/>
    <col min="2848" max="2848" width="6" style="14" customWidth="1"/>
    <col min="2849" max="3073" width="3.453125" style="14"/>
    <col min="3074" max="3074" width="7.453125" style="14" bestFit="1" customWidth="1"/>
    <col min="3075" max="3075" width="9.453125" style="14" customWidth="1"/>
    <col min="3076" max="3088" width="7.453125" style="14" customWidth="1"/>
    <col min="3089" max="3089" width="3.453125" style="14"/>
    <col min="3090" max="3090" width="4.453125" style="14" customWidth="1"/>
    <col min="3091" max="3091" width="6" style="14" customWidth="1"/>
    <col min="3092" max="3092" width="5" style="14" customWidth="1"/>
    <col min="3093" max="3093" width="4.453125" style="14" customWidth="1"/>
    <col min="3094" max="3094" width="5.453125" style="14" customWidth="1"/>
    <col min="3095" max="3098" width="3.453125" style="14"/>
    <col min="3099" max="3099" width="4.453125" style="14" customWidth="1"/>
    <col min="3100" max="3101" width="3.453125" style="14"/>
    <col min="3102" max="3103" width="5.453125" style="14" customWidth="1"/>
    <col min="3104" max="3104" width="6" style="14" customWidth="1"/>
    <col min="3105" max="3329" width="3.453125" style="14"/>
    <col min="3330" max="3330" width="7.453125" style="14" bestFit="1" customWidth="1"/>
    <col min="3331" max="3331" width="9.453125" style="14" customWidth="1"/>
    <col min="3332" max="3344" width="7.453125" style="14" customWidth="1"/>
    <col min="3345" max="3345" width="3.453125" style="14"/>
    <col min="3346" max="3346" width="4.453125" style="14" customWidth="1"/>
    <col min="3347" max="3347" width="6" style="14" customWidth="1"/>
    <col min="3348" max="3348" width="5" style="14" customWidth="1"/>
    <col min="3349" max="3349" width="4.453125" style="14" customWidth="1"/>
    <col min="3350" max="3350" width="5.453125" style="14" customWidth="1"/>
    <col min="3351" max="3354" width="3.453125" style="14"/>
    <col min="3355" max="3355" width="4.453125" style="14" customWidth="1"/>
    <col min="3356" max="3357" width="3.453125" style="14"/>
    <col min="3358" max="3359" width="5.453125" style="14" customWidth="1"/>
    <col min="3360" max="3360" width="6" style="14" customWidth="1"/>
    <col min="3361" max="3585" width="3.453125" style="14"/>
    <col min="3586" max="3586" width="7.453125" style="14" bestFit="1" customWidth="1"/>
    <col min="3587" max="3587" width="9.453125" style="14" customWidth="1"/>
    <col min="3588" max="3600" width="7.453125" style="14" customWidth="1"/>
    <col min="3601" max="3601" width="3.453125" style="14"/>
    <col min="3602" max="3602" width="4.453125" style="14" customWidth="1"/>
    <col min="3603" max="3603" width="6" style="14" customWidth="1"/>
    <col min="3604" max="3604" width="5" style="14" customWidth="1"/>
    <col min="3605" max="3605" width="4.453125" style="14" customWidth="1"/>
    <col min="3606" max="3606" width="5.453125" style="14" customWidth="1"/>
    <col min="3607" max="3610" width="3.453125" style="14"/>
    <col min="3611" max="3611" width="4.453125" style="14" customWidth="1"/>
    <col min="3612" max="3613" width="3.453125" style="14"/>
    <col min="3614" max="3615" width="5.453125" style="14" customWidth="1"/>
    <col min="3616" max="3616" width="6" style="14" customWidth="1"/>
    <col min="3617" max="3841" width="3.453125" style="14"/>
    <col min="3842" max="3842" width="7.453125" style="14" bestFit="1" customWidth="1"/>
    <col min="3843" max="3843" width="9.453125" style="14" customWidth="1"/>
    <col min="3844" max="3856" width="7.453125" style="14" customWidth="1"/>
    <col min="3857" max="3857" width="3.453125" style="14"/>
    <col min="3858" max="3858" width="4.453125" style="14" customWidth="1"/>
    <col min="3859" max="3859" width="6" style="14" customWidth="1"/>
    <col min="3860" max="3860" width="5" style="14" customWidth="1"/>
    <col min="3861" max="3861" width="4.453125" style="14" customWidth="1"/>
    <col min="3862" max="3862" width="5.453125" style="14" customWidth="1"/>
    <col min="3863" max="3866" width="3.453125" style="14"/>
    <col min="3867" max="3867" width="4.453125" style="14" customWidth="1"/>
    <col min="3868" max="3869" width="3.453125" style="14"/>
    <col min="3870" max="3871" width="5.453125" style="14" customWidth="1"/>
    <col min="3872" max="3872" width="6" style="14" customWidth="1"/>
    <col min="3873" max="4097" width="3.453125" style="14"/>
    <col min="4098" max="4098" width="7.453125" style="14" bestFit="1" customWidth="1"/>
    <col min="4099" max="4099" width="9.453125" style="14" customWidth="1"/>
    <col min="4100" max="4112" width="7.453125" style="14" customWidth="1"/>
    <col min="4113" max="4113" width="3.453125" style="14"/>
    <col min="4114" max="4114" width="4.453125" style="14" customWidth="1"/>
    <col min="4115" max="4115" width="6" style="14" customWidth="1"/>
    <col min="4116" max="4116" width="5" style="14" customWidth="1"/>
    <col min="4117" max="4117" width="4.453125" style="14" customWidth="1"/>
    <col min="4118" max="4118" width="5.453125" style="14" customWidth="1"/>
    <col min="4119" max="4122" width="3.453125" style="14"/>
    <col min="4123" max="4123" width="4.453125" style="14" customWidth="1"/>
    <col min="4124" max="4125" width="3.453125" style="14"/>
    <col min="4126" max="4127" width="5.453125" style="14" customWidth="1"/>
    <col min="4128" max="4128" width="6" style="14" customWidth="1"/>
    <col min="4129" max="4353" width="3.453125" style="14"/>
    <col min="4354" max="4354" width="7.453125" style="14" bestFit="1" customWidth="1"/>
    <col min="4355" max="4355" width="9.453125" style="14" customWidth="1"/>
    <col min="4356" max="4368" width="7.453125" style="14" customWidth="1"/>
    <col min="4369" max="4369" width="3.453125" style="14"/>
    <col min="4370" max="4370" width="4.453125" style="14" customWidth="1"/>
    <col min="4371" max="4371" width="6" style="14" customWidth="1"/>
    <col min="4372" max="4372" width="5" style="14" customWidth="1"/>
    <col min="4373" max="4373" width="4.453125" style="14" customWidth="1"/>
    <col min="4374" max="4374" width="5.453125" style="14" customWidth="1"/>
    <col min="4375" max="4378" width="3.453125" style="14"/>
    <col min="4379" max="4379" width="4.453125" style="14" customWidth="1"/>
    <col min="4380" max="4381" width="3.453125" style="14"/>
    <col min="4382" max="4383" width="5.453125" style="14" customWidth="1"/>
    <col min="4384" max="4384" width="6" style="14" customWidth="1"/>
    <col min="4385" max="4609" width="3.453125" style="14"/>
    <col min="4610" max="4610" width="7.453125" style="14" bestFit="1" customWidth="1"/>
    <col min="4611" max="4611" width="9.453125" style="14" customWidth="1"/>
    <col min="4612" max="4624" width="7.453125" style="14" customWidth="1"/>
    <col min="4625" max="4625" width="3.453125" style="14"/>
    <col min="4626" max="4626" width="4.453125" style="14" customWidth="1"/>
    <col min="4627" max="4627" width="6" style="14" customWidth="1"/>
    <col min="4628" max="4628" width="5" style="14" customWidth="1"/>
    <col min="4629" max="4629" width="4.453125" style="14" customWidth="1"/>
    <col min="4630" max="4630" width="5.453125" style="14" customWidth="1"/>
    <col min="4631" max="4634" width="3.453125" style="14"/>
    <col min="4635" max="4635" width="4.453125" style="14" customWidth="1"/>
    <col min="4636" max="4637" width="3.453125" style="14"/>
    <col min="4638" max="4639" width="5.453125" style="14" customWidth="1"/>
    <col min="4640" max="4640" width="6" style="14" customWidth="1"/>
    <col min="4641" max="4865" width="3.453125" style="14"/>
    <col min="4866" max="4866" width="7.453125" style="14" bestFit="1" customWidth="1"/>
    <col min="4867" max="4867" width="9.453125" style="14" customWidth="1"/>
    <col min="4868" max="4880" width="7.453125" style="14" customWidth="1"/>
    <col min="4881" max="4881" width="3.453125" style="14"/>
    <col min="4882" max="4882" width="4.453125" style="14" customWidth="1"/>
    <col min="4883" max="4883" width="6" style="14" customWidth="1"/>
    <col min="4884" max="4884" width="5" style="14" customWidth="1"/>
    <col min="4885" max="4885" width="4.453125" style="14" customWidth="1"/>
    <col min="4886" max="4886" width="5.453125" style="14" customWidth="1"/>
    <col min="4887" max="4890" width="3.453125" style="14"/>
    <col min="4891" max="4891" width="4.453125" style="14" customWidth="1"/>
    <col min="4892" max="4893" width="3.453125" style="14"/>
    <col min="4894" max="4895" width="5.453125" style="14" customWidth="1"/>
    <col min="4896" max="4896" width="6" style="14" customWidth="1"/>
    <col min="4897" max="5121" width="3.453125" style="14"/>
    <col min="5122" max="5122" width="7.453125" style="14" bestFit="1" customWidth="1"/>
    <col min="5123" max="5123" width="9.453125" style="14" customWidth="1"/>
    <col min="5124" max="5136" width="7.453125" style="14" customWidth="1"/>
    <col min="5137" max="5137" width="3.453125" style="14"/>
    <col min="5138" max="5138" width="4.453125" style="14" customWidth="1"/>
    <col min="5139" max="5139" width="6" style="14" customWidth="1"/>
    <col min="5140" max="5140" width="5" style="14" customWidth="1"/>
    <col min="5141" max="5141" width="4.453125" style="14" customWidth="1"/>
    <col min="5142" max="5142" width="5.453125" style="14" customWidth="1"/>
    <col min="5143" max="5146" width="3.453125" style="14"/>
    <col min="5147" max="5147" width="4.453125" style="14" customWidth="1"/>
    <col min="5148" max="5149" width="3.453125" style="14"/>
    <col min="5150" max="5151" width="5.453125" style="14" customWidth="1"/>
    <col min="5152" max="5152" width="6" style="14" customWidth="1"/>
    <col min="5153" max="5377" width="3.453125" style="14"/>
    <col min="5378" max="5378" width="7.453125" style="14" bestFit="1" customWidth="1"/>
    <col min="5379" max="5379" width="9.453125" style="14" customWidth="1"/>
    <col min="5380" max="5392" width="7.453125" style="14" customWidth="1"/>
    <col min="5393" max="5393" width="3.453125" style="14"/>
    <col min="5394" max="5394" width="4.453125" style="14" customWidth="1"/>
    <col min="5395" max="5395" width="6" style="14" customWidth="1"/>
    <col min="5396" max="5396" width="5" style="14" customWidth="1"/>
    <col min="5397" max="5397" width="4.453125" style="14" customWidth="1"/>
    <col min="5398" max="5398" width="5.453125" style="14" customWidth="1"/>
    <col min="5399" max="5402" width="3.453125" style="14"/>
    <col min="5403" max="5403" width="4.453125" style="14" customWidth="1"/>
    <col min="5404" max="5405" width="3.453125" style="14"/>
    <col min="5406" max="5407" width="5.453125" style="14" customWidth="1"/>
    <col min="5408" max="5408" width="6" style="14" customWidth="1"/>
    <col min="5409" max="5633" width="3.453125" style="14"/>
    <col min="5634" max="5634" width="7.453125" style="14" bestFit="1" customWidth="1"/>
    <col min="5635" max="5635" width="9.453125" style="14" customWidth="1"/>
    <col min="5636" max="5648" width="7.453125" style="14" customWidth="1"/>
    <col min="5649" max="5649" width="3.453125" style="14"/>
    <col min="5650" max="5650" width="4.453125" style="14" customWidth="1"/>
    <col min="5651" max="5651" width="6" style="14" customWidth="1"/>
    <col min="5652" max="5652" width="5" style="14" customWidth="1"/>
    <col min="5653" max="5653" width="4.453125" style="14" customWidth="1"/>
    <col min="5654" max="5654" width="5.453125" style="14" customWidth="1"/>
    <col min="5655" max="5658" width="3.453125" style="14"/>
    <col min="5659" max="5659" width="4.453125" style="14" customWidth="1"/>
    <col min="5660" max="5661" width="3.453125" style="14"/>
    <col min="5662" max="5663" width="5.453125" style="14" customWidth="1"/>
    <col min="5664" max="5664" width="6" style="14" customWidth="1"/>
    <col min="5665" max="5889" width="3.453125" style="14"/>
    <col min="5890" max="5890" width="7.453125" style="14" bestFit="1" customWidth="1"/>
    <col min="5891" max="5891" width="9.453125" style="14" customWidth="1"/>
    <col min="5892" max="5904" width="7.453125" style="14" customWidth="1"/>
    <col min="5905" max="5905" width="3.453125" style="14"/>
    <col min="5906" max="5906" width="4.453125" style="14" customWidth="1"/>
    <col min="5907" max="5907" width="6" style="14" customWidth="1"/>
    <col min="5908" max="5908" width="5" style="14" customWidth="1"/>
    <col min="5909" max="5909" width="4.453125" style="14" customWidth="1"/>
    <col min="5910" max="5910" width="5.453125" style="14" customWidth="1"/>
    <col min="5911" max="5914" width="3.453125" style="14"/>
    <col min="5915" max="5915" width="4.453125" style="14" customWidth="1"/>
    <col min="5916" max="5917" width="3.453125" style="14"/>
    <col min="5918" max="5919" width="5.453125" style="14" customWidth="1"/>
    <col min="5920" max="5920" width="6" style="14" customWidth="1"/>
    <col min="5921" max="6145" width="3.453125" style="14"/>
    <col min="6146" max="6146" width="7.453125" style="14" bestFit="1" customWidth="1"/>
    <col min="6147" max="6147" width="9.453125" style="14" customWidth="1"/>
    <col min="6148" max="6160" width="7.453125" style="14" customWidth="1"/>
    <col min="6161" max="6161" width="3.453125" style="14"/>
    <col min="6162" max="6162" width="4.453125" style="14" customWidth="1"/>
    <col min="6163" max="6163" width="6" style="14" customWidth="1"/>
    <col min="6164" max="6164" width="5" style="14" customWidth="1"/>
    <col min="6165" max="6165" width="4.453125" style="14" customWidth="1"/>
    <col min="6166" max="6166" width="5.453125" style="14" customWidth="1"/>
    <col min="6167" max="6170" width="3.453125" style="14"/>
    <col min="6171" max="6171" width="4.453125" style="14" customWidth="1"/>
    <col min="6172" max="6173" width="3.453125" style="14"/>
    <col min="6174" max="6175" width="5.453125" style="14" customWidth="1"/>
    <col min="6176" max="6176" width="6" style="14" customWidth="1"/>
    <col min="6177" max="6401" width="3.453125" style="14"/>
    <col min="6402" max="6402" width="7.453125" style="14" bestFit="1" customWidth="1"/>
    <col min="6403" max="6403" width="9.453125" style="14" customWidth="1"/>
    <col min="6404" max="6416" width="7.453125" style="14" customWidth="1"/>
    <col min="6417" max="6417" width="3.453125" style="14"/>
    <col min="6418" max="6418" width="4.453125" style="14" customWidth="1"/>
    <col min="6419" max="6419" width="6" style="14" customWidth="1"/>
    <col min="6420" max="6420" width="5" style="14" customWidth="1"/>
    <col min="6421" max="6421" width="4.453125" style="14" customWidth="1"/>
    <col min="6422" max="6422" width="5.453125" style="14" customWidth="1"/>
    <col min="6423" max="6426" width="3.453125" style="14"/>
    <col min="6427" max="6427" width="4.453125" style="14" customWidth="1"/>
    <col min="6428" max="6429" width="3.453125" style="14"/>
    <col min="6430" max="6431" width="5.453125" style="14" customWidth="1"/>
    <col min="6432" max="6432" width="6" style="14" customWidth="1"/>
    <col min="6433" max="6657" width="3.453125" style="14"/>
    <col min="6658" max="6658" width="7.453125" style="14" bestFit="1" customWidth="1"/>
    <col min="6659" max="6659" width="9.453125" style="14" customWidth="1"/>
    <col min="6660" max="6672" width="7.453125" style="14" customWidth="1"/>
    <col min="6673" max="6673" width="3.453125" style="14"/>
    <col min="6674" max="6674" width="4.453125" style="14" customWidth="1"/>
    <col min="6675" max="6675" width="6" style="14" customWidth="1"/>
    <col min="6676" max="6676" width="5" style="14" customWidth="1"/>
    <col min="6677" max="6677" width="4.453125" style="14" customWidth="1"/>
    <col min="6678" max="6678" width="5.453125" style="14" customWidth="1"/>
    <col min="6679" max="6682" width="3.453125" style="14"/>
    <col min="6683" max="6683" width="4.453125" style="14" customWidth="1"/>
    <col min="6684" max="6685" width="3.453125" style="14"/>
    <col min="6686" max="6687" width="5.453125" style="14" customWidth="1"/>
    <col min="6688" max="6688" width="6" style="14" customWidth="1"/>
    <col min="6689" max="6913" width="3.453125" style="14"/>
    <col min="6914" max="6914" width="7.453125" style="14" bestFit="1" customWidth="1"/>
    <col min="6915" max="6915" width="9.453125" style="14" customWidth="1"/>
    <col min="6916" max="6928" width="7.453125" style="14" customWidth="1"/>
    <col min="6929" max="6929" width="3.453125" style="14"/>
    <col min="6930" max="6930" width="4.453125" style="14" customWidth="1"/>
    <col min="6931" max="6931" width="6" style="14" customWidth="1"/>
    <col min="6932" max="6932" width="5" style="14" customWidth="1"/>
    <col min="6933" max="6933" width="4.453125" style="14" customWidth="1"/>
    <col min="6934" max="6934" width="5.453125" style="14" customWidth="1"/>
    <col min="6935" max="6938" width="3.453125" style="14"/>
    <col min="6939" max="6939" width="4.453125" style="14" customWidth="1"/>
    <col min="6940" max="6941" width="3.453125" style="14"/>
    <col min="6942" max="6943" width="5.453125" style="14" customWidth="1"/>
    <col min="6944" max="6944" width="6" style="14" customWidth="1"/>
    <col min="6945" max="7169" width="3.453125" style="14"/>
    <col min="7170" max="7170" width="7.453125" style="14" bestFit="1" customWidth="1"/>
    <col min="7171" max="7171" width="9.453125" style="14" customWidth="1"/>
    <col min="7172" max="7184" width="7.453125" style="14" customWidth="1"/>
    <col min="7185" max="7185" width="3.453125" style="14"/>
    <col min="7186" max="7186" width="4.453125" style="14" customWidth="1"/>
    <col min="7187" max="7187" width="6" style="14" customWidth="1"/>
    <col min="7188" max="7188" width="5" style="14" customWidth="1"/>
    <col min="7189" max="7189" width="4.453125" style="14" customWidth="1"/>
    <col min="7190" max="7190" width="5.453125" style="14" customWidth="1"/>
    <col min="7191" max="7194" width="3.453125" style="14"/>
    <col min="7195" max="7195" width="4.453125" style="14" customWidth="1"/>
    <col min="7196" max="7197" width="3.453125" style="14"/>
    <col min="7198" max="7199" width="5.453125" style="14" customWidth="1"/>
    <col min="7200" max="7200" width="6" style="14" customWidth="1"/>
    <col min="7201" max="7425" width="3.453125" style="14"/>
    <col min="7426" max="7426" width="7.453125" style="14" bestFit="1" customWidth="1"/>
    <col min="7427" max="7427" width="9.453125" style="14" customWidth="1"/>
    <col min="7428" max="7440" width="7.453125" style="14" customWidth="1"/>
    <col min="7441" max="7441" width="3.453125" style="14"/>
    <col min="7442" max="7442" width="4.453125" style="14" customWidth="1"/>
    <col min="7443" max="7443" width="6" style="14" customWidth="1"/>
    <col min="7444" max="7444" width="5" style="14" customWidth="1"/>
    <col min="7445" max="7445" width="4.453125" style="14" customWidth="1"/>
    <col min="7446" max="7446" width="5.453125" style="14" customWidth="1"/>
    <col min="7447" max="7450" width="3.453125" style="14"/>
    <col min="7451" max="7451" width="4.453125" style="14" customWidth="1"/>
    <col min="7452" max="7453" width="3.453125" style="14"/>
    <col min="7454" max="7455" width="5.453125" style="14" customWidth="1"/>
    <col min="7456" max="7456" width="6" style="14" customWidth="1"/>
    <col min="7457" max="7681" width="3.453125" style="14"/>
    <col min="7682" max="7682" width="7.453125" style="14" bestFit="1" customWidth="1"/>
    <col min="7683" max="7683" width="9.453125" style="14" customWidth="1"/>
    <col min="7684" max="7696" width="7.453125" style="14" customWidth="1"/>
    <col min="7697" max="7697" width="3.453125" style="14"/>
    <col min="7698" max="7698" width="4.453125" style="14" customWidth="1"/>
    <col min="7699" max="7699" width="6" style="14" customWidth="1"/>
    <col min="7700" max="7700" width="5" style="14" customWidth="1"/>
    <col min="7701" max="7701" width="4.453125" style="14" customWidth="1"/>
    <col min="7702" max="7702" width="5.453125" style="14" customWidth="1"/>
    <col min="7703" max="7706" width="3.453125" style="14"/>
    <col min="7707" max="7707" width="4.453125" style="14" customWidth="1"/>
    <col min="7708" max="7709" width="3.453125" style="14"/>
    <col min="7710" max="7711" width="5.453125" style="14" customWidth="1"/>
    <col min="7712" max="7712" width="6" style="14" customWidth="1"/>
    <col min="7713" max="7937" width="3.453125" style="14"/>
    <col min="7938" max="7938" width="7.453125" style="14" bestFit="1" customWidth="1"/>
    <col min="7939" max="7939" width="9.453125" style="14" customWidth="1"/>
    <col min="7940" max="7952" width="7.453125" style="14" customWidth="1"/>
    <col min="7953" max="7953" width="3.453125" style="14"/>
    <col min="7954" max="7954" width="4.453125" style="14" customWidth="1"/>
    <col min="7955" max="7955" width="6" style="14" customWidth="1"/>
    <col min="7956" max="7956" width="5" style="14" customWidth="1"/>
    <col min="7957" max="7957" width="4.453125" style="14" customWidth="1"/>
    <col min="7958" max="7958" width="5.453125" style="14" customWidth="1"/>
    <col min="7959" max="7962" width="3.453125" style="14"/>
    <col min="7963" max="7963" width="4.453125" style="14" customWidth="1"/>
    <col min="7964" max="7965" width="3.453125" style="14"/>
    <col min="7966" max="7967" width="5.453125" style="14" customWidth="1"/>
    <col min="7968" max="7968" width="6" style="14" customWidth="1"/>
    <col min="7969" max="8193" width="3.453125" style="14"/>
    <col min="8194" max="8194" width="7.453125" style="14" bestFit="1" customWidth="1"/>
    <col min="8195" max="8195" width="9.453125" style="14" customWidth="1"/>
    <col min="8196" max="8208" width="7.453125" style="14" customWidth="1"/>
    <col min="8209" max="8209" width="3.453125" style="14"/>
    <col min="8210" max="8210" width="4.453125" style="14" customWidth="1"/>
    <col min="8211" max="8211" width="6" style="14" customWidth="1"/>
    <col min="8212" max="8212" width="5" style="14" customWidth="1"/>
    <col min="8213" max="8213" width="4.453125" style="14" customWidth="1"/>
    <col min="8214" max="8214" width="5.453125" style="14" customWidth="1"/>
    <col min="8215" max="8218" width="3.453125" style="14"/>
    <col min="8219" max="8219" width="4.453125" style="14" customWidth="1"/>
    <col min="8220" max="8221" width="3.453125" style="14"/>
    <col min="8222" max="8223" width="5.453125" style="14" customWidth="1"/>
    <col min="8224" max="8224" width="6" style="14" customWidth="1"/>
    <col min="8225" max="8449" width="3.453125" style="14"/>
    <col min="8450" max="8450" width="7.453125" style="14" bestFit="1" customWidth="1"/>
    <col min="8451" max="8451" width="9.453125" style="14" customWidth="1"/>
    <col min="8452" max="8464" width="7.453125" style="14" customWidth="1"/>
    <col min="8465" max="8465" width="3.453125" style="14"/>
    <col min="8466" max="8466" width="4.453125" style="14" customWidth="1"/>
    <col min="8467" max="8467" width="6" style="14" customWidth="1"/>
    <col min="8468" max="8468" width="5" style="14" customWidth="1"/>
    <col min="8469" max="8469" width="4.453125" style="14" customWidth="1"/>
    <col min="8470" max="8470" width="5.453125" style="14" customWidth="1"/>
    <col min="8471" max="8474" width="3.453125" style="14"/>
    <col min="8475" max="8475" width="4.453125" style="14" customWidth="1"/>
    <col min="8476" max="8477" width="3.453125" style="14"/>
    <col min="8478" max="8479" width="5.453125" style="14" customWidth="1"/>
    <col min="8480" max="8480" width="6" style="14" customWidth="1"/>
    <col min="8481" max="8705" width="3.453125" style="14"/>
    <col min="8706" max="8706" width="7.453125" style="14" bestFit="1" customWidth="1"/>
    <col min="8707" max="8707" width="9.453125" style="14" customWidth="1"/>
    <col min="8708" max="8720" width="7.453125" style="14" customWidth="1"/>
    <col min="8721" max="8721" width="3.453125" style="14"/>
    <col min="8722" max="8722" width="4.453125" style="14" customWidth="1"/>
    <col min="8723" max="8723" width="6" style="14" customWidth="1"/>
    <col min="8724" max="8724" width="5" style="14" customWidth="1"/>
    <col min="8725" max="8725" width="4.453125" style="14" customWidth="1"/>
    <col min="8726" max="8726" width="5.453125" style="14" customWidth="1"/>
    <col min="8727" max="8730" width="3.453125" style="14"/>
    <col min="8731" max="8731" width="4.453125" style="14" customWidth="1"/>
    <col min="8732" max="8733" width="3.453125" style="14"/>
    <col min="8734" max="8735" width="5.453125" style="14" customWidth="1"/>
    <col min="8736" max="8736" width="6" style="14" customWidth="1"/>
    <col min="8737" max="8961" width="3.453125" style="14"/>
    <col min="8962" max="8962" width="7.453125" style="14" bestFit="1" customWidth="1"/>
    <col min="8963" max="8963" width="9.453125" style="14" customWidth="1"/>
    <col min="8964" max="8976" width="7.453125" style="14" customWidth="1"/>
    <col min="8977" max="8977" width="3.453125" style="14"/>
    <col min="8978" max="8978" width="4.453125" style="14" customWidth="1"/>
    <col min="8979" max="8979" width="6" style="14" customWidth="1"/>
    <col min="8980" max="8980" width="5" style="14" customWidth="1"/>
    <col min="8981" max="8981" width="4.453125" style="14" customWidth="1"/>
    <col min="8982" max="8982" width="5.453125" style="14" customWidth="1"/>
    <col min="8983" max="8986" width="3.453125" style="14"/>
    <col min="8987" max="8987" width="4.453125" style="14" customWidth="1"/>
    <col min="8988" max="8989" width="3.453125" style="14"/>
    <col min="8990" max="8991" width="5.453125" style="14" customWidth="1"/>
    <col min="8992" max="8992" width="6" style="14" customWidth="1"/>
    <col min="8993" max="9217" width="3.453125" style="14"/>
    <col min="9218" max="9218" width="7.453125" style="14" bestFit="1" customWidth="1"/>
    <col min="9219" max="9219" width="9.453125" style="14" customWidth="1"/>
    <col min="9220" max="9232" width="7.453125" style="14" customWidth="1"/>
    <col min="9233" max="9233" width="3.453125" style="14"/>
    <col min="9234" max="9234" width="4.453125" style="14" customWidth="1"/>
    <col min="9235" max="9235" width="6" style="14" customWidth="1"/>
    <col min="9236" max="9236" width="5" style="14" customWidth="1"/>
    <col min="9237" max="9237" width="4.453125" style="14" customWidth="1"/>
    <col min="9238" max="9238" width="5.453125" style="14" customWidth="1"/>
    <col min="9239" max="9242" width="3.453125" style="14"/>
    <col min="9243" max="9243" width="4.453125" style="14" customWidth="1"/>
    <col min="9244" max="9245" width="3.453125" style="14"/>
    <col min="9246" max="9247" width="5.453125" style="14" customWidth="1"/>
    <col min="9248" max="9248" width="6" style="14" customWidth="1"/>
    <col min="9249" max="9473" width="3.453125" style="14"/>
    <col min="9474" max="9474" width="7.453125" style="14" bestFit="1" customWidth="1"/>
    <col min="9475" max="9475" width="9.453125" style="14" customWidth="1"/>
    <col min="9476" max="9488" width="7.453125" style="14" customWidth="1"/>
    <col min="9489" max="9489" width="3.453125" style="14"/>
    <col min="9490" max="9490" width="4.453125" style="14" customWidth="1"/>
    <col min="9491" max="9491" width="6" style="14" customWidth="1"/>
    <col min="9492" max="9492" width="5" style="14" customWidth="1"/>
    <col min="9493" max="9493" width="4.453125" style="14" customWidth="1"/>
    <col min="9494" max="9494" width="5.453125" style="14" customWidth="1"/>
    <col min="9495" max="9498" width="3.453125" style="14"/>
    <col min="9499" max="9499" width="4.453125" style="14" customWidth="1"/>
    <col min="9500" max="9501" width="3.453125" style="14"/>
    <col min="9502" max="9503" width="5.453125" style="14" customWidth="1"/>
    <col min="9504" max="9504" width="6" style="14" customWidth="1"/>
    <col min="9505" max="9729" width="3.453125" style="14"/>
    <col min="9730" max="9730" width="7.453125" style="14" bestFit="1" customWidth="1"/>
    <col min="9731" max="9731" width="9.453125" style="14" customWidth="1"/>
    <col min="9732" max="9744" width="7.453125" style="14" customWidth="1"/>
    <col min="9745" max="9745" width="3.453125" style="14"/>
    <col min="9746" max="9746" width="4.453125" style="14" customWidth="1"/>
    <col min="9747" max="9747" width="6" style="14" customWidth="1"/>
    <col min="9748" max="9748" width="5" style="14" customWidth="1"/>
    <col min="9749" max="9749" width="4.453125" style="14" customWidth="1"/>
    <col min="9750" max="9750" width="5.453125" style="14" customWidth="1"/>
    <col min="9751" max="9754" width="3.453125" style="14"/>
    <col min="9755" max="9755" width="4.453125" style="14" customWidth="1"/>
    <col min="9756" max="9757" width="3.453125" style="14"/>
    <col min="9758" max="9759" width="5.453125" style="14" customWidth="1"/>
    <col min="9760" max="9760" width="6" style="14" customWidth="1"/>
    <col min="9761" max="9985" width="3.453125" style="14"/>
    <col min="9986" max="9986" width="7.453125" style="14" bestFit="1" customWidth="1"/>
    <col min="9987" max="9987" width="9.453125" style="14" customWidth="1"/>
    <col min="9988" max="10000" width="7.453125" style="14" customWidth="1"/>
    <col min="10001" max="10001" width="3.453125" style="14"/>
    <col min="10002" max="10002" width="4.453125" style="14" customWidth="1"/>
    <col min="10003" max="10003" width="6" style="14" customWidth="1"/>
    <col min="10004" max="10004" width="5" style="14" customWidth="1"/>
    <col min="10005" max="10005" width="4.453125" style="14" customWidth="1"/>
    <col min="10006" max="10006" width="5.453125" style="14" customWidth="1"/>
    <col min="10007" max="10010" width="3.453125" style="14"/>
    <col min="10011" max="10011" width="4.453125" style="14" customWidth="1"/>
    <col min="10012" max="10013" width="3.453125" style="14"/>
    <col min="10014" max="10015" width="5.453125" style="14" customWidth="1"/>
    <col min="10016" max="10016" width="6" style="14" customWidth="1"/>
    <col min="10017" max="10241" width="3.453125" style="14"/>
    <col min="10242" max="10242" width="7.453125" style="14" bestFit="1" customWidth="1"/>
    <col min="10243" max="10243" width="9.453125" style="14" customWidth="1"/>
    <col min="10244" max="10256" width="7.453125" style="14" customWidth="1"/>
    <col min="10257" max="10257" width="3.453125" style="14"/>
    <col min="10258" max="10258" width="4.453125" style="14" customWidth="1"/>
    <col min="10259" max="10259" width="6" style="14" customWidth="1"/>
    <col min="10260" max="10260" width="5" style="14" customWidth="1"/>
    <col min="10261" max="10261" width="4.453125" style="14" customWidth="1"/>
    <col min="10262" max="10262" width="5.453125" style="14" customWidth="1"/>
    <col min="10263" max="10266" width="3.453125" style="14"/>
    <col min="10267" max="10267" width="4.453125" style="14" customWidth="1"/>
    <col min="10268" max="10269" width="3.453125" style="14"/>
    <col min="10270" max="10271" width="5.453125" style="14" customWidth="1"/>
    <col min="10272" max="10272" width="6" style="14" customWidth="1"/>
    <col min="10273" max="10497" width="3.453125" style="14"/>
    <col min="10498" max="10498" width="7.453125" style="14" bestFit="1" customWidth="1"/>
    <col min="10499" max="10499" width="9.453125" style="14" customWidth="1"/>
    <col min="10500" max="10512" width="7.453125" style="14" customWidth="1"/>
    <col min="10513" max="10513" width="3.453125" style="14"/>
    <col min="10514" max="10514" width="4.453125" style="14" customWidth="1"/>
    <col min="10515" max="10515" width="6" style="14" customWidth="1"/>
    <col min="10516" max="10516" width="5" style="14" customWidth="1"/>
    <col min="10517" max="10517" width="4.453125" style="14" customWidth="1"/>
    <col min="10518" max="10518" width="5.453125" style="14" customWidth="1"/>
    <col min="10519" max="10522" width="3.453125" style="14"/>
    <col min="10523" max="10523" width="4.453125" style="14" customWidth="1"/>
    <col min="10524" max="10525" width="3.453125" style="14"/>
    <col min="10526" max="10527" width="5.453125" style="14" customWidth="1"/>
    <col min="10528" max="10528" width="6" style="14" customWidth="1"/>
    <col min="10529" max="10753" width="3.453125" style="14"/>
    <col min="10754" max="10754" width="7.453125" style="14" bestFit="1" customWidth="1"/>
    <col min="10755" max="10755" width="9.453125" style="14" customWidth="1"/>
    <col min="10756" max="10768" width="7.453125" style="14" customWidth="1"/>
    <col min="10769" max="10769" width="3.453125" style="14"/>
    <col min="10770" max="10770" width="4.453125" style="14" customWidth="1"/>
    <col min="10771" max="10771" width="6" style="14" customWidth="1"/>
    <col min="10772" max="10772" width="5" style="14" customWidth="1"/>
    <col min="10773" max="10773" width="4.453125" style="14" customWidth="1"/>
    <col min="10774" max="10774" width="5.453125" style="14" customWidth="1"/>
    <col min="10775" max="10778" width="3.453125" style="14"/>
    <col min="10779" max="10779" width="4.453125" style="14" customWidth="1"/>
    <col min="10780" max="10781" width="3.453125" style="14"/>
    <col min="10782" max="10783" width="5.453125" style="14" customWidth="1"/>
    <col min="10784" max="10784" width="6" style="14" customWidth="1"/>
    <col min="10785" max="11009" width="3.453125" style="14"/>
    <col min="11010" max="11010" width="7.453125" style="14" bestFit="1" customWidth="1"/>
    <col min="11011" max="11011" width="9.453125" style="14" customWidth="1"/>
    <col min="11012" max="11024" width="7.453125" style="14" customWidth="1"/>
    <col min="11025" max="11025" width="3.453125" style="14"/>
    <col min="11026" max="11026" width="4.453125" style="14" customWidth="1"/>
    <col min="11027" max="11027" width="6" style="14" customWidth="1"/>
    <col min="11028" max="11028" width="5" style="14" customWidth="1"/>
    <col min="11029" max="11029" width="4.453125" style="14" customWidth="1"/>
    <col min="11030" max="11030" width="5.453125" style="14" customWidth="1"/>
    <col min="11031" max="11034" width="3.453125" style="14"/>
    <col min="11035" max="11035" width="4.453125" style="14" customWidth="1"/>
    <col min="11036" max="11037" width="3.453125" style="14"/>
    <col min="11038" max="11039" width="5.453125" style="14" customWidth="1"/>
    <col min="11040" max="11040" width="6" style="14" customWidth="1"/>
    <col min="11041" max="11265" width="3.453125" style="14"/>
    <col min="11266" max="11266" width="7.453125" style="14" bestFit="1" customWidth="1"/>
    <col min="11267" max="11267" width="9.453125" style="14" customWidth="1"/>
    <col min="11268" max="11280" width="7.453125" style="14" customWidth="1"/>
    <col min="11281" max="11281" width="3.453125" style="14"/>
    <col min="11282" max="11282" width="4.453125" style="14" customWidth="1"/>
    <col min="11283" max="11283" width="6" style="14" customWidth="1"/>
    <col min="11284" max="11284" width="5" style="14" customWidth="1"/>
    <col min="11285" max="11285" width="4.453125" style="14" customWidth="1"/>
    <col min="11286" max="11286" width="5.453125" style="14" customWidth="1"/>
    <col min="11287" max="11290" width="3.453125" style="14"/>
    <col min="11291" max="11291" width="4.453125" style="14" customWidth="1"/>
    <col min="11292" max="11293" width="3.453125" style="14"/>
    <col min="11294" max="11295" width="5.453125" style="14" customWidth="1"/>
    <col min="11296" max="11296" width="6" style="14" customWidth="1"/>
    <col min="11297" max="11521" width="3.453125" style="14"/>
    <col min="11522" max="11522" width="7.453125" style="14" bestFit="1" customWidth="1"/>
    <col min="11523" max="11523" width="9.453125" style="14" customWidth="1"/>
    <col min="11524" max="11536" width="7.453125" style="14" customWidth="1"/>
    <col min="11537" max="11537" width="3.453125" style="14"/>
    <col min="11538" max="11538" width="4.453125" style="14" customWidth="1"/>
    <col min="11539" max="11539" width="6" style="14" customWidth="1"/>
    <col min="11540" max="11540" width="5" style="14" customWidth="1"/>
    <col min="11541" max="11541" width="4.453125" style="14" customWidth="1"/>
    <col min="11542" max="11542" width="5.453125" style="14" customWidth="1"/>
    <col min="11543" max="11546" width="3.453125" style="14"/>
    <col min="11547" max="11547" width="4.453125" style="14" customWidth="1"/>
    <col min="11548" max="11549" width="3.453125" style="14"/>
    <col min="11550" max="11551" width="5.453125" style="14" customWidth="1"/>
    <col min="11552" max="11552" width="6" style="14" customWidth="1"/>
    <col min="11553" max="11777" width="3.453125" style="14"/>
    <col min="11778" max="11778" width="7.453125" style="14" bestFit="1" customWidth="1"/>
    <col min="11779" max="11779" width="9.453125" style="14" customWidth="1"/>
    <col min="11780" max="11792" width="7.453125" style="14" customWidth="1"/>
    <col min="11793" max="11793" width="3.453125" style="14"/>
    <col min="11794" max="11794" width="4.453125" style="14" customWidth="1"/>
    <col min="11795" max="11795" width="6" style="14" customWidth="1"/>
    <col min="11796" max="11796" width="5" style="14" customWidth="1"/>
    <col min="11797" max="11797" width="4.453125" style="14" customWidth="1"/>
    <col min="11798" max="11798" width="5.453125" style="14" customWidth="1"/>
    <col min="11799" max="11802" width="3.453125" style="14"/>
    <col min="11803" max="11803" width="4.453125" style="14" customWidth="1"/>
    <col min="11804" max="11805" width="3.453125" style="14"/>
    <col min="11806" max="11807" width="5.453125" style="14" customWidth="1"/>
    <col min="11808" max="11808" width="6" style="14" customWidth="1"/>
    <col min="11809" max="12033" width="3.453125" style="14"/>
    <col min="12034" max="12034" width="7.453125" style="14" bestFit="1" customWidth="1"/>
    <col min="12035" max="12035" width="9.453125" style="14" customWidth="1"/>
    <col min="12036" max="12048" width="7.453125" style="14" customWidth="1"/>
    <col min="12049" max="12049" width="3.453125" style="14"/>
    <col min="12050" max="12050" width="4.453125" style="14" customWidth="1"/>
    <col min="12051" max="12051" width="6" style="14" customWidth="1"/>
    <col min="12052" max="12052" width="5" style="14" customWidth="1"/>
    <col min="12053" max="12053" width="4.453125" style="14" customWidth="1"/>
    <col min="12054" max="12054" width="5.453125" style="14" customWidth="1"/>
    <col min="12055" max="12058" width="3.453125" style="14"/>
    <col min="12059" max="12059" width="4.453125" style="14" customWidth="1"/>
    <col min="12060" max="12061" width="3.453125" style="14"/>
    <col min="12062" max="12063" width="5.453125" style="14" customWidth="1"/>
    <col min="12064" max="12064" width="6" style="14" customWidth="1"/>
    <col min="12065" max="12289" width="3.453125" style="14"/>
    <col min="12290" max="12290" width="7.453125" style="14" bestFit="1" customWidth="1"/>
    <col min="12291" max="12291" width="9.453125" style="14" customWidth="1"/>
    <col min="12292" max="12304" width="7.453125" style="14" customWidth="1"/>
    <col min="12305" max="12305" width="3.453125" style="14"/>
    <col min="12306" max="12306" width="4.453125" style="14" customWidth="1"/>
    <col min="12307" max="12307" width="6" style="14" customWidth="1"/>
    <col min="12308" max="12308" width="5" style="14" customWidth="1"/>
    <col min="12309" max="12309" width="4.453125" style="14" customWidth="1"/>
    <col min="12310" max="12310" width="5.453125" style="14" customWidth="1"/>
    <col min="12311" max="12314" width="3.453125" style="14"/>
    <col min="12315" max="12315" width="4.453125" style="14" customWidth="1"/>
    <col min="12316" max="12317" width="3.453125" style="14"/>
    <col min="12318" max="12319" width="5.453125" style="14" customWidth="1"/>
    <col min="12320" max="12320" width="6" style="14" customWidth="1"/>
    <col min="12321" max="12545" width="3.453125" style="14"/>
    <col min="12546" max="12546" width="7.453125" style="14" bestFit="1" customWidth="1"/>
    <col min="12547" max="12547" width="9.453125" style="14" customWidth="1"/>
    <col min="12548" max="12560" width="7.453125" style="14" customWidth="1"/>
    <col min="12561" max="12561" width="3.453125" style="14"/>
    <col min="12562" max="12562" width="4.453125" style="14" customWidth="1"/>
    <col min="12563" max="12563" width="6" style="14" customWidth="1"/>
    <col min="12564" max="12564" width="5" style="14" customWidth="1"/>
    <col min="12565" max="12565" width="4.453125" style="14" customWidth="1"/>
    <col min="12566" max="12566" width="5.453125" style="14" customWidth="1"/>
    <col min="12567" max="12570" width="3.453125" style="14"/>
    <col min="12571" max="12571" width="4.453125" style="14" customWidth="1"/>
    <col min="12572" max="12573" width="3.453125" style="14"/>
    <col min="12574" max="12575" width="5.453125" style="14" customWidth="1"/>
    <col min="12576" max="12576" width="6" style="14" customWidth="1"/>
    <col min="12577" max="12801" width="3.453125" style="14"/>
    <col min="12802" max="12802" width="7.453125" style="14" bestFit="1" customWidth="1"/>
    <col min="12803" max="12803" width="9.453125" style="14" customWidth="1"/>
    <col min="12804" max="12816" width="7.453125" style="14" customWidth="1"/>
    <col min="12817" max="12817" width="3.453125" style="14"/>
    <col min="12818" max="12818" width="4.453125" style="14" customWidth="1"/>
    <col min="12819" max="12819" width="6" style="14" customWidth="1"/>
    <col min="12820" max="12820" width="5" style="14" customWidth="1"/>
    <col min="12821" max="12821" width="4.453125" style="14" customWidth="1"/>
    <col min="12822" max="12822" width="5.453125" style="14" customWidth="1"/>
    <col min="12823" max="12826" width="3.453125" style="14"/>
    <col min="12827" max="12827" width="4.453125" style="14" customWidth="1"/>
    <col min="12828" max="12829" width="3.453125" style="14"/>
    <col min="12830" max="12831" width="5.453125" style="14" customWidth="1"/>
    <col min="12832" max="12832" width="6" style="14" customWidth="1"/>
    <col min="12833" max="13057" width="3.453125" style="14"/>
    <col min="13058" max="13058" width="7.453125" style="14" bestFit="1" customWidth="1"/>
    <col min="13059" max="13059" width="9.453125" style="14" customWidth="1"/>
    <col min="13060" max="13072" width="7.453125" style="14" customWidth="1"/>
    <col min="13073" max="13073" width="3.453125" style="14"/>
    <col min="13074" max="13074" width="4.453125" style="14" customWidth="1"/>
    <col min="13075" max="13075" width="6" style="14" customWidth="1"/>
    <col min="13076" max="13076" width="5" style="14" customWidth="1"/>
    <col min="13077" max="13077" width="4.453125" style="14" customWidth="1"/>
    <col min="13078" max="13078" width="5.453125" style="14" customWidth="1"/>
    <col min="13079" max="13082" width="3.453125" style="14"/>
    <col min="13083" max="13083" width="4.453125" style="14" customWidth="1"/>
    <col min="13084" max="13085" width="3.453125" style="14"/>
    <col min="13086" max="13087" width="5.453125" style="14" customWidth="1"/>
    <col min="13088" max="13088" width="6" style="14" customWidth="1"/>
    <col min="13089" max="13313" width="3.453125" style="14"/>
    <col min="13314" max="13314" width="7.453125" style="14" bestFit="1" customWidth="1"/>
    <col min="13315" max="13315" width="9.453125" style="14" customWidth="1"/>
    <col min="13316" max="13328" width="7.453125" style="14" customWidth="1"/>
    <col min="13329" max="13329" width="3.453125" style="14"/>
    <col min="13330" max="13330" width="4.453125" style="14" customWidth="1"/>
    <col min="13331" max="13331" width="6" style="14" customWidth="1"/>
    <col min="13332" max="13332" width="5" style="14" customWidth="1"/>
    <col min="13333" max="13333" width="4.453125" style="14" customWidth="1"/>
    <col min="13334" max="13334" width="5.453125" style="14" customWidth="1"/>
    <col min="13335" max="13338" width="3.453125" style="14"/>
    <col min="13339" max="13339" width="4.453125" style="14" customWidth="1"/>
    <col min="13340" max="13341" width="3.453125" style="14"/>
    <col min="13342" max="13343" width="5.453125" style="14" customWidth="1"/>
    <col min="13344" max="13344" width="6" style="14" customWidth="1"/>
    <col min="13345" max="13569" width="3.453125" style="14"/>
    <col min="13570" max="13570" width="7.453125" style="14" bestFit="1" customWidth="1"/>
    <col min="13571" max="13571" width="9.453125" style="14" customWidth="1"/>
    <col min="13572" max="13584" width="7.453125" style="14" customWidth="1"/>
    <col min="13585" max="13585" width="3.453125" style="14"/>
    <col min="13586" max="13586" width="4.453125" style="14" customWidth="1"/>
    <col min="13587" max="13587" width="6" style="14" customWidth="1"/>
    <col min="13588" max="13588" width="5" style="14" customWidth="1"/>
    <col min="13589" max="13589" width="4.453125" style="14" customWidth="1"/>
    <col min="13590" max="13590" width="5.453125" style="14" customWidth="1"/>
    <col min="13591" max="13594" width="3.453125" style="14"/>
    <col min="13595" max="13595" width="4.453125" style="14" customWidth="1"/>
    <col min="13596" max="13597" width="3.453125" style="14"/>
    <col min="13598" max="13599" width="5.453125" style="14" customWidth="1"/>
    <col min="13600" max="13600" width="6" style="14" customWidth="1"/>
    <col min="13601" max="13825" width="3.453125" style="14"/>
    <col min="13826" max="13826" width="7.453125" style="14" bestFit="1" customWidth="1"/>
    <col min="13827" max="13827" width="9.453125" style="14" customWidth="1"/>
    <col min="13828" max="13840" width="7.453125" style="14" customWidth="1"/>
    <col min="13841" max="13841" width="3.453125" style="14"/>
    <col min="13842" max="13842" width="4.453125" style="14" customWidth="1"/>
    <col min="13843" max="13843" width="6" style="14" customWidth="1"/>
    <col min="13844" max="13844" width="5" style="14" customWidth="1"/>
    <col min="13845" max="13845" width="4.453125" style="14" customWidth="1"/>
    <col min="13846" max="13846" width="5.453125" style="14" customWidth="1"/>
    <col min="13847" max="13850" width="3.453125" style="14"/>
    <col min="13851" max="13851" width="4.453125" style="14" customWidth="1"/>
    <col min="13852" max="13853" width="3.453125" style="14"/>
    <col min="13854" max="13855" width="5.453125" style="14" customWidth="1"/>
    <col min="13856" max="13856" width="6" style="14" customWidth="1"/>
    <col min="13857" max="14081" width="3.453125" style="14"/>
    <col min="14082" max="14082" width="7.453125" style="14" bestFit="1" customWidth="1"/>
    <col min="14083" max="14083" width="9.453125" style="14" customWidth="1"/>
    <col min="14084" max="14096" width="7.453125" style="14" customWidth="1"/>
    <col min="14097" max="14097" width="3.453125" style="14"/>
    <col min="14098" max="14098" width="4.453125" style="14" customWidth="1"/>
    <col min="14099" max="14099" width="6" style="14" customWidth="1"/>
    <col min="14100" max="14100" width="5" style="14" customWidth="1"/>
    <col min="14101" max="14101" width="4.453125" style="14" customWidth="1"/>
    <col min="14102" max="14102" width="5.453125" style="14" customWidth="1"/>
    <col min="14103" max="14106" width="3.453125" style="14"/>
    <col min="14107" max="14107" width="4.453125" style="14" customWidth="1"/>
    <col min="14108" max="14109" width="3.453125" style="14"/>
    <col min="14110" max="14111" width="5.453125" style="14" customWidth="1"/>
    <col min="14112" max="14112" width="6" style="14" customWidth="1"/>
    <col min="14113" max="14337" width="3.453125" style="14"/>
    <col min="14338" max="14338" width="7.453125" style="14" bestFit="1" customWidth="1"/>
    <col min="14339" max="14339" width="9.453125" style="14" customWidth="1"/>
    <col min="14340" max="14352" width="7.453125" style="14" customWidth="1"/>
    <col min="14353" max="14353" width="3.453125" style="14"/>
    <col min="14354" max="14354" width="4.453125" style="14" customWidth="1"/>
    <col min="14355" max="14355" width="6" style="14" customWidth="1"/>
    <col min="14356" max="14356" width="5" style="14" customWidth="1"/>
    <col min="14357" max="14357" width="4.453125" style="14" customWidth="1"/>
    <col min="14358" max="14358" width="5.453125" style="14" customWidth="1"/>
    <col min="14359" max="14362" width="3.453125" style="14"/>
    <col min="14363" max="14363" width="4.453125" style="14" customWidth="1"/>
    <col min="14364" max="14365" width="3.453125" style="14"/>
    <col min="14366" max="14367" width="5.453125" style="14" customWidth="1"/>
    <col min="14368" max="14368" width="6" style="14" customWidth="1"/>
    <col min="14369" max="14593" width="3.453125" style="14"/>
    <col min="14594" max="14594" width="7.453125" style="14" bestFit="1" customWidth="1"/>
    <col min="14595" max="14595" width="9.453125" style="14" customWidth="1"/>
    <col min="14596" max="14608" width="7.453125" style="14" customWidth="1"/>
    <col min="14609" max="14609" width="3.453125" style="14"/>
    <col min="14610" max="14610" width="4.453125" style="14" customWidth="1"/>
    <col min="14611" max="14611" width="6" style="14" customWidth="1"/>
    <col min="14612" max="14612" width="5" style="14" customWidth="1"/>
    <col min="14613" max="14613" width="4.453125" style="14" customWidth="1"/>
    <col min="14614" max="14614" width="5.453125" style="14" customWidth="1"/>
    <col min="14615" max="14618" width="3.453125" style="14"/>
    <col min="14619" max="14619" width="4.453125" style="14" customWidth="1"/>
    <col min="14620" max="14621" width="3.453125" style="14"/>
    <col min="14622" max="14623" width="5.453125" style="14" customWidth="1"/>
    <col min="14624" max="14624" width="6" style="14" customWidth="1"/>
    <col min="14625" max="14849" width="3.453125" style="14"/>
    <col min="14850" max="14850" width="7.453125" style="14" bestFit="1" customWidth="1"/>
    <col min="14851" max="14851" width="9.453125" style="14" customWidth="1"/>
    <col min="14852" max="14864" width="7.453125" style="14" customWidth="1"/>
    <col min="14865" max="14865" width="3.453125" style="14"/>
    <col min="14866" max="14866" width="4.453125" style="14" customWidth="1"/>
    <col min="14867" max="14867" width="6" style="14" customWidth="1"/>
    <col min="14868" max="14868" width="5" style="14" customWidth="1"/>
    <col min="14869" max="14869" width="4.453125" style="14" customWidth="1"/>
    <col min="14870" max="14870" width="5.453125" style="14" customWidth="1"/>
    <col min="14871" max="14874" width="3.453125" style="14"/>
    <col min="14875" max="14875" width="4.453125" style="14" customWidth="1"/>
    <col min="14876" max="14877" width="3.453125" style="14"/>
    <col min="14878" max="14879" width="5.453125" style="14" customWidth="1"/>
    <col min="14880" max="14880" width="6" style="14" customWidth="1"/>
    <col min="14881" max="15105" width="3.453125" style="14"/>
    <col min="15106" max="15106" width="7.453125" style="14" bestFit="1" customWidth="1"/>
    <col min="15107" max="15107" width="9.453125" style="14" customWidth="1"/>
    <col min="15108" max="15120" width="7.453125" style="14" customWidth="1"/>
    <col min="15121" max="15121" width="3.453125" style="14"/>
    <col min="15122" max="15122" width="4.453125" style="14" customWidth="1"/>
    <col min="15123" max="15123" width="6" style="14" customWidth="1"/>
    <col min="15124" max="15124" width="5" style="14" customWidth="1"/>
    <col min="15125" max="15125" width="4.453125" style="14" customWidth="1"/>
    <col min="15126" max="15126" width="5.453125" style="14" customWidth="1"/>
    <col min="15127" max="15130" width="3.453125" style="14"/>
    <col min="15131" max="15131" width="4.453125" style="14" customWidth="1"/>
    <col min="15132" max="15133" width="3.453125" style="14"/>
    <col min="15134" max="15135" width="5.453125" style="14" customWidth="1"/>
    <col min="15136" max="15136" width="6" style="14" customWidth="1"/>
    <col min="15137" max="15361" width="3.453125" style="14"/>
    <col min="15362" max="15362" width="7.453125" style="14" bestFit="1" customWidth="1"/>
    <col min="15363" max="15363" width="9.453125" style="14" customWidth="1"/>
    <col min="15364" max="15376" width="7.453125" style="14" customWidth="1"/>
    <col min="15377" max="15377" width="3.453125" style="14"/>
    <col min="15378" max="15378" width="4.453125" style="14" customWidth="1"/>
    <col min="15379" max="15379" width="6" style="14" customWidth="1"/>
    <col min="15380" max="15380" width="5" style="14" customWidth="1"/>
    <col min="15381" max="15381" width="4.453125" style="14" customWidth="1"/>
    <col min="15382" max="15382" width="5.453125" style="14" customWidth="1"/>
    <col min="15383" max="15386" width="3.453125" style="14"/>
    <col min="15387" max="15387" width="4.453125" style="14" customWidth="1"/>
    <col min="15388" max="15389" width="3.453125" style="14"/>
    <col min="15390" max="15391" width="5.453125" style="14" customWidth="1"/>
    <col min="15392" max="15392" width="6" style="14" customWidth="1"/>
    <col min="15393" max="15617" width="3.453125" style="14"/>
    <col min="15618" max="15618" width="7.453125" style="14" bestFit="1" customWidth="1"/>
    <col min="15619" max="15619" width="9.453125" style="14" customWidth="1"/>
    <col min="15620" max="15632" width="7.453125" style="14" customWidth="1"/>
    <col min="15633" max="15633" width="3.453125" style="14"/>
    <col min="15634" max="15634" width="4.453125" style="14" customWidth="1"/>
    <col min="15635" max="15635" width="6" style="14" customWidth="1"/>
    <col min="15636" max="15636" width="5" style="14" customWidth="1"/>
    <col min="15637" max="15637" width="4.453125" style="14" customWidth="1"/>
    <col min="15638" max="15638" width="5.453125" style="14" customWidth="1"/>
    <col min="15639" max="15642" width="3.453125" style="14"/>
    <col min="15643" max="15643" width="4.453125" style="14" customWidth="1"/>
    <col min="15644" max="15645" width="3.453125" style="14"/>
    <col min="15646" max="15647" width="5.453125" style="14" customWidth="1"/>
    <col min="15648" max="15648" width="6" style="14" customWidth="1"/>
    <col min="15649" max="15873" width="3.453125" style="14"/>
    <col min="15874" max="15874" width="7.453125" style="14" bestFit="1" customWidth="1"/>
    <col min="15875" max="15875" width="9.453125" style="14" customWidth="1"/>
    <col min="15876" max="15888" width="7.453125" style="14" customWidth="1"/>
    <col min="15889" max="15889" width="3.453125" style="14"/>
    <col min="15890" max="15890" width="4.453125" style="14" customWidth="1"/>
    <col min="15891" max="15891" width="6" style="14" customWidth="1"/>
    <col min="15892" max="15892" width="5" style="14" customWidth="1"/>
    <col min="15893" max="15893" width="4.453125" style="14" customWidth="1"/>
    <col min="15894" max="15894" width="5.453125" style="14" customWidth="1"/>
    <col min="15895" max="15898" width="3.453125" style="14"/>
    <col min="15899" max="15899" width="4.453125" style="14" customWidth="1"/>
    <col min="15900" max="15901" width="3.453125" style="14"/>
    <col min="15902" max="15903" width="5.453125" style="14" customWidth="1"/>
    <col min="15904" max="15904" width="6" style="14" customWidth="1"/>
    <col min="15905" max="16129" width="3.453125" style="14"/>
    <col min="16130" max="16130" width="7.453125" style="14" bestFit="1" customWidth="1"/>
    <col min="16131" max="16131" width="9.453125" style="14" customWidth="1"/>
    <col min="16132" max="16144" width="7.453125" style="14" customWidth="1"/>
    <col min="16145" max="16145" width="3.453125" style="14"/>
    <col min="16146" max="16146" width="4.453125" style="14" customWidth="1"/>
    <col min="16147" max="16147" width="6" style="14" customWidth="1"/>
    <col min="16148" max="16148" width="5" style="14" customWidth="1"/>
    <col min="16149" max="16149" width="4.453125" style="14" customWidth="1"/>
    <col min="16150" max="16150" width="5.453125" style="14" customWidth="1"/>
    <col min="16151" max="16154" width="3.453125" style="14"/>
    <col min="16155" max="16155" width="4.453125" style="14" customWidth="1"/>
    <col min="16156" max="16157" width="3.453125" style="14"/>
    <col min="16158" max="16159" width="5.453125" style="14" customWidth="1"/>
    <col min="16160" max="16160" width="6" style="14" customWidth="1"/>
    <col min="16161" max="16384" width="3.453125" style="14"/>
  </cols>
  <sheetData>
    <row r="1" spans="1:34" ht="25.5" x14ac:dyDescent="0.65">
      <c r="B1" s="15" t="s">
        <v>61</v>
      </c>
      <c r="C1" s="14"/>
      <c r="D1" s="14"/>
      <c r="E1" s="14"/>
      <c r="F1" s="14"/>
      <c r="G1" s="14"/>
      <c r="H1" s="16"/>
      <c r="I1" s="14"/>
      <c r="J1" s="14"/>
      <c r="K1" s="14"/>
      <c r="L1" s="14"/>
      <c r="M1" s="14"/>
      <c r="N1" s="14"/>
      <c r="O1" s="14"/>
      <c r="P1" s="14"/>
      <c r="R1" s="17" t="s">
        <v>62</v>
      </c>
      <c r="S1" s="18">
        <v>2024</v>
      </c>
    </row>
    <row r="2" spans="1:34" ht="14" thickBot="1" x14ac:dyDescent="0.4">
      <c r="C2" s="19"/>
      <c r="D2" s="20"/>
      <c r="E2" s="21" t="s">
        <v>63</v>
      </c>
      <c r="F2" s="22"/>
      <c r="G2" s="23"/>
      <c r="H2" s="24"/>
      <c r="I2" s="25" t="s">
        <v>64</v>
      </c>
      <c r="J2" s="25"/>
      <c r="K2" s="25"/>
      <c r="L2" s="21"/>
      <c r="M2" s="26"/>
      <c r="N2" s="26"/>
      <c r="O2" s="26"/>
      <c r="P2" s="27"/>
      <c r="R2" s="28" t="s">
        <v>65</v>
      </c>
      <c r="S2" s="29">
        <v>1</v>
      </c>
      <c r="V2" s="116" t="s">
        <v>489</v>
      </c>
    </row>
    <row r="3" spans="1:34" ht="14.25" customHeight="1" x14ac:dyDescent="0.35">
      <c r="C3" s="25" t="s">
        <v>66</v>
      </c>
      <c r="D3" s="30" t="s">
        <v>67</v>
      </c>
      <c r="E3" s="30" t="s">
        <v>66</v>
      </c>
      <c r="F3" s="30" t="s">
        <v>68</v>
      </c>
      <c r="G3" s="31" t="s">
        <v>40</v>
      </c>
      <c r="H3" s="24" t="s">
        <v>69</v>
      </c>
      <c r="I3" s="25" t="s">
        <v>70</v>
      </c>
      <c r="J3" s="143" t="s">
        <v>582</v>
      </c>
      <c r="K3" s="25" t="s">
        <v>69</v>
      </c>
      <c r="L3" s="21" t="s">
        <v>70</v>
      </c>
      <c r="M3" s="21" t="s">
        <v>70</v>
      </c>
      <c r="N3" s="21" t="s">
        <v>68</v>
      </c>
      <c r="O3" s="21" t="s">
        <v>40</v>
      </c>
      <c r="P3" s="21" t="s">
        <v>71</v>
      </c>
    </row>
    <row r="4" spans="1:34" ht="17.25" customHeight="1" x14ac:dyDescent="0.35">
      <c r="C4" s="25" t="s">
        <v>72</v>
      </c>
      <c r="D4" s="25" t="s">
        <v>73</v>
      </c>
      <c r="E4" s="33" t="s">
        <v>74</v>
      </c>
      <c r="F4" s="25" t="s">
        <v>75</v>
      </c>
      <c r="G4" s="21" t="s">
        <v>63</v>
      </c>
      <c r="H4" s="24" t="s">
        <v>46</v>
      </c>
      <c r="I4" s="25" t="s">
        <v>76</v>
      </c>
      <c r="J4" s="143" t="s">
        <v>583</v>
      </c>
      <c r="K4" s="25" t="s">
        <v>47</v>
      </c>
      <c r="L4" s="21" t="s">
        <v>77</v>
      </c>
      <c r="M4" s="25" t="s">
        <v>48</v>
      </c>
      <c r="N4" s="25" t="s">
        <v>78</v>
      </c>
      <c r="O4" s="25" t="s">
        <v>64</v>
      </c>
      <c r="P4" s="25" t="s">
        <v>63</v>
      </c>
      <c r="S4" s="14" t="s">
        <v>79</v>
      </c>
      <c r="T4" s="34" t="s">
        <v>80</v>
      </c>
      <c r="U4" s="14" t="s">
        <v>81</v>
      </c>
      <c r="V4" s="14" t="s">
        <v>82</v>
      </c>
      <c r="W4" s="14" t="s">
        <v>83</v>
      </c>
      <c r="X4" s="14" t="s">
        <v>84</v>
      </c>
      <c r="Y4" s="14" t="s">
        <v>85</v>
      </c>
      <c r="Z4" s="14" t="s">
        <v>86</v>
      </c>
      <c r="AA4" s="14" t="s">
        <v>87</v>
      </c>
      <c r="AB4" s="14" t="s">
        <v>88</v>
      </c>
      <c r="AC4" s="14" t="s">
        <v>89</v>
      </c>
      <c r="AD4" s="14" t="s">
        <v>90</v>
      </c>
      <c r="AE4" s="14" t="s">
        <v>91</v>
      </c>
      <c r="AF4" s="14" t="s">
        <v>92</v>
      </c>
      <c r="AG4" s="14" t="s">
        <v>96</v>
      </c>
    </row>
    <row r="5" spans="1:34" ht="14.25" customHeight="1" x14ac:dyDescent="0.35">
      <c r="C5" s="35"/>
      <c r="D5" s="36"/>
      <c r="E5" s="37"/>
      <c r="F5" s="37"/>
      <c r="G5" s="38"/>
      <c r="H5" s="16"/>
      <c r="I5" s="36"/>
      <c r="J5" s="36"/>
      <c r="K5" s="36"/>
      <c r="L5" s="37" t="s">
        <v>93</v>
      </c>
      <c r="M5" s="37"/>
      <c r="N5" s="37"/>
      <c r="O5" s="37"/>
      <c r="P5" s="37"/>
      <c r="R5" s="39">
        <f>+S1-2000+2+IF(S2=12,1,0)-1</f>
        <v>25</v>
      </c>
      <c r="S5" s="40" t="str">
        <f>V$2&amp;S$4&amp;$R5</f>
        <v>'Annual (GWh)'!A25</v>
      </c>
      <c r="T5" s="40" t="str">
        <f>V$2&amp;T$4&amp;$R5</f>
        <v>'Annual (GWh)'!B25</v>
      </c>
      <c r="U5" s="40" t="str">
        <f>V$2&amp;U$4&amp;$R5</f>
        <v>'Annual (GWh)'!C25</v>
      </c>
      <c r="V5" s="40" t="str">
        <f>V$2&amp;V$4&amp;$R5</f>
        <v>'Annual (GWh)'!D25</v>
      </c>
      <c r="W5" s="40" t="str">
        <f>V$2&amp;W$4&amp;$R5</f>
        <v>'Annual (GWh)'!E25</v>
      </c>
      <c r="X5" s="40" t="str">
        <f>V$2&amp;X$4&amp;$R5</f>
        <v>'Annual (GWh)'!F25</v>
      </c>
      <c r="Y5" s="40" t="str">
        <f>V$2&amp;Y$4&amp;$R5</f>
        <v>'Annual (GWh)'!G25</v>
      </c>
      <c r="Z5" s="40" t="str">
        <f>V$2&amp;Z$4&amp;$R5</f>
        <v>'Annual (GWh)'!H25</v>
      </c>
      <c r="AA5" s="40" t="str">
        <f>V$2&amp;AA$4&amp;$R5</f>
        <v>'Annual (GWh)'!I25</v>
      </c>
      <c r="AB5" s="40" t="str">
        <f>V$2&amp;AB$4&amp;$R5</f>
        <v>'Annual (GWh)'!J25</v>
      </c>
      <c r="AC5" s="40" t="str">
        <f>V$2&amp;AC$4&amp;$R5</f>
        <v>'Annual (GWh)'!K25</v>
      </c>
      <c r="AD5" s="40" t="str">
        <f>V$2&amp;AD$4&amp;$R5</f>
        <v>'Annual (GWh)'!L25</v>
      </c>
      <c r="AE5" s="40" t="str">
        <f>V$2&amp;AE$4&amp;$R5</f>
        <v>'Annual (GWh)'!M25</v>
      </c>
      <c r="AF5" s="40" t="str">
        <f>V$2&amp;AF$4&amp;$R5</f>
        <v>'Annual (GWh)'!N25</v>
      </c>
      <c r="AG5" s="40" t="str">
        <f>V$2&amp;AG$4&amp;$R5</f>
        <v>'Annual (GWh)'!O25</v>
      </c>
    </row>
    <row r="6" spans="1:34" ht="15" customHeight="1" x14ac:dyDescent="0.3">
      <c r="A6" s="41" t="s">
        <v>94</v>
      </c>
      <c r="B6" s="41" t="s">
        <v>95</v>
      </c>
      <c r="C6" s="42" t="s">
        <v>34</v>
      </c>
      <c r="D6" s="43"/>
      <c r="E6" s="43"/>
      <c r="F6" s="43"/>
      <c r="G6" s="43"/>
      <c r="H6" s="44"/>
      <c r="I6" s="43"/>
      <c r="J6" s="43"/>
      <c r="K6" s="43"/>
      <c r="L6" s="43"/>
      <c r="M6" s="43"/>
      <c r="N6" s="43"/>
      <c r="O6" s="43"/>
      <c r="P6" s="45"/>
      <c r="R6" s="39">
        <f>R5+1</f>
        <v>26</v>
      </c>
      <c r="S6" s="40" t="str">
        <f>V$2&amp;S$4&amp;$R6</f>
        <v>'Annual (GWh)'!A26</v>
      </c>
      <c r="T6" s="40" t="str">
        <f>V$2&amp;T$4&amp;$R6</f>
        <v>'Annual (GWh)'!B26</v>
      </c>
      <c r="U6" s="40" t="str">
        <f>V$2&amp;U$4&amp;$R6</f>
        <v>'Annual (GWh)'!C26</v>
      </c>
      <c r="V6" s="40" t="str">
        <f>V$2&amp;V$4&amp;$R6</f>
        <v>'Annual (GWh)'!D26</v>
      </c>
      <c r="W6" s="40" t="str">
        <f>V$2&amp;W$4&amp;$R6</f>
        <v>'Annual (GWh)'!E26</v>
      </c>
      <c r="X6" s="40" t="str">
        <f>V$2&amp;X$4&amp;$R6</f>
        <v>'Annual (GWh)'!F26</v>
      </c>
      <c r="Y6" s="40" t="str">
        <f>V$2&amp;Y$4&amp;$R6</f>
        <v>'Annual (GWh)'!G26</v>
      </c>
      <c r="Z6" s="40" t="str">
        <f>V$2&amp;Z$4&amp;$R6</f>
        <v>'Annual (GWh)'!H26</v>
      </c>
      <c r="AA6" s="40" t="str">
        <f>V$2&amp;AA$4&amp;$R6</f>
        <v>'Annual (GWh)'!I26</v>
      </c>
      <c r="AB6" s="40" t="str">
        <f>V$2&amp;AB$4&amp;$R6</f>
        <v>'Annual (GWh)'!J26</v>
      </c>
      <c r="AC6" s="40" t="str">
        <f>V$2&amp;AC$4&amp;$R6</f>
        <v>'Annual (GWh)'!K26</v>
      </c>
      <c r="AD6" s="40" t="str">
        <f>V$2&amp;AD$4&amp;$R6</f>
        <v>'Annual (GWh)'!L26</v>
      </c>
      <c r="AE6" s="40" t="str">
        <f>V$2&amp;AE$4&amp;$R6</f>
        <v>'Annual (GWh)'!M26</v>
      </c>
      <c r="AF6" s="40" t="str">
        <f>V$2&amp;AF$4&amp;$R6</f>
        <v>'Annual (GWh)'!N26</v>
      </c>
      <c r="AG6" s="40" t="str">
        <f>V$2&amp;AG$4&amp;$R6</f>
        <v>'Annual (GWh)'!O26</v>
      </c>
    </row>
    <row r="7" spans="1:34" x14ac:dyDescent="0.3">
      <c r="A7" s="32">
        <v>2000</v>
      </c>
      <c r="B7" s="14" t="s">
        <v>49</v>
      </c>
      <c r="C7" s="39">
        <f>'Month (GWh)'!B7</f>
        <v>0</v>
      </c>
      <c r="D7" s="39">
        <f>'Month (GWh)'!C7</f>
        <v>0</v>
      </c>
      <c r="E7" s="39">
        <f>'Month (GWh)'!D7</f>
        <v>1040</v>
      </c>
      <c r="F7" s="39">
        <f>'Month (GWh)'!E7</f>
        <v>0</v>
      </c>
      <c r="G7" s="39">
        <f>'Month (GWh)'!F7</f>
        <v>1040</v>
      </c>
      <c r="H7" s="46">
        <f>'Month (GWh)'!G7</f>
        <v>5884</v>
      </c>
      <c r="I7" s="39">
        <f>'Month (GWh)'!H7</f>
        <v>974</v>
      </c>
      <c r="J7" s="39">
        <f>'Month (GWh)'!I7</f>
        <v>974</v>
      </c>
      <c r="K7" s="39">
        <f>'Month (GWh)'!J7</f>
        <v>0</v>
      </c>
      <c r="L7" s="39">
        <f>'Month (GWh)'!K7</f>
        <v>3051</v>
      </c>
      <c r="M7" s="39">
        <f>'Month (GWh)'!L7</f>
        <v>0</v>
      </c>
      <c r="N7" s="39">
        <f>'Month (GWh)'!M7</f>
        <v>0</v>
      </c>
      <c r="O7" s="39">
        <f>'Month (GWh)'!N7</f>
        <v>9909</v>
      </c>
      <c r="P7" s="39">
        <f>'Month (GWh)'!O7</f>
        <v>-8869</v>
      </c>
      <c r="R7" s="32">
        <f>R6+1</f>
        <v>27</v>
      </c>
      <c r="S7" s="40" t="str">
        <f>V$2&amp;S$4&amp;$R7</f>
        <v>'Annual (GWh)'!A27</v>
      </c>
      <c r="T7" s="40" t="str">
        <f>V$2&amp;T$4&amp;$R7</f>
        <v>'Annual (GWh)'!B27</v>
      </c>
      <c r="U7" s="40" t="str">
        <f>V$2&amp;U$4&amp;$R7</f>
        <v>'Annual (GWh)'!C27</v>
      </c>
      <c r="V7" s="40" t="str">
        <f>V$2&amp;V$4&amp;$R7</f>
        <v>'Annual (GWh)'!D27</v>
      </c>
      <c r="W7" s="40" t="str">
        <f>V$2&amp;W$4&amp;$R7</f>
        <v>'Annual (GWh)'!E27</v>
      </c>
      <c r="X7" s="40" t="str">
        <f>V$2&amp;X$4&amp;$R7</f>
        <v>'Annual (GWh)'!F27</v>
      </c>
      <c r="Y7" s="40" t="str">
        <f>V$2&amp;Y$4&amp;$R7</f>
        <v>'Annual (GWh)'!G27</v>
      </c>
      <c r="Z7" s="40" t="str">
        <f>V$2&amp;Z$4&amp;$R7</f>
        <v>'Annual (GWh)'!H27</v>
      </c>
      <c r="AA7" s="40" t="str">
        <f>V$2&amp;AA$4&amp;$R7</f>
        <v>'Annual (GWh)'!I27</v>
      </c>
      <c r="AB7" s="40" t="str">
        <f>V$2&amp;AB$4&amp;$R7</f>
        <v>'Annual (GWh)'!J27</v>
      </c>
      <c r="AC7" s="40" t="str">
        <f>V$2&amp;AC$4&amp;$R7</f>
        <v>'Annual (GWh)'!K27</v>
      </c>
      <c r="AD7" s="40" t="str">
        <f>V$2&amp;AD$4&amp;$R7</f>
        <v>'Annual (GWh)'!L27</v>
      </c>
      <c r="AE7" s="40" t="str">
        <f>V$2&amp;AE$4&amp;$R7</f>
        <v>'Annual (GWh)'!M27</v>
      </c>
      <c r="AF7" s="40" t="str">
        <f>V$2&amp;AF$4&amp;$R7</f>
        <v>'Annual (GWh)'!N27</v>
      </c>
      <c r="AG7" s="40" t="str">
        <f>V$2&amp;AG$4&amp;$R7</f>
        <v>'Annual (GWh)'!O27</v>
      </c>
    </row>
    <row r="8" spans="1:34" x14ac:dyDescent="0.3">
      <c r="A8" s="32">
        <f>A7</f>
        <v>2000</v>
      </c>
      <c r="B8" s="14" t="s">
        <v>50</v>
      </c>
      <c r="C8" s="39">
        <f>'Month (GWh)'!B8+C7</f>
        <v>0</v>
      </c>
      <c r="D8" s="39">
        <f>'Month (GWh)'!C8+D7</f>
        <v>0</v>
      </c>
      <c r="E8" s="39">
        <f>'Month (GWh)'!D8+E7</f>
        <v>2011</v>
      </c>
      <c r="F8" s="39">
        <f>'Month (GWh)'!E8+F7</f>
        <v>0</v>
      </c>
      <c r="G8" s="39">
        <f>'Month (GWh)'!F8+G7</f>
        <v>2011</v>
      </c>
      <c r="H8" s="46">
        <f>'Month (GWh)'!G8+H7</f>
        <v>12995</v>
      </c>
      <c r="I8" s="39">
        <f>'Month (GWh)'!H8+I7</f>
        <v>1820</v>
      </c>
      <c r="J8" s="39">
        <f>'Month (GWh)'!I8+J7</f>
        <v>1820</v>
      </c>
      <c r="K8" s="39">
        <f>'Month (GWh)'!J8+K7</f>
        <v>0</v>
      </c>
      <c r="L8" s="39">
        <f>'Month (GWh)'!K8+L7</f>
        <v>5892</v>
      </c>
      <c r="M8" s="39">
        <f>'Month (GWh)'!L8+M7</f>
        <v>0</v>
      </c>
      <c r="N8" s="39">
        <f>'Month (GWh)'!M8+N7</f>
        <v>0</v>
      </c>
      <c r="O8" s="39">
        <f>'Month (GWh)'!N8+O7</f>
        <v>20707</v>
      </c>
      <c r="P8" s="39">
        <f>'Month (GWh)'!O8+P7</f>
        <v>-18696</v>
      </c>
      <c r="R8" s="32">
        <f>R7+1</f>
        <v>28</v>
      </c>
      <c r="S8" s="40" t="str">
        <f>V$2&amp;S$4&amp;$R8</f>
        <v>'Annual (GWh)'!A28</v>
      </c>
      <c r="T8" s="40" t="str">
        <f>V$2&amp;T$4&amp;$R8</f>
        <v>'Annual (GWh)'!B28</v>
      </c>
      <c r="U8" s="40" t="str">
        <f>V$2&amp;U$4&amp;$R8</f>
        <v>'Annual (GWh)'!C28</v>
      </c>
      <c r="V8" s="40" t="str">
        <f>V$2&amp;V$4&amp;$R8</f>
        <v>'Annual (GWh)'!D28</v>
      </c>
      <c r="W8" s="40" t="str">
        <f>V$2&amp;W$4&amp;$R8</f>
        <v>'Annual (GWh)'!E28</v>
      </c>
      <c r="X8" s="40" t="str">
        <f>V$2&amp;X$4&amp;$R8</f>
        <v>'Annual (GWh)'!F28</v>
      </c>
      <c r="Y8" s="40" t="str">
        <f>V$2&amp;Y$4&amp;$R8</f>
        <v>'Annual (GWh)'!G28</v>
      </c>
      <c r="Z8" s="40" t="str">
        <f>V$2&amp;Z$4&amp;$R8</f>
        <v>'Annual (GWh)'!H28</v>
      </c>
      <c r="AA8" s="40" t="str">
        <f>V$2&amp;AA$4&amp;$R8</f>
        <v>'Annual (GWh)'!I28</v>
      </c>
      <c r="AB8" s="40" t="str">
        <f>V$2&amp;AB$4&amp;$R8</f>
        <v>'Annual (GWh)'!J28</v>
      </c>
      <c r="AC8" s="40" t="str">
        <f>V$2&amp;AC$4&amp;$R8</f>
        <v>'Annual (GWh)'!K28</v>
      </c>
      <c r="AD8" s="40" t="str">
        <f>V$2&amp;AD$4&amp;$R8</f>
        <v>'Annual (GWh)'!L28</v>
      </c>
      <c r="AE8" s="40" t="str">
        <f>V$2&amp;AE$4&amp;$R8</f>
        <v>'Annual (GWh)'!M28</v>
      </c>
      <c r="AF8" s="40" t="str">
        <f>V$2&amp;AF$4&amp;$R8</f>
        <v>'Annual (GWh)'!N28</v>
      </c>
      <c r="AG8" s="40" t="str">
        <f>V$2&amp;AG$4&amp;$R8</f>
        <v>'Annual (GWh)'!O28</v>
      </c>
    </row>
    <row r="9" spans="1:34" x14ac:dyDescent="0.3">
      <c r="A9" s="32">
        <f t="shared" ref="A9:A18" si="0">A8</f>
        <v>2000</v>
      </c>
      <c r="B9" s="14" t="s">
        <v>51</v>
      </c>
      <c r="C9" s="39">
        <f>'Month (GWh)'!B9+C8</f>
        <v>0</v>
      </c>
      <c r="D9" s="39">
        <f>'Month (GWh)'!C9+D8</f>
        <v>0</v>
      </c>
      <c r="E9" s="39">
        <f>'Month (GWh)'!D9+E8</f>
        <v>3074</v>
      </c>
      <c r="F9" s="39">
        <f>'Month (GWh)'!E9+F8</f>
        <v>0</v>
      </c>
      <c r="G9" s="39">
        <f>'Month (GWh)'!F9+G8</f>
        <v>3074</v>
      </c>
      <c r="H9" s="46">
        <f>'Month (GWh)'!G9+H8</f>
        <v>21214</v>
      </c>
      <c r="I9" s="39">
        <f>'Month (GWh)'!H9+I8</f>
        <v>2728</v>
      </c>
      <c r="J9" s="39">
        <f>'Month (GWh)'!I9+J8</f>
        <v>2728</v>
      </c>
      <c r="K9" s="39">
        <f>'Month (GWh)'!J9+K8</f>
        <v>0</v>
      </c>
      <c r="L9" s="39">
        <f>'Month (GWh)'!K9+L8</f>
        <v>8735</v>
      </c>
      <c r="M9" s="39">
        <f>'Month (GWh)'!L9+M8</f>
        <v>0</v>
      </c>
      <c r="N9" s="39">
        <f>'Month (GWh)'!M9+N8</f>
        <v>0</v>
      </c>
      <c r="O9" s="39">
        <f>'Month (GWh)'!N9+O8</f>
        <v>32677</v>
      </c>
      <c r="P9" s="39">
        <f>'Month (GWh)'!O9+P8</f>
        <v>-29603</v>
      </c>
      <c r="R9" s="32">
        <f>R8+1</f>
        <v>29</v>
      </c>
      <c r="S9" s="40" t="str">
        <f>V$2&amp;S$4&amp;$R9</f>
        <v>'Annual (GWh)'!A29</v>
      </c>
      <c r="T9" s="40" t="str">
        <f>V$2&amp;T$4&amp;$R9</f>
        <v>'Annual (GWh)'!B29</v>
      </c>
      <c r="U9" s="40" t="str">
        <f>V$2&amp;U$4&amp;$R9</f>
        <v>'Annual (GWh)'!C29</v>
      </c>
      <c r="V9" s="40" t="str">
        <f>V$2&amp;V$4&amp;$R9</f>
        <v>'Annual (GWh)'!D29</v>
      </c>
      <c r="W9" s="40" t="str">
        <f>V$2&amp;W$4&amp;$R9</f>
        <v>'Annual (GWh)'!E29</v>
      </c>
      <c r="X9" s="40" t="str">
        <f>V$2&amp;X$4&amp;$R9</f>
        <v>'Annual (GWh)'!F29</v>
      </c>
      <c r="Y9" s="40" t="str">
        <f>V$2&amp;Y$4&amp;$R9</f>
        <v>'Annual (GWh)'!G29</v>
      </c>
      <c r="Z9" s="40" t="str">
        <f>V$2&amp;Z$4&amp;$R9</f>
        <v>'Annual (GWh)'!H29</v>
      </c>
      <c r="AA9" s="40" t="str">
        <f>V$2&amp;AA$4&amp;$R9</f>
        <v>'Annual (GWh)'!I29</v>
      </c>
      <c r="AB9" s="40" t="str">
        <f>V$2&amp;AB$4&amp;$R9</f>
        <v>'Annual (GWh)'!J29</v>
      </c>
      <c r="AC9" s="40" t="str">
        <f>V$2&amp;AC$4&amp;$R9</f>
        <v>'Annual (GWh)'!K29</v>
      </c>
      <c r="AD9" s="40" t="str">
        <f>V$2&amp;AD$4&amp;$R9</f>
        <v>'Annual (GWh)'!L29</v>
      </c>
      <c r="AE9" s="40" t="str">
        <f>V$2&amp;AE$4&amp;$R9</f>
        <v>'Annual (GWh)'!M29</v>
      </c>
      <c r="AF9" s="40" t="str">
        <f>V$2&amp;AF$4&amp;$R9</f>
        <v>'Annual (GWh)'!N29</v>
      </c>
      <c r="AG9" s="40" t="str">
        <f>V$2&amp;AG$4&amp;$R9</f>
        <v>'Annual (GWh)'!O29</v>
      </c>
    </row>
    <row r="10" spans="1:34" x14ac:dyDescent="0.3">
      <c r="A10" s="32">
        <f t="shared" si="0"/>
        <v>2000</v>
      </c>
      <c r="B10" s="14" t="s">
        <v>52</v>
      </c>
      <c r="C10" s="39">
        <f>'Month (GWh)'!B10+C9</f>
        <v>0</v>
      </c>
      <c r="D10" s="39">
        <f>'Month (GWh)'!C10+D9</f>
        <v>0</v>
      </c>
      <c r="E10" s="39">
        <f>'Month (GWh)'!D10+E9</f>
        <v>4049</v>
      </c>
      <c r="F10" s="39">
        <f>'Month (GWh)'!E10+F9</f>
        <v>0</v>
      </c>
      <c r="G10" s="39">
        <f>'Month (GWh)'!F10+G9</f>
        <v>4049</v>
      </c>
      <c r="H10" s="46">
        <f>'Month (GWh)'!G10+H9</f>
        <v>32997</v>
      </c>
      <c r="I10" s="39">
        <f>'Month (GWh)'!H10+I9</f>
        <v>3542</v>
      </c>
      <c r="J10" s="39">
        <f>'Month (GWh)'!I10+J9</f>
        <v>3542</v>
      </c>
      <c r="K10" s="39">
        <f>'Month (GWh)'!J10+K9</f>
        <v>0</v>
      </c>
      <c r="L10" s="39">
        <f>'Month (GWh)'!K10+L9</f>
        <v>11513</v>
      </c>
      <c r="M10" s="39">
        <f>'Month (GWh)'!L10+M9</f>
        <v>0</v>
      </c>
      <c r="N10" s="39">
        <f>'Month (GWh)'!M10+N9</f>
        <v>0</v>
      </c>
      <c r="O10" s="39">
        <f>'Month (GWh)'!N10+O9</f>
        <v>48052</v>
      </c>
      <c r="P10" s="39">
        <f>'Month (GWh)'!O10+P9</f>
        <v>-44003</v>
      </c>
    </row>
    <row r="11" spans="1:34" ht="14.5" x14ac:dyDescent="0.35">
      <c r="A11" s="32">
        <f t="shared" si="0"/>
        <v>2000</v>
      </c>
      <c r="B11" s="14" t="s">
        <v>53</v>
      </c>
      <c r="C11" s="39">
        <f>'Month (GWh)'!B11+C10</f>
        <v>0</v>
      </c>
      <c r="D11" s="39">
        <f>'Month (GWh)'!C11+D10</f>
        <v>0</v>
      </c>
      <c r="E11" s="39">
        <f>'Month (GWh)'!D11+E10</f>
        <v>4908</v>
      </c>
      <c r="F11" s="39">
        <f>'Month (GWh)'!E11+F10</f>
        <v>0</v>
      </c>
      <c r="G11" s="39">
        <f>'Month (GWh)'!F11+G10</f>
        <v>4908</v>
      </c>
      <c r="H11" s="46">
        <f>'Month (GWh)'!G11+H10</f>
        <v>45052</v>
      </c>
      <c r="I11" s="39">
        <f>'Month (GWh)'!H11+I10</f>
        <v>4231</v>
      </c>
      <c r="J11" s="39">
        <f>'Month (GWh)'!I11+J10</f>
        <v>4231</v>
      </c>
      <c r="K11" s="39">
        <f>'Month (GWh)'!J11+K10</f>
        <v>0</v>
      </c>
      <c r="L11" s="39">
        <f>'Month (GWh)'!K11+L10</f>
        <v>14027</v>
      </c>
      <c r="M11" s="39">
        <f>'Month (GWh)'!L11+M10</f>
        <v>0</v>
      </c>
      <c r="N11" s="39">
        <f>'Month (GWh)'!M11+N10</f>
        <v>0</v>
      </c>
      <c r="O11" s="39">
        <f>'Month (GWh)'!N11+O10</f>
        <v>63310</v>
      </c>
      <c r="P11" s="39">
        <f>'Month (GWh)'!O11+P10</f>
        <v>-58402</v>
      </c>
      <c r="V11" s="116" t="s">
        <v>511</v>
      </c>
      <c r="AH11" s="47"/>
    </row>
    <row r="12" spans="1:34" ht="14.5" x14ac:dyDescent="0.35">
      <c r="A12" s="32">
        <f t="shared" si="0"/>
        <v>2000</v>
      </c>
      <c r="B12" s="14" t="s">
        <v>54</v>
      </c>
      <c r="C12" s="39">
        <f>'Month (GWh)'!B12+C11</f>
        <v>0</v>
      </c>
      <c r="D12" s="39">
        <f>'Month (GWh)'!C12+D11</f>
        <v>0</v>
      </c>
      <c r="E12" s="39">
        <f>'Month (GWh)'!D12+E11</f>
        <v>5503</v>
      </c>
      <c r="F12" s="39">
        <f>'Month (GWh)'!E12+F11</f>
        <v>0</v>
      </c>
      <c r="G12" s="39">
        <f>'Month (GWh)'!F12+G11</f>
        <v>5503</v>
      </c>
      <c r="H12" s="46">
        <f>'Month (GWh)'!G12+H11</f>
        <v>55615</v>
      </c>
      <c r="I12" s="39">
        <f>'Month (GWh)'!H12+I11</f>
        <v>4882</v>
      </c>
      <c r="J12" s="39">
        <f>'Month (GWh)'!I12+J11</f>
        <v>4882</v>
      </c>
      <c r="K12" s="39">
        <f>'Month (GWh)'!J12+K11</f>
        <v>0</v>
      </c>
      <c r="L12" s="39">
        <f>'Month (GWh)'!K12+L11</f>
        <v>16903</v>
      </c>
      <c r="M12" s="39">
        <f>'Month (GWh)'!L12+M11</f>
        <v>0</v>
      </c>
      <c r="N12" s="39">
        <f>'Month (GWh)'!M12+N11</f>
        <v>0</v>
      </c>
      <c r="O12" s="39">
        <f>'Month (GWh)'!N12+O11</f>
        <v>77400</v>
      </c>
      <c r="P12" s="39">
        <f>'Month (GWh)'!O12+P11</f>
        <v>-71897</v>
      </c>
      <c r="S12" s="14" t="s">
        <v>80</v>
      </c>
      <c r="T12" s="34" t="s">
        <v>81</v>
      </c>
      <c r="U12" s="14" t="s">
        <v>82</v>
      </c>
      <c r="V12" s="14" t="s">
        <v>83</v>
      </c>
      <c r="W12" s="14" t="s">
        <v>84</v>
      </c>
      <c r="X12" s="14" t="s">
        <v>85</v>
      </c>
      <c r="Y12" s="14" t="s">
        <v>86</v>
      </c>
      <c r="Z12" s="14" t="s">
        <v>87</v>
      </c>
      <c r="AA12" s="14" t="s">
        <v>88</v>
      </c>
      <c r="AB12" s="14" t="s">
        <v>89</v>
      </c>
      <c r="AC12" s="14" t="s">
        <v>90</v>
      </c>
      <c r="AD12" s="14" t="s">
        <v>91</v>
      </c>
      <c r="AE12" s="14" t="s">
        <v>92</v>
      </c>
      <c r="AF12" s="14" t="s">
        <v>96</v>
      </c>
      <c r="AG12" s="14" t="s">
        <v>585</v>
      </c>
    </row>
    <row r="13" spans="1:34" x14ac:dyDescent="0.3">
      <c r="A13" s="32">
        <f t="shared" si="0"/>
        <v>2000</v>
      </c>
      <c r="B13" s="14" t="s">
        <v>55</v>
      </c>
      <c r="C13" s="39">
        <f>'Month (GWh)'!B13+C12</f>
        <v>0</v>
      </c>
      <c r="D13" s="39">
        <f>'Month (GWh)'!C13+D12</f>
        <v>0</v>
      </c>
      <c r="E13" s="39">
        <f>'Month (GWh)'!D13+E12</f>
        <v>6052</v>
      </c>
      <c r="F13" s="39">
        <f>'Month (GWh)'!E13+F12</f>
        <v>0</v>
      </c>
      <c r="G13" s="39">
        <f>'Month (GWh)'!F13+G12</f>
        <v>6052</v>
      </c>
      <c r="H13" s="46">
        <f>'Month (GWh)'!G13+H12</f>
        <v>64321</v>
      </c>
      <c r="I13" s="39">
        <f>'Month (GWh)'!H13+I12</f>
        <v>5224</v>
      </c>
      <c r="J13" s="39">
        <f>'Month (GWh)'!I13+J12</f>
        <v>5224</v>
      </c>
      <c r="K13" s="39">
        <f>'Month (GWh)'!J13+K12</f>
        <v>0</v>
      </c>
      <c r="L13" s="39">
        <f>'Month (GWh)'!K13+L12</f>
        <v>19285</v>
      </c>
      <c r="M13" s="39">
        <f>'Month (GWh)'!L13+M12</f>
        <v>0</v>
      </c>
      <c r="N13" s="39">
        <f>'Month (GWh)'!M13+N12</f>
        <v>0</v>
      </c>
      <c r="O13" s="39">
        <f>'Month (GWh)'!N13+O12</f>
        <v>88830</v>
      </c>
      <c r="P13" s="39">
        <f>'Month (GWh)'!O13+P12</f>
        <v>-82778</v>
      </c>
      <c r="R13" s="39">
        <f>R14-12</f>
        <v>283</v>
      </c>
      <c r="S13" s="40" t="str">
        <f>V$11&amp;S$12&amp;$R13</f>
        <v>'calculation_GWh_hide'!B283</v>
      </c>
      <c r="T13" s="40" t="str">
        <f>V$11&amp;T$12&amp;$R13</f>
        <v>'calculation_GWh_hide'!C283</v>
      </c>
      <c r="U13" s="40" t="str">
        <f>V$11&amp;U$12&amp;$R13</f>
        <v>'calculation_GWh_hide'!D283</v>
      </c>
      <c r="V13" s="40" t="str">
        <f>V$11&amp;V$12&amp;$R13</f>
        <v>'calculation_GWh_hide'!E283</v>
      </c>
      <c r="W13" s="40" t="str">
        <f>V$11&amp;W$12&amp;$R13</f>
        <v>'calculation_GWh_hide'!F283</v>
      </c>
      <c r="X13" s="40" t="str">
        <f>V$11&amp;X$12&amp;$R13</f>
        <v>'calculation_GWh_hide'!G283</v>
      </c>
      <c r="Y13" s="40" t="str">
        <f>V$11&amp;Y$12&amp;$R13</f>
        <v>'calculation_GWh_hide'!H283</v>
      </c>
      <c r="Z13" s="40" t="str">
        <f>V$11&amp;Z$12&amp;$R13</f>
        <v>'calculation_GWh_hide'!I283</v>
      </c>
      <c r="AA13" s="40" t="str">
        <f>V$11&amp;AA$12&amp;$R13</f>
        <v>'calculation_GWh_hide'!J283</v>
      </c>
      <c r="AB13" s="40" t="str">
        <f>V$11&amp;AB$12&amp;$R13</f>
        <v>'calculation_GWh_hide'!K283</v>
      </c>
      <c r="AC13" s="40" t="str">
        <f>V$11&amp;AC$12&amp;$R13</f>
        <v>'calculation_GWh_hide'!L283</v>
      </c>
      <c r="AD13" s="40" t="str">
        <f>V$11&amp;AD$12&amp;$R13</f>
        <v>'calculation_GWh_hide'!M283</v>
      </c>
      <c r="AE13" s="40" t="str">
        <f>V$11&amp;AE$12&amp;$R13</f>
        <v>'calculation_GWh_hide'!N283</v>
      </c>
      <c r="AF13" s="40" t="str">
        <f>V$11&amp;AF$12&amp;$R13</f>
        <v>'calculation_GWh_hide'!O283</v>
      </c>
      <c r="AG13" s="40" t="str">
        <f>V$11&amp;AG$12&amp;$R13</f>
        <v>'calculation_GWh_hide'!P283</v>
      </c>
    </row>
    <row r="14" spans="1:34" x14ac:dyDescent="0.3">
      <c r="A14" s="32">
        <f t="shared" si="0"/>
        <v>2000</v>
      </c>
      <c r="B14" s="14" t="s">
        <v>56</v>
      </c>
      <c r="C14" s="39">
        <f>'Month (GWh)'!B14+C13</f>
        <v>0</v>
      </c>
      <c r="D14" s="39">
        <f>'Month (GWh)'!C14+D13</f>
        <v>0</v>
      </c>
      <c r="E14" s="39">
        <f>'Month (GWh)'!D14+E13</f>
        <v>6972</v>
      </c>
      <c r="F14" s="39">
        <f>'Month (GWh)'!E14+F13</f>
        <v>0</v>
      </c>
      <c r="G14" s="39">
        <f>'Month (GWh)'!F14+G13</f>
        <v>6972</v>
      </c>
      <c r="H14" s="46">
        <f>'Month (GWh)'!G14+H13</f>
        <v>76718</v>
      </c>
      <c r="I14" s="39">
        <f>'Month (GWh)'!H14+I13</f>
        <v>5670</v>
      </c>
      <c r="J14" s="39">
        <f>'Month (GWh)'!I14+J13</f>
        <v>5670</v>
      </c>
      <c r="K14" s="39">
        <f>'Month (GWh)'!J14+K13</f>
        <v>0</v>
      </c>
      <c r="L14" s="39">
        <f>'Month (GWh)'!K14+L13</f>
        <v>21393</v>
      </c>
      <c r="M14" s="39">
        <f>'Month (GWh)'!L14+M13</f>
        <v>0</v>
      </c>
      <c r="N14" s="39">
        <f>'Month (GWh)'!M14+N13</f>
        <v>0</v>
      </c>
      <c r="O14" s="39">
        <f>'Month (GWh)'!N14+O13</f>
        <v>103781</v>
      </c>
      <c r="P14" s="39">
        <f>'Month (GWh)'!O14+P13</f>
        <v>-96809</v>
      </c>
      <c r="R14" s="39">
        <f>6+(S1-2000)*12+S2</f>
        <v>295</v>
      </c>
      <c r="S14" s="40" t="str">
        <f>V$11&amp;S$12&amp;$R14</f>
        <v>'calculation_GWh_hide'!B295</v>
      </c>
      <c r="T14" s="40" t="str">
        <f>V$11&amp;T$12&amp;$R14</f>
        <v>'calculation_GWh_hide'!C295</v>
      </c>
      <c r="U14" s="40" t="str">
        <f>V$11&amp;U$12&amp;$R14</f>
        <v>'calculation_GWh_hide'!D295</v>
      </c>
      <c r="V14" s="40" t="str">
        <f>V$11&amp;V$12&amp;$R14</f>
        <v>'calculation_GWh_hide'!E295</v>
      </c>
      <c r="W14" s="40" t="str">
        <f>V$11&amp;W$12&amp;$R14</f>
        <v>'calculation_GWh_hide'!F295</v>
      </c>
      <c r="X14" s="40" t="str">
        <f>V$11&amp;X$12&amp;$R14</f>
        <v>'calculation_GWh_hide'!G295</v>
      </c>
      <c r="Y14" s="40" t="str">
        <f>V$11&amp;Y$12&amp;$R14</f>
        <v>'calculation_GWh_hide'!H295</v>
      </c>
      <c r="Z14" s="40" t="str">
        <f>V$11&amp;Z$12&amp;$R14</f>
        <v>'calculation_GWh_hide'!I295</v>
      </c>
      <c r="AA14" s="40" t="str">
        <f>V$11&amp;AA$12&amp;$R14</f>
        <v>'calculation_GWh_hide'!J295</v>
      </c>
      <c r="AB14" s="40" t="str">
        <f>V$11&amp;AB$12&amp;$R14</f>
        <v>'calculation_GWh_hide'!K295</v>
      </c>
      <c r="AC14" s="40" t="str">
        <f>V$11&amp;AC$12&amp;$R14</f>
        <v>'calculation_GWh_hide'!L295</v>
      </c>
      <c r="AD14" s="40" t="str">
        <f>V$11&amp;AD$12&amp;$R14</f>
        <v>'calculation_GWh_hide'!M295</v>
      </c>
      <c r="AE14" s="40" t="str">
        <f>V$11&amp;AE$12&amp;$R14</f>
        <v>'calculation_GWh_hide'!N295</v>
      </c>
      <c r="AF14" s="40" t="str">
        <f>V$11&amp;AF$12&amp;$R14</f>
        <v>'calculation_GWh_hide'!O295</v>
      </c>
      <c r="AG14" s="40" t="str">
        <f>V$11&amp;AG$12&amp;$R14</f>
        <v>'calculation_GWh_hide'!P295</v>
      </c>
    </row>
    <row r="15" spans="1:34" x14ac:dyDescent="0.3">
      <c r="A15" s="32">
        <f t="shared" si="0"/>
        <v>2000</v>
      </c>
      <c r="B15" s="14" t="s">
        <v>57</v>
      </c>
      <c r="C15" s="39">
        <f>'Month (GWh)'!B15+C14</f>
        <v>0</v>
      </c>
      <c r="D15" s="39">
        <f>'Month (GWh)'!C15+D14</f>
        <v>0</v>
      </c>
      <c r="E15" s="39">
        <f>'Month (GWh)'!D15+E14</f>
        <v>7965</v>
      </c>
      <c r="F15" s="39">
        <f>'Month (GWh)'!E15+F14</f>
        <v>0</v>
      </c>
      <c r="G15" s="39">
        <f>'Month (GWh)'!F15+G14</f>
        <v>7965</v>
      </c>
      <c r="H15" s="46">
        <f>'Month (GWh)'!G15+H14</f>
        <v>88012</v>
      </c>
      <c r="I15" s="39">
        <f>'Month (GWh)'!H15+I14</f>
        <v>6086</v>
      </c>
      <c r="J15" s="39">
        <f>'Month (GWh)'!I15+J14</f>
        <v>6086</v>
      </c>
      <c r="K15" s="39">
        <f>'Month (GWh)'!J15+K14</f>
        <v>0</v>
      </c>
      <c r="L15" s="39">
        <f>'Month (GWh)'!K15+L14</f>
        <v>23566</v>
      </c>
      <c r="M15" s="39">
        <f>'Month (GWh)'!L15+M14</f>
        <v>0</v>
      </c>
      <c r="N15" s="39">
        <f>'Month (GWh)'!M15+N14</f>
        <v>0</v>
      </c>
      <c r="O15" s="39">
        <f>'Month (GWh)'!N15+O14</f>
        <v>117664</v>
      </c>
      <c r="P15" s="39">
        <f>'Month (GWh)'!O15+P14</f>
        <v>-109699</v>
      </c>
    </row>
    <row r="16" spans="1:34" x14ac:dyDescent="0.3">
      <c r="A16" s="32">
        <f t="shared" si="0"/>
        <v>2000</v>
      </c>
      <c r="B16" s="14" t="s">
        <v>58</v>
      </c>
      <c r="C16" s="39">
        <f>'Month (GWh)'!B16+C15</f>
        <v>0</v>
      </c>
      <c r="D16" s="39">
        <f>'Month (GWh)'!C16+D15</f>
        <v>0</v>
      </c>
      <c r="E16" s="39">
        <f>'Month (GWh)'!D16+E15</f>
        <v>9070</v>
      </c>
      <c r="F16" s="39">
        <f>'Month (GWh)'!E16+F15</f>
        <v>0</v>
      </c>
      <c r="G16" s="39">
        <f>'Month (GWh)'!F16+G15</f>
        <v>9070</v>
      </c>
      <c r="H16" s="46">
        <f>'Month (GWh)'!G16+H15</f>
        <v>92471</v>
      </c>
      <c r="I16" s="39">
        <f>'Month (GWh)'!H16+I15</f>
        <v>6554</v>
      </c>
      <c r="J16" s="39">
        <f>'Month (GWh)'!I16+J15</f>
        <v>6554</v>
      </c>
      <c r="K16" s="39">
        <f>'Month (GWh)'!J16+K15</f>
        <v>0</v>
      </c>
      <c r="L16" s="39">
        <f>'Month (GWh)'!K16+L15</f>
        <v>26047</v>
      </c>
      <c r="M16" s="39">
        <f>'Month (GWh)'!L16+M15</f>
        <v>0</v>
      </c>
      <c r="N16" s="39">
        <f>'Month (GWh)'!M16+N15</f>
        <v>0</v>
      </c>
      <c r="O16" s="39">
        <f>'Month (GWh)'!N16+O15</f>
        <v>125072</v>
      </c>
      <c r="P16" s="39">
        <f>'Month (GWh)'!O16+P15</f>
        <v>-116002</v>
      </c>
      <c r="V16" s="116" t="s">
        <v>490</v>
      </c>
    </row>
    <row r="17" spans="1:35" x14ac:dyDescent="0.3">
      <c r="A17" s="32">
        <f t="shared" si="0"/>
        <v>2000</v>
      </c>
      <c r="B17" s="14" t="s">
        <v>59</v>
      </c>
      <c r="C17" s="39">
        <f>'Month (GWh)'!B17+C16</f>
        <v>351</v>
      </c>
      <c r="D17" s="39">
        <f>'Month (GWh)'!C17+D16</f>
        <v>0</v>
      </c>
      <c r="E17" s="39">
        <f>'Month (GWh)'!D17+E16</f>
        <v>10157</v>
      </c>
      <c r="F17" s="39">
        <f>'Month (GWh)'!E17+F16</f>
        <v>0</v>
      </c>
      <c r="G17" s="39">
        <f>'Month (GWh)'!F17+G16</f>
        <v>10508</v>
      </c>
      <c r="H17" s="46">
        <f>'Month (GWh)'!G17+H16</f>
        <v>94574</v>
      </c>
      <c r="I17" s="39">
        <f>'Month (GWh)'!H17+I16</f>
        <v>7189</v>
      </c>
      <c r="J17" s="39">
        <f>'Month (GWh)'!I17+J16</f>
        <v>7189</v>
      </c>
      <c r="K17" s="39">
        <f>'Month (GWh)'!J17+K16</f>
        <v>0</v>
      </c>
      <c r="L17" s="39">
        <f>'Month (GWh)'!K17+L16</f>
        <v>28935</v>
      </c>
      <c r="M17" s="39">
        <f>'Month (GWh)'!L17+M16</f>
        <v>0</v>
      </c>
      <c r="N17" s="39">
        <f>'Month (GWh)'!M17+N16</f>
        <v>0</v>
      </c>
      <c r="O17" s="39">
        <f>'Month (GWh)'!N17+O16</f>
        <v>130698</v>
      </c>
      <c r="P17" s="39">
        <f>'Month (GWh)'!O17+P16</f>
        <v>-120190</v>
      </c>
      <c r="S17" s="14" t="s">
        <v>79</v>
      </c>
      <c r="T17" s="14" t="s">
        <v>80</v>
      </c>
      <c r="U17" s="14" t="s">
        <v>81</v>
      </c>
      <c r="V17" s="14" t="s">
        <v>82</v>
      </c>
      <c r="W17" s="14" t="s">
        <v>83</v>
      </c>
      <c r="X17" s="14" t="s">
        <v>84</v>
      </c>
      <c r="Y17" s="14" t="s">
        <v>85</v>
      </c>
      <c r="Z17" s="14" t="s">
        <v>86</v>
      </c>
      <c r="AA17" s="14" t="s">
        <v>87</v>
      </c>
      <c r="AB17" s="14" t="s">
        <v>88</v>
      </c>
      <c r="AC17" s="14" t="s">
        <v>89</v>
      </c>
      <c r="AD17" s="14" t="s">
        <v>90</v>
      </c>
      <c r="AE17" s="14" t="s">
        <v>91</v>
      </c>
      <c r="AF17" s="14" t="s">
        <v>92</v>
      </c>
      <c r="AG17" s="14" t="s">
        <v>96</v>
      </c>
    </row>
    <row r="18" spans="1:35" x14ac:dyDescent="0.3">
      <c r="A18" s="48">
        <f t="shared" si="0"/>
        <v>2000</v>
      </c>
      <c r="B18" s="36" t="s">
        <v>60</v>
      </c>
      <c r="C18" s="49">
        <f>'Month (GWh)'!B18+C17</f>
        <v>2955</v>
      </c>
      <c r="D18" s="49">
        <f>'Month (GWh)'!C18+D17</f>
        <v>0</v>
      </c>
      <c r="E18" s="49">
        <f>'Month (GWh)'!D18+E17</f>
        <v>11279</v>
      </c>
      <c r="F18" s="49">
        <f>'Month (GWh)'!E18+F17</f>
        <v>0</v>
      </c>
      <c r="G18" s="49">
        <f>'Month (GWh)'!F18+G17</f>
        <v>14234</v>
      </c>
      <c r="H18" s="50">
        <f>'Month (GWh)'!G18+H17</f>
        <v>94574</v>
      </c>
      <c r="I18" s="49">
        <f>'Month (GWh)'!H18+I17</f>
        <v>7723</v>
      </c>
      <c r="J18" s="49">
        <f>'Month (GWh)'!I18+J17</f>
        <v>7723</v>
      </c>
      <c r="K18" s="49">
        <f>'Month (GWh)'!J18+K17</f>
        <v>0</v>
      </c>
      <c r="L18" s="49">
        <f>'Month (GWh)'!K18+L17</f>
        <v>32248</v>
      </c>
      <c r="M18" s="49">
        <f>'Month (GWh)'!L18+M17</f>
        <v>0</v>
      </c>
      <c r="N18" s="49">
        <f>'Month (GWh)'!M18+N17</f>
        <v>0</v>
      </c>
      <c r="O18" s="49">
        <f>'Month (GWh)'!N18+O17</f>
        <v>134545</v>
      </c>
      <c r="P18" s="49">
        <f>'Month (GWh)'!O18+P17</f>
        <v>-120311</v>
      </c>
      <c r="R18" s="32">
        <f>R22-12</f>
        <v>281</v>
      </c>
      <c r="S18" s="40" t="str">
        <f>V$16&amp;S$17&amp;$R18</f>
        <v>'Month (GWh)'!A281</v>
      </c>
      <c r="T18" s="40" t="str">
        <f>V$16&amp;T$17&amp;$R18</f>
        <v>'Month (GWh)'!B281</v>
      </c>
      <c r="U18" s="40" t="str">
        <f>V$16&amp;U$17&amp;$R18</f>
        <v>'Month (GWh)'!C281</v>
      </c>
      <c r="V18" s="40" t="str">
        <f>V$16&amp;V$17&amp;$R18</f>
        <v>'Month (GWh)'!D281</v>
      </c>
      <c r="W18" s="40" t="str">
        <f>V$16&amp;W$17&amp;$R18</f>
        <v>'Month (GWh)'!E281</v>
      </c>
      <c r="X18" s="40" t="str">
        <f>V$16&amp;X$17&amp;$R18</f>
        <v>'Month (GWh)'!F281</v>
      </c>
      <c r="Y18" s="40" t="str">
        <f>V$16&amp;Y$17&amp;$R18</f>
        <v>'Month (GWh)'!G281</v>
      </c>
      <c r="Z18" s="40" t="str">
        <f>V$16&amp;Z$17&amp;$R18</f>
        <v>'Month (GWh)'!H281</v>
      </c>
      <c r="AA18" s="40" t="str">
        <f>V$16&amp;AA$17&amp;$R18</f>
        <v>'Month (GWh)'!I281</v>
      </c>
      <c r="AB18" s="40" t="str">
        <f>V$16&amp;AB$17&amp;$R18</f>
        <v>'Month (GWh)'!J281</v>
      </c>
      <c r="AC18" s="40" t="str">
        <f>V$16&amp;AC$17&amp;$R18</f>
        <v>'Month (GWh)'!K281</v>
      </c>
      <c r="AD18" s="40" t="str">
        <f>V$16&amp;AD$17&amp;$R18</f>
        <v>'Month (GWh)'!L281</v>
      </c>
      <c r="AE18" s="40" t="str">
        <f>V$16&amp;AE$17&amp;$R18</f>
        <v>'Month (GWh)'!M281</v>
      </c>
      <c r="AF18" s="40" t="str">
        <f>V$16&amp;AF$17&amp;$R18</f>
        <v>'Month (GWh)'!N281</v>
      </c>
      <c r="AG18" s="40" t="str">
        <f>V$16&amp;AG$17&amp;$R18</f>
        <v>'Month (GWh)'!O281</v>
      </c>
    </row>
    <row r="19" spans="1:35" x14ac:dyDescent="0.3">
      <c r="A19" s="32">
        <f>A7+1</f>
        <v>2001</v>
      </c>
      <c r="B19" s="14" t="s">
        <v>49</v>
      </c>
      <c r="C19" s="39">
        <f>'Month (GWh)'!B19</f>
        <v>980</v>
      </c>
      <c r="D19" s="39">
        <f>'Month (GWh)'!C19</f>
        <v>0</v>
      </c>
      <c r="E19" s="39">
        <f>'Month (GWh)'!D19</f>
        <v>1063</v>
      </c>
      <c r="F19" s="39">
        <f>'Month (GWh)'!E19</f>
        <v>0</v>
      </c>
      <c r="G19" s="39">
        <f>'Month (GWh)'!F19</f>
        <v>2043</v>
      </c>
      <c r="H19" s="46">
        <f>'Month (GWh)'!G19</f>
        <v>137</v>
      </c>
      <c r="I19" s="39">
        <f>'Month (GWh)'!H19</f>
        <v>500</v>
      </c>
      <c r="J19" s="39">
        <f>'Month (GWh)'!I19</f>
        <v>500</v>
      </c>
      <c r="K19" s="39">
        <f>'Month (GWh)'!J19</f>
        <v>0</v>
      </c>
      <c r="L19" s="39">
        <f>'Month (GWh)'!K19</f>
        <v>3839</v>
      </c>
      <c r="M19" s="39">
        <f>'Month (GWh)'!L19</f>
        <v>0</v>
      </c>
      <c r="N19" s="39">
        <f>'Month (GWh)'!M19</f>
        <v>0</v>
      </c>
      <c r="O19" s="39">
        <f>'Month (GWh)'!N19</f>
        <v>4476</v>
      </c>
      <c r="P19" s="39">
        <f>'Month (GWh)'!O19</f>
        <v>-2433</v>
      </c>
      <c r="R19" s="32">
        <f>R23-12</f>
        <v>282</v>
      </c>
      <c r="S19" s="40" t="str">
        <f>V$16&amp;S$17&amp;$R19</f>
        <v>'Month (GWh)'!A282</v>
      </c>
      <c r="T19" s="40" t="str">
        <f>V$16&amp;T$17&amp;$R19</f>
        <v>'Month (GWh)'!B282</v>
      </c>
      <c r="U19" s="40" t="str">
        <f>V$16&amp;U$17&amp;$R19</f>
        <v>'Month (GWh)'!C282</v>
      </c>
      <c r="V19" s="40" t="str">
        <f>V$16&amp;V$17&amp;$R19</f>
        <v>'Month (GWh)'!D282</v>
      </c>
      <c r="W19" s="40" t="str">
        <f>V$16&amp;W$17&amp;$R19</f>
        <v>'Month (GWh)'!E282</v>
      </c>
      <c r="X19" s="40" t="str">
        <f>V$16&amp;X$17&amp;$R19</f>
        <v>'Month (GWh)'!F282</v>
      </c>
      <c r="Y19" s="40" t="str">
        <f>V$16&amp;Y$17&amp;$R19</f>
        <v>'Month (GWh)'!G282</v>
      </c>
      <c r="Z19" s="40" t="str">
        <f>V$16&amp;Z$17&amp;$R19</f>
        <v>'Month (GWh)'!H282</v>
      </c>
      <c r="AA19" s="40" t="str">
        <f>V$16&amp;AA$17&amp;$R19</f>
        <v>'Month (GWh)'!I282</v>
      </c>
      <c r="AB19" s="40" t="str">
        <f>V$16&amp;AB$17&amp;$R19</f>
        <v>'Month (GWh)'!J282</v>
      </c>
      <c r="AC19" s="40" t="str">
        <f>V$16&amp;AC$17&amp;$R19</f>
        <v>'Month (GWh)'!K282</v>
      </c>
      <c r="AD19" s="40" t="str">
        <f>V$16&amp;AD$17&amp;$R19</f>
        <v>'Month (GWh)'!L282</v>
      </c>
      <c r="AE19" s="40" t="str">
        <f>V$16&amp;AE$17&amp;$R19</f>
        <v>'Month (GWh)'!M282</v>
      </c>
      <c r="AF19" s="40" t="str">
        <f>V$16&amp;AF$17&amp;$R19</f>
        <v>'Month (GWh)'!N282</v>
      </c>
      <c r="AG19" s="40" t="str">
        <f>V$16&amp;AG$17&amp;$R19</f>
        <v>'Month (GWh)'!O282</v>
      </c>
    </row>
    <row r="20" spans="1:35" x14ac:dyDescent="0.3">
      <c r="A20" s="32">
        <f>A19</f>
        <v>2001</v>
      </c>
      <c r="B20" s="14" t="s">
        <v>50</v>
      </c>
      <c r="C20" s="39">
        <f>'Month (GWh)'!B20+C19</f>
        <v>2956</v>
      </c>
      <c r="D20" s="39">
        <f>'Month (GWh)'!C20+D19</f>
        <v>0</v>
      </c>
      <c r="E20" s="39">
        <f>'Month (GWh)'!D20+E19</f>
        <v>1990</v>
      </c>
      <c r="F20" s="39">
        <f>'Month (GWh)'!E20+F19</f>
        <v>0</v>
      </c>
      <c r="G20" s="39">
        <f>'Month (GWh)'!F20+G19</f>
        <v>4946</v>
      </c>
      <c r="H20" s="46">
        <f>'Month (GWh)'!G20+H19</f>
        <v>137</v>
      </c>
      <c r="I20" s="39">
        <f>'Month (GWh)'!H20+I19</f>
        <v>977</v>
      </c>
      <c r="J20" s="39">
        <f>'Month (GWh)'!I20+J19</f>
        <v>977</v>
      </c>
      <c r="K20" s="39">
        <f>'Month (GWh)'!J20+K19</f>
        <v>0</v>
      </c>
      <c r="L20" s="39">
        <f>'Month (GWh)'!K20+L19</f>
        <v>7005</v>
      </c>
      <c r="M20" s="39">
        <f>'Month (GWh)'!L20+M19</f>
        <v>0</v>
      </c>
      <c r="N20" s="39">
        <f>'Month (GWh)'!M20+N19</f>
        <v>0</v>
      </c>
      <c r="O20" s="39">
        <f>'Month (GWh)'!N20+O19</f>
        <v>8119</v>
      </c>
      <c r="P20" s="39">
        <f>'Month (GWh)'!O20+P19</f>
        <v>-3173</v>
      </c>
      <c r="R20" s="32">
        <f>R24-12</f>
        <v>283</v>
      </c>
      <c r="S20" s="40" t="str">
        <f>V$16&amp;S$17&amp;$R20</f>
        <v>'Month (GWh)'!A283</v>
      </c>
      <c r="T20" s="40" t="str">
        <f>V$16&amp;T$17&amp;$R20</f>
        <v>'Month (GWh)'!B283</v>
      </c>
      <c r="U20" s="40" t="str">
        <f>V$16&amp;U$17&amp;$R20</f>
        <v>'Month (GWh)'!C283</v>
      </c>
      <c r="V20" s="40" t="str">
        <f>V$16&amp;V$17&amp;$R20</f>
        <v>'Month (GWh)'!D283</v>
      </c>
      <c r="W20" s="40" t="str">
        <f>V$16&amp;W$17&amp;$R20</f>
        <v>'Month (GWh)'!E283</v>
      </c>
      <c r="X20" s="40" t="str">
        <f>V$16&amp;X$17&amp;$R20</f>
        <v>'Month (GWh)'!F283</v>
      </c>
      <c r="Y20" s="40" t="str">
        <f>V$16&amp;Y$17&amp;$R20</f>
        <v>'Month (GWh)'!G283</v>
      </c>
      <c r="Z20" s="40" t="str">
        <f>V$16&amp;Z$17&amp;$R20</f>
        <v>'Month (GWh)'!H283</v>
      </c>
      <c r="AA20" s="40" t="str">
        <f>V$16&amp;AA$17&amp;$R20</f>
        <v>'Month (GWh)'!I283</v>
      </c>
      <c r="AB20" s="40" t="str">
        <f>V$16&amp;AB$17&amp;$R20</f>
        <v>'Month (GWh)'!J283</v>
      </c>
      <c r="AC20" s="40" t="str">
        <f>V$16&amp;AC$17&amp;$R20</f>
        <v>'Month (GWh)'!K283</v>
      </c>
      <c r="AD20" s="40" t="str">
        <f>V$16&amp;AD$17&amp;$R20</f>
        <v>'Month (GWh)'!L283</v>
      </c>
      <c r="AE20" s="40" t="str">
        <f>V$16&amp;AE$17&amp;$R20</f>
        <v>'Month (GWh)'!M283</v>
      </c>
      <c r="AF20" s="40" t="str">
        <f>V$16&amp;AF$17&amp;$R20</f>
        <v>'Month (GWh)'!N283</v>
      </c>
      <c r="AG20" s="40" t="str">
        <f>V$16&amp;AG$17&amp;$R20</f>
        <v>'Month (GWh)'!O283</v>
      </c>
    </row>
    <row r="21" spans="1:35" x14ac:dyDescent="0.3">
      <c r="A21" s="32">
        <f t="shared" ref="A21:A30" si="1">A20</f>
        <v>2001</v>
      </c>
      <c r="B21" s="14" t="s">
        <v>51</v>
      </c>
      <c r="C21" s="39">
        <f>'Month (GWh)'!B21+C20</f>
        <v>3080</v>
      </c>
      <c r="D21" s="39">
        <f>'Month (GWh)'!C21+D20</f>
        <v>0</v>
      </c>
      <c r="E21" s="39">
        <f>'Month (GWh)'!D21+E20</f>
        <v>2873</v>
      </c>
      <c r="F21" s="39">
        <f>'Month (GWh)'!E21+F20</f>
        <v>0</v>
      </c>
      <c r="G21" s="39">
        <f>'Month (GWh)'!F21+G20</f>
        <v>5953</v>
      </c>
      <c r="H21" s="46">
        <f>'Month (GWh)'!G21+H20</f>
        <v>2332</v>
      </c>
      <c r="I21" s="39">
        <f>'Month (GWh)'!H21+I20</f>
        <v>1522</v>
      </c>
      <c r="J21" s="39">
        <f>'Month (GWh)'!I21+J20</f>
        <v>1522</v>
      </c>
      <c r="K21" s="39">
        <f>'Month (GWh)'!J21+K20</f>
        <v>0</v>
      </c>
      <c r="L21" s="39">
        <f>'Month (GWh)'!K21+L20</f>
        <v>10504</v>
      </c>
      <c r="M21" s="39">
        <f>'Month (GWh)'!L21+M20</f>
        <v>0</v>
      </c>
      <c r="N21" s="39">
        <f>'Month (GWh)'!M21+N20</f>
        <v>0</v>
      </c>
      <c r="O21" s="39">
        <f>'Month (GWh)'!N21+O20</f>
        <v>14358</v>
      </c>
      <c r="P21" s="39">
        <f>'Month (GWh)'!O21+P20</f>
        <v>-8405</v>
      </c>
    </row>
    <row r="22" spans="1:35" ht="13.5" customHeight="1" x14ac:dyDescent="0.3">
      <c r="A22" s="32">
        <f t="shared" si="1"/>
        <v>2001</v>
      </c>
      <c r="B22" s="14" t="s">
        <v>52</v>
      </c>
      <c r="C22" s="39">
        <f>'Month (GWh)'!B22+C21</f>
        <v>3080</v>
      </c>
      <c r="D22" s="39">
        <f>'Month (GWh)'!C22+D21</f>
        <v>0</v>
      </c>
      <c r="E22" s="39">
        <f>'Month (GWh)'!D22+E21</f>
        <v>3554</v>
      </c>
      <c r="F22" s="39">
        <f>'Month (GWh)'!E22+F21</f>
        <v>0</v>
      </c>
      <c r="G22" s="39">
        <f>'Month (GWh)'!F22+G21</f>
        <v>6634</v>
      </c>
      <c r="H22" s="46">
        <f>'Month (GWh)'!G22+H21</f>
        <v>9407</v>
      </c>
      <c r="I22" s="39">
        <f>'Month (GWh)'!H22+I21</f>
        <v>2008</v>
      </c>
      <c r="J22" s="39">
        <f>'Month (GWh)'!I22+J21</f>
        <v>2008</v>
      </c>
      <c r="K22" s="39">
        <f>'Month (GWh)'!J22+K21</f>
        <v>0</v>
      </c>
      <c r="L22" s="39">
        <f>'Month (GWh)'!K22+L21</f>
        <v>13871</v>
      </c>
      <c r="M22" s="39">
        <f>'Month (GWh)'!L22+M21</f>
        <v>0</v>
      </c>
      <c r="N22" s="39">
        <f>'Month (GWh)'!M22+N21</f>
        <v>0</v>
      </c>
      <c r="O22" s="39">
        <f>'Month (GWh)'!N22+O21</f>
        <v>25286</v>
      </c>
      <c r="P22" s="39">
        <f>'Month (GWh)'!O22+P21</f>
        <v>-18652</v>
      </c>
      <c r="R22" s="32">
        <f>R23-1</f>
        <v>293</v>
      </c>
      <c r="S22" s="40" t="str">
        <f>V$16&amp;S$17&amp;$R22</f>
        <v>'Month (GWh)'!A293</v>
      </c>
      <c r="T22" s="40" t="str">
        <f>V$16&amp;T$17&amp;$R22</f>
        <v>'Month (GWh)'!B293</v>
      </c>
      <c r="U22" s="40" t="str">
        <f>V$16&amp;U$17&amp;$R22</f>
        <v>'Month (GWh)'!C293</v>
      </c>
      <c r="V22" s="40" t="str">
        <f>V$16&amp;V$17&amp;$R22</f>
        <v>'Month (GWh)'!D293</v>
      </c>
      <c r="W22" s="40" t="str">
        <f>V$16&amp;W$17&amp;$R22</f>
        <v>'Month (GWh)'!E293</v>
      </c>
      <c r="X22" s="40" t="str">
        <f>V$16&amp;X$17&amp;$R22</f>
        <v>'Month (GWh)'!F293</v>
      </c>
      <c r="Y22" s="40" t="str">
        <f>V$16&amp;Y$17&amp;$R22</f>
        <v>'Month (GWh)'!G293</v>
      </c>
      <c r="Z22" s="40" t="str">
        <f>V$16&amp;Z$17&amp;$R22</f>
        <v>'Month (GWh)'!H293</v>
      </c>
      <c r="AA22" s="40" t="str">
        <f>V$16&amp;AA$17&amp;$R22</f>
        <v>'Month (GWh)'!I293</v>
      </c>
      <c r="AB22" s="40" t="str">
        <f>V$16&amp;AB$17&amp;$R22</f>
        <v>'Month (GWh)'!J293</v>
      </c>
      <c r="AC22" s="40" t="str">
        <f>V$16&amp;AC$17&amp;$R22</f>
        <v>'Month (GWh)'!K293</v>
      </c>
      <c r="AD22" s="40" t="str">
        <f>V$16&amp;AD$17&amp;$R22</f>
        <v>'Month (GWh)'!L293</v>
      </c>
      <c r="AE22" s="40" t="str">
        <f>V$16&amp;AE$17&amp;$R22</f>
        <v>'Month (GWh)'!M293</v>
      </c>
      <c r="AF22" s="40" t="str">
        <f>V$16&amp;AF$17&amp;$R22</f>
        <v>'Month (GWh)'!N293</v>
      </c>
      <c r="AG22" s="40" t="str">
        <f>V$16&amp;AG$17&amp;$R22</f>
        <v>'Month (GWh)'!O293</v>
      </c>
    </row>
    <row r="23" spans="1:35" x14ac:dyDescent="0.3">
      <c r="A23" s="32">
        <f t="shared" si="1"/>
        <v>2001</v>
      </c>
      <c r="B23" s="14" t="s">
        <v>53</v>
      </c>
      <c r="C23" s="39">
        <f>'Month (GWh)'!B23+C22</f>
        <v>3080</v>
      </c>
      <c r="D23" s="39">
        <f>'Month (GWh)'!C23+D22</f>
        <v>0</v>
      </c>
      <c r="E23" s="39">
        <f>'Month (GWh)'!D23+E22</f>
        <v>4273</v>
      </c>
      <c r="F23" s="39">
        <f>'Month (GWh)'!E23+F22</f>
        <v>0</v>
      </c>
      <c r="G23" s="39">
        <f>'Month (GWh)'!F23+G22</f>
        <v>7353</v>
      </c>
      <c r="H23" s="46">
        <f>'Month (GWh)'!G23+H22</f>
        <v>18807</v>
      </c>
      <c r="I23" s="39">
        <f>'Month (GWh)'!H23+I22</f>
        <v>2514</v>
      </c>
      <c r="J23" s="39">
        <f>'Month (GWh)'!I23+J22</f>
        <v>2514</v>
      </c>
      <c r="K23" s="39">
        <f>'Month (GWh)'!J23+K22</f>
        <v>0</v>
      </c>
      <c r="L23" s="39">
        <f>'Month (GWh)'!K23+L22</f>
        <v>17057</v>
      </c>
      <c r="M23" s="39">
        <f>'Month (GWh)'!L23+M22</f>
        <v>0</v>
      </c>
      <c r="N23" s="39">
        <f>'Month (GWh)'!M23+N22</f>
        <v>0</v>
      </c>
      <c r="O23" s="39">
        <f>'Month (GWh)'!N23+O22</f>
        <v>38378</v>
      </c>
      <c r="P23" s="39">
        <f>'Month (GWh)'!O23+P22</f>
        <v>-31025</v>
      </c>
      <c r="R23" s="32">
        <f>R24-1</f>
        <v>294</v>
      </c>
      <c r="S23" s="40" t="str">
        <f>V$16&amp;S$17&amp;$R23</f>
        <v>'Month (GWh)'!A294</v>
      </c>
      <c r="T23" s="40" t="str">
        <f>V$16&amp;T$17&amp;$R23</f>
        <v>'Month (GWh)'!B294</v>
      </c>
      <c r="U23" s="40" t="str">
        <f>V$16&amp;U$17&amp;$R23</f>
        <v>'Month (GWh)'!C294</v>
      </c>
      <c r="V23" s="40" t="str">
        <f>V$16&amp;V$17&amp;$R23</f>
        <v>'Month (GWh)'!D294</v>
      </c>
      <c r="W23" s="40" t="str">
        <f>V$16&amp;W$17&amp;$R23</f>
        <v>'Month (GWh)'!E294</v>
      </c>
      <c r="X23" s="40" t="str">
        <f>V$16&amp;X$17&amp;$R23</f>
        <v>'Month (GWh)'!F294</v>
      </c>
      <c r="Y23" s="40" t="str">
        <f>V$16&amp;Y$17&amp;$R23</f>
        <v>'Month (GWh)'!G294</v>
      </c>
      <c r="Z23" s="40" t="str">
        <f>V$16&amp;Z$17&amp;$R23</f>
        <v>'Month (GWh)'!H294</v>
      </c>
      <c r="AA23" s="40" t="str">
        <f>V$16&amp;AA$17&amp;$R23</f>
        <v>'Month (GWh)'!I294</v>
      </c>
      <c r="AB23" s="40" t="str">
        <f>V$16&amp;AB$17&amp;$R23</f>
        <v>'Month (GWh)'!J294</v>
      </c>
      <c r="AC23" s="40" t="str">
        <f>V$16&amp;AC$17&amp;$R23</f>
        <v>'Month (GWh)'!K294</v>
      </c>
      <c r="AD23" s="40" t="str">
        <f>V$16&amp;AD$17&amp;$R23</f>
        <v>'Month (GWh)'!L294</v>
      </c>
      <c r="AE23" s="40" t="str">
        <f>V$16&amp;AE$17&amp;$R23</f>
        <v>'Month (GWh)'!M294</v>
      </c>
      <c r="AF23" s="40" t="str">
        <f>V$16&amp;AF$17&amp;$R23</f>
        <v>'Month (GWh)'!N294</v>
      </c>
      <c r="AG23" s="40" t="str">
        <f>V$16&amp;AG$17&amp;$R23</f>
        <v>'Month (GWh)'!O294</v>
      </c>
    </row>
    <row r="24" spans="1:35" x14ac:dyDescent="0.3">
      <c r="A24" s="32">
        <f t="shared" si="1"/>
        <v>2001</v>
      </c>
      <c r="B24" s="14" t="s">
        <v>54</v>
      </c>
      <c r="C24" s="39">
        <f>'Month (GWh)'!B24+C23</f>
        <v>3080</v>
      </c>
      <c r="D24" s="39">
        <f>'Month (GWh)'!C24+D23</f>
        <v>0</v>
      </c>
      <c r="E24" s="39">
        <f>'Month (GWh)'!D24+E23</f>
        <v>4969</v>
      </c>
      <c r="F24" s="39">
        <f>'Month (GWh)'!E24+F23</f>
        <v>0</v>
      </c>
      <c r="G24" s="39">
        <f>'Month (GWh)'!F24+G23</f>
        <v>8049</v>
      </c>
      <c r="H24" s="46">
        <f>'Month (GWh)'!G24+H23</f>
        <v>29178</v>
      </c>
      <c r="I24" s="39">
        <f>'Month (GWh)'!H24+I23</f>
        <v>2571</v>
      </c>
      <c r="J24" s="39">
        <f>'Month (GWh)'!I24+J23</f>
        <v>2571</v>
      </c>
      <c r="K24" s="39">
        <f>'Month (GWh)'!J24+K23</f>
        <v>0</v>
      </c>
      <c r="L24" s="39">
        <f>'Month (GWh)'!K24+L23</f>
        <v>19930</v>
      </c>
      <c r="M24" s="39">
        <f>'Month (GWh)'!L24+M23</f>
        <v>0</v>
      </c>
      <c r="N24" s="39">
        <f>'Month (GWh)'!M24+N23</f>
        <v>0</v>
      </c>
      <c r="O24" s="39">
        <f>'Month (GWh)'!N24+O23</f>
        <v>51679</v>
      </c>
      <c r="P24" s="39">
        <f>'Month (GWh)'!O24+P23</f>
        <v>-43630</v>
      </c>
      <c r="R24" s="32">
        <f>(((S1-1999)*12)-(12-S2))+6</f>
        <v>295</v>
      </c>
      <c r="S24" s="40" t="str">
        <f>V$16&amp;S$17&amp;$R24</f>
        <v>'Month (GWh)'!A295</v>
      </c>
      <c r="T24" s="40" t="str">
        <f>V$16&amp;T$17&amp;$R24</f>
        <v>'Month (GWh)'!B295</v>
      </c>
      <c r="U24" s="40" t="str">
        <f>V$16&amp;U$17&amp;$R24</f>
        <v>'Month (GWh)'!C295</v>
      </c>
      <c r="V24" s="40" t="str">
        <f>V$16&amp;V$17&amp;$R24</f>
        <v>'Month (GWh)'!D295</v>
      </c>
      <c r="W24" s="40" t="str">
        <f>V$16&amp;W$17&amp;$R24</f>
        <v>'Month (GWh)'!E295</v>
      </c>
      <c r="X24" s="40" t="str">
        <f>V$16&amp;X$17&amp;$R24</f>
        <v>'Month (GWh)'!F295</v>
      </c>
      <c r="Y24" s="40" t="str">
        <f>V$16&amp;Y$17&amp;$R24</f>
        <v>'Month (GWh)'!G295</v>
      </c>
      <c r="Z24" s="40" t="str">
        <f>V$16&amp;Z$17&amp;$R24</f>
        <v>'Month (GWh)'!H295</v>
      </c>
      <c r="AA24" s="40" t="str">
        <f>V$16&amp;AA$17&amp;$R24</f>
        <v>'Month (GWh)'!I295</v>
      </c>
      <c r="AB24" s="40" t="str">
        <f>V$16&amp;AB$17&amp;$R24</f>
        <v>'Month (GWh)'!J295</v>
      </c>
      <c r="AC24" s="40" t="str">
        <f>V$16&amp;AC$17&amp;$R24</f>
        <v>'Month (GWh)'!K295</v>
      </c>
      <c r="AD24" s="40" t="str">
        <f>V$16&amp;AD$17&amp;$R24</f>
        <v>'Month (GWh)'!L295</v>
      </c>
      <c r="AE24" s="40" t="str">
        <f>V$16&amp;AE$17&amp;$R24</f>
        <v>'Month (GWh)'!M295</v>
      </c>
      <c r="AF24" s="40" t="str">
        <f>V$16&amp;AF$17&amp;$R24</f>
        <v>'Month (GWh)'!N295</v>
      </c>
      <c r="AG24" s="40" t="str">
        <f>V$16&amp;AG$17&amp;$R24</f>
        <v>'Month (GWh)'!O295</v>
      </c>
    </row>
    <row r="25" spans="1:35" x14ac:dyDescent="0.3">
      <c r="A25" s="32">
        <f t="shared" si="1"/>
        <v>2001</v>
      </c>
      <c r="B25" s="14" t="s">
        <v>55</v>
      </c>
      <c r="C25" s="39">
        <f>'Month (GWh)'!B25+C24</f>
        <v>3080</v>
      </c>
      <c r="D25" s="39">
        <f>'Month (GWh)'!C25+D24</f>
        <v>0</v>
      </c>
      <c r="E25" s="39">
        <f>'Month (GWh)'!D25+E24</f>
        <v>4969</v>
      </c>
      <c r="F25" s="39">
        <f>'Month (GWh)'!E25+F24</f>
        <v>0</v>
      </c>
      <c r="G25" s="39">
        <f>'Month (GWh)'!F25+G24</f>
        <v>8049</v>
      </c>
      <c r="H25" s="46">
        <f>'Month (GWh)'!G25+H24</f>
        <v>43567</v>
      </c>
      <c r="I25" s="39">
        <f>'Month (GWh)'!H25+I24</f>
        <v>2857</v>
      </c>
      <c r="J25" s="39">
        <f>'Month (GWh)'!I25+J24</f>
        <v>2857</v>
      </c>
      <c r="K25" s="39">
        <f>'Month (GWh)'!J25+K24</f>
        <v>0</v>
      </c>
      <c r="L25" s="39">
        <f>'Month (GWh)'!K25+L24</f>
        <v>23145</v>
      </c>
      <c r="M25" s="39">
        <f>'Month (GWh)'!L25+M24</f>
        <v>0</v>
      </c>
      <c r="N25" s="39">
        <f>'Month (GWh)'!M25+N24</f>
        <v>0</v>
      </c>
      <c r="O25" s="39">
        <f>'Month (GWh)'!N25+O24</f>
        <v>69569</v>
      </c>
      <c r="P25" s="39">
        <f>'Month (GWh)'!O25+P24</f>
        <v>-61520</v>
      </c>
      <c r="R25" s="14"/>
    </row>
    <row r="26" spans="1:35" x14ac:dyDescent="0.3">
      <c r="A26" s="32">
        <f t="shared" si="1"/>
        <v>2001</v>
      </c>
      <c r="B26" s="14" t="s">
        <v>56</v>
      </c>
      <c r="C26" s="39">
        <f>'Month (GWh)'!B26+C25</f>
        <v>3080</v>
      </c>
      <c r="D26" s="39">
        <f>'Month (GWh)'!C26+D25</f>
        <v>0</v>
      </c>
      <c r="E26" s="39">
        <f>'Month (GWh)'!D26+E25</f>
        <v>5690</v>
      </c>
      <c r="F26" s="39">
        <f>'Month (GWh)'!E26+F25</f>
        <v>0</v>
      </c>
      <c r="G26" s="39">
        <f>'Month (GWh)'!F26+G25</f>
        <v>8770</v>
      </c>
      <c r="H26" s="46">
        <f>'Month (GWh)'!G26+H25</f>
        <v>55650</v>
      </c>
      <c r="I26" s="39">
        <f>'Month (GWh)'!H26+I25</f>
        <v>3372</v>
      </c>
      <c r="J26" s="39">
        <f>'Month (GWh)'!I26+J25</f>
        <v>3372</v>
      </c>
      <c r="K26" s="39">
        <f>'Month (GWh)'!J26+K25</f>
        <v>0</v>
      </c>
      <c r="L26" s="39">
        <f>'Month (GWh)'!K26+L25</f>
        <v>26282</v>
      </c>
      <c r="M26" s="39">
        <f>'Month (GWh)'!L26+M25</f>
        <v>0</v>
      </c>
      <c r="N26" s="39">
        <f>'Month (GWh)'!M26+N25</f>
        <v>0</v>
      </c>
      <c r="O26" s="39">
        <f>'Month (GWh)'!N26+O25</f>
        <v>85304</v>
      </c>
      <c r="P26" s="39">
        <f>'Month (GWh)'!O26+P25</f>
        <v>-76534</v>
      </c>
      <c r="R26" s="14"/>
    </row>
    <row r="27" spans="1:35" x14ac:dyDescent="0.3">
      <c r="A27" s="32">
        <f t="shared" si="1"/>
        <v>2001</v>
      </c>
      <c r="B27" s="14" t="s">
        <v>57</v>
      </c>
      <c r="C27" s="39">
        <f>'Month (GWh)'!B27+C26</f>
        <v>3080</v>
      </c>
      <c r="D27" s="39">
        <f>'Month (GWh)'!C27+D26</f>
        <v>0</v>
      </c>
      <c r="E27" s="39">
        <f>'Month (GWh)'!D27+E26</f>
        <v>6389</v>
      </c>
      <c r="F27" s="39">
        <f>'Month (GWh)'!E27+F26</f>
        <v>0</v>
      </c>
      <c r="G27" s="39">
        <f>'Month (GWh)'!F27+G26</f>
        <v>9469</v>
      </c>
      <c r="H27" s="46">
        <f>'Month (GWh)'!G27+H26</f>
        <v>64507</v>
      </c>
      <c r="I27" s="39">
        <f>'Month (GWh)'!H27+I26</f>
        <v>3930</v>
      </c>
      <c r="J27" s="39">
        <f>'Month (GWh)'!I27+J26</f>
        <v>3930</v>
      </c>
      <c r="K27" s="39">
        <f>'Month (GWh)'!J27+K26</f>
        <v>0</v>
      </c>
      <c r="L27" s="39">
        <f>'Month (GWh)'!K27+L26</f>
        <v>29028</v>
      </c>
      <c r="M27" s="39">
        <f>'Month (GWh)'!L27+M26</f>
        <v>0</v>
      </c>
      <c r="N27" s="39">
        <f>'Month (GWh)'!M27+N26</f>
        <v>0</v>
      </c>
      <c r="O27" s="39">
        <f>'Month (GWh)'!N27+O26</f>
        <v>97465</v>
      </c>
      <c r="P27" s="39">
        <f>'Month (GWh)'!O27+P26</f>
        <v>-87996</v>
      </c>
      <c r="R27" s="14"/>
    </row>
    <row r="28" spans="1:35" x14ac:dyDescent="0.3">
      <c r="A28" s="32">
        <f t="shared" si="1"/>
        <v>2001</v>
      </c>
      <c r="B28" s="14" t="s">
        <v>58</v>
      </c>
      <c r="C28" s="39">
        <f>'Month (GWh)'!B28+C27</f>
        <v>3080</v>
      </c>
      <c r="D28" s="39">
        <f>'Month (GWh)'!C28+D27</f>
        <v>0</v>
      </c>
      <c r="E28" s="39">
        <f>'Month (GWh)'!D28+E27</f>
        <v>7946</v>
      </c>
      <c r="F28" s="39">
        <f>'Month (GWh)'!E28+F27</f>
        <v>0</v>
      </c>
      <c r="G28" s="39">
        <f>'Month (GWh)'!F28+G27</f>
        <v>11026</v>
      </c>
      <c r="H28" s="46">
        <f>'Month (GWh)'!G28+H27</f>
        <v>74605</v>
      </c>
      <c r="I28" s="39">
        <f>'Month (GWh)'!H28+I27</f>
        <v>4503</v>
      </c>
      <c r="J28" s="39">
        <f>'Month (GWh)'!I28+J27</f>
        <v>4503</v>
      </c>
      <c r="K28" s="39">
        <f>'Month (GWh)'!J28+K27</f>
        <v>0</v>
      </c>
      <c r="L28" s="39">
        <f>'Month (GWh)'!K28+L27</f>
        <v>31926</v>
      </c>
      <c r="M28" s="39">
        <f>'Month (GWh)'!L28+M27</f>
        <v>0</v>
      </c>
      <c r="N28" s="39">
        <f>'Month (GWh)'!M28+N27</f>
        <v>0</v>
      </c>
      <c r="O28" s="39">
        <f>'Month (GWh)'!N28+O27</f>
        <v>111034</v>
      </c>
      <c r="P28" s="39">
        <f>'Month (GWh)'!O28+P27</f>
        <v>-100008</v>
      </c>
      <c r="R28" s="14"/>
    </row>
    <row r="29" spans="1:35" x14ac:dyDescent="0.3">
      <c r="A29" s="32">
        <f t="shared" si="1"/>
        <v>2001</v>
      </c>
      <c r="B29" s="14" t="s">
        <v>59</v>
      </c>
      <c r="C29" s="39">
        <f>'Month (GWh)'!B29+C28</f>
        <v>3080</v>
      </c>
      <c r="D29" s="39">
        <f>'Month (GWh)'!C29+D28</f>
        <v>0</v>
      </c>
      <c r="E29" s="39">
        <f>'Month (GWh)'!D29+E28</f>
        <v>9684</v>
      </c>
      <c r="F29" s="39">
        <f>'Month (GWh)'!E29+F28</f>
        <v>0</v>
      </c>
      <c r="G29" s="39">
        <f>'Month (GWh)'!F29+G28</f>
        <v>12764</v>
      </c>
      <c r="H29" s="46">
        <f>'Month (GWh)'!G29+H28</f>
        <v>79789</v>
      </c>
      <c r="I29" s="39">
        <f>'Month (GWh)'!H29+I28</f>
        <v>5056</v>
      </c>
      <c r="J29" s="39">
        <f>'Month (GWh)'!I29+J28</f>
        <v>5056</v>
      </c>
      <c r="K29" s="39">
        <f>'Month (GWh)'!J29+K28</f>
        <v>0</v>
      </c>
      <c r="L29" s="39">
        <f>'Month (GWh)'!K29+L28</f>
        <v>34828</v>
      </c>
      <c r="M29" s="39">
        <f>'Month (GWh)'!L29+M28</f>
        <v>0</v>
      </c>
      <c r="N29" s="39">
        <f>'Month (GWh)'!M29+N28</f>
        <v>0</v>
      </c>
      <c r="O29" s="39">
        <f>'Month (GWh)'!N29+O28</f>
        <v>119673</v>
      </c>
      <c r="P29" s="39">
        <f>'Month (GWh)'!O29+P28</f>
        <v>-106909</v>
      </c>
      <c r="R29" s="14"/>
    </row>
    <row r="30" spans="1:35" x14ac:dyDescent="0.3">
      <c r="A30" s="48">
        <f t="shared" si="1"/>
        <v>2001</v>
      </c>
      <c r="B30" s="36" t="s">
        <v>60</v>
      </c>
      <c r="C30" s="49">
        <f>'Month (GWh)'!B30+C29</f>
        <v>4015</v>
      </c>
      <c r="D30" s="49">
        <f>'Month (GWh)'!C30+D29</f>
        <v>0</v>
      </c>
      <c r="E30" s="49">
        <f>'Month (GWh)'!D30+E29</f>
        <v>12734</v>
      </c>
      <c r="F30" s="49">
        <f>'Month (GWh)'!E30+F29</f>
        <v>0</v>
      </c>
      <c r="G30" s="49">
        <f>'Month (GWh)'!F30+G29</f>
        <v>16749</v>
      </c>
      <c r="H30" s="50">
        <f>'Month (GWh)'!G30+H29</f>
        <v>80846</v>
      </c>
      <c r="I30" s="49">
        <f>'Month (GWh)'!H30+I29</f>
        <v>5640</v>
      </c>
      <c r="J30" s="49">
        <f>'Month (GWh)'!I30+J29</f>
        <v>5640</v>
      </c>
      <c r="K30" s="49">
        <f>'Month (GWh)'!J30+K29</f>
        <v>0</v>
      </c>
      <c r="L30" s="49">
        <f>'Month (GWh)'!K30+L29</f>
        <v>38128</v>
      </c>
      <c r="M30" s="49">
        <f>'Month (GWh)'!L30+M29</f>
        <v>0</v>
      </c>
      <c r="N30" s="49">
        <f>'Month (GWh)'!M30+N29</f>
        <v>0</v>
      </c>
      <c r="O30" s="49">
        <f>'Month (GWh)'!N30+O29</f>
        <v>124614</v>
      </c>
      <c r="P30" s="49">
        <f>'Month (GWh)'!O30+P29</f>
        <v>-107865</v>
      </c>
      <c r="R30" s="14"/>
    </row>
    <row r="31" spans="1:35" x14ac:dyDescent="0.3">
      <c r="A31" s="32">
        <f>A19+1</f>
        <v>2002</v>
      </c>
      <c r="B31" s="14" t="s">
        <v>49</v>
      </c>
      <c r="C31" s="39">
        <f>'Month (GWh)'!B31</f>
        <v>4035</v>
      </c>
      <c r="D31" s="39">
        <f>'Month (GWh)'!C31</f>
        <v>0</v>
      </c>
      <c r="E31" s="39">
        <f>'Month (GWh)'!D31</f>
        <v>3120</v>
      </c>
      <c r="F31" s="39">
        <f>'Month (GWh)'!E31</f>
        <v>0</v>
      </c>
      <c r="G31" s="39">
        <f>'Month (GWh)'!F31</f>
        <v>7155</v>
      </c>
      <c r="H31" s="46">
        <f>'Month (GWh)'!G31</f>
        <v>0</v>
      </c>
      <c r="I31" s="39">
        <f>'Month (GWh)'!H31</f>
        <v>566</v>
      </c>
      <c r="J31" s="39">
        <f>'Month (GWh)'!I31</f>
        <v>566</v>
      </c>
      <c r="K31" s="39">
        <f>'Month (GWh)'!J31</f>
        <v>0</v>
      </c>
      <c r="L31" s="39">
        <f>'Month (GWh)'!K31</f>
        <v>2934</v>
      </c>
      <c r="M31" s="39">
        <f>'Month (GWh)'!L31</f>
        <v>0</v>
      </c>
      <c r="N31" s="39">
        <f>'Month (GWh)'!M31</f>
        <v>0</v>
      </c>
      <c r="O31" s="39">
        <f>'Month (GWh)'!N31</f>
        <v>3500</v>
      </c>
      <c r="P31" s="39">
        <f>'Month (GWh)'!O31</f>
        <v>3655</v>
      </c>
      <c r="R31" s="51"/>
      <c r="S31" s="51"/>
      <c r="T31" s="51"/>
      <c r="U31" s="51"/>
      <c r="V31" s="51"/>
      <c r="W31" s="51"/>
      <c r="X31" s="51"/>
      <c r="Y31" s="51"/>
      <c r="Z31" s="51"/>
      <c r="AA31" s="51"/>
      <c r="AB31" s="51"/>
      <c r="AC31" s="51"/>
      <c r="AD31" s="51"/>
      <c r="AE31" s="51"/>
      <c r="AF31" s="51"/>
    </row>
    <row r="32" spans="1:35" x14ac:dyDescent="0.3">
      <c r="A32" s="32">
        <f>A31</f>
        <v>2002</v>
      </c>
      <c r="B32" s="14" t="s">
        <v>50</v>
      </c>
      <c r="C32" s="39">
        <f>'Month (GWh)'!B32+C31</f>
        <v>5548</v>
      </c>
      <c r="D32" s="39">
        <f>'Month (GWh)'!C32+D31</f>
        <v>0</v>
      </c>
      <c r="E32" s="39">
        <f>'Month (GWh)'!D32+E31</f>
        <v>7290</v>
      </c>
      <c r="F32" s="39">
        <f>'Month (GWh)'!E32+F31</f>
        <v>0</v>
      </c>
      <c r="G32" s="39">
        <f>'Month (GWh)'!F32+G31</f>
        <v>12838</v>
      </c>
      <c r="H32" s="46">
        <f>'Month (GWh)'!G32+H31</f>
        <v>0</v>
      </c>
      <c r="I32" s="39">
        <f>'Month (GWh)'!H32+I31</f>
        <v>920</v>
      </c>
      <c r="J32" s="39">
        <f>'Month (GWh)'!I32+J31</f>
        <v>920</v>
      </c>
      <c r="K32" s="39">
        <f>'Month (GWh)'!J32+K31</f>
        <v>0</v>
      </c>
      <c r="L32" s="39">
        <f>'Month (GWh)'!K32+L31</f>
        <v>5751</v>
      </c>
      <c r="M32" s="39">
        <f>'Month (GWh)'!L32+M31</f>
        <v>0</v>
      </c>
      <c r="N32" s="39">
        <f>'Month (GWh)'!M32+N31</f>
        <v>0</v>
      </c>
      <c r="O32" s="39">
        <f>'Month (GWh)'!N32+O31</f>
        <v>6671</v>
      </c>
      <c r="P32" s="39">
        <f>'Month (GWh)'!O32+P31</f>
        <v>6167</v>
      </c>
      <c r="R32" s="51"/>
      <c r="S32" s="51"/>
      <c r="T32" s="51"/>
      <c r="U32" s="51"/>
      <c r="V32" s="51"/>
      <c r="W32" s="51"/>
      <c r="X32" s="51"/>
      <c r="Y32" s="51"/>
      <c r="Z32" s="51"/>
      <c r="AA32" s="51"/>
      <c r="AB32" s="51"/>
      <c r="AC32" s="51"/>
      <c r="AD32" s="51"/>
      <c r="AE32" s="51"/>
      <c r="AF32" s="51"/>
      <c r="AG32" s="51"/>
      <c r="AH32" s="51"/>
      <c r="AI32" s="51"/>
    </row>
    <row r="33" spans="1:35" x14ac:dyDescent="0.3">
      <c r="A33" s="32">
        <f t="shared" ref="A33:A42" si="2">A32</f>
        <v>2002</v>
      </c>
      <c r="B33" s="14" t="s">
        <v>51</v>
      </c>
      <c r="C33" s="39">
        <f>'Month (GWh)'!B33+C32</f>
        <v>5548</v>
      </c>
      <c r="D33" s="39">
        <f>'Month (GWh)'!C33+D32</f>
        <v>0</v>
      </c>
      <c r="E33" s="39">
        <f>'Month (GWh)'!D33+E32</f>
        <v>11939</v>
      </c>
      <c r="F33" s="39">
        <f>'Month (GWh)'!E33+F32</f>
        <v>0</v>
      </c>
      <c r="G33" s="39">
        <f>'Month (GWh)'!F33+G32</f>
        <v>17487</v>
      </c>
      <c r="H33" s="46">
        <f>'Month (GWh)'!G33+H32</f>
        <v>5527</v>
      </c>
      <c r="I33" s="39">
        <f>'Month (GWh)'!H33+I32</f>
        <v>1429</v>
      </c>
      <c r="J33" s="39">
        <f>'Month (GWh)'!I33+J32</f>
        <v>1429</v>
      </c>
      <c r="K33" s="39">
        <f>'Month (GWh)'!J33+K32</f>
        <v>0</v>
      </c>
      <c r="L33" s="39">
        <f>'Month (GWh)'!K33+L32</f>
        <v>9201</v>
      </c>
      <c r="M33" s="39">
        <f>'Month (GWh)'!L33+M32</f>
        <v>0</v>
      </c>
      <c r="N33" s="39">
        <f>'Month (GWh)'!M33+N32</f>
        <v>0</v>
      </c>
      <c r="O33" s="39">
        <f>'Month (GWh)'!N33+O32</f>
        <v>16157</v>
      </c>
      <c r="P33" s="39">
        <f>'Month (GWh)'!O33+P32</f>
        <v>1330</v>
      </c>
      <c r="R33" s="51"/>
      <c r="S33" s="51"/>
      <c r="T33" s="51"/>
      <c r="U33" s="51"/>
      <c r="V33" s="51"/>
      <c r="W33" s="51"/>
      <c r="X33" s="51"/>
      <c r="Y33" s="51"/>
      <c r="Z33" s="51"/>
      <c r="AA33" s="51"/>
      <c r="AB33" s="51"/>
      <c r="AC33" s="51"/>
      <c r="AD33" s="51"/>
      <c r="AE33" s="51"/>
      <c r="AF33" s="51"/>
      <c r="AG33" s="51"/>
      <c r="AH33" s="51"/>
      <c r="AI33" s="51"/>
    </row>
    <row r="34" spans="1:35" x14ac:dyDescent="0.3">
      <c r="A34" s="32">
        <f t="shared" si="2"/>
        <v>2002</v>
      </c>
      <c r="B34" s="14" t="s">
        <v>52</v>
      </c>
      <c r="C34" s="39">
        <f>'Month (GWh)'!B34+C33</f>
        <v>5548</v>
      </c>
      <c r="D34" s="39">
        <f>'Month (GWh)'!C34+D33</f>
        <v>0</v>
      </c>
      <c r="E34" s="39">
        <f>'Month (GWh)'!D34+E33</f>
        <v>14141</v>
      </c>
      <c r="F34" s="39">
        <f>'Month (GWh)'!E34+F33</f>
        <v>0</v>
      </c>
      <c r="G34" s="39">
        <f>'Month (GWh)'!F34+G33</f>
        <v>19689</v>
      </c>
      <c r="H34" s="46">
        <f>'Month (GWh)'!G34+H33</f>
        <v>15292</v>
      </c>
      <c r="I34" s="39">
        <f>'Month (GWh)'!H34+I33</f>
        <v>1890</v>
      </c>
      <c r="J34" s="39">
        <f>'Month (GWh)'!I34+J33</f>
        <v>1890</v>
      </c>
      <c r="K34" s="39">
        <f>'Month (GWh)'!J34+K33</f>
        <v>0</v>
      </c>
      <c r="L34" s="39">
        <f>'Month (GWh)'!K34+L33</f>
        <v>13139</v>
      </c>
      <c r="M34" s="39">
        <f>'Month (GWh)'!L34+M33</f>
        <v>0</v>
      </c>
      <c r="N34" s="39">
        <f>'Month (GWh)'!M34+N33</f>
        <v>0</v>
      </c>
      <c r="O34" s="39">
        <f>'Month (GWh)'!N34+O33</f>
        <v>30321</v>
      </c>
      <c r="P34" s="39">
        <f>'Month (GWh)'!O34+P33</f>
        <v>-10632</v>
      </c>
      <c r="R34" s="52"/>
      <c r="S34" s="52"/>
      <c r="T34" s="52"/>
      <c r="U34" s="52"/>
      <c r="V34" s="52"/>
      <c r="W34" s="52"/>
      <c r="X34" s="52"/>
      <c r="Y34" s="52"/>
      <c r="Z34" s="52"/>
      <c r="AA34" s="52"/>
      <c r="AB34" s="52"/>
      <c r="AC34" s="52"/>
      <c r="AD34" s="52"/>
      <c r="AE34" s="52"/>
      <c r="AF34" s="52"/>
      <c r="AG34" s="51"/>
      <c r="AH34" s="51"/>
      <c r="AI34" s="51"/>
    </row>
    <row r="35" spans="1:35" x14ac:dyDescent="0.3">
      <c r="A35" s="32">
        <f t="shared" si="2"/>
        <v>2002</v>
      </c>
      <c r="B35" s="14" t="s">
        <v>53</v>
      </c>
      <c r="C35" s="39">
        <f>'Month (GWh)'!B35+C34</f>
        <v>5548</v>
      </c>
      <c r="D35" s="39">
        <f>'Month (GWh)'!C35+D34</f>
        <v>0</v>
      </c>
      <c r="E35" s="39">
        <f>'Month (GWh)'!D35+E34</f>
        <v>14884</v>
      </c>
      <c r="F35" s="39">
        <f>'Month (GWh)'!E35+F34</f>
        <v>0</v>
      </c>
      <c r="G35" s="39">
        <f>'Month (GWh)'!F35+G34</f>
        <v>20432</v>
      </c>
      <c r="H35" s="46">
        <f>'Month (GWh)'!G35+H34</f>
        <v>30455</v>
      </c>
      <c r="I35" s="39">
        <f>'Month (GWh)'!H35+I34</f>
        <v>2349</v>
      </c>
      <c r="J35" s="39">
        <f>'Month (GWh)'!I35+J34</f>
        <v>2349</v>
      </c>
      <c r="K35" s="39">
        <f>'Month (GWh)'!J35+K34</f>
        <v>0</v>
      </c>
      <c r="L35" s="39">
        <f>'Month (GWh)'!K35+L34</f>
        <v>16411</v>
      </c>
      <c r="M35" s="39">
        <f>'Month (GWh)'!L35+M34</f>
        <v>0</v>
      </c>
      <c r="N35" s="39">
        <f>'Month (GWh)'!M35+N34</f>
        <v>0</v>
      </c>
      <c r="O35" s="39">
        <f>'Month (GWh)'!N35+O34</f>
        <v>49215</v>
      </c>
      <c r="P35" s="39">
        <f>'Month (GWh)'!O35+P34</f>
        <v>-28783</v>
      </c>
      <c r="R35" s="51"/>
      <c r="S35" s="51"/>
      <c r="T35" s="51"/>
      <c r="U35" s="51"/>
      <c r="V35" s="51"/>
      <c r="W35" s="51"/>
      <c r="X35" s="51"/>
      <c r="Y35" s="51"/>
      <c r="Z35" s="51"/>
      <c r="AA35" s="51"/>
      <c r="AB35" s="51"/>
      <c r="AC35" s="51"/>
      <c r="AD35" s="51"/>
      <c r="AE35" s="51"/>
      <c r="AF35" s="51"/>
      <c r="AG35" s="52"/>
      <c r="AH35" s="52"/>
      <c r="AI35" s="52"/>
    </row>
    <row r="36" spans="1:35" x14ac:dyDescent="0.3">
      <c r="A36" s="32">
        <f t="shared" si="2"/>
        <v>2002</v>
      </c>
      <c r="B36" s="14" t="s">
        <v>54</v>
      </c>
      <c r="C36" s="39">
        <f>'Month (GWh)'!B36+C35</f>
        <v>5548</v>
      </c>
      <c r="D36" s="39">
        <f>'Month (GWh)'!C36+D35</f>
        <v>0</v>
      </c>
      <c r="E36" s="39">
        <f>'Month (GWh)'!D36+E35</f>
        <v>16388</v>
      </c>
      <c r="F36" s="39">
        <f>'Month (GWh)'!E36+F35</f>
        <v>0</v>
      </c>
      <c r="G36" s="39">
        <f>'Month (GWh)'!F36+G35</f>
        <v>21936</v>
      </c>
      <c r="H36" s="46">
        <f>'Month (GWh)'!G36+H35</f>
        <v>44092</v>
      </c>
      <c r="I36" s="39">
        <f>'Month (GWh)'!H36+I35</f>
        <v>2792</v>
      </c>
      <c r="J36" s="39">
        <f>'Month (GWh)'!I36+J35</f>
        <v>2792</v>
      </c>
      <c r="K36" s="39">
        <f>'Month (GWh)'!J36+K35</f>
        <v>0</v>
      </c>
      <c r="L36" s="39">
        <f>'Month (GWh)'!K36+L35</f>
        <v>19273</v>
      </c>
      <c r="M36" s="39">
        <f>'Month (GWh)'!L36+M35</f>
        <v>0</v>
      </c>
      <c r="N36" s="39">
        <f>'Month (GWh)'!M36+N35</f>
        <v>0</v>
      </c>
      <c r="O36" s="39">
        <f>'Month (GWh)'!N36+O35</f>
        <v>66157</v>
      </c>
      <c r="P36" s="39">
        <f>'Month (GWh)'!O36+P35</f>
        <v>-44221</v>
      </c>
      <c r="R36" s="14"/>
      <c r="AG36" s="51"/>
      <c r="AH36" s="51"/>
      <c r="AI36" s="51"/>
    </row>
    <row r="37" spans="1:35" x14ac:dyDescent="0.3">
      <c r="A37" s="32">
        <f t="shared" si="2"/>
        <v>2002</v>
      </c>
      <c r="B37" s="14" t="s">
        <v>55</v>
      </c>
      <c r="C37" s="39">
        <f>'Month (GWh)'!B37+C36</f>
        <v>6303</v>
      </c>
      <c r="D37" s="39">
        <f>'Month (GWh)'!C37+D36</f>
        <v>0</v>
      </c>
      <c r="E37" s="39">
        <f>'Month (GWh)'!D37+E36</f>
        <v>18184</v>
      </c>
      <c r="F37" s="39">
        <f>'Month (GWh)'!E37+F36</f>
        <v>0</v>
      </c>
      <c r="G37" s="39">
        <f>'Month (GWh)'!F37+G36</f>
        <v>24487</v>
      </c>
      <c r="H37" s="46">
        <f>'Month (GWh)'!G37+H36</f>
        <v>45004</v>
      </c>
      <c r="I37" s="39">
        <f>'Month (GWh)'!H37+I36</f>
        <v>3224</v>
      </c>
      <c r="J37" s="39">
        <f>'Month (GWh)'!I37+J36</f>
        <v>3224</v>
      </c>
      <c r="K37" s="39">
        <f>'Month (GWh)'!J37+K36</f>
        <v>0</v>
      </c>
      <c r="L37" s="39">
        <f>'Month (GWh)'!K37+L36</f>
        <v>22124</v>
      </c>
      <c r="M37" s="39">
        <f>'Month (GWh)'!L37+M36</f>
        <v>0</v>
      </c>
      <c r="N37" s="39">
        <f>'Month (GWh)'!M37+N36</f>
        <v>0</v>
      </c>
      <c r="O37" s="39">
        <f>'Month (GWh)'!N37+O36</f>
        <v>70352</v>
      </c>
      <c r="P37" s="39">
        <f>'Month (GWh)'!O37+P36</f>
        <v>-45865</v>
      </c>
      <c r="R37" s="14"/>
    </row>
    <row r="38" spans="1:35" x14ac:dyDescent="0.3">
      <c r="A38" s="32">
        <f t="shared" si="2"/>
        <v>2002</v>
      </c>
      <c r="B38" s="14" t="s">
        <v>56</v>
      </c>
      <c r="C38" s="39">
        <f>'Month (GWh)'!B38+C37</f>
        <v>6323</v>
      </c>
      <c r="D38" s="39">
        <f>'Month (GWh)'!C38+D37</f>
        <v>0</v>
      </c>
      <c r="E38" s="39">
        <f>'Month (GWh)'!D38+E37</f>
        <v>19885</v>
      </c>
      <c r="F38" s="39">
        <f>'Month (GWh)'!E38+F37</f>
        <v>0</v>
      </c>
      <c r="G38" s="39">
        <f>'Month (GWh)'!F38+G37</f>
        <v>26208</v>
      </c>
      <c r="H38" s="46">
        <f>'Month (GWh)'!G38+H37</f>
        <v>56298</v>
      </c>
      <c r="I38" s="39">
        <f>'Month (GWh)'!H38+I37</f>
        <v>3429</v>
      </c>
      <c r="J38" s="39">
        <f>'Month (GWh)'!I38+J37</f>
        <v>3429</v>
      </c>
      <c r="K38" s="39">
        <f>'Month (GWh)'!J38+K37</f>
        <v>0</v>
      </c>
      <c r="L38" s="39">
        <f>'Month (GWh)'!K38+L37</f>
        <v>25130</v>
      </c>
      <c r="M38" s="39">
        <f>'Month (GWh)'!L38+M37</f>
        <v>0</v>
      </c>
      <c r="N38" s="39">
        <f>'Month (GWh)'!M38+N37</f>
        <v>0</v>
      </c>
      <c r="O38" s="39">
        <f>'Month (GWh)'!N38+O37</f>
        <v>84857</v>
      </c>
      <c r="P38" s="39">
        <f>'Month (GWh)'!O38+P37</f>
        <v>-58649</v>
      </c>
    </row>
    <row r="39" spans="1:35" ht="14.5" x14ac:dyDescent="0.35">
      <c r="A39" s="32">
        <f t="shared" si="2"/>
        <v>2002</v>
      </c>
      <c r="B39" s="14" t="s">
        <v>57</v>
      </c>
      <c r="C39" s="39">
        <f>'Month (GWh)'!B39+C38</f>
        <v>6323</v>
      </c>
      <c r="D39" s="39">
        <f>'Month (GWh)'!C39+D38</f>
        <v>0</v>
      </c>
      <c r="E39" s="39">
        <f>'Month (GWh)'!D39+E38</f>
        <v>21475</v>
      </c>
      <c r="F39" s="39">
        <f>'Month (GWh)'!E39+F38</f>
        <v>0</v>
      </c>
      <c r="G39" s="39">
        <f>'Month (GWh)'!F39+G38</f>
        <v>27798</v>
      </c>
      <c r="H39" s="46">
        <f>'Month (GWh)'!G39+H38</f>
        <v>67246</v>
      </c>
      <c r="I39" s="39">
        <f>'Month (GWh)'!H39+I38</f>
        <v>3813</v>
      </c>
      <c r="J39" s="39">
        <f>'Month (GWh)'!I39+J38</f>
        <v>3813</v>
      </c>
      <c r="K39" s="39">
        <f>'Month (GWh)'!J39+K38</f>
        <v>0</v>
      </c>
      <c r="L39" s="39">
        <f>'Month (GWh)'!K39+L38</f>
        <v>28475</v>
      </c>
      <c r="M39" s="39">
        <f>'Month (GWh)'!L39+M38</f>
        <v>0</v>
      </c>
      <c r="N39" s="39">
        <f>'Month (GWh)'!M39+N38</f>
        <v>0</v>
      </c>
      <c r="O39" s="39">
        <f>'Month (GWh)'!N39+O38</f>
        <v>99534</v>
      </c>
      <c r="P39" s="39">
        <f>'Month (GWh)'!O39+P38</f>
        <v>-71736</v>
      </c>
      <c r="AH39" s="47"/>
    </row>
    <row r="40" spans="1:35" x14ac:dyDescent="0.3">
      <c r="A40" s="32">
        <f t="shared" si="2"/>
        <v>2002</v>
      </c>
      <c r="B40" s="14" t="s">
        <v>58</v>
      </c>
      <c r="C40" s="39">
        <f>'Month (GWh)'!B40+C39</f>
        <v>6323</v>
      </c>
      <c r="D40" s="39">
        <f>'Month (GWh)'!C40+D39</f>
        <v>0</v>
      </c>
      <c r="E40" s="39">
        <f>'Month (GWh)'!D40+E39</f>
        <v>25886</v>
      </c>
      <c r="F40" s="39">
        <f>'Month (GWh)'!E40+F39</f>
        <v>0</v>
      </c>
      <c r="G40" s="39">
        <f>'Month (GWh)'!F40+G39</f>
        <v>32209</v>
      </c>
      <c r="H40" s="46">
        <f>'Month (GWh)'!G40+H39</f>
        <v>80208</v>
      </c>
      <c r="I40" s="39">
        <f>'Month (GWh)'!H40+I39</f>
        <v>4192</v>
      </c>
      <c r="J40" s="39">
        <f>'Month (GWh)'!I40+J39</f>
        <v>4192</v>
      </c>
      <c r="K40" s="39">
        <f>'Month (GWh)'!J40+K39</f>
        <v>0</v>
      </c>
      <c r="L40" s="39">
        <f>'Month (GWh)'!K40+L39</f>
        <v>31740</v>
      </c>
      <c r="M40" s="39">
        <f>'Month (GWh)'!L40+M39</f>
        <v>0</v>
      </c>
      <c r="N40" s="39">
        <f>'Month (GWh)'!M40+N39</f>
        <v>0</v>
      </c>
      <c r="O40" s="39">
        <f>'Month (GWh)'!N40+O39</f>
        <v>116140</v>
      </c>
      <c r="P40" s="39">
        <f>'Month (GWh)'!O40+P39</f>
        <v>-83931</v>
      </c>
    </row>
    <row r="41" spans="1:35" x14ac:dyDescent="0.3">
      <c r="A41" s="32">
        <f t="shared" si="2"/>
        <v>2002</v>
      </c>
      <c r="B41" s="14" t="s">
        <v>59</v>
      </c>
      <c r="C41" s="39">
        <f>'Month (GWh)'!B41+C40</f>
        <v>6323</v>
      </c>
      <c r="D41" s="39">
        <f>'Month (GWh)'!C41+D40</f>
        <v>0</v>
      </c>
      <c r="E41" s="39">
        <f>'Month (GWh)'!D41+E40</f>
        <v>31968</v>
      </c>
      <c r="F41" s="39">
        <f>'Month (GWh)'!E41+F40</f>
        <v>0</v>
      </c>
      <c r="G41" s="39">
        <f>'Month (GWh)'!F41+G40</f>
        <v>38291</v>
      </c>
      <c r="H41" s="46">
        <f>'Month (GWh)'!G41+H40</f>
        <v>87381</v>
      </c>
      <c r="I41" s="39">
        <f>'Month (GWh)'!H41+I40</f>
        <v>4459</v>
      </c>
      <c r="J41" s="39">
        <f>'Month (GWh)'!I41+J40</f>
        <v>4459</v>
      </c>
      <c r="K41" s="39">
        <f>'Month (GWh)'!J41+K40</f>
        <v>0</v>
      </c>
      <c r="L41" s="39">
        <f>'Month (GWh)'!K41+L40</f>
        <v>35156</v>
      </c>
      <c r="M41" s="39">
        <f>'Month (GWh)'!L41+M40</f>
        <v>0</v>
      </c>
      <c r="N41" s="39">
        <f>'Month (GWh)'!M41+N40</f>
        <v>0</v>
      </c>
      <c r="O41" s="39">
        <f>'Month (GWh)'!N41+O40</f>
        <v>126996</v>
      </c>
      <c r="P41" s="39">
        <f>'Month (GWh)'!O41+P40</f>
        <v>-88705</v>
      </c>
    </row>
    <row r="42" spans="1:35" x14ac:dyDescent="0.3">
      <c r="A42" s="48">
        <f t="shared" si="2"/>
        <v>2002</v>
      </c>
      <c r="B42" s="36" t="s">
        <v>60</v>
      </c>
      <c r="C42" s="49">
        <f>'Month (GWh)'!B42+C41</f>
        <v>6645</v>
      </c>
      <c r="D42" s="49">
        <f>'Month (GWh)'!C42+D41</f>
        <v>0</v>
      </c>
      <c r="E42" s="49">
        <f>'Month (GWh)'!D42+E41</f>
        <v>37883</v>
      </c>
      <c r="F42" s="49">
        <f>'Month (GWh)'!E42+F41</f>
        <v>0</v>
      </c>
      <c r="G42" s="49">
        <f>'Month (GWh)'!F42+G41</f>
        <v>44528</v>
      </c>
      <c r="H42" s="50">
        <f>'Month (GWh)'!G42+H41</f>
        <v>91189</v>
      </c>
      <c r="I42" s="49">
        <f>'Month (GWh)'!H42+I41</f>
        <v>4837</v>
      </c>
      <c r="J42" s="49">
        <f>'Month (GWh)'!I42+J41</f>
        <v>4837</v>
      </c>
      <c r="K42" s="49">
        <f>'Month (GWh)'!J42+K41</f>
        <v>0</v>
      </c>
      <c r="L42" s="49">
        <f>'Month (GWh)'!K42+L41</f>
        <v>38740</v>
      </c>
      <c r="M42" s="49">
        <f>'Month (GWh)'!L42+M41</f>
        <v>0</v>
      </c>
      <c r="N42" s="49">
        <f>'Month (GWh)'!M42+N41</f>
        <v>0</v>
      </c>
      <c r="O42" s="49">
        <f>'Month (GWh)'!N42+O41</f>
        <v>134766</v>
      </c>
      <c r="P42" s="49">
        <f>'Month (GWh)'!O42+P41</f>
        <v>-90238</v>
      </c>
    </row>
    <row r="43" spans="1:35" x14ac:dyDescent="0.3">
      <c r="A43" s="32">
        <f>A31+1</f>
        <v>2003</v>
      </c>
      <c r="B43" s="14" t="s">
        <v>49</v>
      </c>
      <c r="C43" s="39">
        <f>'Month (GWh)'!B43</f>
        <v>0</v>
      </c>
      <c r="D43" s="39">
        <f>'Month (GWh)'!C43</f>
        <v>0</v>
      </c>
      <c r="E43" s="39">
        <f>'Month (GWh)'!D43</f>
        <v>6803</v>
      </c>
      <c r="F43" s="39">
        <f>'Month (GWh)'!E43</f>
        <v>0</v>
      </c>
      <c r="G43" s="39">
        <f>'Month (GWh)'!F43</f>
        <v>6803</v>
      </c>
      <c r="H43" s="46">
        <f>'Month (GWh)'!G43</f>
        <v>1191</v>
      </c>
      <c r="I43" s="39">
        <f>'Month (GWh)'!H43</f>
        <v>336</v>
      </c>
      <c r="J43" s="39">
        <f>'Month (GWh)'!I43</f>
        <v>336</v>
      </c>
      <c r="K43" s="39">
        <f>'Month (GWh)'!J43</f>
        <v>0</v>
      </c>
      <c r="L43" s="39">
        <f>'Month (GWh)'!K43</f>
        <v>3656</v>
      </c>
      <c r="M43" s="39">
        <f>'Month (GWh)'!L43</f>
        <v>0</v>
      </c>
      <c r="N43" s="39">
        <f>'Month (GWh)'!M43</f>
        <v>0</v>
      </c>
      <c r="O43" s="39">
        <f>'Month (GWh)'!N43</f>
        <v>5183</v>
      </c>
      <c r="P43" s="39">
        <f>'Month (GWh)'!O43</f>
        <v>1620</v>
      </c>
    </row>
    <row r="44" spans="1:35" x14ac:dyDescent="0.3">
      <c r="A44" s="32">
        <f>A43</f>
        <v>2003</v>
      </c>
      <c r="B44" s="14" t="s">
        <v>50</v>
      </c>
      <c r="C44" s="39">
        <f>'Month (GWh)'!B44+C43</f>
        <v>0</v>
      </c>
      <c r="D44" s="39">
        <f>'Month (GWh)'!C44+D43</f>
        <v>0</v>
      </c>
      <c r="E44" s="39">
        <f>'Month (GWh)'!D44+E43</f>
        <v>12743</v>
      </c>
      <c r="F44" s="39">
        <f>'Month (GWh)'!E44+F43</f>
        <v>0</v>
      </c>
      <c r="G44" s="39">
        <f>'Month (GWh)'!F44+G43</f>
        <v>12743</v>
      </c>
      <c r="H44" s="46">
        <f>'Month (GWh)'!G44+H43</f>
        <v>5825</v>
      </c>
      <c r="I44" s="39">
        <f>'Month (GWh)'!H44+I43</f>
        <v>654</v>
      </c>
      <c r="J44" s="39">
        <f>'Month (GWh)'!I44+J43</f>
        <v>654</v>
      </c>
      <c r="K44" s="39">
        <f>'Month (GWh)'!J44+K43</f>
        <v>0</v>
      </c>
      <c r="L44" s="39">
        <f>'Month (GWh)'!K44+L43</f>
        <v>7224</v>
      </c>
      <c r="M44" s="39">
        <f>'Month (GWh)'!L44+M43</f>
        <v>0</v>
      </c>
      <c r="N44" s="39">
        <f>'Month (GWh)'!M44+N43</f>
        <v>0</v>
      </c>
      <c r="O44" s="39">
        <f>'Month (GWh)'!N44+O43</f>
        <v>13703</v>
      </c>
      <c r="P44" s="39">
        <f>'Month (GWh)'!O44+P43</f>
        <v>-960</v>
      </c>
    </row>
    <row r="45" spans="1:35" x14ac:dyDescent="0.3">
      <c r="A45" s="32">
        <f t="shared" ref="A45:A54" si="3">A44</f>
        <v>2003</v>
      </c>
      <c r="B45" s="14" t="s">
        <v>51</v>
      </c>
      <c r="C45" s="39">
        <f>'Month (GWh)'!B45+C44</f>
        <v>0</v>
      </c>
      <c r="D45" s="39">
        <f>'Month (GWh)'!C45+D44</f>
        <v>0</v>
      </c>
      <c r="E45" s="39">
        <f>'Month (GWh)'!D45+E44</f>
        <v>19642</v>
      </c>
      <c r="F45" s="39">
        <f>'Month (GWh)'!E45+F44</f>
        <v>0</v>
      </c>
      <c r="G45" s="39">
        <f>'Month (GWh)'!F45+G44</f>
        <v>19642</v>
      </c>
      <c r="H45" s="46">
        <f>'Month (GWh)'!G45+H44</f>
        <v>21610</v>
      </c>
      <c r="I45" s="39">
        <f>'Month (GWh)'!H45+I44</f>
        <v>1023</v>
      </c>
      <c r="J45" s="39">
        <f>'Month (GWh)'!I45+J44</f>
        <v>1023</v>
      </c>
      <c r="K45" s="39">
        <f>'Month (GWh)'!J45+K44</f>
        <v>0</v>
      </c>
      <c r="L45" s="39">
        <f>'Month (GWh)'!K45+L44</f>
        <v>11232</v>
      </c>
      <c r="M45" s="39">
        <f>'Month (GWh)'!L45+M44</f>
        <v>0</v>
      </c>
      <c r="N45" s="39">
        <f>'Month (GWh)'!M45+N44</f>
        <v>0</v>
      </c>
      <c r="O45" s="39">
        <f>'Month (GWh)'!N45+O44</f>
        <v>33865</v>
      </c>
      <c r="P45" s="39">
        <f>'Month (GWh)'!O45+P44</f>
        <v>-14223</v>
      </c>
    </row>
    <row r="46" spans="1:35" x14ac:dyDescent="0.3">
      <c r="A46" s="32">
        <f t="shared" si="3"/>
        <v>2003</v>
      </c>
      <c r="B46" s="14" t="s">
        <v>52</v>
      </c>
      <c r="C46" s="39">
        <f>'Month (GWh)'!B46+C45</f>
        <v>0</v>
      </c>
      <c r="D46" s="39">
        <f>'Month (GWh)'!C46+D45</f>
        <v>0</v>
      </c>
      <c r="E46" s="39">
        <f>'Month (GWh)'!D46+E45</f>
        <v>24257</v>
      </c>
      <c r="F46" s="39">
        <f>'Month (GWh)'!E46+F45</f>
        <v>0</v>
      </c>
      <c r="G46" s="39">
        <f>'Month (GWh)'!F46+G45</f>
        <v>24257</v>
      </c>
      <c r="H46" s="46">
        <f>'Month (GWh)'!G46+H45</f>
        <v>39183</v>
      </c>
      <c r="I46" s="39">
        <f>'Month (GWh)'!H46+I45</f>
        <v>1348</v>
      </c>
      <c r="J46" s="39">
        <f>'Month (GWh)'!I46+J45</f>
        <v>1348</v>
      </c>
      <c r="K46" s="39">
        <f>'Month (GWh)'!J46+K45</f>
        <v>0</v>
      </c>
      <c r="L46" s="39">
        <f>'Month (GWh)'!K46+L45</f>
        <v>14742</v>
      </c>
      <c r="M46" s="39">
        <f>'Month (GWh)'!L46+M45</f>
        <v>0</v>
      </c>
      <c r="N46" s="39">
        <f>'Month (GWh)'!M46+N45</f>
        <v>0</v>
      </c>
      <c r="O46" s="39">
        <f>'Month (GWh)'!N46+O45</f>
        <v>55273</v>
      </c>
      <c r="P46" s="39">
        <f>'Month (GWh)'!O46+P45</f>
        <v>-31016</v>
      </c>
    </row>
    <row r="47" spans="1:35" x14ac:dyDescent="0.3">
      <c r="A47" s="32">
        <f t="shared" si="3"/>
        <v>2003</v>
      </c>
      <c r="B47" s="14" t="s">
        <v>53</v>
      </c>
      <c r="C47" s="39">
        <f>'Month (GWh)'!B47+C46</f>
        <v>0</v>
      </c>
      <c r="D47" s="39">
        <f>'Month (GWh)'!C47+D46</f>
        <v>0</v>
      </c>
      <c r="E47" s="39">
        <f>'Month (GWh)'!D47+E46</f>
        <v>30065</v>
      </c>
      <c r="F47" s="39">
        <f>'Month (GWh)'!E47+F46</f>
        <v>0</v>
      </c>
      <c r="G47" s="39">
        <f>'Month (GWh)'!F47+G46</f>
        <v>30065</v>
      </c>
      <c r="H47" s="46">
        <f>'Month (GWh)'!G47+H46</f>
        <v>56581</v>
      </c>
      <c r="I47" s="39">
        <f>'Month (GWh)'!H47+I46</f>
        <v>1673</v>
      </c>
      <c r="J47" s="39">
        <f>'Month (GWh)'!I47+J46</f>
        <v>1673</v>
      </c>
      <c r="K47" s="39">
        <f>'Month (GWh)'!J47+K46</f>
        <v>0</v>
      </c>
      <c r="L47" s="39">
        <f>'Month (GWh)'!K47+L46</f>
        <v>18190</v>
      </c>
      <c r="M47" s="39">
        <f>'Month (GWh)'!L47+M46</f>
        <v>0</v>
      </c>
      <c r="N47" s="39">
        <f>'Month (GWh)'!M47+N46</f>
        <v>0</v>
      </c>
      <c r="O47" s="39">
        <f>'Month (GWh)'!N47+O46</f>
        <v>76444</v>
      </c>
      <c r="P47" s="39">
        <f>'Month (GWh)'!O47+P46</f>
        <v>-46379</v>
      </c>
    </row>
    <row r="48" spans="1:35" x14ac:dyDescent="0.3">
      <c r="A48" s="32">
        <f t="shared" si="3"/>
        <v>2003</v>
      </c>
      <c r="B48" s="14" t="s">
        <v>54</v>
      </c>
      <c r="C48" s="39">
        <f>'Month (GWh)'!B48+C47</f>
        <v>0</v>
      </c>
      <c r="D48" s="39">
        <f>'Month (GWh)'!C48+D47</f>
        <v>0</v>
      </c>
      <c r="E48" s="39">
        <f>'Month (GWh)'!D48+E47</f>
        <v>33012</v>
      </c>
      <c r="F48" s="39">
        <f>'Month (GWh)'!E48+F47</f>
        <v>0</v>
      </c>
      <c r="G48" s="39">
        <f>'Month (GWh)'!F48+G47</f>
        <v>33012</v>
      </c>
      <c r="H48" s="46">
        <f>'Month (GWh)'!G48+H47</f>
        <v>74325</v>
      </c>
      <c r="I48" s="39">
        <f>'Month (GWh)'!H48+I47</f>
        <v>1744</v>
      </c>
      <c r="J48" s="39">
        <f>'Month (GWh)'!I48+J47</f>
        <v>1744</v>
      </c>
      <c r="K48" s="39">
        <f>'Month (GWh)'!J48+K47</f>
        <v>0</v>
      </c>
      <c r="L48" s="39">
        <f>'Month (GWh)'!K48+L47</f>
        <v>21224</v>
      </c>
      <c r="M48" s="39">
        <f>'Month (GWh)'!L48+M47</f>
        <v>0</v>
      </c>
      <c r="N48" s="39">
        <f>'Month (GWh)'!M48+N47</f>
        <v>0</v>
      </c>
      <c r="O48" s="39">
        <f>'Month (GWh)'!N48+O47</f>
        <v>97293</v>
      </c>
      <c r="P48" s="39">
        <f>'Month (GWh)'!O48+P47</f>
        <v>-64281</v>
      </c>
    </row>
    <row r="49" spans="1:16" x14ac:dyDescent="0.3">
      <c r="A49" s="32">
        <f t="shared" si="3"/>
        <v>2003</v>
      </c>
      <c r="B49" s="14" t="s">
        <v>55</v>
      </c>
      <c r="C49" s="39">
        <f>'Month (GWh)'!B49+C48</f>
        <v>0</v>
      </c>
      <c r="D49" s="39">
        <f>'Month (GWh)'!C49+D48</f>
        <v>0</v>
      </c>
      <c r="E49" s="39">
        <f>'Month (GWh)'!D49+E48</f>
        <v>37157</v>
      </c>
      <c r="F49" s="39">
        <f>'Month (GWh)'!E49+F48</f>
        <v>0</v>
      </c>
      <c r="G49" s="39">
        <f>'Month (GWh)'!F49+G48</f>
        <v>37157</v>
      </c>
      <c r="H49" s="46">
        <f>'Month (GWh)'!G49+H48</f>
        <v>92077</v>
      </c>
      <c r="I49" s="39">
        <f>'Month (GWh)'!H49+I48</f>
        <v>1925</v>
      </c>
      <c r="J49" s="39">
        <f>'Month (GWh)'!I49+J48</f>
        <v>1925</v>
      </c>
      <c r="K49" s="39">
        <f>'Month (GWh)'!J49+K48</f>
        <v>0</v>
      </c>
      <c r="L49" s="39">
        <f>'Month (GWh)'!K49+L48</f>
        <v>24381</v>
      </c>
      <c r="M49" s="39">
        <f>'Month (GWh)'!L49+M48</f>
        <v>0</v>
      </c>
      <c r="N49" s="39">
        <f>'Month (GWh)'!M49+N48</f>
        <v>0</v>
      </c>
      <c r="O49" s="39">
        <f>'Month (GWh)'!N49+O48</f>
        <v>118383</v>
      </c>
      <c r="P49" s="39">
        <f>'Month (GWh)'!O49+P48</f>
        <v>-81226</v>
      </c>
    </row>
    <row r="50" spans="1:16" x14ac:dyDescent="0.3">
      <c r="A50" s="32">
        <f t="shared" si="3"/>
        <v>2003</v>
      </c>
      <c r="B50" s="14" t="s">
        <v>56</v>
      </c>
      <c r="C50" s="39">
        <f>'Month (GWh)'!B50+C49</f>
        <v>0</v>
      </c>
      <c r="D50" s="39">
        <f>'Month (GWh)'!C50+D49</f>
        <v>0</v>
      </c>
      <c r="E50" s="39">
        <f>'Month (GWh)'!D50+E49</f>
        <v>40871</v>
      </c>
      <c r="F50" s="39">
        <f>'Month (GWh)'!E50+F49</f>
        <v>0</v>
      </c>
      <c r="G50" s="39">
        <f>'Month (GWh)'!F50+G49</f>
        <v>40871</v>
      </c>
      <c r="H50" s="46">
        <f>'Month (GWh)'!G50+H49</f>
        <v>110038</v>
      </c>
      <c r="I50" s="39">
        <f>'Month (GWh)'!H50+I49</f>
        <v>2142</v>
      </c>
      <c r="J50" s="39">
        <f>'Month (GWh)'!I50+J49</f>
        <v>2142</v>
      </c>
      <c r="K50" s="39">
        <f>'Month (GWh)'!J50+K49</f>
        <v>0</v>
      </c>
      <c r="L50" s="39">
        <f>'Month (GWh)'!K50+L49</f>
        <v>27292</v>
      </c>
      <c r="M50" s="39">
        <f>'Month (GWh)'!L50+M49</f>
        <v>0</v>
      </c>
      <c r="N50" s="39">
        <f>'Month (GWh)'!M50+N49</f>
        <v>0</v>
      </c>
      <c r="O50" s="39">
        <f>'Month (GWh)'!N50+O49</f>
        <v>139472</v>
      </c>
      <c r="P50" s="39">
        <f>'Month (GWh)'!O50+P49</f>
        <v>-98601</v>
      </c>
    </row>
    <row r="51" spans="1:16" x14ac:dyDescent="0.3">
      <c r="A51" s="32">
        <f t="shared" si="3"/>
        <v>2003</v>
      </c>
      <c r="B51" s="14" t="s">
        <v>57</v>
      </c>
      <c r="C51" s="39">
        <f>'Month (GWh)'!B51+C50</f>
        <v>0</v>
      </c>
      <c r="D51" s="39">
        <f>'Month (GWh)'!C51+D50</f>
        <v>0</v>
      </c>
      <c r="E51" s="39">
        <f>'Month (GWh)'!D51+E50</f>
        <v>43561</v>
      </c>
      <c r="F51" s="39">
        <f>'Month (GWh)'!E51+F50</f>
        <v>0</v>
      </c>
      <c r="G51" s="39">
        <f>'Month (GWh)'!F51+G50</f>
        <v>43561</v>
      </c>
      <c r="H51" s="46">
        <f>'Month (GWh)'!G51+H50</f>
        <v>115023</v>
      </c>
      <c r="I51" s="39">
        <f>'Month (GWh)'!H51+I50</f>
        <v>2619</v>
      </c>
      <c r="J51" s="39">
        <f>'Month (GWh)'!I51+J50</f>
        <v>2619</v>
      </c>
      <c r="K51" s="39">
        <f>'Month (GWh)'!J51+K50</f>
        <v>0</v>
      </c>
      <c r="L51" s="39">
        <f>'Month (GWh)'!K51+L50</f>
        <v>30429</v>
      </c>
      <c r="M51" s="39">
        <f>'Month (GWh)'!L51+M50</f>
        <v>0</v>
      </c>
      <c r="N51" s="39">
        <f>'Month (GWh)'!M51+N50</f>
        <v>0</v>
      </c>
      <c r="O51" s="39">
        <f>'Month (GWh)'!N51+O50</f>
        <v>148071</v>
      </c>
      <c r="P51" s="39">
        <f>'Month (GWh)'!O51+P50</f>
        <v>-104510</v>
      </c>
    </row>
    <row r="52" spans="1:16" x14ac:dyDescent="0.3">
      <c r="A52" s="32">
        <f t="shared" si="3"/>
        <v>2003</v>
      </c>
      <c r="B52" s="14" t="s">
        <v>58</v>
      </c>
      <c r="C52" s="39">
        <f>'Month (GWh)'!B52+C51</f>
        <v>0</v>
      </c>
      <c r="D52" s="39">
        <f>'Month (GWh)'!C52+D51</f>
        <v>0</v>
      </c>
      <c r="E52" s="39">
        <f>'Month (GWh)'!D52+E51</f>
        <v>52306</v>
      </c>
      <c r="F52" s="39">
        <f>'Month (GWh)'!E52+F51</f>
        <v>0</v>
      </c>
      <c r="G52" s="39">
        <f>'Month (GWh)'!F52+G51</f>
        <v>52306</v>
      </c>
      <c r="H52" s="46">
        <f>'Month (GWh)'!G52+H51</f>
        <v>122651</v>
      </c>
      <c r="I52" s="39">
        <f>'Month (GWh)'!H52+I51</f>
        <v>2894</v>
      </c>
      <c r="J52" s="39">
        <f>'Month (GWh)'!I52+J51</f>
        <v>2894</v>
      </c>
      <c r="K52" s="39">
        <f>'Month (GWh)'!J52+K51</f>
        <v>0</v>
      </c>
      <c r="L52" s="39">
        <f>'Month (GWh)'!K52+L51</f>
        <v>33904</v>
      </c>
      <c r="M52" s="39">
        <f>'Month (GWh)'!L52+M51</f>
        <v>0</v>
      </c>
      <c r="N52" s="39">
        <f>'Month (GWh)'!M52+N51</f>
        <v>0</v>
      </c>
      <c r="O52" s="39">
        <f>'Month (GWh)'!N52+O51</f>
        <v>159449</v>
      </c>
      <c r="P52" s="39">
        <f>'Month (GWh)'!O52+P51</f>
        <v>-107143</v>
      </c>
    </row>
    <row r="53" spans="1:16" x14ac:dyDescent="0.3">
      <c r="A53" s="32">
        <f t="shared" si="3"/>
        <v>2003</v>
      </c>
      <c r="B53" s="14" t="s">
        <v>59</v>
      </c>
      <c r="C53" s="39">
        <f>'Month (GWh)'!B53+C52</f>
        <v>344</v>
      </c>
      <c r="D53" s="39">
        <f>'Month (GWh)'!C53+D52</f>
        <v>0</v>
      </c>
      <c r="E53" s="39">
        <f>'Month (GWh)'!D53+E52</f>
        <v>61252</v>
      </c>
      <c r="F53" s="39">
        <f>'Month (GWh)'!E53+F52</f>
        <v>0</v>
      </c>
      <c r="G53" s="39">
        <f>'Month (GWh)'!F53+G52</f>
        <v>61596</v>
      </c>
      <c r="H53" s="46">
        <f>'Month (GWh)'!G53+H52</f>
        <v>122651</v>
      </c>
      <c r="I53" s="39">
        <f>'Month (GWh)'!H53+I52</f>
        <v>3145</v>
      </c>
      <c r="J53" s="39">
        <f>'Month (GWh)'!I53+J52</f>
        <v>3145</v>
      </c>
      <c r="K53" s="39">
        <f>'Month (GWh)'!J53+K52</f>
        <v>0</v>
      </c>
      <c r="L53" s="39">
        <f>'Month (GWh)'!K53+L52</f>
        <v>37387</v>
      </c>
      <c r="M53" s="39">
        <f>'Month (GWh)'!L53+M52</f>
        <v>0</v>
      </c>
      <c r="N53" s="39">
        <f>'Month (GWh)'!M53+N52</f>
        <v>0</v>
      </c>
      <c r="O53" s="39">
        <f>'Month (GWh)'!N53+O52</f>
        <v>163183</v>
      </c>
      <c r="P53" s="39">
        <f>'Month (GWh)'!O53+P52</f>
        <v>-101587</v>
      </c>
    </row>
    <row r="54" spans="1:16" x14ac:dyDescent="0.3">
      <c r="A54" s="48">
        <f t="shared" si="3"/>
        <v>2003</v>
      </c>
      <c r="B54" s="36" t="s">
        <v>60</v>
      </c>
      <c r="C54" s="49">
        <f>'Month (GWh)'!B54+C53</f>
        <v>4387</v>
      </c>
      <c r="D54" s="49">
        <f>'Month (GWh)'!C54+D53</f>
        <v>0</v>
      </c>
      <c r="E54" s="49">
        <f>'Month (GWh)'!D54+E53</f>
        <v>71755</v>
      </c>
      <c r="F54" s="49">
        <f>'Month (GWh)'!E54+F53</f>
        <v>0</v>
      </c>
      <c r="G54" s="49">
        <f>'Month (GWh)'!F54+G53</f>
        <v>76142</v>
      </c>
      <c r="H54" s="50">
        <f>'Month (GWh)'!G54+H53</f>
        <v>122651</v>
      </c>
      <c r="I54" s="49">
        <f>'Month (GWh)'!H54+I53</f>
        <v>3424</v>
      </c>
      <c r="J54" s="49">
        <f>'Month (GWh)'!I54+J53</f>
        <v>3424</v>
      </c>
      <c r="K54" s="49">
        <f>'Month (GWh)'!J54+K53</f>
        <v>0</v>
      </c>
      <c r="L54" s="49">
        <f>'Month (GWh)'!K54+L53</f>
        <v>40806</v>
      </c>
      <c r="M54" s="49">
        <f>'Month (GWh)'!L54+M53</f>
        <v>0</v>
      </c>
      <c r="N54" s="49">
        <f>'Month (GWh)'!M54+N53</f>
        <v>0</v>
      </c>
      <c r="O54" s="49">
        <f>'Month (GWh)'!N54+O53</f>
        <v>166881</v>
      </c>
      <c r="P54" s="49">
        <f>'Month (GWh)'!O54+P53</f>
        <v>-90739</v>
      </c>
    </row>
    <row r="55" spans="1:16" x14ac:dyDescent="0.3">
      <c r="A55" s="32">
        <f>A43+1</f>
        <v>2004</v>
      </c>
      <c r="B55" s="14" t="s">
        <v>49</v>
      </c>
      <c r="C55" s="39">
        <f>'Month (GWh)'!B55</f>
        <v>6478</v>
      </c>
      <c r="D55" s="39">
        <f>'Month (GWh)'!C55</f>
        <v>0</v>
      </c>
      <c r="E55" s="39">
        <f>'Month (GWh)'!D55</f>
        <v>10174</v>
      </c>
      <c r="F55" s="39">
        <f>'Month (GWh)'!E55</f>
        <v>0</v>
      </c>
      <c r="G55" s="39">
        <f>'Month (GWh)'!F55</f>
        <v>16652</v>
      </c>
      <c r="H55" s="46">
        <f>'Month (GWh)'!G55</f>
        <v>0</v>
      </c>
      <c r="I55" s="39">
        <f>'Month (GWh)'!H55</f>
        <v>263</v>
      </c>
      <c r="J55" s="39">
        <f>'Month (GWh)'!I55</f>
        <v>263</v>
      </c>
      <c r="K55" s="39">
        <f>'Month (GWh)'!J55</f>
        <v>0</v>
      </c>
      <c r="L55" s="39">
        <f>'Month (GWh)'!K55</f>
        <v>3131</v>
      </c>
      <c r="M55" s="39">
        <f>'Month (GWh)'!L55</f>
        <v>0</v>
      </c>
      <c r="N55" s="39">
        <f>'Month (GWh)'!M55</f>
        <v>0</v>
      </c>
      <c r="O55" s="39">
        <f>'Month (GWh)'!N55</f>
        <v>3394</v>
      </c>
      <c r="P55" s="39">
        <f>'Month (GWh)'!O55</f>
        <v>13258</v>
      </c>
    </row>
    <row r="56" spans="1:16" x14ac:dyDescent="0.3">
      <c r="A56" s="32">
        <f>A55</f>
        <v>2004</v>
      </c>
      <c r="B56" s="14" t="s">
        <v>50</v>
      </c>
      <c r="C56" s="39">
        <f>'Month (GWh)'!B56+C55</f>
        <v>12245</v>
      </c>
      <c r="D56" s="39">
        <f>'Month (GWh)'!C56+D55</f>
        <v>0</v>
      </c>
      <c r="E56" s="39">
        <f>'Month (GWh)'!D56+E55</f>
        <v>19717</v>
      </c>
      <c r="F56" s="39">
        <f>'Month (GWh)'!E56+F55</f>
        <v>0</v>
      </c>
      <c r="G56" s="39">
        <f>'Month (GWh)'!F56+G55</f>
        <v>31962</v>
      </c>
      <c r="H56" s="46">
        <f>'Month (GWh)'!G56+H55</f>
        <v>0</v>
      </c>
      <c r="I56" s="39">
        <f>'Month (GWh)'!H56+I55</f>
        <v>550</v>
      </c>
      <c r="J56" s="39">
        <f>'Month (GWh)'!I56+J55</f>
        <v>550</v>
      </c>
      <c r="K56" s="39">
        <f>'Month (GWh)'!J56+K55</f>
        <v>0</v>
      </c>
      <c r="L56" s="39">
        <f>'Month (GWh)'!K56+L55</f>
        <v>6275</v>
      </c>
      <c r="M56" s="39">
        <f>'Month (GWh)'!L56+M55</f>
        <v>0</v>
      </c>
      <c r="N56" s="39">
        <f>'Month (GWh)'!M56+N55</f>
        <v>0</v>
      </c>
      <c r="O56" s="39">
        <f>'Month (GWh)'!N56+O55</f>
        <v>6825</v>
      </c>
      <c r="P56" s="39">
        <f>'Month (GWh)'!O56+P55</f>
        <v>25137</v>
      </c>
    </row>
    <row r="57" spans="1:16" x14ac:dyDescent="0.3">
      <c r="A57" s="32">
        <f t="shared" ref="A57:A66" si="4">A56</f>
        <v>2004</v>
      </c>
      <c r="B57" s="14" t="s">
        <v>51</v>
      </c>
      <c r="C57" s="39">
        <f>'Month (GWh)'!B57+C56</f>
        <v>14475</v>
      </c>
      <c r="D57" s="39">
        <f>'Month (GWh)'!C57+D56</f>
        <v>0</v>
      </c>
      <c r="E57" s="39">
        <f>'Month (GWh)'!D57+E56</f>
        <v>30147</v>
      </c>
      <c r="F57" s="39">
        <f>'Month (GWh)'!E57+F56</f>
        <v>0</v>
      </c>
      <c r="G57" s="39">
        <f>'Month (GWh)'!F57+G56</f>
        <v>44622</v>
      </c>
      <c r="H57" s="46">
        <f>'Month (GWh)'!G57+H56</f>
        <v>1045</v>
      </c>
      <c r="I57" s="39">
        <f>'Month (GWh)'!H57+I56</f>
        <v>815</v>
      </c>
      <c r="J57" s="39">
        <f>'Month (GWh)'!I57+J56</f>
        <v>815</v>
      </c>
      <c r="K57" s="39">
        <f>'Month (GWh)'!J57+K56</f>
        <v>0</v>
      </c>
      <c r="L57" s="39">
        <f>'Month (GWh)'!K57+L56</f>
        <v>9918</v>
      </c>
      <c r="M57" s="39">
        <f>'Month (GWh)'!L57+M56</f>
        <v>0</v>
      </c>
      <c r="N57" s="39">
        <f>'Month (GWh)'!M57+N56</f>
        <v>0</v>
      </c>
      <c r="O57" s="39">
        <f>'Month (GWh)'!N57+O56</f>
        <v>11778</v>
      </c>
      <c r="P57" s="39">
        <f>'Month (GWh)'!O57+P56</f>
        <v>32844</v>
      </c>
    </row>
    <row r="58" spans="1:16" x14ac:dyDescent="0.3">
      <c r="A58" s="32">
        <f t="shared" si="4"/>
        <v>2004</v>
      </c>
      <c r="B58" s="14" t="s">
        <v>52</v>
      </c>
      <c r="C58" s="39">
        <f>'Month (GWh)'!B58+C57</f>
        <v>14475</v>
      </c>
      <c r="D58" s="39">
        <f>'Month (GWh)'!C58+D57</f>
        <v>0</v>
      </c>
      <c r="E58" s="39">
        <f>'Month (GWh)'!D58+E57</f>
        <v>35533</v>
      </c>
      <c r="F58" s="39">
        <f>'Month (GWh)'!E58+F57</f>
        <v>0</v>
      </c>
      <c r="G58" s="39">
        <f>'Month (GWh)'!F58+G57</f>
        <v>50008</v>
      </c>
      <c r="H58" s="46">
        <f>'Month (GWh)'!G58+H57</f>
        <v>7828</v>
      </c>
      <c r="I58" s="39">
        <f>'Month (GWh)'!H58+I57</f>
        <v>1071</v>
      </c>
      <c r="J58" s="39">
        <f>'Month (GWh)'!I58+J57</f>
        <v>1071</v>
      </c>
      <c r="K58" s="39">
        <f>'Month (GWh)'!J58+K57</f>
        <v>0</v>
      </c>
      <c r="L58" s="39">
        <f>'Month (GWh)'!K58+L57</f>
        <v>13293</v>
      </c>
      <c r="M58" s="39">
        <f>'Month (GWh)'!L58+M57</f>
        <v>0</v>
      </c>
      <c r="N58" s="39">
        <f>'Month (GWh)'!M58+N57</f>
        <v>0</v>
      </c>
      <c r="O58" s="39">
        <f>'Month (GWh)'!N58+O57</f>
        <v>22192</v>
      </c>
      <c r="P58" s="39">
        <f>'Month (GWh)'!O58+P57</f>
        <v>27816</v>
      </c>
    </row>
    <row r="59" spans="1:16" x14ac:dyDescent="0.3">
      <c r="A59" s="32">
        <f t="shared" si="4"/>
        <v>2004</v>
      </c>
      <c r="B59" s="14" t="s">
        <v>53</v>
      </c>
      <c r="C59" s="39">
        <f>'Month (GWh)'!B59+C58</f>
        <v>14475</v>
      </c>
      <c r="D59" s="39">
        <f>'Month (GWh)'!C59+D58</f>
        <v>0</v>
      </c>
      <c r="E59" s="39">
        <f>'Month (GWh)'!D59+E58</f>
        <v>41851</v>
      </c>
      <c r="F59" s="39">
        <f>'Month (GWh)'!E59+F58</f>
        <v>0</v>
      </c>
      <c r="G59" s="39">
        <f>'Month (GWh)'!F59+G58</f>
        <v>56326</v>
      </c>
      <c r="H59" s="46">
        <f>'Month (GWh)'!G59+H58</f>
        <v>20097</v>
      </c>
      <c r="I59" s="39">
        <f>'Month (GWh)'!H59+I58</f>
        <v>1362</v>
      </c>
      <c r="J59" s="39">
        <f>'Month (GWh)'!I59+J58</f>
        <v>1362</v>
      </c>
      <c r="K59" s="39">
        <f>'Month (GWh)'!J59+K58</f>
        <v>0</v>
      </c>
      <c r="L59" s="39">
        <f>'Month (GWh)'!K59+L58</f>
        <v>16594</v>
      </c>
      <c r="M59" s="39">
        <f>'Month (GWh)'!L59+M58</f>
        <v>0</v>
      </c>
      <c r="N59" s="39">
        <f>'Month (GWh)'!M59+N58</f>
        <v>0</v>
      </c>
      <c r="O59" s="39">
        <f>'Month (GWh)'!N59+O58</f>
        <v>38053</v>
      </c>
      <c r="P59" s="39">
        <f>'Month (GWh)'!O59+P58</f>
        <v>18273</v>
      </c>
    </row>
    <row r="60" spans="1:16" x14ac:dyDescent="0.3">
      <c r="A60" s="32">
        <f t="shared" si="4"/>
        <v>2004</v>
      </c>
      <c r="B60" s="14" t="s">
        <v>54</v>
      </c>
      <c r="C60" s="39">
        <f>'Month (GWh)'!B60+C59</f>
        <v>14475</v>
      </c>
      <c r="D60" s="39">
        <f>'Month (GWh)'!C60+D59</f>
        <v>0</v>
      </c>
      <c r="E60" s="39">
        <f>'Month (GWh)'!D60+E59</f>
        <v>45201</v>
      </c>
      <c r="F60" s="39">
        <f>'Month (GWh)'!E60+F59</f>
        <v>0</v>
      </c>
      <c r="G60" s="39">
        <f>'Month (GWh)'!F60+G59</f>
        <v>59676</v>
      </c>
      <c r="H60" s="46">
        <f>'Month (GWh)'!G60+H59</f>
        <v>34726</v>
      </c>
      <c r="I60" s="39">
        <f>'Month (GWh)'!H60+I59</f>
        <v>1599</v>
      </c>
      <c r="J60" s="39">
        <f>'Month (GWh)'!I60+J59</f>
        <v>1599</v>
      </c>
      <c r="K60" s="39">
        <f>'Month (GWh)'!J60+K59</f>
        <v>0</v>
      </c>
      <c r="L60" s="39">
        <f>'Month (GWh)'!K60+L59</f>
        <v>19523</v>
      </c>
      <c r="M60" s="39">
        <f>'Month (GWh)'!L60+M59</f>
        <v>0</v>
      </c>
      <c r="N60" s="39">
        <f>'Month (GWh)'!M60+N59</f>
        <v>0</v>
      </c>
      <c r="O60" s="39">
        <f>'Month (GWh)'!N60+O59</f>
        <v>55848</v>
      </c>
      <c r="P60" s="39">
        <f>'Month (GWh)'!O60+P59</f>
        <v>3828</v>
      </c>
    </row>
    <row r="61" spans="1:16" x14ac:dyDescent="0.3">
      <c r="A61" s="32">
        <f t="shared" si="4"/>
        <v>2004</v>
      </c>
      <c r="B61" s="14" t="s">
        <v>55</v>
      </c>
      <c r="C61" s="39">
        <f>'Month (GWh)'!B61+C60</f>
        <v>14475</v>
      </c>
      <c r="D61" s="39">
        <f>'Month (GWh)'!C61+D60</f>
        <v>0</v>
      </c>
      <c r="E61" s="39">
        <f>'Month (GWh)'!D61+E60</f>
        <v>51440</v>
      </c>
      <c r="F61" s="39">
        <f>'Month (GWh)'!E61+F60</f>
        <v>0</v>
      </c>
      <c r="G61" s="39">
        <f>'Month (GWh)'!F61+G60</f>
        <v>65915</v>
      </c>
      <c r="H61" s="46">
        <f>'Month (GWh)'!G61+H60</f>
        <v>51122</v>
      </c>
      <c r="I61" s="39">
        <f>'Month (GWh)'!H61+I60</f>
        <v>1842</v>
      </c>
      <c r="J61" s="39">
        <f>'Month (GWh)'!I61+J60</f>
        <v>1842</v>
      </c>
      <c r="K61" s="39">
        <f>'Month (GWh)'!J61+K60</f>
        <v>0</v>
      </c>
      <c r="L61" s="39">
        <f>'Month (GWh)'!K61+L60</f>
        <v>22494</v>
      </c>
      <c r="M61" s="39">
        <f>'Month (GWh)'!L61+M60</f>
        <v>0</v>
      </c>
      <c r="N61" s="39">
        <f>'Month (GWh)'!M61+N60</f>
        <v>0</v>
      </c>
      <c r="O61" s="39">
        <f>'Month (GWh)'!N61+O60</f>
        <v>75458</v>
      </c>
      <c r="P61" s="39">
        <f>'Month (GWh)'!O61+P60</f>
        <v>-9543</v>
      </c>
    </row>
    <row r="62" spans="1:16" x14ac:dyDescent="0.3">
      <c r="A62" s="32">
        <f t="shared" si="4"/>
        <v>2004</v>
      </c>
      <c r="B62" s="14" t="s">
        <v>56</v>
      </c>
      <c r="C62" s="39">
        <f>'Month (GWh)'!B62+C61</f>
        <v>14475</v>
      </c>
      <c r="D62" s="39">
        <f>'Month (GWh)'!C62+D61</f>
        <v>0</v>
      </c>
      <c r="E62" s="39">
        <f>'Month (GWh)'!D62+E61</f>
        <v>56392</v>
      </c>
      <c r="F62" s="39">
        <f>'Month (GWh)'!E62+F61</f>
        <v>0</v>
      </c>
      <c r="G62" s="39">
        <f>'Month (GWh)'!F62+G61</f>
        <v>70867</v>
      </c>
      <c r="H62" s="46">
        <f>'Month (GWh)'!G62+H61</f>
        <v>59278</v>
      </c>
      <c r="I62" s="39">
        <f>'Month (GWh)'!H62+I61</f>
        <v>2110</v>
      </c>
      <c r="J62" s="39">
        <f>'Month (GWh)'!I62+J61</f>
        <v>2110</v>
      </c>
      <c r="K62" s="39">
        <f>'Month (GWh)'!J62+K61</f>
        <v>0</v>
      </c>
      <c r="L62" s="39">
        <f>'Month (GWh)'!K62+L61</f>
        <v>25514</v>
      </c>
      <c r="M62" s="39">
        <f>'Month (GWh)'!L62+M61</f>
        <v>0</v>
      </c>
      <c r="N62" s="39">
        <f>'Month (GWh)'!M62+N61</f>
        <v>0</v>
      </c>
      <c r="O62" s="39">
        <f>'Month (GWh)'!N62+O61</f>
        <v>86902</v>
      </c>
      <c r="P62" s="39">
        <f>'Month (GWh)'!O62+P61</f>
        <v>-16035</v>
      </c>
    </row>
    <row r="63" spans="1:16" x14ac:dyDescent="0.3">
      <c r="A63" s="32">
        <f t="shared" si="4"/>
        <v>2004</v>
      </c>
      <c r="B63" s="14" t="s">
        <v>57</v>
      </c>
      <c r="C63" s="39">
        <f>'Month (GWh)'!B63+C62</f>
        <v>14699</v>
      </c>
      <c r="D63" s="39">
        <f>'Month (GWh)'!C63+D62</f>
        <v>0</v>
      </c>
      <c r="E63" s="39">
        <f>'Month (GWh)'!D63+E62</f>
        <v>61192</v>
      </c>
      <c r="F63" s="39">
        <f>'Month (GWh)'!E63+F62</f>
        <v>0</v>
      </c>
      <c r="G63" s="39">
        <f>'Month (GWh)'!F63+G62</f>
        <v>75891</v>
      </c>
      <c r="H63" s="46">
        <f>'Month (GWh)'!G63+H62</f>
        <v>60060</v>
      </c>
      <c r="I63" s="39">
        <f>'Month (GWh)'!H63+I62</f>
        <v>2217</v>
      </c>
      <c r="J63" s="39">
        <f>'Month (GWh)'!I63+J62</f>
        <v>2217</v>
      </c>
      <c r="K63" s="39">
        <f>'Month (GWh)'!J63+K62</f>
        <v>0</v>
      </c>
      <c r="L63" s="39">
        <f>'Month (GWh)'!K63+L62</f>
        <v>28680</v>
      </c>
      <c r="M63" s="39">
        <f>'Month (GWh)'!L63+M62</f>
        <v>0</v>
      </c>
      <c r="N63" s="39">
        <f>'Month (GWh)'!M63+N62</f>
        <v>0</v>
      </c>
      <c r="O63" s="39">
        <f>'Month (GWh)'!N63+O62</f>
        <v>90957</v>
      </c>
      <c r="P63" s="39">
        <f>'Month (GWh)'!O63+P62</f>
        <v>-15066</v>
      </c>
    </row>
    <row r="64" spans="1:16" x14ac:dyDescent="0.3">
      <c r="A64" s="32">
        <f t="shared" si="4"/>
        <v>2004</v>
      </c>
      <c r="B64" s="14" t="s">
        <v>58</v>
      </c>
      <c r="C64" s="39">
        <f>'Month (GWh)'!B64+C63</f>
        <v>17206</v>
      </c>
      <c r="D64" s="39">
        <f>'Month (GWh)'!C64+D63</f>
        <v>0</v>
      </c>
      <c r="E64" s="39">
        <f>'Month (GWh)'!D64+E63</f>
        <v>69572</v>
      </c>
      <c r="F64" s="39">
        <f>'Month (GWh)'!E64+F63</f>
        <v>0</v>
      </c>
      <c r="G64" s="39">
        <f>'Month (GWh)'!F64+G63</f>
        <v>86778</v>
      </c>
      <c r="H64" s="46">
        <f>'Month (GWh)'!G64+H63</f>
        <v>60060</v>
      </c>
      <c r="I64" s="39">
        <f>'Month (GWh)'!H64+I63</f>
        <v>2402</v>
      </c>
      <c r="J64" s="39">
        <f>'Month (GWh)'!I64+J63</f>
        <v>2402</v>
      </c>
      <c r="K64" s="39">
        <f>'Month (GWh)'!J64+K63</f>
        <v>0</v>
      </c>
      <c r="L64" s="39">
        <f>'Month (GWh)'!K64+L63</f>
        <v>32402</v>
      </c>
      <c r="M64" s="39">
        <f>'Month (GWh)'!L64+M63</f>
        <v>0</v>
      </c>
      <c r="N64" s="39">
        <f>'Month (GWh)'!M64+N63</f>
        <v>0</v>
      </c>
      <c r="O64" s="39">
        <f>'Month (GWh)'!N64+O63</f>
        <v>94864</v>
      </c>
      <c r="P64" s="39">
        <f>'Month (GWh)'!O64+P63</f>
        <v>-8086</v>
      </c>
    </row>
    <row r="65" spans="1:29" x14ac:dyDescent="0.3">
      <c r="A65" s="32">
        <f t="shared" si="4"/>
        <v>2004</v>
      </c>
      <c r="B65" s="14" t="s">
        <v>59</v>
      </c>
      <c r="C65" s="39">
        <f>'Month (GWh)'!B65+C64</f>
        <v>20705</v>
      </c>
      <c r="D65" s="39">
        <f>'Month (GWh)'!C65+D64</f>
        <v>0</v>
      </c>
      <c r="E65" s="39">
        <f>'Month (GWh)'!D65+E64</f>
        <v>81939</v>
      </c>
      <c r="F65" s="39">
        <f>'Month (GWh)'!E65+F64</f>
        <v>0</v>
      </c>
      <c r="G65" s="39">
        <f>'Month (GWh)'!F65+G64</f>
        <v>102644</v>
      </c>
      <c r="H65" s="46">
        <f>'Month (GWh)'!G65+H64</f>
        <v>60060</v>
      </c>
      <c r="I65" s="39">
        <f>'Month (GWh)'!H65+I64</f>
        <v>2643</v>
      </c>
      <c r="J65" s="39">
        <f>'Month (GWh)'!I65+J64</f>
        <v>2643</v>
      </c>
      <c r="K65" s="39">
        <f>'Month (GWh)'!J65+K64</f>
        <v>0</v>
      </c>
      <c r="L65" s="39">
        <f>'Month (GWh)'!K65+L64</f>
        <v>35827</v>
      </c>
      <c r="M65" s="39">
        <f>'Month (GWh)'!L65+M64</f>
        <v>0</v>
      </c>
      <c r="N65" s="39">
        <f>'Month (GWh)'!M65+N64</f>
        <v>0</v>
      </c>
      <c r="O65" s="39">
        <f>'Month (GWh)'!N65+O64</f>
        <v>98530</v>
      </c>
      <c r="P65" s="39">
        <f>'Month (GWh)'!O65+P64</f>
        <v>4114</v>
      </c>
    </row>
    <row r="66" spans="1:29" x14ac:dyDescent="0.3">
      <c r="A66" s="48">
        <f t="shared" si="4"/>
        <v>2004</v>
      </c>
      <c r="B66" s="36" t="s">
        <v>60</v>
      </c>
      <c r="C66" s="49">
        <f>'Month (GWh)'!B66+C65</f>
        <v>25592</v>
      </c>
      <c r="D66" s="49">
        <f>'Month (GWh)'!C66+D65</f>
        <v>0</v>
      </c>
      <c r="E66" s="49">
        <f>'Month (GWh)'!D66+E65</f>
        <v>95363</v>
      </c>
      <c r="F66" s="49">
        <f>'Month (GWh)'!E66+F65</f>
        <v>0</v>
      </c>
      <c r="G66" s="49">
        <f>'Month (GWh)'!F66+G65</f>
        <v>120955</v>
      </c>
      <c r="H66" s="50">
        <f>'Month (GWh)'!G66+H65</f>
        <v>60060</v>
      </c>
      <c r="I66" s="49">
        <f>'Month (GWh)'!H66+I65</f>
        <v>2887</v>
      </c>
      <c r="J66" s="49">
        <f>'Month (GWh)'!I66+J65</f>
        <v>2887</v>
      </c>
      <c r="K66" s="49">
        <f>'Month (GWh)'!J66+K65</f>
        <v>0</v>
      </c>
      <c r="L66" s="49">
        <f>'Month (GWh)'!K66+L65</f>
        <v>39084</v>
      </c>
      <c r="M66" s="49">
        <f>'Month (GWh)'!L66+M65</f>
        <v>0</v>
      </c>
      <c r="N66" s="49">
        <f>'Month (GWh)'!M66+N65</f>
        <v>0</v>
      </c>
      <c r="O66" s="49">
        <f>'Month (GWh)'!N66+O65</f>
        <v>102031</v>
      </c>
      <c r="P66" s="49">
        <f>'Month (GWh)'!O66+P65</f>
        <v>18924</v>
      </c>
    </row>
    <row r="67" spans="1:29" x14ac:dyDescent="0.3">
      <c r="A67" s="32">
        <f>A55+1</f>
        <v>2005</v>
      </c>
      <c r="B67" s="14" t="s">
        <v>49</v>
      </c>
      <c r="C67" s="39">
        <f>'Month (GWh)'!B67</f>
        <v>4404</v>
      </c>
      <c r="D67" s="39">
        <f>'Month (GWh)'!C67</f>
        <v>0</v>
      </c>
      <c r="E67" s="39">
        <f>'Month (GWh)'!D67</f>
        <v>13020</v>
      </c>
      <c r="F67" s="39">
        <f>'Month (GWh)'!E67</f>
        <v>0</v>
      </c>
      <c r="G67" s="39">
        <f>'Month (GWh)'!F67</f>
        <v>17424</v>
      </c>
      <c r="H67" s="46">
        <f>'Month (GWh)'!G67</f>
        <v>0</v>
      </c>
      <c r="I67" s="39">
        <f>'Month (GWh)'!H67</f>
        <v>214</v>
      </c>
      <c r="J67" s="39">
        <f>'Month (GWh)'!I67</f>
        <v>214</v>
      </c>
      <c r="K67" s="39">
        <f>'Month (GWh)'!J67</f>
        <v>0</v>
      </c>
      <c r="L67" s="39">
        <f>'Month (GWh)'!K67</f>
        <v>3013.9</v>
      </c>
      <c r="M67" s="39">
        <f>'Month (GWh)'!L67</f>
        <v>62.1</v>
      </c>
      <c r="N67" s="39">
        <f>'Month (GWh)'!M67</f>
        <v>0</v>
      </c>
      <c r="O67" s="39">
        <f>'Month (GWh)'!N67</f>
        <v>3290</v>
      </c>
      <c r="P67" s="39">
        <f>'Month (GWh)'!O67</f>
        <v>14134</v>
      </c>
      <c r="S67" s="32"/>
      <c r="T67" s="32"/>
      <c r="U67" s="32"/>
      <c r="V67" s="32"/>
      <c r="W67" s="32"/>
      <c r="X67" s="32"/>
      <c r="Y67" s="32"/>
      <c r="Z67" s="32"/>
      <c r="AA67" s="32"/>
      <c r="AB67" s="32"/>
      <c r="AC67" s="32"/>
    </row>
    <row r="68" spans="1:29" x14ac:dyDescent="0.3">
      <c r="A68" s="32">
        <f>A67</f>
        <v>2005</v>
      </c>
      <c r="B68" s="14" t="s">
        <v>50</v>
      </c>
      <c r="C68" s="39">
        <f>'Month (GWh)'!B68+C67</f>
        <v>8921</v>
      </c>
      <c r="D68" s="39">
        <f>'Month (GWh)'!C68+D67</f>
        <v>0</v>
      </c>
      <c r="E68" s="39">
        <f>'Month (GWh)'!D68+E67</f>
        <v>24976</v>
      </c>
      <c r="F68" s="39">
        <f>'Month (GWh)'!E68+F67</f>
        <v>0</v>
      </c>
      <c r="G68" s="39">
        <f>'Month (GWh)'!F68+G67</f>
        <v>33897</v>
      </c>
      <c r="H68" s="46">
        <f>'Month (GWh)'!G68+H67</f>
        <v>0</v>
      </c>
      <c r="I68" s="39">
        <f>'Month (GWh)'!H68+I67</f>
        <v>329</v>
      </c>
      <c r="J68" s="39">
        <f>'Month (GWh)'!I68+J67</f>
        <v>329</v>
      </c>
      <c r="K68" s="39">
        <f>'Month (GWh)'!J68+K67</f>
        <v>0</v>
      </c>
      <c r="L68" s="39">
        <f>'Month (GWh)'!K68+L67</f>
        <v>6129.82</v>
      </c>
      <c r="M68" s="39">
        <f>'Month (GWh)'!L68+M67</f>
        <v>118.18</v>
      </c>
      <c r="N68" s="39">
        <f>'Month (GWh)'!M68+N67</f>
        <v>0</v>
      </c>
      <c r="O68" s="39">
        <f>'Month (GWh)'!N68+O67</f>
        <v>6577</v>
      </c>
      <c r="P68" s="39">
        <f>'Month (GWh)'!O68+P67</f>
        <v>27320</v>
      </c>
      <c r="S68" s="32"/>
      <c r="T68" s="32"/>
      <c r="U68" s="32"/>
      <c r="V68" s="32"/>
      <c r="W68" s="32"/>
      <c r="X68" s="32"/>
      <c r="Y68" s="32"/>
      <c r="Z68" s="32"/>
      <c r="AA68" s="32"/>
      <c r="AB68" s="32"/>
      <c r="AC68" s="32"/>
    </row>
    <row r="69" spans="1:29" x14ac:dyDescent="0.3">
      <c r="A69" s="32">
        <f t="shared" ref="A69:A78" si="5">A68</f>
        <v>2005</v>
      </c>
      <c r="B69" s="53" t="s">
        <v>51</v>
      </c>
      <c r="C69" s="39">
        <f>'Month (GWh)'!B69+C68</f>
        <v>9924</v>
      </c>
      <c r="D69" s="39">
        <f>'Month (GWh)'!C69+D68</f>
        <v>0</v>
      </c>
      <c r="E69" s="39">
        <f>'Month (GWh)'!D69+E68</f>
        <v>38222</v>
      </c>
      <c r="F69" s="39">
        <f>'Month (GWh)'!E69+F68</f>
        <v>0</v>
      </c>
      <c r="G69" s="39">
        <f>'Month (GWh)'!F69+G68</f>
        <v>48146</v>
      </c>
      <c r="H69" s="46">
        <f>'Month (GWh)'!G69+H68</f>
        <v>1919</v>
      </c>
      <c r="I69" s="39">
        <f>'Month (GWh)'!H69+I68</f>
        <v>878</v>
      </c>
      <c r="J69" s="39">
        <f>'Month (GWh)'!I69+J68</f>
        <v>878</v>
      </c>
      <c r="K69" s="39">
        <f>'Month (GWh)'!J69+K68</f>
        <v>0</v>
      </c>
      <c r="L69" s="39">
        <f>'Month (GWh)'!K69+L68</f>
        <v>9321.91</v>
      </c>
      <c r="M69" s="39">
        <f>'Month (GWh)'!L69+M68</f>
        <v>156.09</v>
      </c>
      <c r="N69" s="39">
        <f>'Month (GWh)'!M69+N68</f>
        <v>0</v>
      </c>
      <c r="O69" s="39">
        <f>'Month (GWh)'!N69+O68</f>
        <v>12275</v>
      </c>
      <c r="P69" s="39">
        <f>'Month (GWh)'!O69+P68</f>
        <v>35871</v>
      </c>
      <c r="S69" s="32"/>
      <c r="T69" s="32"/>
      <c r="U69" s="32"/>
      <c r="V69" s="32"/>
      <c r="W69" s="32"/>
      <c r="X69" s="32"/>
      <c r="Y69" s="32"/>
      <c r="Z69" s="32"/>
      <c r="AA69" s="32"/>
      <c r="AB69" s="32"/>
      <c r="AC69" s="32"/>
    </row>
    <row r="70" spans="1:29" x14ac:dyDescent="0.3">
      <c r="A70" s="32">
        <f t="shared" si="5"/>
        <v>2005</v>
      </c>
      <c r="B70" s="14" t="s">
        <v>52</v>
      </c>
      <c r="C70" s="39">
        <f>'Month (GWh)'!B70+C69</f>
        <v>9924</v>
      </c>
      <c r="D70" s="39">
        <f>'Month (GWh)'!C70+D69</f>
        <v>0</v>
      </c>
      <c r="E70" s="39">
        <f>'Month (GWh)'!D70+E69</f>
        <v>50162</v>
      </c>
      <c r="F70" s="39">
        <f>'Month (GWh)'!E70+F69</f>
        <v>0</v>
      </c>
      <c r="G70" s="39">
        <f>'Month (GWh)'!F70+G69</f>
        <v>60086</v>
      </c>
      <c r="H70" s="46">
        <f>'Month (GWh)'!G70+H69</f>
        <v>6951</v>
      </c>
      <c r="I70" s="39">
        <f>'Month (GWh)'!H70+I69</f>
        <v>1328</v>
      </c>
      <c r="J70" s="39">
        <f>'Month (GWh)'!I70+J69</f>
        <v>1328</v>
      </c>
      <c r="K70" s="39">
        <f>'Month (GWh)'!J70+K69</f>
        <v>0</v>
      </c>
      <c r="L70" s="39">
        <f>'Month (GWh)'!K70+L69</f>
        <v>12686.58</v>
      </c>
      <c r="M70" s="39">
        <f>'Month (GWh)'!L70+M69</f>
        <v>245.42000000000002</v>
      </c>
      <c r="N70" s="39">
        <f>'Month (GWh)'!M70+N69</f>
        <v>0</v>
      </c>
      <c r="O70" s="39">
        <f>'Month (GWh)'!N70+O69</f>
        <v>21211</v>
      </c>
      <c r="P70" s="39">
        <f>'Month (GWh)'!O70+P69</f>
        <v>38875</v>
      </c>
      <c r="S70" s="32"/>
      <c r="T70" s="32"/>
      <c r="U70" s="32"/>
      <c r="V70" s="32"/>
      <c r="W70" s="32"/>
      <c r="X70" s="32"/>
      <c r="Y70" s="32"/>
      <c r="Z70" s="32"/>
      <c r="AA70" s="32"/>
      <c r="AB70" s="32"/>
      <c r="AC70" s="32"/>
    </row>
    <row r="71" spans="1:29" x14ac:dyDescent="0.3">
      <c r="A71" s="32">
        <f t="shared" si="5"/>
        <v>2005</v>
      </c>
      <c r="B71" s="14" t="s">
        <v>53</v>
      </c>
      <c r="C71" s="39">
        <f>'Month (GWh)'!B71+C70</f>
        <v>9924</v>
      </c>
      <c r="D71" s="39">
        <f>'Month (GWh)'!C71+D70</f>
        <v>0</v>
      </c>
      <c r="E71" s="39">
        <f>'Month (GWh)'!D71+E70</f>
        <v>62124</v>
      </c>
      <c r="F71" s="39">
        <f>'Month (GWh)'!E71+F70</f>
        <v>0</v>
      </c>
      <c r="G71" s="39">
        <f>'Month (GWh)'!F71+G70</f>
        <v>72048</v>
      </c>
      <c r="H71" s="46">
        <f>'Month (GWh)'!G71+H70</f>
        <v>14404</v>
      </c>
      <c r="I71" s="39">
        <f>'Month (GWh)'!H71+I70</f>
        <v>1746</v>
      </c>
      <c r="J71" s="39">
        <f>'Month (GWh)'!I71+J70</f>
        <v>1746</v>
      </c>
      <c r="K71" s="39">
        <f>'Month (GWh)'!J71+K70</f>
        <v>0</v>
      </c>
      <c r="L71" s="39">
        <f>'Month (GWh)'!K71+L70</f>
        <v>16121.59</v>
      </c>
      <c r="M71" s="39">
        <f>'Month (GWh)'!L71+M70</f>
        <v>331.41</v>
      </c>
      <c r="N71" s="39">
        <f>'Month (GWh)'!M71+N70</f>
        <v>0</v>
      </c>
      <c r="O71" s="39">
        <f>'Month (GWh)'!N71+O70</f>
        <v>32603</v>
      </c>
      <c r="P71" s="39">
        <f>'Month (GWh)'!O71+P70</f>
        <v>39445</v>
      </c>
      <c r="S71" s="32"/>
      <c r="T71" s="32"/>
      <c r="U71" s="32"/>
      <c r="V71" s="32"/>
      <c r="W71" s="32"/>
      <c r="X71" s="32"/>
      <c r="Y71" s="32"/>
      <c r="Z71" s="32"/>
      <c r="AA71" s="32"/>
      <c r="AB71" s="32"/>
      <c r="AC71" s="32"/>
    </row>
    <row r="72" spans="1:29" x14ac:dyDescent="0.3">
      <c r="A72" s="32">
        <f t="shared" si="5"/>
        <v>2005</v>
      </c>
      <c r="B72" s="14" t="s">
        <v>54</v>
      </c>
      <c r="C72" s="39">
        <f>'Month (GWh)'!B72+C71</f>
        <v>9924</v>
      </c>
      <c r="D72" s="39">
        <f>'Month (GWh)'!C72+D71</f>
        <v>0</v>
      </c>
      <c r="E72" s="39">
        <f>'Month (GWh)'!D72+E71</f>
        <v>62788</v>
      </c>
      <c r="F72" s="39">
        <f>'Month (GWh)'!E72+F71</f>
        <v>0</v>
      </c>
      <c r="G72" s="39">
        <f>'Month (GWh)'!F72+G71</f>
        <v>72712</v>
      </c>
      <c r="H72" s="46">
        <f>'Month (GWh)'!G72+H71</f>
        <v>21799</v>
      </c>
      <c r="I72" s="39">
        <f>'Month (GWh)'!H72+I71</f>
        <v>2118</v>
      </c>
      <c r="J72" s="39">
        <f>'Month (GWh)'!I72+J71</f>
        <v>2118</v>
      </c>
      <c r="K72" s="39">
        <f>'Month (GWh)'!J72+K71</f>
        <v>0</v>
      </c>
      <c r="L72" s="39">
        <f>'Month (GWh)'!K72+L71</f>
        <v>19047.2</v>
      </c>
      <c r="M72" s="39">
        <f>'Month (GWh)'!L72+M71</f>
        <v>440.8</v>
      </c>
      <c r="N72" s="39">
        <f>'Month (GWh)'!M72+N71</f>
        <v>0</v>
      </c>
      <c r="O72" s="39">
        <f>'Month (GWh)'!N72+O71</f>
        <v>43405</v>
      </c>
      <c r="P72" s="39">
        <f>'Month (GWh)'!O72+P71</f>
        <v>29307</v>
      </c>
      <c r="S72" s="32"/>
      <c r="T72" s="32"/>
      <c r="U72" s="32"/>
      <c r="V72" s="32"/>
      <c r="W72" s="32"/>
      <c r="X72" s="32"/>
      <c r="Y72" s="32"/>
      <c r="Z72" s="32"/>
      <c r="AA72" s="32"/>
      <c r="AB72" s="32"/>
      <c r="AC72" s="32"/>
    </row>
    <row r="73" spans="1:29" x14ac:dyDescent="0.3">
      <c r="A73" s="32">
        <f t="shared" si="5"/>
        <v>2005</v>
      </c>
      <c r="B73" s="14" t="s">
        <v>55</v>
      </c>
      <c r="C73" s="39">
        <f>'Month (GWh)'!B73+C72</f>
        <v>9963</v>
      </c>
      <c r="D73" s="39">
        <f>'Month (GWh)'!C73+D72</f>
        <v>0</v>
      </c>
      <c r="E73" s="39">
        <f>'Month (GWh)'!D73+E72</f>
        <v>67926</v>
      </c>
      <c r="F73" s="39">
        <f>'Month (GWh)'!E73+F72</f>
        <v>0</v>
      </c>
      <c r="G73" s="39">
        <f>'Month (GWh)'!F73+G72</f>
        <v>77889</v>
      </c>
      <c r="H73" s="46">
        <f>'Month (GWh)'!G73+H72</f>
        <v>24587</v>
      </c>
      <c r="I73" s="39">
        <f>'Month (GWh)'!H73+I72</f>
        <v>2537</v>
      </c>
      <c r="J73" s="39">
        <f>'Month (GWh)'!I73+J72</f>
        <v>2537</v>
      </c>
      <c r="K73" s="39">
        <f>'Month (GWh)'!J73+K72</f>
        <v>0</v>
      </c>
      <c r="L73" s="39">
        <f>'Month (GWh)'!K73+L72</f>
        <v>21231.46</v>
      </c>
      <c r="M73" s="39">
        <f>'Month (GWh)'!L73+M72</f>
        <v>537.54</v>
      </c>
      <c r="N73" s="39">
        <f>'Month (GWh)'!M73+N72</f>
        <v>0</v>
      </c>
      <c r="O73" s="39">
        <f>'Month (GWh)'!N73+O72</f>
        <v>48893</v>
      </c>
      <c r="P73" s="39">
        <f>'Month (GWh)'!O73+P72</f>
        <v>28996</v>
      </c>
      <c r="S73" s="32"/>
      <c r="T73" s="32"/>
      <c r="U73" s="32"/>
      <c r="V73" s="32"/>
      <c r="W73" s="32"/>
      <c r="X73" s="32"/>
      <c r="Y73" s="32"/>
      <c r="Z73" s="32"/>
      <c r="AA73" s="32"/>
      <c r="AB73" s="32"/>
      <c r="AC73" s="32"/>
    </row>
    <row r="74" spans="1:29" x14ac:dyDescent="0.3">
      <c r="A74" s="32">
        <f t="shared" si="5"/>
        <v>2005</v>
      </c>
      <c r="B74" s="14" t="s">
        <v>56</v>
      </c>
      <c r="C74" s="39">
        <f>'Month (GWh)'!B74+C73</f>
        <v>11195</v>
      </c>
      <c r="D74" s="39">
        <f>'Month (GWh)'!C74+D73</f>
        <v>0</v>
      </c>
      <c r="E74" s="39">
        <f>'Month (GWh)'!D74+E73</f>
        <v>80743</v>
      </c>
      <c r="F74" s="39">
        <f>'Month (GWh)'!E74+F73</f>
        <v>875</v>
      </c>
      <c r="G74" s="39">
        <f>'Month (GWh)'!F74+G73</f>
        <v>92813</v>
      </c>
      <c r="H74" s="46">
        <f>'Month (GWh)'!G74+H73</f>
        <v>25476</v>
      </c>
      <c r="I74" s="39">
        <f>'Month (GWh)'!H74+I73</f>
        <v>2888</v>
      </c>
      <c r="J74" s="39">
        <f>'Month (GWh)'!I74+J73</f>
        <v>2888</v>
      </c>
      <c r="K74" s="39">
        <f>'Month (GWh)'!J74+K73</f>
        <v>0</v>
      </c>
      <c r="L74" s="39">
        <f>'Month (GWh)'!K74+L73</f>
        <v>24819.66</v>
      </c>
      <c r="M74" s="39">
        <f>'Month (GWh)'!L74+M73</f>
        <v>604.33999999999992</v>
      </c>
      <c r="N74" s="39">
        <f>'Month (GWh)'!M74+N73</f>
        <v>0</v>
      </c>
      <c r="O74" s="39">
        <f>'Month (GWh)'!N74+O73</f>
        <v>53788</v>
      </c>
      <c r="P74" s="39">
        <f>'Month (GWh)'!O74+P73</f>
        <v>39025</v>
      </c>
      <c r="S74" s="32"/>
      <c r="T74" s="32"/>
      <c r="U74" s="32"/>
      <c r="V74" s="32"/>
      <c r="W74" s="32"/>
      <c r="X74" s="32"/>
      <c r="Y74" s="32"/>
      <c r="Z74" s="32"/>
      <c r="AA74" s="32"/>
      <c r="AB74" s="32"/>
      <c r="AC74" s="32"/>
    </row>
    <row r="75" spans="1:29" x14ac:dyDescent="0.3">
      <c r="A75" s="32">
        <f t="shared" si="5"/>
        <v>2005</v>
      </c>
      <c r="B75" s="14" t="s">
        <v>57</v>
      </c>
      <c r="C75" s="39">
        <f>'Month (GWh)'!B75+C74</f>
        <v>11195</v>
      </c>
      <c r="D75" s="39">
        <f>'Month (GWh)'!C75+D74</f>
        <v>0</v>
      </c>
      <c r="E75" s="39">
        <f>'Month (GWh)'!D75+E74</f>
        <v>92361</v>
      </c>
      <c r="F75" s="39">
        <f>'Month (GWh)'!E75+F74</f>
        <v>1224</v>
      </c>
      <c r="G75" s="39">
        <f>'Month (GWh)'!F75+G74</f>
        <v>104780</v>
      </c>
      <c r="H75" s="46">
        <f>'Month (GWh)'!G75+H74</f>
        <v>34077</v>
      </c>
      <c r="I75" s="39">
        <f>'Month (GWh)'!H75+I74</f>
        <v>3069</v>
      </c>
      <c r="J75" s="39">
        <f>'Month (GWh)'!I75+J74</f>
        <v>3069</v>
      </c>
      <c r="K75" s="39">
        <f>'Month (GWh)'!J75+K74</f>
        <v>0</v>
      </c>
      <c r="L75" s="39">
        <f>'Month (GWh)'!K75+L74</f>
        <v>28393.73</v>
      </c>
      <c r="M75" s="39">
        <f>'Month (GWh)'!L75+M74</f>
        <v>665.26999999999987</v>
      </c>
      <c r="N75" s="39">
        <f>'Month (GWh)'!M75+N74</f>
        <v>0</v>
      </c>
      <c r="O75" s="39">
        <f>'Month (GWh)'!N75+O74</f>
        <v>66205</v>
      </c>
      <c r="P75" s="39">
        <f>'Month (GWh)'!O75+P74</f>
        <v>38575</v>
      </c>
      <c r="S75" s="32"/>
      <c r="T75" s="32"/>
      <c r="U75" s="32"/>
      <c r="V75" s="32"/>
      <c r="W75" s="32"/>
      <c r="X75" s="32"/>
      <c r="Y75" s="32"/>
      <c r="Z75" s="32"/>
      <c r="AA75" s="32"/>
      <c r="AB75" s="32"/>
      <c r="AC75" s="32"/>
    </row>
    <row r="76" spans="1:29" x14ac:dyDescent="0.3">
      <c r="A76" s="32">
        <f t="shared" si="5"/>
        <v>2005</v>
      </c>
      <c r="B76" s="14" t="s">
        <v>58</v>
      </c>
      <c r="C76" s="39">
        <f>'Month (GWh)'!B76+C75</f>
        <v>11600</v>
      </c>
      <c r="D76" s="39">
        <f>'Month (GWh)'!C76+D75</f>
        <v>0</v>
      </c>
      <c r="E76" s="39">
        <f>'Month (GWh)'!D76+E75</f>
        <v>102800</v>
      </c>
      <c r="F76" s="39">
        <f>'Month (GWh)'!E76+F75</f>
        <v>1703</v>
      </c>
      <c r="G76" s="39">
        <f>'Month (GWh)'!F76+G75</f>
        <v>116103</v>
      </c>
      <c r="H76" s="46">
        <f>'Month (GWh)'!G76+H75</f>
        <v>36491</v>
      </c>
      <c r="I76" s="39">
        <f>'Month (GWh)'!H76+I75</f>
        <v>3485</v>
      </c>
      <c r="J76" s="39">
        <f>'Month (GWh)'!I76+J75</f>
        <v>3485</v>
      </c>
      <c r="K76" s="39">
        <f>'Month (GWh)'!J76+K75</f>
        <v>0</v>
      </c>
      <c r="L76" s="39">
        <f>'Month (GWh)'!K76+L75</f>
        <v>31584.22</v>
      </c>
      <c r="M76" s="39">
        <f>'Month (GWh)'!L76+M75</f>
        <v>763.77999999999986</v>
      </c>
      <c r="N76" s="39">
        <f>'Month (GWh)'!M76+N75</f>
        <v>0</v>
      </c>
      <c r="O76" s="39">
        <f>'Month (GWh)'!N76+O75</f>
        <v>72324</v>
      </c>
      <c r="P76" s="39">
        <f>'Month (GWh)'!O76+P75</f>
        <v>43779</v>
      </c>
      <c r="S76" s="32"/>
      <c r="T76" s="32"/>
      <c r="U76" s="32"/>
      <c r="V76" s="32"/>
      <c r="W76" s="32"/>
      <c r="X76" s="32"/>
      <c r="Y76" s="32"/>
      <c r="Z76" s="32"/>
      <c r="AA76" s="32"/>
      <c r="AB76" s="32"/>
      <c r="AC76" s="32"/>
    </row>
    <row r="77" spans="1:29" x14ac:dyDescent="0.3">
      <c r="A77" s="32">
        <f t="shared" si="5"/>
        <v>2005</v>
      </c>
      <c r="B77" s="14" t="s">
        <v>59</v>
      </c>
      <c r="C77" s="39">
        <f>'Month (GWh)'!B77+C76</f>
        <v>17667</v>
      </c>
      <c r="D77" s="39">
        <f>'Month (GWh)'!C77+D76</f>
        <v>0</v>
      </c>
      <c r="E77" s="39">
        <f>'Month (GWh)'!D77+E76</f>
        <v>115003</v>
      </c>
      <c r="F77" s="39">
        <f>'Month (GWh)'!E77+F76</f>
        <v>2435</v>
      </c>
      <c r="G77" s="39">
        <f>'Month (GWh)'!F77+G76</f>
        <v>135105</v>
      </c>
      <c r="H77" s="46">
        <f>'Month (GWh)'!G77+H76</f>
        <v>36640</v>
      </c>
      <c r="I77" s="39">
        <f>'Month (GWh)'!H77+I76</f>
        <v>3873</v>
      </c>
      <c r="J77" s="39">
        <f>'Month (GWh)'!I77+J76</f>
        <v>3873</v>
      </c>
      <c r="K77" s="39">
        <f>'Month (GWh)'!J77+K76</f>
        <v>0</v>
      </c>
      <c r="L77" s="39">
        <f>'Month (GWh)'!K77+L76</f>
        <v>34803.520000000004</v>
      </c>
      <c r="M77" s="39">
        <f>'Month (GWh)'!L77+M76</f>
        <v>848.4799999999999</v>
      </c>
      <c r="N77" s="39">
        <f>'Month (GWh)'!M77+N76</f>
        <v>0</v>
      </c>
      <c r="O77" s="39">
        <f>'Month (GWh)'!N77+O76</f>
        <v>76165</v>
      </c>
      <c r="P77" s="39">
        <f>'Month (GWh)'!O77+P76</f>
        <v>58940</v>
      </c>
      <c r="S77" s="32"/>
      <c r="T77" s="32"/>
      <c r="U77" s="32"/>
      <c r="V77" s="32"/>
      <c r="W77" s="32"/>
      <c r="X77" s="32"/>
      <c r="Y77" s="32"/>
      <c r="Z77" s="32"/>
      <c r="AA77" s="32"/>
      <c r="AB77" s="32"/>
      <c r="AC77" s="32"/>
    </row>
    <row r="78" spans="1:29" x14ac:dyDescent="0.3">
      <c r="A78" s="48">
        <f t="shared" si="5"/>
        <v>2005</v>
      </c>
      <c r="B78" s="36" t="s">
        <v>60</v>
      </c>
      <c r="C78" s="49">
        <f>'Month (GWh)'!B78+C77</f>
        <v>24108</v>
      </c>
      <c r="D78" s="49">
        <f>'Month (GWh)'!C78+D77</f>
        <v>0</v>
      </c>
      <c r="E78" s="49">
        <f>'Month (GWh)'!D78+E77</f>
        <v>127894</v>
      </c>
      <c r="F78" s="49">
        <f>'Month (GWh)'!E78+F77</f>
        <v>5453</v>
      </c>
      <c r="G78" s="49">
        <f>'Month (GWh)'!F78+G77</f>
        <v>157455</v>
      </c>
      <c r="H78" s="50">
        <f>'Month (GWh)'!G78+H77</f>
        <v>36640</v>
      </c>
      <c r="I78" s="49">
        <f>'Month (GWh)'!H78+I77</f>
        <v>4261</v>
      </c>
      <c r="J78" s="49">
        <f>'Month (GWh)'!I78+J77</f>
        <v>4261</v>
      </c>
      <c r="K78" s="49">
        <f>'Month (GWh)'!J78+K77</f>
        <v>0</v>
      </c>
      <c r="L78" s="49">
        <f>'Month (GWh)'!K78+L77</f>
        <v>38456.94</v>
      </c>
      <c r="M78" s="49">
        <f>'Month (GWh)'!L78+M77</f>
        <v>950.06</v>
      </c>
      <c r="N78" s="49">
        <f>'Month (GWh)'!M78+N77</f>
        <v>0</v>
      </c>
      <c r="O78" s="49">
        <f>'Month (GWh)'!N78+O77</f>
        <v>80308</v>
      </c>
      <c r="P78" s="49">
        <f>'Month (GWh)'!O78+P77</f>
        <v>77147</v>
      </c>
      <c r="S78" s="32"/>
      <c r="T78" s="32"/>
      <c r="U78" s="32"/>
      <c r="V78" s="32"/>
      <c r="W78" s="32"/>
      <c r="X78" s="32"/>
      <c r="Y78" s="32"/>
      <c r="Z78" s="32"/>
      <c r="AA78" s="32"/>
      <c r="AB78" s="32"/>
      <c r="AC78" s="32"/>
    </row>
    <row r="79" spans="1:29" x14ac:dyDescent="0.3">
      <c r="A79" s="32">
        <f>A67+1</f>
        <v>2006</v>
      </c>
      <c r="B79" s="14" t="s">
        <v>49</v>
      </c>
      <c r="C79" s="39">
        <f>'Month (GWh)'!B79</f>
        <v>7685</v>
      </c>
      <c r="D79" s="39">
        <f>'Month (GWh)'!C79</f>
        <v>0</v>
      </c>
      <c r="E79" s="39">
        <f>'Month (GWh)'!D79</f>
        <v>12227</v>
      </c>
      <c r="F79" s="39">
        <f>'Month (GWh)'!E79</f>
        <v>3084</v>
      </c>
      <c r="G79" s="39">
        <f>'Month (GWh)'!F79</f>
        <v>22996</v>
      </c>
      <c r="H79" s="46">
        <f>'Month (GWh)'!G79</f>
        <v>0</v>
      </c>
      <c r="I79" s="39">
        <f>'Month (GWh)'!H79</f>
        <v>380</v>
      </c>
      <c r="J79" s="39">
        <f>'Month (GWh)'!I79</f>
        <v>380</v>
      </c>
      <c r="K79" s="39">
        <f>'Month (GWh)'!J79</f>
        <v>0</v>
      </c>
      <c r="L79" s="39">
        <f>'Month (GWh)'!K79</f>
        <v>3495.46</v>
      </c>
      <c r="M79" s="39">
        <f>'Month (GWh)'!L79</f>
        <v>112.54</v>
      </c>
      <c r="N79" s="39">
        <f>'Month (GWh)'!M79</f>
        <v>0</v>
      </c>
      <c r="O79" s="39">
        <f>'Month (GWh)'!N79</f>
        <v>3988</v>
      </c>
      <c r="P79" s="39">
        <f>'Month (GWh)'!O79</f>
        <v>19008</v>
      </c>
    </row>
    <row r="80" spans="1:29" x14ac:dyDescent="0.3">
      <c r="A80" s="32">
        <f>A79</f>
        <v>2006</v>
      </c>
      <c r="B80" s="14" t="s">
        <v>50</v>
      </c>
      <c r="C80" s="39">
        <f>'Month (GWh)'!B80+C79</f>
        <v>18254</v>
      </c>
      <c r="D80" s="39">
        <f>'Month (GWh)'!C80+D79</f>
        <v>0</v>
      </c>
      <c r="E80" s="39">
        <f>'Month (GWh)'!D80+E79</f>
        <v>23223</v>
      </c>
      <c r="F80" s="39">
        <f>'Month (GWh)'!E80+F79</f>
        <v>6615</v>
      </c>
      <c r="G80" s="39">
        <f>'Month (GWh)'!F80+G79</f>
        <v>48092</v>
      </c>
      <c r="H80" s="46">
        <f>'Month (GWh)'!G80+H79</f>
        <v>0</v>
      </c>
      <c r="I80" s="39">
        <f>'Month (GWh)'!H80+I79</f>
        <v>734</v>
      </c>
      <c r="J80" s="39">
        <f>'Month (GWh)'!I80+J79</f>
        <v>734</v>
      </c>
      <c r="K80" s="39">
        <f>'Month (GWh)'!J80+K79</f>
        <v>0</v>
      </c>
      <c r="L80" s="39">
        <f>'Month (GWh)'!K80+L79</f>
        <v>6794.8</v>
      </c>
      <c r="M80" s="39">
        <f>'Month (GWh)'!L80+M79</f>
        <v>214.2</v>
      </c>
      <c r="N80" s="39">
        <f>'Month (GWh)'!M80+N79</f>
        <v>0</v>
      </c>
      <c r="O80" s="39">
        <f>'Month (GWh)'!N80+O79</f>
        <v>7743</v>
      </c>
      <c r="P80" s="39">
        <f>'Month (GWh)'!O80+P79</f>
        <v>40349</v>
      </c>
    </row>
    <row r="81" spans="1:16" x14ac:dyDescent="0.3">
      <c r="A81" s="32">
        <f t="shared" ref="A81:A90" si="6">A80</f>
        <v>2006</v>
      </c>
      <c r="B81" s="53" t="s">
        <v>51</v>
      </c>
      <c r="C81" s="39">
        <f>'Month (GWh)'!B81+C80</f>
        <v>26660</v>
      </c>
      <c r="D81" s="39">
        <f>'Month (GWh)'!C81+D80</f>
        <v>0</v>
      </c>
      <c r="E81" s="39">
        <f>'Month (GWh)'!D81+E80</f>
        <v>34476</v>
      </c>
      <c r="F81" s="39">
        <f>'Month (GWh)'!E81+F80</f>
        <v>10845</v>
      </c>
      <c r="G81" s="39">
        <f>'Month (GWh)'!F81+G80</f>
        <v>71981</v>
      </c>
      <c r="H81" s="46">
        <f>'Month (GWh)'!G81+H80</f>
        <v>0</v>
      </c>
      <c r="I81" s="39">
        <f>'Month (GWh)'!H81+I80</f>
        <v>1093</v>
      </c>
      <c r="J81" s="39">
        <f>'Month (GWh)'!I81+J80</f>
        <v>1093</v>
      </c>
      <c r="K81" s="39">
        <f>'Month (GWh)'!J81+K80</f>
        <v>0</v>
      </c>
      <c r="L81" s="39">
        <f>'Month (GWh)'!K81+L80</f>
        <v>10743.73</v>
      </c>
      <c r="M81" s="39">
        <f>'Month (GWh)'!L81+M80</f>
        <v>321.27</v>
      </c>
      <c r="N81" s="39">
        <f>'Month (GWh)'!M81+N80</f>
        <v>0</v>
      </c>
      <c r="O81" s="39">
        <f>'Month (GWh)'!N81+O80</f>
        <v>12158</v>
      </c>
      <c r="P81" s="39">
        <f>'Month (GWh)'!O81+P80</f>
        <v>59823</v>
      </c>
    </row>
    <row r="82" spans="1:16" x14ac:dyDescent="0.3">
      <c r="A82" s="32">
        <f t="shared" si="6"/>
        <v>2006</v>
      </c>
      <c r="B82" s="14" t="s">
        <v>52</v>
      </c>
      <c r="C82" s="39">
        <f>'Month (GWh)'!B82+C81</f>
        <v>27658</v>
      </c>
      <c r="D82" s="39">
        <f>'Month (GWh)'!C82+D81</f>
        <v>0</v>
      </c>
      <c r="E82" s="39">
        <f>'Month (GWh)'!D82+E81</f>
        <v>44505</v>
      </c>
      <c r="F82" s="39">
        <f>'Month (GWh)'!E82+F81</f>
        <v>14664</v>
      </c>
      <c r="G82" s="39">
        <f>'Month (GWh)'!F82+G81</f>
        <v>86827</v>
      </c>
      <c r="H82" s="46">
        <f>'Month (GWh)'!G82+H81</f>
        <v>3938</v>
      </c>
      <c r="I82" s="39">
        <f>'Month (GWh)'!H82+I81</f>
        <v>1375</v>
      </c>
      <c r="J82" s="39">
        <f>'Month (GWh)'!I82+J81</f>
        <v>1375</v>
      </c>
      <c r="K82" s="39">
        <f>'Month (GWh)'!J82+K81</f>
        <v>0</v>
      </c>
      <c r="L82" s="39">
        <f>'Month (GWh)'!K82+L81</f>
        <v>14826.949999999999</v>
      </c>
      <c r="M82" s="39">
        <f>'Month (GWh)'!L82+M81</f>
        <v>414.04999999999995</v>
      </c>
      <c r="N82" s="39">
        <f>'Month (GWh)'!M82+N81</f>
        <v>0</v>
      </c>
      <c r="O82" s="39">
        <f>'Month (GWh)'!N82+O81</f>
        <v>20554</v>
      </c>
      <c r="P82" s="39">
        <f>'Month (GWh)'!O82+P81</f>
        <v>66273</v>
      </c>
    </row>
    <row r="83" spans="1:16" x14ac:dyDescent="0.3">
      <c r="A83" s="32">
        <f t="shared" si="6"/>
        <v>2006</v>
      </c>
      <c r="B83" s="14" t="s">
        <v>53</v>
      </c>
      <c r="C83" s="39">
        <f>'Month (GWh)'!B83+C82</f>
        <v>27658</v>
      </c>
      <c r="D83" s="39">
        <f>'Month (GWh)'!C83+D82</f>
        <v>0</v>
      </c>
      <c r="E83" s="39">
        <f>'Month (GWh)'!D83+E82</f>
        <v>54653</v>
      </c>
      <c r="F83" s="39">
        <f>'Month (GWh)'!E83+F82</f>
        <v>16459</v>
      </c>
      <c r="G83" s="39">
        <f>'Month (GWh)'!F83+G82</f>
        <v>98770</v>
      </c>
      <c r="H83" s="46">
        <f>'Month (GWh)'!G83+H82</f>
        <v>14176</v>
      </c>
      <c r="I83" s="39">
        <f>'Month (GWh)'!H83+I82</f>
        <v>1639</v>
      </c>
      <c r="J83" s="39">
        <f>'Month (GWh)'!I83+J82</f>
        <v>1639</v>
      </c>
      <c r="K83" s="39">
        <f>'Month (GWh)'!J83+K82</f>
        <v>0</v>
      </c>
      <c r="L83" s="39">
        <f>'Month (GWh)'!K83+L82</f>
        <v>19089.79</v>
      </c>
      <c r="M83" s="39">
        <f>'Month (GWh)'!L83+M82</f>
        <v>438.21</v>
      </c>
      <c r="N83" s="39">
        <f>'Month (GWh)'!M83+N82</f>
        <v>0</v>
      </c>
      <c r="O83" s="39">
        <f>'Month (GWh)'!N83+O82</f>
        <v>35343</v>
      </c>
      <c r="P83" s="39">
        <f>'Month (GWh)'!O83+P82</f>
        <v>63427</v>
      </c>
    </row>
    <row r="84" spans="1:16" x14ac:dyDescent="0.3">
      <c r="A84" s="32">
        <f t="shared" si="6"/>
        <v>2006</v>
      </c>
      <c r="B84" s="14" t="s">
        <v>54</v>
      </c>
      <c r="C84" s="39">
        <f>'Month (GWh)'!B84+C83</f>
        <v>27658</v>
      </c>
      <c r="D84" s="39">
        <f>'Month (GWh)'!C84+D83</f>
        <v>0</v>
      </c>
      <c r="E84" s="39">
        <f>'Month (GWh)'!D84+E83</f>
        <v>59405</v>
      </c>
      <c r="F84" s="39">
        <f>'Month (GWh)'!E84+F83</f>
        <v>18269</v>
      </c>
      <c r="G84" s="39">
        <f>'Month (GWh)'!F84+G83</f>
        <v>105332</v>
      </c>
      <c r="H84" s="46">
        <f>'Month (GWh)'!G84+H83</f>
        <v>20487</v>
      </c>
      <c r="I84" s="39">
        <f>'Month (GWh)'!H84+I83</f>
        <v>1938</v>
      </c>
      <c r="J84" s="39">
        <f>'Month (GWh)'!I84+J83</f>
        <v>1938</v>
      </c>
      <c r="K84" s="39">
        <f>'Month (GWh)'!J84+K83</f>
        <v>0</v>
      </c>
      <c r="L84" s="39">
        <f>'Month (GWh)'!K84+L83</f>
        <v>23040.29</v>
      </c>
      <c r="M84" s="39">
        <f>'Month (GWh)'!L84+M83</f>
        <v>514.71</v>
      </c>
      <c r="N84" s="39">
        <f>'Month (GWh)'!M84+N83</f>
        <v>0</v>
      </c>
      <c r="O84" s="39">
        <f>'Month (GWh)'!N84+O83</f>
        <v>45980</v>
      </c>
      <c r="P84" s="39">
        <f>'Month (GWh)'!O84+P83</f>
        <v>59352</v>
      </c>
    </row>
    <row r="85" spans="1:16" x14ac:dyDescent="0.3">
      <c r="A85" s="32">
        <f t="shared" si="6"/>
        <v>2006</v>
      </c>
      <c r="B85" s="14" t="s">
        <v>55</v>
      </c>
      <c r="C85" s="39">
        <f>'Month (GWh)'!B85+C84</f>
        <v>28094</v>
      </c>
      <c r="D85" s="39">
        <f>'Month (GWh)'!C85+D84</f>
        <v>0</v>
      </c>
      <c r="E85" s="39">
        <f>'Month (GWh)'!D85+E84</f>
        <v>69884</v>
      </c>
      <c r="F85" s="39">
        <f>'Month (GWh)'!E85+F84</f>
        <v>20556</v>
      </c>
      <c r="G85" s="39">
        <f>'Month (GWh)'!F85+G84</f>
        <v>118534</v>
      </c>
      <c r="H85" s="46">
        <f>'Month (GWh)'!G85+H84</f>
        <v>29606</v>
      </c>
      <c r="I85" s="39">
        <f>'Month (GWh)'!H85+I84</f>
        <v>2230</v>
      </c>
      <c r="J85" s="39">
        <f>'Month (GWh)'!I85+J84</f>
        <v>2230</v>
      </c>
      <c r="K85" s="39">
        <f>'Month (GWh)'!J85+K84</f>
        <v>0</v>
      </c>
      <c r="L85" s="39">
        <f>'Month (GWh)'!K85+L84</f>
        <v>26684.420000000002</v>
      </c>
      <c r="M85" s="39">
        <f>'Month (GWh)'!L85+M84</f>
        <v>602.58000000000004</v>
      </c>
      <c r="N85" s="39">
        <f>'Month (GWh)'!M85+N84</f>
        <v>0</v>
      </c>
      <c r="O85" s="39">
        <f>'Month (GWh)'!N85+O84</f>
        <v>59123</v>
      </c>
      <c r="P85" s="39">
        <f>'Month (GWh)'!O85+P84</f>
        <v>59411</v>
      </c>
    </row>
    <row r="86" spans="1:16" x14ac:dyDescent="0.3">
      <c r="A86" s="32">
        <f t="shared" si="6"/>
        <v>2006</v>
      </c>
      <c r="B86" s="14" t="s">
        <v>56</v>
      </c>
      <c r="C86" s="39">
        <f>'Month (GWh)'!B86+C85</f>
        <v>28429</v>
      </c>
      <c r="D86" s="39">
        <f>'Month (GWh)'!C86+D85</f>
        <v>0</v>
      </c>
      <c r="E86" s="39">
        <f>'Month (GWh)'!D86+E85</f>
        <v>79522</v>
      </c>
      <c r="F86" s="39">
        <f>'Month (GWh)'!E86+F85</f>
        <v>23686</v>
      </c>
      <c r="G86" s="39">
        <f>'Month (GWh)'!F86+G85</f>
        <v>131637</v>
      </c>
      <c r="H86" s="46">
        <f>'Month (GWh)'!G86+H85</f>
        <v>36266</v>
      </c>
      <c r="I86" s="39">
        <f>'Month (GWh)'!H86+I85</f>
        <v>2404</v>
      </c>
      <c r="J86" s="39">
        <f>'Month (GWh)'!I86+J85</f>
        <v>2404</v>
      </c>
      <c r="K86" s="39">
        <f>'Month (GWh)'!J86+K85</f>
        <v>0</v>
      </c>
      <c r="L86" s="39">
        <f>'Month (GWh)'!K86+L85</f>
        <v>30515.530000000002</v>
      </c>
      <c r="M86" s="39">
        <f>'Month (GWh)'!L86+M85</f>
        <v>684.47</v>
      </c>
      <c r="N86" s="39">
        <f>'Month (GWh)'!M86+N85</f>
        <v>0</v>
      </c>
      <c r="O86" s="39">
        <f>'Month (GWh)'!N86+O85</f>
        <v>69870</v>
      </c>
      <c r="P86" s="39">
        <f>'Month (GWh)'!O86+P85</f>
        <v>61767</v>
      </c>
    </row>
    <row r="87" spans="1:16" x14ac:dyDescent="0.3">
      <c r="A87" s="32">
        <f t="shared" si="6"/>
        <v>2006</v>
      </c>
      <c r="B87" s="14" t="s">
        <v>57</v>
      </c>
      <c r="C87" s="39">
        <f>'Month (GWh)'!B87+C86</f>
        <v>28429</v>
      </c>
      <c r="D87" s="39">
        <f>'Month (GWh)'!C87+D86</f>
        <v>0</v>
      </c>
      <c r="E87" s="39">
        <f>'Month (GWh)'!D87+E86</f>
        <v>89974</v>
      </c>
      <c r="F87" s="39">
        <f>'Month (GWh)'!E87+F86</f>
        <v>25317</v>
      </c>
      <c r="G87" s="39">
        <f>'Month (GWh)'!F87+G86</f>
        <v>143720</v>
      </c>
      <c r="H87" s="46">
        <f>'Month (GWh)'!G87+H86</f>
        <v>48739</v>
      </c>
      <c r="I87" s="39">
        <f>'Month (GWh)'!H87+I86</f>
        <v>2462</v>
      </c>
      <c r="J87" s="39">
        <f>'Month (GWh)'!I87+J86</f>
        <v>2462</v>
      </c>
      <c r="K87" s="39">
        <f>'Month (GWh)'!J87+K86</f>
        <v>0</v>
      </c>
      <c r="L87" s="39">
        <f>'Month (GWh)'!K87+L86</f>
        <v>34260.550000000003</v>
      </c>
      <c r="M87" s="39">
        <f>'Month (GWh)'!L87+M86</f>
        <v>761.45</v>
      </c>
      <c r="N87" s="39">
        <f>'Month (GWh)'!M87+N86</f>
        <v>0</v>
      </c>
      <c r="O87" s="39">
        <f>'Month (GWh)'!N87+O86</f>
        <v>86223</v>
      </c>
      <c r="P87" s="39">
        <f>'Month (GWh)'!O87+P86</f>
        <v>57497</v>
      </c>
    </row>
    <row r="88" spans="1:16" x14ac:dyDescent="0.3">
      <c r="A88" s="32">
        <f t="shared" si="6"/>
        <v>2006</v>
      </c>
      <c r="B88" s="14" t="s">
        <v>58</v>
      </c>
      <c r="C88" s="39">
        <f>'Month (GWh)'!B88+C87</f>
        <v>28429</v>
      </c>
      <c r="D88" s="39">
        <f>'Month (GWh)'!C88+D87</f>
        <v>0</v>
      </c>
      <c r="E88" s="39">
        <f>'Month (GWh)'!D88+E87</f>
        <v>107285</v>
      </c>
      <c r="F88" s="39">
        <f>'Month (GWh)'!E88+F87</f>
        <v>29391</v>
      </c>
      <c r="G88" s="39">
        <f>'Month (GWh)'!F88+G87</f>
        <v>165105</v>
      </c>
      <c r="H88" s="46">
        <f>'Month (GWh)'!G88+H87</f>
        <v>57930</v>
      </c>
      <c r="I88" s="39">
        <f>'Month (GWh)'!H88+I87</f>
        <v>2744</v>
      </c>
      <c r="J88" s="39">
        <f>'Month (GWh)'!I88+J87</f>
        <v>2744</v>
      </c>
      <c r="K88" s="39">
        <f>'Month (GWh)'!J88+K87</f>
        <v>0</v>
      </c>
      <c r="L88" s="39">
        <f>'Month (GWh)'!K88+L87</f>
        <v>37954.300000000003</v>
      </c>
      <c r="M88" s="39">
        <f>'Month (GWh)'!L88+M87</f>
        <v>830.7</v>
      </c>
      <c r="N88" s="39">
        <f>'Month (GWh)'!M88+N87</f>
        <v>0</v>
      </c>
      <c r="O88" s="39">
        <f>'Month (GWh)'!N88+O87</f>
        <v>99459</v>
      </c>
      <c r="P88" s="39">
        <f>'Month (GWh)'!O88+P87</f>
        <v>65646</v>
      </c>
    </row>
    <row r="89" spans="1:16" x14ac:dyDescent="0.3">
      <c r="A89" s="32">
        <f t="shared" si="6"/>
        <v>2006</v>
      </c>
      <c r="B89" s="14" t="s">
        <v>59</v>
      </c>
      <c r="C89" s="39">
        <f>'Month (GWh)'!B89+C88</f>
        <v>29278</v>
      </c>
      <c r="D89" s="39">
        <f>'Month (GWh)'!C89+D88</f>
        <v>738</v>
      </c>
      <c r="E89" s="39">
        <f>'Month (GWh)'!D89+E88</f>
        <v>131030</v>
      </c>
      <c r="F89" s="39">
        <f>'Month (GWh)'!E89+F88</f>
        <v>33459</v>
      </c>
      <c r="G89" s="39">
        <f>'Month (GWh)'!F89+G88</f>
        <v>194505</v>
      </c>
      <c r="H89" s="46">
        <f>'Month (GWh)'!G89+H88</f>
        <v>59414</v>
      </c>
      <c r="I89" s="39">
        <f>'Month (GWh)'!H89+I88</f>
        <v>3057</v>
      </c>
      <c r="J89" s="39">
        <f>'Month (GWh)'!I89+J88</f>
        <v>3057</v>
      </c>
      <c r="K89" s="39">
        <f>'Month (GWh)'!J89+K88</f>
        <v>0</v>
      </c>
      <c r="L89" s="39">
        <f>'Month (GWh)'!K89+L88</f>
        <v>42064.310000000005</v>
      </c>
      <c r="M89" s="39">
        <f>'Month (GWh)'!L89+M88</f>
        <v>918.69</v>
      </c>
      <c r="N89" s="39">
        <f>'Month (GWh)'!M89+N88</f>
        <v>0</v>
      </c>
      <c r="O89" s="39">
        <f>'Month (GWh)'!N89+O88</f>
        <v>105454</v>
      </c>
      <c r="P89" s="39">
        <f>'Month (GWh)'!O89+P88</f>
        <v>89051</v>
      </c>
    </row>
    <row r="90" spans="1:16" x14ac:dyDescent="0.3">
      <c r="A90" s="48">
        <f t="shared" si="6"/>
        <v>2006</v>
      </c>
      <c r="B90" s="14" t="s">
        <v>60</v>
      </c>
      <c r="C90" s="49">
        <f>'Month (GWh)'!B90+C89</f>
        <v>30505</v>
      </c>
      <c r="D90" s="49">
        <f>'Month (GWh)'!C90+D89</f>
        <v>9135</v>
      </c>
      <c r="E90" s="49">
        <f>'Month (GWh)'!D90+E89</f>
        <v>157036</v>
      </c>
      <c r="F90" s="49">
        <f>'Month (GWh)'!E90+F89</f>
        <v>37576</v>
      </c>
      <c r="G90" s="49">
        <f>'Month (GWh)'!F90+G89</f>
        <v>234252</v>
      </c>
      <c r="H90" s="50">
        <f>'Month (GWh)'!G90+H89</f>
        <v>60194</v>
      </c>
      <c r="I90" s="49">
        <f>'Month (GWh)'!H90+I89</f>
        <v>3371</v>
      </c>
      <c r="J90" s="49">
        <f>'Month (GWh)'!I90+J89</f>
        <v>3371</v>
      </c>
      <c r="K90" s="49">
        <f>'Month (GWh)'!J90+K89</f>
        <v>0</v>
      </c>
      <c r="L90" s="49">
        <f>'Month (GWh)'!K90+L89</f>
        <v>46219.790000000008</v>
      </c>
      <c r="M90" s="49">
        <f>'Month (GWh)'!L90+M89</f>
        <v>1027.21</v>
      </c>
      <c r="N90" s="49">
        <f>'Month (GWh)'!M90+N89</f>
        <v>0</v>
      </c>
      <c r="O90" s="49">
        <f>'Month (GWh)'!N90+O89</f>
        <v>110812</v>
      </c>
      <c r="P90" s="49">
        <f>'Month (GWh)'!O90+P89</f>
        <v>123440</v>
      </c>
    </row>
    <row r="91" spans="1:16" x14ac:dyDescent="0.3">
      <c r="A91" s="32">
        <f>A79+1</f>
        <v>2007</v>
      </c>
      <c r="B91" s="54" t="s">
        <v>49</v>
      </c>
      <c r="C91" s="39">
        <f>'Month (GWh)'!B91</f>
        <v>2006</v>
      </c>
      <c r="D91" s="39">
        <f>'Month (GWh)'!C91</f>
        <v>8247.31</v>
      </c>
      <c r="E91" s="39">
        <f>'Month (GWh)'!D91</f>
        <v>23678.5</v>
      </c>
      <c r="F91" s="39">
        <f>'Month (GWh)'!E91</f>
        <v>4030.52</v>
      </c>
      <c r="G91" s="39">
        <f>'Month (GWh)'!F91</f>
        <v>37962.33</v>
      </c>
      <c r="H91" s="46">
        <f>'Month (GWh)'!G91</f>
        <v>796</v>
      </c>
      <c r="I91" s="39">
        <f>'Month (GWh)'!H91</f>
        <v>310.25</v>
      </c>
      <c r="J91" s="39">
        <f>'Month (GWh)'!I91</f>
        <v>310.25</v>
      </c>
      <c r="K91" s="39">
        <f>'Month (GWh)'!J91</f>
        <v>0</v>
      </c>
      <c r="L91" s="39">
        <f>'Month (GWh)'!K91</f>
        <v>4460.87</v>
      </c>
      <c r="M91" s="39">
        <f>'Month (GWh)'!L91</f>
        <v>111.63</v>
      </c>
      <c r="N91" s="39">
        <f>'Month (GWh)'!M91</f>
        <v>0</v>
      </c>
      <c r="O91" s="39">
        <f>'Month (GWh)'!N91</f>
        <v>5678.75</v>
      </c>
      <c r="P91" s="39">
        <f>'Month (GWh)'!O91</f>
        <v>32283.58</v>
      </c>
    </row>
    <row r="92" spans="1:16" x14ac:dyDescent="0.3">
      <c r="A92" s="32">
        <f>A91</f>
        <v>2007</v>
      </c>
      <c r="B92" s="14" t="s">
        <v>50</v>
      </c>
      <c r="C92" s="39">
        <f>'Month (GWh)'!B92+C91</f>
        <v>3475</v>
      </c>
      <c r="D92" s="39">
        <f>'Month (GWh)'!C92+D91</f>
        <v>15459.5</v>
      </c>
      <c r="E92" s="39">
        <f>'Month (GWh)'!D92+E91</f>
        <v>49438.520000000004</v>
      </c>
      <c r="F92" s="39">
        <f>'Month (GWh)'!E92+F91</f>
        <v>7236.51</v>
      </c>
      <c r="G92" s="39">
        <f>'Month (GWh)'!F92+G91</f>
        <v>75609.540000000008</v>
      </c>
      <c r="H92" s="46">
        <f>'Month (GWh)'!G92+H91</f>
        <v>1856</v>
      </c>
      <c r="I92" s="39">
        <f>'Month (GWh)'!H92+I91</f>
        <v>570.73</v>
      </c>
      <c r="J92" s="39">
        <f>'Month (GWh)'!I92+J91</f>
        <v>570.73</v>
      </c>
      <c r="K92" s="39">
        <f>'Month (GWh)'!J92+K91</f>
        <v>0</v>
      </c>
      <c r="L92" s="39">
        <f>'Month (GWh)'!K92+L91</f>
        <v>8803.119999999999</v>
      </c>
      <c r="M92" s="39">
        <f>'Month (GWh)'!L92+M91</f>
        <v>210.86</v>
      </c>
      <c r="N92" s="39">
        <f>'Month (GWh)'!M92+N91</f>
        <v>0</v>
      </c>
      <c r="O92" s="39">
        <f>'Month (GWh)'!N92+O91</f>
        <v>11440.71</v>
      </c>
      <c r="P92" s="39">
        <f>'Month (GWh)'!O92+P91</f>
        <v>64168.83</v>
      </c>
    </row>
    <row r="93" spans="1:16" x14ac:dyDescent="0.3">
      <c r="A93" s="32">
        <f t="shared" ref="A93:A102" si="7">A92</f>
        <v>2007</v>
      </c>
      <c r="B93" s="53" t="s">
        <v>51</v>
      </c>
      <c r="C93" s="39">
        <f>'Month (GWh)'!B93+C92</f>
        <v>3480</v>
      </c>
      <c r="D93" s="39">
        <f>'Month (GWh)'!C93+D92</f>
        <v>23417.02</v>
      </c>
      <c r="E93" s="39">
        <f>'Month (GWh)'!D93+E92</f>
        <v>76742.850000000006</v>
      </c>
      <c r="F93" s="39">
        <f>'Month (GWh)'!E93+F92</f>
        <v>8144.2300000000005</v>
      </c>
      <c r="G93" s="39">
        <f>'Month (GWh)'!F93+G92</f>
        <v>111784.1</v>
      </c>
      <c r="H93" s="46">
        <f>'Month (GWh)'!G93+H92</f>
        <v>6136</v>
      </c>
      <c r="I93" s="39">
        <f>'Month (GWh)'!H93+I92</f>
        <v>848.34</v>
      </c>
      <c r="J93" s="39">
        <f>'Month (GWh)'!I93+J92</f>
        <v>848.34</v>
      </c>
      <c r="K93" s="39">
        <f>'Month (GWh)'!J93+K92</f>
        <v>0</v>
      </c>
      <c r="L93" s="39">
        <f>'Month (GWh)'!K93+L92</f>
        <v>13304.239999999998</v>
      </c>
      <c r="M93" s="39">
        <f>'Month (GWh)'!L93+M92</f>
        <v>323.07</v>
      </c>
      <c r="N93" s="39">
        <f>'Month (GWh)'!M93+N92</f>
        <v>0</v>
      </c>
      <c r="O93" s="39">
        <f>'Month (GWh)'!N93+O92</f>
        <v>20611.650000000001</v>
      </c>
      <c r="P93" s="39">
        <f>'Month (GWh)'!O93+P92</f>
        <v>91172.45</v>
      </c>
    </row>
    <row r="94" spans="1:16" x14ac:dyDescent="0.3">
      <c r="A94" s="32">
        <f t="shared" si="7"/>
        <v>2007</v>
      </c>
      <c r="B94" s="14" t="s">
        <v>52</v>
      </c>
      <c r="C94" s="39">
        <f>'Month (GWh)'!B94+C93</f>
        <v>3480</v>
      </c>
      <c r="D94" s="39">
        <f>'Month (GWh)'!C94+D93</f>
        <v>30437.77</v>
      </c>
      <c r="E94" s="39">
        <f>'Month (GWh)'!D94+E93</f>
        <v>99190.16</v>
      </c>
      <c r="F94" s="39">
        <f>'Month (GWh)'!E94+F93</f>
        <v>8334.82</v>
      </c>
      <c r="G94" s="39">
        <f>'Month (GWh)'!F94+G93</f>
        <v>141442.75</v>
      </c>
      <c r="H94" s="46">
        <f>'Month (GWh)'!G94+H93</f>
        <v>17506</v>
      </c>
      <c r="I94" s="39">
        <f>'Month (GWh)'!H94+I93</f>
        <v>1170.43</v>
      </c>
      <c r="J94" s="39">
        <f>'Month (GWh)'!I94+J93</f>
        <v>1170.43</v>
      </c>
      <c r="K94" s="39">
        <f>'Month (GWh)'!J94+K93</f>
        <v>0</v>
      </c>
      <c r="L94" s="39">
        <f>'Month (GWh)'!K94+L93</f>
        <v>17032.25</v>
      </c>
      <c r="M94" s="39">
        <f>'Month (GWh)'!L94+M93</f>
        <v>412.5</v>
      </c>
      <c r="N94" s="39">
        <f>'Month (GWh)'!M94+N93</f>
        <v>0</v>
      </c>
      <c r="O94" s="39">
        <f>'Month (GWh)'!N94+O93</f>
        <v>36121.18</v>
      </c>
      <c r="P94" s="39">
        <f>'Month (GWh)'!O94+P93</f>
        <v>105321.56999999999</v>
      </c>
    </row>
    <row r="95" spans="1:16" x14ac:dyDescent="0.3">
      <c r="A95" s="32">
        <f t="shared" si="7"/>
        <v>2007</v>
      </c>
      <c r="B95" s="14" t="s">
        <v>53</v>
      </c>
      <c r="C95" s="39">
        <f>'Month (GWh)'!B95+C94</f>
        <v>3480</v>
      </c>
      <c r="D95" s="39">
        <f>'Month (GWh)'!C95+D94</f>
        <v>34439.93</v>
      </c>
      <c r="E95" s="39">
        <f>'Month (GWh)'!D95+E94</f>
        <v>111588.90000000001</v>
      </c>
      <c r="F95" s="39">
        <f>'Month (GWh)'!E95+F94</f>
        <v>8629.17</v>
      </c>
      <c r="G95" s="39">
        <f>'Month (GWh)'!F95+G94</f>
        <v>158138</v>
      </c>
      <c r="H95" s="46">
        <f>'Month (GWh)'!G95+H94</f>
        <v>27541</v>
      </c>
      <c r="I95" s="39">
        <f>'Month (GWh)'!H95+I94</f>
        <v>1489.06</v>
      </c>
      <c r="J95" s="39">
        <f>'Month (GWh)'!I95+J94</f>
        <v>1489.06</v>
      </c>
      <c r="K95" s="39">
        <f>'Month (GWh)'!J95+K94</f>
        <v>0</v>
      </c>
      <c r="L95" s="39">
        <f>'Month (GWh)'!K95+L94</f>
        <v>20484.09</v>
      </c>
      <c r="M95" s="39">
        <f>'Month (GWh)'!L95+M94</f>
        <v>512.26</v>
      </c>
      <c r="N95" s="39">
        <f>'Month (GWh)'!M95+N94</f>
        <v>0</v>
      </c>
      <c r="O95" s="39">
        <f>'Month (GWh)'!N95+O94</f>
        <v>50026.42</v>
      </c>
      <c r="P95" s="39">
        <f>'Month (GWh)'!O95+P94</f>
        <v>108111.57999999999</v>
      </c>
    </row>
    <row r="96" spans="1:16" x14ac:dyDescent="0.3">
      <c r="A96" s="32">
        <f t="shared" si="7"/>
        <v>2007</v>
      </c>
      <c r="B96" s="14" t="s">
        <v>54</v>
      </c>
      <c r="C96" s="39">
        <f>'Month (GWh)'!B96+C95</f>
        <v>3957</v>
      </c>
      <c r="D96" s="39">
        <f>'Month (GWh)'!C96+D95</f>
        <v>38344.270000000004</v>
      </c>
      <c r="E96" s="39">
        <f>'Month (GWh)'!D96+E95</f>
        <v>121946.03000000001</v>
      </c>
      <c r="F96" s="39">
        <f>'Month (GWh)'!E96+F95</f>
        <v>8910.17</v>
      </c>
      <c r="G96" s="39">
        <f>'Month (GWh)'!F96+G95</f>
        <v>173157.48</v>
      </c>
      <c r="H96" s="46">
        <f>'Month (GWh)'!G96+H95</f>
        <v>30304</v>
      </c>
      <c r="I96" s="39">
        <f>'Month (GWh)'!H96+I95</f>
        <v>1850.44</v>
      </c>
      <c r="J96" s="39">
        <f>'Month (GWh)'!I96+J95</f>
        <v>1850.44</v>
      </c>
      <c r="K96" s="39">
        <f>'Month (GWh)'!J96+K95</f>
        <v>0</v>
      </c>
      <c r="L96" s="39">
        <f>'Month (GWh)'!K96+L95</f>
        <v>24330.75</v>
      </c>
      <c r="M96" s="39">
        <f>'Month (GWh)'!L96+M95</f>
        <v>612</v>
      </c>
      <c r="N96" s="39">
        <f>'Month (GWh)'!M96+N95</f>
        <v>0</v>
      </c>
      <c r="O96" s="39">
        <f>'Month (GWh)'!N96+O95</f>
        <v>57097.21</v>
      </c>
      <c r="P96" s="39">
        <f>'Month (GWh)'!O96+P95</f>
        <v>116060.26999999999</v>
      </c>
    </row>
    <row r="97" spans="1:16" x14ac:dyDescent="0.3">
      <c r="A97" s="32">
        <f t="shared" si="7"/>
        <v>2007</v>
      </c>
      <c r="B97" s="14" t="s">
        <v>55</v>
      </c>
      <c r="C97" s="39">
        <f>'Month (GWh)'!B97+C96</f>
        <v>3957</v>
      </c>
      <c r="D97" s="39">
        <f>'Month (GWh)'!C97+D96</f>
        <v>42355.86</v>
      </c>
      <c r="E97" s="39">
        <f>'Month (GWh)'!D97+E96</f>
        <v>132173.31000000003</v>
      </c>
      <c r="F97" s="39">
        <f>'Month (GWh)'!E97+F96</f>
        <v>9155.7800000000007</v>
      </c>
      <c r="G97" s="39">
        <f>'Month (GWh)'!F97+G96</f>
        <v>187641.97</v>
      </c>
      <c r="H97" s="46">
        <f>'Month (GWh)'!G97+H96</f>
        <v>38520</v>
      </c>
      <c r="I97" s="39">
        <f>'Month (GWh)'!H97+I96</f>
        <v>2520.96</v>
      </c>
      <c r="J97" s="39">
        <f>'Month (GWh)'!I97+J96</f>
        <v>2520.96</v>
      </c>
      <c r="K97" s="39">
        <f>'Month (GWh)'!J97+K96</f>
        <v>0</v>
      </c>
      <c r="L97" s="39">
        <f>'Month (GWh)'!K97+L96</f>
        <v>28360.11</v>
      </c>
      <c r="M97" s="39">
        <f>'Month (GWh)'!L97+M96</f>
        <v>704</v>
      </c>
      <c r="N97" s="39">
        <f>'Month (GWh)'!M97+N96</f>
        <v>0</v>
      </c>
      <c r="O97" s="39">
        <f>'Month (GWh)'!N97+O96</f>
        <v>70105.09</v>
      </c>
      <c r="P97" s="39">
        <f>'Month (GWh)'!O97+P96</f>
        <v>117536.87999999999</v>
      </c>
    </row>
    <row r="98" spans="1:16" x14ac:dyDescent="0.3">
      <c r="A98" s="32">
        <f t="shared" si="7"/>
        <v>2007</v>
      </c>
      <c r="B98" s="14" t="s">
        <v>56</v>
      </c>
      <c r="C98" s="39">
        <f>'Month (GWh)'!B98+C97</f>
        <v>4017</v>
      </c>
      <c r="D98" s="39">
        <f>'Month (GWh)'!C98+D97</f>
        <v>46395.06</v>
      </c>
      <c r="E98" s="39">
        <f>'Month (GWh)'!D98+E97</f>
        <v>144787.20000000001</v>
      </c>
      <c r="F98" s="39">
        <f>'Month (GWh)'!E98+F97</f>
        <v>9398.7800000000007</v>
      </c>
      <c r="G98" s="39">
        <f>'Month (GWh)'!F98+G97</f>
        <v>204598.05</v>
      </c>
      <c r="H98" s="46">
        <f>'Month (GWh)'!G98+H97</f>
        <v>41514</v>
      </c>
      <c r="I98" s="39">
        <f>'Month (GWh)'!H98+I97</f>
        <v>3369.03</v>
      </c>
      <c r="J98" s="39">
        <f>'Month (GWh)'!I98+J97</f>
        <v>3369.03</v>
      </c>
      <c r="K98" s="39">
        <f>'Month (GWh)'!J98+K97</f>
        <v>0</v>
      </c>
      <c r="L98" s="39">
        <f>'Month (GWh)'!K98+L97</f>
        <v>32313.78</v>
      </c>
      <c r="M98" s="39">
        <f>'Month (GWh)'!L98+M97</f>
        <v>788.9</v>
      </c>
      <c r="N98" s="39">
        <f>'Month (GWh)'!M98+N97</f>
        <v>0</v>
      </c>
      <c r="O98" s="39">
        <f>'Month (GWh)'!N98+O97</f>
        <v>77985.73</v>
      </c>
      <c r="P98" s="39">
        <f>'Month (GWh)'!O98+P97</f>
        <v>126612.32999999999</v>
      </c>
    </row>
    <row r="99" spans="1:16" x14ac:dyDescent="0.3">
      <c r="A99" s="32">
        <f t="shared" si="7"/>
        <v>2007</v>
      </c>
      <c r="B99" s="14" t="s">
        <v>57</v>
      </c>
      <c r="C99" s="39">
        <f>'Month (GWh)'!B99+C98</f>
        <v>4025</v>
      </c>
      <c r="D99" s="39">
        <f>'Month (GWh)'!C99+D98</f>
        <v>49155.579999999994</v>
      </c>
      <c r="E99" s="39">
        <f>'Month (GWh)'!D99+E98</f>
        <v>159046.92000000001</v>
      </c>
      <c r="F99" s="39">
        <f>'Month (GWh)'!E99+F98</f>
        <v>9706.7800000000007</v>
      </c>
      <c r="G99" s="39">
        <f>'Month (GWh)'!F99+G98</f>
        <v>221934.28999999998</v>
      </c>
      <c r="H99" s="46">
        <f>'Month (GWh)'!G99+H98</f>
        <v>43343</v>
      </c>
      <c r="I99" s="39">
        <f>'Month (GWh)'!H99+I98</f>
        <v>3605.01</v>
      </c>
      <c r="J99" s="39">
        <f>'Month (GWh)'!I99+J98</f>
        <v>3605.01</v>
      </c>
      <c r="K99" s="39">
        <f>'Month (GWh)'!J99+K98</f>
        <v>24.2</v>
      </c>
      <c r="L99" s="39">
        <f>'Month (GWh)'!K99+L98</f>
        <v>36396.129999999997</v>
      </c>
      <c r="M99" s="39">
        <f>'Month (GWh)'!L99+M98</f>
        <v>878.9</v>
      </c>
      <c r="N99" s="39">
        <f>'Month (GWh)'!M99+N98</f>
        <v>0</v>
      </c>
      <c r="O99" s="39">
        <f>'Month (GWh)'!N99+O98</f>
        <v>84247.26</v>
      </c>
      <c r="P99" s="39">
        <f>'Month (GWh)'!O99+P98</f>
        <v>137687.03999999998</v>
      </c>
    </row>
    <row r="100" spans="1:16" x14ac:dyDescent="0.3">
      <c r="A100" s="32">
        <f t="shared" si="7"/>
        <v>2007</v>
      </c>
      <c r="B100" s="14" t="s">
        <v>58</v>
      </c>
      <c r="C100" s="39">
        <f>'Month (GWh)'!B100+C99</f>
        <v>4333</v>
      </c>
      <c r="D100" s="39">
        <f>'Month (GWh)'!C100+D99</f>
        <v>53234.909999999996</v>
      </c>
      <c r="E100" s="39">
        <f>'Month (GWh)'!D100+E99</f>
        <v>184043.82</v>
      </c>
      <c r="F100" s="39">
        <f>'Month (GWh)'!E100+F99</f>
        <v>10481.66</v>
      </c>
      <c r="G100" s="39">
        <f>'Month (GWh)'!F100+G99</f>
        <v>252093.39999999997</v>
      </c>
      <c r="H100" s="46">
        <f>'Month (GWh)'!G100+H99</f>
        <v>49112</v>
      </c>
      <c r="I100" s="39">
        <f>'Month (GWh)'!H100+I99</f>
        <v>4507.17</v>
      </c>
      <c r="J100" s="39">
        <f>'Month (GWh)'!I100+J99</f>
        <v>4507.17</v>
      </c>
      <c r="K100" s="39">
        <f>'Month (GWh)'!J100+K99</f>
        <v>67.239999999999995</v>
      </c>
      <c r="L100" s="39">
        <f>'Month (GWh)'!K100+L99</f>
        <v>40726.149999999994</v>
      </c>
      <c r="M100" s="39">
        <f>'Month (GWh)'!L100+M99</f>
        <v>915.94999999999993</v>
      </c>
      <c r="N100" s="39">
        <f>'Month (GWh)'!M100+N99</f>
        <v>0</v>
      </c>
      <c r="O100" s="39">
        <f>'Month (GWh)'!N100+O99</f>
        <v>95328.549999999988</v>
      </c>
      <c r="P100" s="39">
        <f>'Month (GWh)'!O100+P99</f>
        <v>156764.85999999999</v>
      </c>
    </row>
    <row r="101" spans="1:16" x14ac:dyDescent="0.3">
      <c r="A101" s="32">
        <f t="shared" si="7"/>
        <v>2007</v>
      </c>
      <c r="B101" s="14" t="s">
        <v>59</v>
      </c>
      <c r="C101" s="39">
        <f>'Month (GWh)'!B101+C100</f>
        <v>4671.6499999999996</v>
      </c>
      <c r="D101" s="39">
        <f>'Month (GWh)'!C101+D100</f>
        <v>64338.439999999995</v>
      </c>
      <c r="E101" s="39">
        <f>'Month (GWh)'!D101+E100</f>
        <v>203001.86000000002</v>
      </c>
      <c r="F101" s="39">
        <f>'Month (GWh)'!E101+F100</f>
        <v>13038.23</v>
      </c>
      <c r="G101" s="39">
        <f>'Month (GWh)'!F101+G100</f>
        <v>285050.19999999995</v>
      </c>
      <c r="H101" s="46">
        <f>'Month (GWh)'!G101+H100</f>
        <v>50669.19</v>
      </c>
      <c r="I101" s="39">
        <f>'Month (GWh)'!H101+I100</f>
        <v>5431.29</v>
      </c>
      <c r="J101" s="39">
        <f>'Month (GWh)'!I101+J100</f>
        <v>5431.29</v>
      </c>
      <c r="K101" s="39">
        <f>'Month (GWh)'!J101+K100</f>
        <v>108.19999999999999</v>
      </c>
      <c r="L101" s="39">
        <f>'Month (GWh)'!K101+L100</f>
        <v>45432.779999999992</v>
      </c>
      <c r="M101" s="39">
        <f>'Month (GWh)'!L101+M100</f>
        <v>1023.55</v>
      </c>
      <c r="N101" s="39">
        <f>'Month (GWh)'!M101+N100</f>
        <v>0</v>
      </c>
      <c r="O101" s="39">
        <f>'Month (GWh)'!N101+O100</f>
        <v>102665.04999999999</v>
      </c>
      <c r="P101" s="39">
        <f>'Month (GWh)'!O101+P100</f>
        <v>182385.15999999997</v>
      </c>
    </row>
    <row r="102" spans="1:16" x14ac:dyDescent="0.3">
      <c r="A102" s="48">
        <f t="shared" si="7"/>
        <v>2007</v>
      </c>
      <c r="B102" s="14" t="s">
        <v>60</v>
      </c>
      <c r="C102" s="49">
        <f>'Month (GWh)'!B102+C101</f>
        <v>6471.16</v>
      </c>
      <c r="D102" s="49">
        <f>'Month (GWh)'!C102+D101</f>
        <v>76602.42</v>
      </c>
      <c r="E102" s="49">
        <f>'Month (GWh)'!D102+E101</f>
        <v>225764</v>
      </c>
      <c r="F102" s="49">
        <f>'Month (GWh)'!E102+F101</f>
        <v>14903.15</v>
      </c>
      <c r="G102" s="49">
        <f>'Month (GWh)'!F102+G101</f>
        <v>323740.74999999994</v>
      </c>
      <c r="H102" s="50">
        <f>'Month (GWh)'!G102+H101</f>
        <v>51389.87</v>
      </c>
      <c r="I102" s="49">
        <f>'Month (GWh)'!H102+I101</f>
        <v>6357.57</v>
      </c>
      <c r="J102" s="49">
        <f>'Month (GWh)'!I102+J101</f>
        <v>6357.57</v>
      </c>
      <c r="K102" s="49">
        <f>'Month (GWh)'!J102+K101</f>
        <v>152.52999999999997</v>
      </c>
      <c r="L102" s="49">
        <f>'Month (GWh)'!K102+L101</f>
        <v>49835.159999999989</v>
      </c>
      <c r="M102" s="49">
        <f>'Month (GWh)'!L102+M101</f>
        <v>1136.6499999999999</v>
      </c>
      <c r="N102" s="49">
        <f>'Month (GWh)'!M102+N101</f>
        <v>0</v>
      </c>
      <c r="O102" s="49">
        <f>'Month (GWh)'!N102+O101</f>
        <v>108871.81999999999</v>
      </c>
      <c r="P102" s="49">
        <f>'Month (GWh)'!O102+P101</f>
        <v>214868.94999999998</v>
      </c>
    </row>
    <row r="103" spans="1:16" x14ac:dyDescent="0.3">
      <c r="A103" s="32">
        <f>A91+1</f>
        <v>2008</v>
      </c>
      <c r="B103" s="54" t="s">
        <v>49</v>
      </c>
      <c r="C103" s="39">
        <f>'Month (GWh)'!B103</f>
        <v>4855.9799999999996</v>
      </c>
      <c r="D103" s="39">
        <f>'Month (GWh)'!C103</f>
        <v>11996.11</v>
      </c>
      <c r="E103" s="39">
        <f>'Month (GWh)'!D103</f>
        <v>24361.95</v>
      </c>
      <c r="F103" s="39">
        <f>'Month (GWh)'!E103</f>
        <v>1874.38</v>
      </c>
      <c r="G103" s="39">
        <f>'Month (GWh)'!F103</f>
        <v>43088.41</v>
      </c>
      <c r="H103" s="46">
        <f>'Month (GWh)'!G103</f>
        <v>127.33</v>
      </c>
      <c r="I103" s="39">
        <f>'Month (GWh)'!H103</f>
        <v>1051.77</v>
      </c>
      <c r="J103" s="39">
        <f>'Month (GWh)'!I103</f>
        <v>1051.77</v>
      </c>
      <c r="K103" s="39">
        <f>'Month (GWh)'!J103</f>
        <v>39.479999999999997</v>
      </c>
      <c r="L103" s="39">
        <f>'Month (GWh)'!K103</f>
        <v>4467.91</v>
      </c>
      <c r="M103" s="39">
        <f>'Month (GWh)'!L103</f>
        <v>135.08000000000001</v>
      </c>
      <c r="N103" s="39">
        <f>'Month (GWh)'!M103</f>
        <v>0</v>
      </c>
      <c r="O103" s="39">
        <f>'Month (GWh)'!N103</f>
        <v>5821.56</v>
      </c>
      <c r="P103" s="39">
        <f>'Month (GWh)'!O103</f>
        <v>37266.85</v>
      </c>
    </row>
    <row r="104" spans="1:16" x14ac:dyDescent="0.3">
      <c r="A104" s="32">
        <f>A103</f>
        <v>2008</v>
      </c>
      <c r="B104" s="14" t="s">
        <v>50</v>
      </c>
      <c r="C104" s="39">
        <f>'Month (GWh)'!B104+C103</f>
        <v>6643.94</v>
      </c>
      <c r="D104" s="39">
        <f>'Month (GWh)'!C104+D103</f>
        <v>22560.79</v>
      </c>
      <c r="E104" s="39">
        <f>'Month (GWh)'!D104+E103</f>
        <v>52336.770000000004</v>
      </c>
      <c r="F104" s="39">
        <f>'Month (GWh)'!E104+F103</f>
        <v>2003.45</v>
      </c>
      <c r="G104" s="39">
        <f>'Month (GWh)'!F104+G103</f>
        <v>83544.94</v>
      </c>
      <c r="H104" s="46">
        <f>'Month (GWh)'!G104+H103</f>
        <v>467.16999999999996</v>
      </c>
      <c r="I104" s="39">
        <f>'Month (GWh)'!H104+I103</f>
        <v>1641.22</v>
      </c>
      <c r="J104" s="39">
        <f>'Month (GWh)'!I104+J103</f>
        <v>1641.22</v>
      </c>
      <c r="K104" s="39">
        <f>'Month (GWh)'!J104+K103</f>
        <v>73.919999999999987</v>
      </c>
      <c r="L104" s="39">
        <f>'Month (GWh)'!K104+L103</f>
        <v>9065.24</v>
      </c>
      <c r="M104" s="39">
        <f>'Month (GWh)'!L104+M103</f>
        <v>263.48</v>
      </c>
      <c r="N104" s="39">
        <f>'Month (GWh)'!M104+N103</f>
        <v>0</v>
      </c>
      <c r="O104" s="39">
        <f>'Month (GWh)'!N104+O103</f>
        <v>11511.01</v>
      </c>
      <c r="P104" s="39">
        <f>'Month (GWh)'!O104+P103</f>
        <v>72033.929999999993</v>
      </c>
    </row>
    <row r="105" spans="1:16" x14ac:dyDescent="0.3">
      <c r="A105" s="32">
        <f t="shared" ref="A105:A114" si="8">A104</f>
        <v>2008</v>
      </c>
      <c r="B105" s="14" t="s">
        <v>51</v>
      </c>
      <c r="C105" s="39">
        <f>'Month (GWh)'!B105+C104</f>
        <v>8528.9499999999989</v>
      </c>
      <c r="D105" s="39">
        <f>'Month (GWh)'!C105+D104</f>
        <v>33762.93</v>
      </c>
      <c r="E105" s="39">
        <f>'Month (GWh)'!D105+E104</f>
        <v>82485.710000000006</v>
      </c>
      <c r="F105" s="39">
        <f>'Month (GWh)'!E105+F104</f>
        <v>2094.15</v>
      </c>
      <c r="G105" s="39">
        <f>'Month (GWh)'!F105+G104</f>
        <v>126871.73000000001</v>
      </c>
      <c r="H105" s="46">
        <f>'Month (GWh)'!G105+H104</f>
        <v>719.6099999999999</v>
      </c>
      <c r="I105" s="39">
        <f>'Month (GWh)'!H105+I104</f>
        <v>2428.87</v>
      </c>
      <c r="J105" s="39">
        <f>'Month (GWh)'!I105+J104</f>
        <v>2428.87</v>
      </c>
      <c r="K105" s="39">
        <f>'Month (GWh)'!J105+K104</f>
        <v>114.00999999999999</v>
      </c>
      <c r="L105" s="39">
        <f>'Month (GWh)'!K105+L104</f>
        <v>13997.7</v>
      </c>
      <c r="M105" s="39">
        <f>'Month (GWh)'!L105+M104</f>
        <v>392.98</v>
      </c>
      <c r="N105" s="39">
        <f>'Month (GWh)'!M105+N104</f>
        <v>0</v>
      </c>
      <c r="O105" s="39">
        <f>'Month (GWh)'!N105+O104</f>
        <v>17653.16</v>
      </c>
      <c r="P105" s="39">
        <f>'Month (GWh)'!O105+P104</f>
        <v>109218.57999999999</v>
      </c>
    </row>
    <row r="106" spans="1:16" x14ac:dyDescent="0.3">
      <c r="A106" s="32">
        <f t="shared" si="8"/>
        <v>2008</v>
      </c>
      <c r="B106" s="14" t="s">
        <v>52</v>
      </c>
      <c r="C106" s="39">
        <f>'Month (GWh)'!B106+C105</f>
        <v>11528.97</v>
      </c>
      <c r="D106" s="39">
        <f>'Month (GWh)'!C106+D105</f>
        <v>42918.770000000004</v>
      </c>
      <c r="E106" s="39">
        <f>'Month (GWh)'!D106+E105</f>
        <v>105080.34000000001</v>
      </c>
      <c r="F106" s="39">
        <f>'Month (GWh)'!E106+F105</f>
        <v>2677.78</v>
      </c>
      <c r="G106" s="39">
        <f>'Month (GWh)'!F106+G105</f>
        <v>162205.84000000003</v>
      </c>
      <c r="H106" s="46">
        <f>'Month (GWh)'!G106+H105</f>
        <v>1170.4499999999998</v>
      </c>
      <c r="I106" s="39">
        <f>'Month (GWh)'!H106+I105</f>
        <v>3357.97</v>
      </c>
      <c r="J106" s="39">
        <f>'Month (GWh)'!I106+J105</f>
        <v>3357.97</v>
      </c>
      <c r="K106" s="39">
        <f>'Month (GWh)'!J106+K105</f>
        <v>134.66999999999999</v>
      </c>
      <c r="L106" s="39">
        <f>'Month (GWh)'!K106+L105</f>
        <v>18620.86</v>
      </c>
      <c r="M106" s="39">
        <f>'Month (GWh)'!L106+M105</f>
        <v>490.72</v>
      </c>
      <c r="N106" s="39">
        <f>'Month (GWh)'!M106+N105</f>
        <v>0</v>
      </c>
      <c r="O106" s="39">
        <f>'Month (GWh)'!N106+O105</f>
        <v>23774.66</v>
      </c>
      <c r="P106" s="39">
        <f>'Month (GWh)'!O106+P105</f>
        <v>138431.19</v>
      </c>
    </row>
    <row r="107" spans="1:16" x14ac:dyDescent="0.3">
      <c r="A107" s="32">
        <f t="shared" si="8"/>
        <v>2008</v>
      </c>
      <c r="B107" s="14" t="s">
        <v>53</v>
      </c>
      <c r="C107" s="39">
        <f>'Month (GWh)'!B107+C106</f>
        <v>11821.5</v>
      </c>
      <c r="D107" s="39">
        <f>'Month (GWh)'!C107+D106</f>
        <v>48895.340000000004</v>
      </c>
      <c r="E107" s="39">
        <f>'Month (GWh)'!D107+E106</f>
        <v>122253.15000000001</v>
      </c>
      <c r="F107" s="39">
        <f>'Month (GWh)'!E107+F106</f>
        <v>2960.9700000000003</v>
      </c>
      <c r="G107" s="39">
        <f>'Month (GWh)'!F107+G106</f>
        <v>185930.94000000003</v>
      </c>
      <c r="H107" s="46">
        <f>'Month (GWh)'!G107+H106</f>
        <v>6029.8899999999994</v>
      </c>
      <c r="I107" s="39">
        <f>'Month (GWh)'!H107+I106</f>
        <v>4603.2299999999996</v>
      </c>
      <c r="J107" s="39">
        <f>'Month (GWh)'!I107+J106</f>
        <v>4603.2299999999996</v>
      </c>
      <c r="K107" s="39">
        <f>'Month (GWh)'!J107+K106</f>
        <v>167.37</v>
      </c>
      <c r="L107" s="39">
        <f>'Month (GWh)'!K107+L106</f>
        <v>23028.260000000002</v>
      </c>
      <c r="M107" s="39">
        <f>'Month (GWh)'!L107+M106</f>
        <v>597.26</v>
      </c>
      <c r="N107" s="39">
        <f>'Month (GWh)'!M107+N106</f>
        <v>0</v>
      </c>
      <c r="O107" s="39">
        <f>'Month (GWh)'!N107+O106</f>
        <v>34426</v>
      </c>
      <c r="P107" s="39">
        <f>'Month (GWh)'!O107+P106</f>
        <v>151504.95000000001</v>
      </c>
    </row>
    <row r="108" spans="1:16" x14ac:dyDescent="0.3">
      <c r="A108" s="32">
        <f t="shared" si="8"/>
        <v>2008</v>
      </c>
      <c r="B108" s="14" t="s">
        <v>54</v>
      </c>
      <c r="C108" s="39">
        <f>'Month (GWh)'!B108+C107</f>
        <v>11821.5</v>
      </c>
      <c r="D108" s="39">
        <f>'Month (GWh)'!C108+D107</f>
        <v>54552.04</v>
      </c>
      <c r="E108" s="39">
        <f>'Month (GWh)'!D108+E107</f>
        <v>135060.30000000002</v>
      </c>
      <c r="F108" s="39">
        <f>'Month (GWh)'!E108+F107</f>
        <v>3055.3700000000003</v>
      </c>
      <c r="G108" s="39">
        <f>'Month (GWh)'!F108+G107</f>
        <v>204489.18000000002</v>
      </c>
      <c r="H108" s="46">
        <f>'Month (GWh)'!G108+H107</f>
        <v>11795.47</v>
      </c>
      <c r="I108" s="39">
        <f>'Month (GWh)'!H108+I107</f>
        <v>5703.78</v>
      </c>
      <c r="J108" s="39">
        <f>'Month (GWh)'!I108+J107</f>
        <v>5703.78</v>
      </c>
      <c r="K108" s="39">
        <f>'Month (GWh)'!J108+K107</f>
        <v>196.2</v>
      </c>
      <c r="L108" s="39">
        <f>'Month (GWh)'!K108+L107</f>
        <v>26835.88</v>
      </c>
      <c r="M108" s="39">
        <f>'Month (GWh)'!L108+M107</f>
        <v>701.66</v>
      </c>
      <c r="N108" s="39">
        <f>'Month (GWh)'!M108+N107</f>
        <v>0</v>
      </c>
      <c r="O108" s="39">
        <f>'Month (GWh)'!N108+O107</f>
        <v>45232.99</v>
      </c>
      <c r="P108" s="39">
        <f>'Month (GWh)'!O108+P107</f>
        <v>159256.20000000001</v>
      </c>
    </row>
    <row r="109" spans="1:16" x14ac:dyDescent="0.3">
      <c r="A109" s="32">
        <f t="shared" si="8"/>
        <v>2008</v>
      </c>
      <c r="B109" s="14" t="s">
        <v>55</v>
      </c>
      <c r="C109" s="39">
        <f>'Month (GWh)'!B109+C108</f>
        <v>11830.36</v>
      </c>
      <c r="D109" s="39">
        <f>'Month (GWh)'!C109+D108</f>
        <v>60275.95</v>
      </c>
      <c r="E109" s="39">
        <f>'Month (GWh)'!D109+E108</f>
        <v>161486.63</v>
      </c>
      <c r="F109" s="39">
        <f>'Month (GWh)'!E109+F108</f>
        <v>3289.84</v>
      </c>
      <c r="G109" s="39">
        <f>'Month (GWh)'!F109+G108</f>
        <v>236882.74000000002</v>
      </c>
      <c r="H109" s="46">
        <f>'Month (GWh)'!G109+H108</f>
        <v>17921</v>
      </c>
      <c r="I109" s="39">
        <f>'Month (GWh)'!H109+I108</f>
        <v>6638.65</v>
      </c>
      <c r="J109" s="39">
        <f>'Month (GWh)'!I109+J108</f>
        <v>6638.65</v>
      </c>
      <c r="K109" s="39">
        <f>'Month (GWh)'!J109+K108</f>
        <v>228.73999999999998</v>
      </c>
      <c r="L109" s="39">
        <f>'Month (GWh)'!K109+L108</f>
        <v>31004.959999999999</v>
      </c>
      <c r="M109" s="39">
        <f>'Month (GWh)'!L109+M108</f>
        <v>798.56</v>
      </c>
      <c r="N109" s="39">
        <f>'Month (GWh)'!M109+N108</f>
        <v>0</v>
      </c>
      <c r="O109" s="39">
        <f>'Month (GWh)'!N109+O108</f>
        <v>56591.899999999994</v>
      </c>
      <c r="P109" s="39">
        <f>'Month (GWh)'!O109+P108</f>
        <v>180290.86000000002</v>
      </c>
    </row>
    <row r="110" spans="1:16" x14ac:dyDescent="0.3">
      <c r="A110" s="32">
        <f t="shared" si="8"/>
        <v>2008</v>
      </c>
      <c r="B110" s="14" t="s">
        <v>56</v>
      </c>
      <c r="C110" s="39">
        <f>'Month (GWh)'!B110+C109</f>
        <v>11830.36</v>
      </c>
      <c r="D110" s="39">
        <f>'Month (GWh)'!C110+D109</f>
        <v>65612.76999999999</v>
      </c>
      <c r="E110" s="39">
        <f>'Month (GWh)'!D110+E109</f>
        <v>176915.71</v>
      </c>
      <c r="F110" s="39">
        <f>'Month (GWh)'!E110+F109</f>
        <v>3467.4500000000003</v>
      </c>
      <c r="G110" s="39">
        <f>'Month (GWh)'!F110+G109</f>
        <v>257826.25000000003</v>
      </c>
      <c r="H110" s="46">
        <f>'Month (GWh)'!G110+H109</f>
        <v>24138.28</v>
      </c>
      <c r="I110" s="39">
        <f>'Month (GWh)'!H110+I109</f>
        <v>7519.2199999999993</v>
      </c>
      <c r="J110" s="39">
        <f>'Month (GWh)'!I110+J109</f>
        <v>7519.2199999999993</v>
      </c>
      <c r="K110" s="39">
        <f>'Month (GWh)'!J110+K109</f>
        <v>272.2</v>
      </c>
      <c r="L110" s="39">
        <f>'Month (GWh)'!K110+L109</f>
        <v>35064.050000000003</v>
      </c>
      <c r="M110" s="39">
        <f>'Month (GWh)'!L110+M109</f>
        <v>898.65</v>
      </c>
      <c r="N110" s="39">
        <f>'Month (GWh)'!M110+N109</f>
        <v>0</v>
      </c>
      <c r="O110" s="39">
        <f>'Month (GWh)'!N110+O109</f>
        <v>67892.37999999999</v>
      </c>
      <c r="P110" s="39">
        <f>'Month (GWh)'!O110+P109</f>
        <v>189933.89</v>
      </c>
    </row>
    <row r="111" spans="1:16" x14ac:dyDescent="0.3">
      <c r="A111" s="32">
        <f t="shared" si="8"/>
        <v>2008</v>
      </c>
      <c r="B111" s="14" t="s">
        <v>57</v>
      </c>
      <c r="C111" s="39">
        <f>'Month (GWh)'!B111+C110</f>
        <v>11830.36</v>
      </c>
      <c r="D111" s="39">
        <f>'Month (GWh)'!C111+D110</f>
        <v>68787.87999999999</v>
      </c>
      <c r="E111" s="39">
        <f>'Month (GWh)'!D111+E110</f>
        <v>188751.94</v>
      </c>
      <c r="F111" s="39">
        <f>'Month (GWh)'!E111+F110</f>
        <v>3851.9500000000003</v>
      </c>
      <c r="G111" s="39">
        <f>'Month (GWh)'!F111+G110</f>
        <v>273222.09000000003</v>
      </c>
      <c r="H111" s="46">
        <f>'Month (GWh)'!G111+H110</f>
        <v>28241.21</v>
      </c>
      <c r="I111" s="39">
        <f>'Month (GWh)'!H111+I110</f>
        <v>7852.369999999999</v>
      </c>
      <c r="J111" s="39">
        <f>'Month (GWh)'!I111+J110</f>
        <v>7852.369999999999</v>
      </c>
      <c r="K111" s="39">
        <f>'Month (GWh)'!J111+K110</f>
        <v>303.77999999999997</v>
      </c>
      <c r="L111" s="39">
        <f>'Month (GWh)'!K111+L110</f>
        <v>39058.25</v>
      </c>
      <c r="M111" s="39">
        <f>'Month (GWh)'!L111+M110</f>
        <v>949.68</v>
      </c>
      <c r="N111" s="39">
        <f>'Month (GWh)'!M111+N110</f>
        <v>0</v>
      </c>
      <c r="O111" s="39">
        <f>'Month (GWh)'!N111+O110</f>
        <v>76405.26999999999</v>
      </c>
      <c r="P111" s="39">
        <f>'Month (GWh)'!O111+P110</f>
        <v>196816.84000000003</v>
      </c>
    </row>
    <row r="112" spans="1:16" x14ac:dyDescent="0.3">
      <c r="A112" s="32">
        <f t="shared" si="8"/>
        <v>2008</v>
      </c>
      <c r="B112" s="14" t="s">
        <v>58</v>
      </c>
      <c r="C112" s="39">
        <f>'Month (GWh)'!B112+C111</f>
        <v>11830.36</v>
      </c>
      <c r="D112" s="39">
        <f>'Month (GWh)'!C112+D111</f>
        <v>74028.759999999995</v>
      </c>
      <c r="E112" s="39">
        <f>'Month (GWh)'!D112+E111</f>
        <v>220034.4</v>
      </c>
      <c r="F112" s="39">
        <f>'Month (GWh)'!E112+F111</f>
        <v>4657.2700000000004</v>
      </c>
      <c r="G112" s="39">
        <f>'Month (GWh)'!F112+G111</f>
        <v>310550.76</v>
      </c>
      <c r="H112" s="46">
        <f>'Month (GWh)'!G112+H111</f>
        <v>39206.29</v>
      </c>
      <c r="I112" s="39">
        <f>'Month (GWh)'!H112+I111</f>
        <v>8593.31</v>
      </c>
      <c r="J112" s="39">
        <f>'Month (GWh)'!I112+J111</f>
        <v>8593.31</v>
      </c>
      <c r="K112" s="39">
        <f>'Month (GWh)'!J112+K111</f>
        <v>333.48999999999995</v>
      </c>
      <c r="L112" s="39">
        <f>'Month (GWh)'!K112+L111</f>
        <v>43409.020000000004</v>
      </c>
      <c r="M112" s="39">
        <f>'Month (GWh)'!L112+M111</f>
        <v>1041.3999999999999</v>
      </c>
      <c r="N112" s="39">
        <f>'Month (GWh)'!M112+N111</f>
        <v>0</v>
      </c>
      <c r="O112" s="39">
        <f>'Month (GWh)'!N112+O111</f>
        <v>92583.499999999985</v>
      </c>
      <c r="P112" s="39">
        <f>'Month (GWh)'!O112+P111</f>
        <v>217967.28000000003</v>
      </c>
    </row>
    <row r="113" spans="1:16" x14ac:dyDescent="0.3">
      <c r="A113" s="32">
        <f t="shared" si="8"/>
        <v>2008</v>
      </c>
      <c r="B113" s="14" t="s">
        <v>59</v>
      </c>
      <c r="C113" s="39">
        <f>'Month (GWh)'!B113+C112</f>
        <v>11843.2</v>
      </c>
      <c r="D113" s="39">
        <f>'Month (GWh)'!C113+D112</f>
        <v>82039.53</v>
      </c>
      <c r="E113" s="39">
        <f>'Month (GWh)'!D113+E112</f>
        <v>250868.51</v>
      </c>
      <c r="F113" s="39">
        <f>'Month (GWh)'!E113+F112</f>
        <v>6651.1</v>
      </c>
      <c r="G113" s="39">
        <f>'Month (GWh)'!F113+G112</f>
        <v>351402.31</v>
      </c>
      <c r="H113" s="46">
        <f>'Month (GWh)'!G113+H112</f>
        <v>43912.98</v>
      </c>
      <c r="I113" s="39">
        <f>'Month (GWh)'!H113+I112</f>
        <v>9360.32</v>
      </c>
      <c r="J113" s="39">
        <f>'Month (GWh)'!I113+J112</f>
        <v>9360.32</v>
      </c>
      <c r="K113" s="39">
        <f>'Month (GWh)'!J113+K112</f>
        <v>361.28999999999996</v>
      </c>
      <c r="L113" s="39">
        <f>'Month (GWh)'!K113+L112</f>
        <v>48020.960000000006</v>
      </c>
      <c r="M113" s="39">
        <f>'Month (GWh)'!L113+M112</f>
        <v>1166.5299999999997</v>
      </c>
      <c r="N113" s="39">
        <f>'Month (GWh)'!M113+N112</f>
        <v>0</v>
      </c>
      <c r="O113" s="39">
        <f>'Month (GWh)'!N113+O112</f>
        <v>102822.04999999999</v>
      </c>
      <c r="P113" s="39">
        <f>'Month (GWh)'!O113+P112</f>
        <v>248580.28000000003</v>
      </c>
    </row>
    <row r="114" spans="1:16" x14ac:dyDescent="0.3">
      <c r="A114" s="48">
        <f t="shared" si="8"/>
        <v>2008</v>
      </c>
      <c r="B114" s="14" t="s">
        <v>60</v>
      </c>
      <c r="C114" s="49">
        <f>'Month (GWh)'!B114+C113</f>
        <v>12174.12</v>
      </c>
      <c r="D114" s="49">
        <f>'Month (GWh)'!C114+D113</f>
        <v>90563.09</v>
      </c>
      <c r="E114" s="49">
        <f>'Month (GWh)'!D114+E113</f>
        <v>285582.37</v>
      </c>
      <c r="F114" s="49">
        <f>'Month (GWh)'!E114+F113</f>
        <v>9045.49</v>
      </c>
      <c r="G114" s="49">
        <f>'Month (GWh)'!F114+G113</f>
        <v>397365.04</v>
      </c>
      <c r="H114" s="50">
        <f>'Month (GWh)'!G114+H113</f>
        <v>45949.380000000005</v>
      </c>
      <c r="I114" s="49">
        <f>'Month (GWh)'!H114+I113</f>
        <v>10388.700000000001</v>
      </c>
      <c r="J114" s="49">
        <f>'Month (GWh)'!I114+J113</f>
        <v>10388.700000000001</v>
      </c>
      <c r="K114" s="49">
        <f>'Month (GWh)'!J114+K113</f>
        <v>389.09</v>
      </c>
      <c r="L114" s="49">
        <f>'Month (GWh)'!K114+L113</f>
        <v>52963.200000000004</v>
      </c>
      <c r="M114" s="49">
        <f>'Month (GWh)'!L114+M113</f>
        <v>1296.9599999999998</v>
      </c>
      <c r="N114" s="49">
        <f>'Month (GWh)'!M114+N113</f>
        <v>0</v>
      </c>
      <c r="O114" s="49">
        <f>'Month (GWh)'!N114+O113</f>
        <v>110987.30999999998</v>
      </c>
      <c r="P114" s="49">
        <f>'Month (GWh)'!O114+P113</f>
        <v>286377.75</v>
      </c>
    </row>
    <row r="115" spans="1:16" x14ac:dyDescent="0.3">
      <c r="A115" s="32">
        <f>A103+1</f>
        <v>2009</v>
      </c>
      <c r="B115" s="54" t="s">
        <v>49</v>
      </c>
      <c r="C115" s="39">
        <f>'Month (GWh)'!B115</f>
        <v>69.459999999999994</v>
      </c>
      <c r="D115" s="39">
        <f>'Month (GWh)'!C115</f>
        <v>9017.9599999999991</v>
      </c>
      <c r="E115" s="39">
        <f>'Month (GWh)'!D115</f>
        <v>32740.53</v>
      </c>
      <c r="F115" s="39">
        <f>'Month (GWh)'!E115</f>
        <v>4540.7</v>
      </c>
      <c r="G115" s="39">
        <f>'Month (GWh)'!F115</f>
        <v>46368.65</v>
      </c>
      <c r="H115" s="46">
        <f>'Month (GWh)'!G115</f>
        <v>8819.32</v>
      </c>
      <c r="I115" s="39">
        <f>'Month (GWh)'!H115</f>
        <v>922.87</v>
      </c>
      <c r="J115" s="39">
        <f>'Month (GWh)'!I115</f>
        <v>922.87</v>
      </c>
      <c r="K115" s="39">
        <f>'Month (GWh)'!J115</f>
        <v>33.630000000000003</v>
      </c>
      <c r="L115" s="39">
        <f>'Month (GWh)'!K115</f>
        <v>4888.8</v>
      </c>
      <c r="M115" s="39">
        <f>'Month (GWh)'!L115</f>
        <v>130.72</v>
      </c>
      <c r="N115" s="39">
        <f>'Month (GWh)'!M115</f>
        <v>0</v>
      </c>
      <c r="O115" s="39">
        <f>'Month (GWh)'!N115</f>
        <v>14795.33</v>
      </c>
      <c r="P115" s="39">
        <f>'Month (GWh)'!O115</f>
        <v>31573.31</v>
      </c>
    </row>
    <row r="116" spans="1:16" x14ac:dyDescent="0.3">
      <c r="A116" s="32">
        <f>A115</f>
        <v>2009</v>
      </c>
      <c r="B116" s="14" t="s">
        <v>50</v>
      </c>
      <c r="C116" s="39">
        <f>'Month (GWh)'!B116+C115</f>
        <v>1146.18</v>
      </c>
      <c r="D116" s="39">
        <f>'Month (GWh)'!C116+D115</f>
        <v>17407.87</v>
      </c>
      <c r="E116" s="39">
        <f>'Month (GWh)'!D116+E115</f>
        <v>65203.92</v>
      </c>
      <c r="F116" s="39">
        <f>'Month (GWh)'!E116+F115</f>
        <v>8592.0499999999993</v>
      </c>
      <c r="G116" s="39">
        <f>'Month (GWh)'!F116+G115</f>
        <v>92350.03</v>
      </c>
      <c r="H116" s="46">
        <f>'Month (GWh)'!G116+H115</f>
        <v>11323.97</v>
      </c>
      <c r="I116" s="39">
        <f>'Month (GWh)'!H116+I115</f>
        <v>2210.59</v>
      </c>
      <c r="J116" s="39">
        <f>'Month (GWh)'!I116+J115</f>
        <v>2210.59</v>
      </c>
      <c r="K116" s="39">
        <f>'Month (GWh)'!J116+K115</f>
        <v>59.74</v>
      </c>
      <c r="L116" s="39">
        <f>'Month (GWh)'!K116+L115</f>
        <v>9414.8100000000013</v>
      </c>
      <c r="M116" s="39">
        <f>'Month (GWh)'!L116+M115</f>
        <v>250.20999999999998</v>
      </c>
      <c r="N116" s="39">
        <f>'Month (GWh)'!M116+N115</f>
        <v>0</v>
      </c>
      <c r="O116" s="39">
        <f>'Month (GWh)'!N116+O115</f>
        <v>23259.32</v>
      </c>
      <c r="P116" s="39">
        <f>'Month (GWh)'!O116+P115</f>
        <v>69090.7</v>
      </c>
    </row>
    <row r="117" spans="1:16" x14ac:dyDescent="0.3">
      <c r="A117" s="32">
        <f t="shared" ref="A117:A126" si="9">A116</f>
        <v>2009</v>
      </c>
      <c r="B117" s="14" t="s">
        <v>51</v>
      </c>
      <c r="C117" s="39">
        <f>'Month (GWh)'!B117+C116</f>
        <v>1464.27</v>
      </c>
      <c r="D117" s="39">
        <f>'Month (GWh)'!C117+D116</f>
        <v>25423.360000000001</v>
      </c>
      <c r="E117" s="39">
        <f>'Month (GWh)'!D117+E116</f>
        <v>102020.51</v>
      </c>
      <c r="F117" s="39">
        <f>'Month (GWh)'!E117+F116</f>
        <v>13422.8</v>
      </c>
      <c r="G117" s="39">
        <f>'Month (GWh)'!F117+G116</f>
        <v>142330.95000000001</v>
      </c>
      <c r="H117" s="46">
        <f>'Month (GWh)'!G117+H116</f>
        <v>15334.419999999998</v>
      </c>
      <c r="I117" s="39">
        <f>'Month (GWh)'!H117+I116</f>
        <v>3527.4</v>
      </c>
      <c r="J117" s="39">
        <f>'Month (GWh)'!I117+J116</f>
        <v>3527.4</v>
      </c>
      <c r="K117" s="39">
        <f>'Month (GWh)'!J117+K116</f>
        <v>84.240000000000009</v>
      </c>
      <c r="L117" s="39">
        <f>'Month (GWh)'!K117+L116</f>
        <v>13852.970000000001</v>
      </c>
      <c r="M117" s="39">
        <f>'Month (GWh)'!L117+M116</f>
        <v>380.08</v>
      </c>
      <c r="N117" s="39">
        <f>'Month (GWh)'!M117+N116</f>
        <v>0</v>
      </c>
      <c r="O117" s="39">
        <f>'Month (GWh)'!N117+O116</f>
        <v>33179.11</v>
      </c>
      <c r="P117" s="39">
        <f>'Month (GWh)'!O117+P116</f>
        <v>109151.82999999999</v>
      </c>
    </row>
    <row r="118" spans="1:16" x14ac:dyDescent="0.3">
      <c r="A118" s="32">
        <f t="shared" si="9"/>
        <v>2009</v>
      </c>
      <c r="B118" s="14" t="s">
        <v>52</v>
      </c>
      <c r="C118" s="39">
        <f>'Month (GWh)'!B118+C117</f>
        <v>1464.27</v>
      </c>
      <c r="D118" s="39">
        <f>'Month (GWh)'!C118+D117</f>
        <v>32959</v>
      </c>
      <c r="E118" s="39">
        <f>'Month (GWh)'!D118+E117</f>
        <v>124396.4</v>
      </c>
      <c r="F118" s="39">
        <f>'Month (GWh)'!E118+F117</f>
        <v>19671.169999999998</v>
      </c>
      <c r="G118" s="39">
        <f>'Month (GWh)'!F118+G117</f>
        <v>178490.86000000002</v>
      </c>
      <c r="H118" s="46">
        <f>'Month (GWh)'!G118+H117</f>
        <v>24540.769999999997</v>
      </c>
      <c r="I118" s="39">
        <f>'Month (GWh)'!H118+I117</f>
        <v>4740.54</v>
      </c>
      <c r="J118" s="39">
        <f>'Month (GWh)'!I118+J117</f>
        <v>4740.54</v>
      </c>
      <c r="K118" s="39">
        <f>'Month (GWh)'!J118+K117</f>
        <v>106.24000000000001</v>
      </c>
      <c r="L118" s="39">
        <f>'Month (GWh)'!K118+L117</f>
        <v>18637.330000000002</v>
      </c>
      <c r="M118" s="39">
        <f>'Month (GWh)'!L118+M117</f>
        <v>491.77</v>
      </c>
      <c r="N118" s="39">
        <f>'Month (GWh)'!M118+N117</f>
        <v>0</v>
      </c>
      <c r="O118" s="39">
        <f>'Month (GWh)'!N118+O117</f>
        <v>48516.65</v>
      </c>
      <c r="P118" s="39">
        <f>'Month (GWh)'!O118+P117</f>
        <v>129974.19999999998</v>
      </c>
    </row>
    <row r="119" spans="1:16" x14ac:dyDescent="0.3">
      <c r="A119" s="32">
        <f t="shared" si="9"/>
        <v>2009</v>
      </c>
      <c r="B119" s="14" t="s">
        <v>53</v>
      </c>
      <c r="C119" s="39">
        <f>'Month (GWh)'!B119+C118</f>
        <v>1464.27</v>
      </c>
      <c r="D119" s="39">
        <f>'Month (GWh)'!C119+D118</f>
        <v>36811.949999999997</v>
      </c>
      <c r="E119" s="39">
        <f>'Month (GWh)'!D119+E118</f>
        <v>142121.51999999999</v>
      </c>
      <c r="F119" s="39">
        <f>'Month (GWh)'!E119+F118</f>
        <v>26343.839999999997</v>
      </c>
      <c r="G119" s="39">
        <f>'Month (GWh)'!F119+G118</f>
        <v>206741.61000000002</v>
      </c>
      <c r="H119" s="46">
        <f>'Month (GWh)'!G119+H118</f>
        <v>33017.85</v>
      </c>
      <c r="I119" s="39">
        <f>'Month (GWh)'!H119+I118</f>
        <v>6237.9</v>
      </c>
      <c r="J119" s="39">
        <f>'Month (GWh)'!I119+J118</f>
        <v>6237.9</v>
      </c>
      <c r="K119" s="39">
        <f>'Month (GWh)'!J119+K118</f>
        <v>126.9</v>
      </c>
      <c r="L119" s="39">
        <f>'Month (GWh)'!K119+L118</f>
        <v>23302.57</v>
      </c>
      <c r="M119" s="39">
        <f>'Month (GWh)'!L119+M118</f>
        <v>585.21</v>
      </c>
      <c r="N119" s="39">
        <f>'Month (GWh)'!M119+N118</f>
        <v>0</v>
      </c>
      <c r="O119" s="39">
        <f>'Month (GWh)'!N119+O118</f>
        <v>63270.43</v>
      </c>
      <c r="P119" s="39">
        <f>'Month (GWh)'!O119+P118</f>
        <v>143471.16999999998</v>
      </c>
    </row>
    <row r="120" spans="1:16" x14ac:dyDescent="0.3">
      <c r="A120" s="32">
        <f t="shared" si="9"/>
        <v>2009</v>
      </c>
      <c r="B120" s="14" t="s">
        <v>54</v>
      </c>
      <c r="C120" s="39">
        <f>'Month (GWh)'!B120+C119</f>
        <v>1464.27</v>
      </c>
      <c r="D120" s="39">
        <f>'Month (GWh)'!C120+D119</f>
        <v>39402.589999999997</v>
      </c>
      <c r="E120" s="39">
        <f>'Month (GWh)'!D120+E119</f>
        <v>153902.62</v>
      </c>
      <c r="F120" s="39">
        <f>'Month (GWh)'!E120+F119</f>
        <v>32448.029999999995</v>
      </c>
      <c r="G120" s="39">
        <f>'Month (GWh)'!F120+G119</f>
        <v>227217.54</v>
      </c>
      <c r="H120" s="46">
        <f>'Month (GWh)'!G120+H119</f>
        <v>41563.800000000003</v>
      </c>
      <c r="I120" s="39">
        <f>'Month (GWh)'!H120+I119</f>
        <v>7560.53</v>
      </c>
      <c r="J120" s="39">
        <f>'Month (GWh)'!I120+J119</f>
        <v>7560.53</v>
      </c>
      <c r="K120" s="39">
        <f>'Month (GWh)'!J120+K119</f>
        <v>149.36000000000001</v>
      </c>
      <c r="L120" s="39">
        <f>'Month (GWh)'!K120+L119</f>
        <v>27199.91</v>
      </c>
      <c r="M120" s="39">
        <f>'Month (GWh)'!L120+M119</f>
        <v>688.76</v>
      </c>
      <c r="N120" s="39">
        <f>'Month (GWh)'!M120+N119</f>
        <v>0</v>
      </c>
      <c r="O120" s="39">
        <f>'Month (GWh)'!N120+O119</f>
        <v>77162.36</v>
      </c>
      <c r="P120" s="39">
        <f>'Month (GWh)'!O120+P119</f>
        <v>150055.16999999998</v>
      </c>
    </row>
    <row r="121" spans="1:16" x14ac:dyDescent="0.3">
      <c r="A121" s="32">
        <f t="shared" si="9"/>
        <v>2009</v>
      </c>
      <c r="B121" s="14" t="s">
        <v>55</v>
      </c>
      <c r="C121" s="39">
        <f>'Month (GWh)'!B121+C120</f>
        <v>1464.27</v>
      </c>
      <c r="D121" s="39">
        <f>'Month (GWh)'!C121+D120</f>
        <v>41759.769999999997</v>
      </c>
      <c r="E121" s="39">
        <f>'Month (GWh)'!D121+E120</f>
        <v>163828.01999999999</v>
      </c>
      <c r="F121" s="39">
        <f>'Month (GWh)'!E121+F120</f>
        <v>41117.799999999996</v>
      </c>
      <c r="G121" s="39">
        <f>'Month (GWh)'!F121+G120</f>
        <v>248169.90000000002</v>
      </c>
      <c r="H121" s="46">
        <f>'Month (GWh)'!G121+H120</f>
        <v>46414.37</v>
      </c>
      <c r="I121" s="39">
        <f>'Month (GWh)'!H121+I120</f>
        <v>8502.42</v>
      </c>
      <c r="J121" s="39">
        <f>'Month (GWh)'!I121+J120</f>
        <v>8502.42</v>
      </c>
      <c r="K121" s="39">
        <f>'Month (GWh)'!J121+K120</f>
        <v>168.37</v>
      </c>
      <c r="L121" s="39">
        <f>'Month (GWh)'!K121+L120</f>
        <v>31079.919999999998</v>
      </c>
      <c r="M121" s="39">
        <f>'Month (GWh)'!L121+M120</f>
        <v>790.06999999999994</v>
      </c>
      <c r="N121" s="39">
        <f>'Month (GWh)'!M121+N120</f>
        <v>0</v>
      </c>
      <c r="O121" s="39">
        <f>'Month (GWh)'!N121+O120</f>
        <v>86955.15</v>
      </c>
      <c r="P121" s="39">
        <f>'Month (GWh)'!O121+P120</f>
        <v>161214.74</v>
      </c>
    </row>
    <row r="122" spans="1:16" x14ac:dyDescent="0.3">
      <c r="A122" s="32">
        <f t="shared" si="9"/>
        <v>2009</v>
      </c>
      <c r="B122" s="14" t="s">
        <v>56</v>
      </c>
      <c r="C122" s="39">
        <f>'Month (GWh)'!B122+C121</f>
        <v>1523.25</v>
      </c>
      <c r="D122" s="39">
        <f>'Month (GWh)'!C122+D121</f>
        <v>45480.06</v>
      </c>
      <c r="E122" s="39">
        <f>'Month (GWh)'!D122+E121</f>
        <v>178895.15</v>
      </c>
      <c r="F122" s="39">
        <f>'Month (GWh)'!E122+F121</f>
        <v>51455.849999999991</v>
      </c>
      <c r="G122" s="39">
        <f>'Month (GWh)'!F122+G121</f>
        <v>277354.35000000003</v>
      </c>
      <c r="H122" s="46">
        <f>'Month (GWh)'!G122+H121</f>
        <v>49147</v>
      </c>
      <c r="I122" s="39">
        <f>'Month (GWh)'!H122+I121</f>
        <v>9371.42</v>
      </c>
      <c r="J122" s="39">
        <f>'Month (GWh)'!I122+J121</f>
        <v>9371.42</v>
      </c>
      <c r="K122" s="39">
        <f>'Month (GWh)'!J122+K121</f>
        <v>191.43</v>
      </c>
      <c r="L122" s="39">
        <f>'Month (GWh)'!K122+L121</f>
        <v>34822.949999999997</v>
      </c>
      <c r="M122" s="39">
        <f>'Month (GWh)'!L122+M121</f>
        <v>895.68999999999994</v>
      </c>
      <c r="N122" s="39">
        <f>'Month (GWh)'!M122+N121</f>
        <v>0</v>
      </c>
      <c r="O122" s="39">
        <f>'Month (GWh)'!N122+O121</f>
        <v>94428.479999999996</v>
      </c>
      <c r="P122" s="39">
        <f>'Month (GWh)'!O122+P121</f>
        <v>182925.86</v>
      </c>
    </row>
    <row r="123" spans="1:16" x14ac:dyDescent="0.3">
      <c r="A123" s="32">
        <f t="shared" si="9"/>
        <v>2009</v>
      </c>
      <c r="B123" s="14" t="s">
        <v>57</v>
      </c>
      <c r="C123" s="39">
        <f>'Month (GWh)'!B123+C122</f>
        <v>1523.25</v>
      </c>
      <c r="D123" s="39">
        <f>'Month (GWh)'!C123+D122</f>
        <v>46679.93</v>
      </c>
      <c r="E123" s="39">
        <f>'Month (GWh)'!D123+E122</f>
        <v>197548.62</v>
      </c>
      <c r="F123" s="39">
        <f>'Month (GWh)'!E123+F122</f>
        <v>62769.529999999992</v>
      </c>
      <c r="G123" s="39">
        <f>'Month (GWh)'!F123+G122</f>
        <v>308521.37000000005</v>
      </c>
      <c r="H123" s="46">
        <f>'Month (GWh)'!G123+H122</f>
        <v>54007.839999999997</v>
      </c>
      <c r="I123" s="39">
        <f>'Month (GWh)'!H123+I122</f>
        <v>9601.49</v>
      </c>
      <c r="J123" s="39">
        <f>'Month (GWh)'!I123+J122</f>
        <v>9601.49</v>
      </c>
      <c r="K123" s="39">
        <f>'Month (GWh)'!J123+K122</f>
        <v>212.25</v>
      </c>
      <c r="L123" s="39">
        <f>'Month (GWh)'!K123+L122</f>
        <v>38855.71</v>
      </c>
      <c r="M123" s="39">
        <f>'Month (GWh)'!L123+M122</f>
        <v>991.32999999999993</v>
      </c>
      <c r="N123" s="39">
        <f>'Month (GWh)'!M123+N122</f>
        <v>0</v>
      </c>
      <c r="O123" s="39">
        <f>'Month (GWh)'!N123+O122</f>
        <v>103668.62</v>
      </c>
      <c r="P123" s="39">
        <f>'Month (GWh)'!O123+P122</f>
        <v>204852.74</v>
      </c>
    </row>
    <row r="124" spans="1:16" x14ac:dyDescent="0.3">
      <c r="A124" s="32">
        <f t="shared" si="9"/>
        <v>2009</v>
      </c>
      <c r="B124" s="14" t="s">
        <v>58</v>
      </c>
      <c r="C124" s="39">
        <f>'Month (GWh)'!B124+C123</f>
        <v>1523.25</v>
      </c>
      <c r="D124" s="39">
        <f>'Month (GWh)'!C124+D123</f>
        <v>49128.6</v>
      </c>
      <c r="E124" s="39">
        <f>'Month (GWh)'!D124+E123</f>
        <v>218067.28</v>
      </c>
      <c r="F124" s="39">
        <f>'Month (GWh)'!E124+F123</f>
        <v>78427.98</v>
      </c>
      <c r="G124" s="39">
        <f>'Month (GWh)'!F124+G123</f>
        <v>347147.15</v>
      </c>
      <c r="H124" s="46">
        <f>'Month (GWh)'!G124+H123</f>
        <v>60597.67</v>
      </c>
      <c r="I124" s="39">
        <f>'Month (GWh)'!H124+I123</f>
        <v>10643.41</v>
      </c>
      <c r="J124" s="39">
        <f>'Month (GWh)'!I124+J123</f>
        <v>10643.41</v>
      </c>
      <c r="K124" s="39">
        <f>'Month (GWh)'!J124+K123</f>
        <v>233.56</v>
      </c>
      <c r="L124" s="39">
        <f>'Month (GWh)'!K124+L123</f>
        <v>43088.36</v>
      </c>
      <c r="M124" s="39">
        <f>'Month (GWh)'!L124+M123</f>
        <v>1104.3899999999999</v>
      </c>
      <c r="N124" s="39">
        <f>'Month (GWh)'!M124+N123</f>
        <v>0</v>
      </c>
      <c r="O124" s="39">
        <f>'Month (GWh)'!N124+O123</f>
        <v>115667.39</v>
      </c>
      <c r="P124" s="39">
        <f>'Month (GWh)'!O124+P123</f>
        <v>231479.75</v>
      </c>
    </row>
    <row r="125" spans="1:16" x14ac:dyDescent="0.3">
      <c r="A125" s="32">
        <f t="shared" si="9"/>
        <v>2009</v>
      </c>
      <c r="B125" s="14" t="s">
        <v>59</v>
      </c>
      <c r="C125" s="39">
        <f>'Month (GWh)'!B125+C124</f>
        <v>2668.67</v>
      </c>
      <c r="D125" s="39">
        <f>'Month (GWh)'!C125+D124</f>
        <v>58369.97</v>
      </c>
      <c r="E125" s="39">
        <f>'Month (GWh)'!D125+E124</f>
        <v>245197.29</v>
      </c>
      <c r="F125" s="39">
        <f>'Month (GWh)'!E125+F124</f>
        <v>92945.19</v>
      </c>
      <c r="G125" s="39">
        <f>'Month (GWh)'!F125+G124</f>
        <v>399181.17000000004</v>
      </c>
      <c r="H125" s="46">
        <f>'Month (GWh)'!G125+H124</f>
        <v>62084.159999999996</v>
      </c>
      <c r="I125" s="39">
        <f>'Month (GWh)'!H125+I124</f>
        <v>11862.88</v>
      </c>
      <c r="J125" s="39">
        <f>'Month (GWh)'!I125+J124</f>
        <v>11862.88</v>
      </c>
      <c r="K125" s="39">
        <f>'Month (GWh)'!J125+K124</f>
        <v>251.9</v>
      </c>
      <c r="L125" s="39">
        <f>'Month (GWh)'!K125+L124</f>
        <v>47709.78</v>
      </c>
      <c r="M125" s="39">
        <f>'Month (GWh)'!L125+M124</f>
        <v>1222.57</v>
      </c>
      <c r="N125" s="39">
        <f>'Month (GWh)'!M125+N124</f>
        <v>0</v>
      </c>
      <c r="O125" s="39">
        <f>'Month (GWh)'!N125+O124</f>
        <v>123131.3</v>
      </c>
      <c r="P125" s="39">
        <f>'Month (GWh)'!O125+P124</f>
        <v>276049.86</v>
      </c>
    </row>
    <row r="126" spans="1:16" x14ac:dyDescent="0.3">
      <c r="A126" s="48">
        <f t="shared" si="9"/>
        <v>2009</v>
      </c>
      <c r="B126" s="14" t="s">
        <v>60</v>
      </c>
      <c r="C126" s="49">
        <f>'Month (GWh)'!B126+C125</f>
        <v>7945.2300000000005</v>
      </c>
      <c r="D126" s="49">
        <f>'Month (GWh)'!C126+D125</f>
        <v>69528.55</v>
      </c>
      <c r="E126" s="49">
        <f>'Month (GWh)'!D126+E125</f>
        <v>274832.74</v>
      </c>
      <c r="F126" s="49">
        <f>'Month (GWh)'!E126+F125</f>
        <v>112237.52</v>
      </c>
      <c r="G126" s="49">
        <f>'Month (GWh)'!F126+G125</f>
        <v>464544.10000000003</v>
      </c>
      <c r="H126" s="50">
        <f>'Month (GWh)'!G126+H125</f>
        <v>62084.159999999996</v>
      </c>
      <c r="I126" s="49">
        <f>'Month (GWh)'!H126+I125</f>
        <v>13091.419999999998</v>
      </c>
      <c r="J126" s="49">
        <f>'Month (GWh)'!I126+J125</f>
        <v>13091.419999999998</v>
      </c>
      <c r="K126" s="49">
        <f>'Month (GWh)'!J126+K125</f>
        <v>267.92</v>
      </c>
      <c r="L126" s="49">
        <f>'Month (GWh)'!K126+L125</f>
        <v>52999.29</v>
      </c>
      <c r="M126" s="49">
        <f>'Month (GWh)'!L126+M125</f>
        <v>1357.85</v>
      </c>
      <c r="N126" s="49">
        <f>'Month (GWh)'!M126+N125</f>
        <v>0</v>
      </c>
      <c r="O126" s="49">
        <f>'Month (GWh)'!N126+O125</f>
        <v>129800.64</v>
      </c>
      <c r="P126" s="49">
        <f>'Month (GWh)'!O126+P125</f>
        <v>334743.44</v>
      </c>
    </row>
    <row r="127" spans="1:16" x14ac:dyDescent="0.3">
      <c r="A127" s="32">
        <f>A115+1</f>
        <v>2010</v>
      </c>
      <c r="B127" s="54" t="s">
        <v>49</v>
      </c>
      <c r="C127" s="39">
        <f>'Month (GWh)'!B127</f>
        <v>4236.13</v>
      </c>
      <c r="D127" s="39">
        <f>'Month (GWh)'!C127</f>
        <v>10978.39</v>
      </c>
      <c r="E127" s="39">
        <f>'Month (GWh)'!D127</f>
        <v>35049.760000000002</v>
      </c>
      <c r="F127" s="39">
        <f>'Month (GWh)'!E127</f>
        <v>17879.830000000002</v>
      </c>
      <c r="G127" s="39">
        <f>'Month (GWh)'!F127</f>
        <v>68144.12</v>
      </c>
      <c r="H127" s="46">
        <f>'Month (GWh)'!G127</f>
        <v>467.08</v>
      </c>
      <c r="I127" s="39">
        <f>'Month (GWh)'!H127</f>
        <v>1386.19</v>
      </c>
      <c r="J127" s="39">
        <f>'Month (GWh)'!I127</f>
        <v>1386.19</v>
      </c>
      <c r="K127" s="39">
        <f>'Month (GWh)'!J127</f>
        <v>17.420000000000002</v>
      </c>
      <c r="L127" s="39">
        <f>'Month (GWh)'!K127</f>
        <v>5452.98</v>
      </c>
      <c r="M127" s="39">
        <f>'Month (GWh)'!L127</f>
        <v>137.82</v>
      </c>
      <c r="N127" s="39">
        <f>'Month (GWh)'!M127</f>
        <v>0</v>
      </c>
      <c r="O127" s="39">
        <f>'Month (GWh)'!N127</f>
        <v>7461.49</v>
      </c>
      <c r="P127" s="39">
        <f>'Month (GWh)'!O127</f>
        <v>60682.64</v>
      </c>
    </row>
    <row r="128" spans="1:16" x14ac:dyDescent="0.3">
      <c r="A128" s="32">
        <f>A127</f>
        <v>2010</v>
      </c>
      <c r="B128" s="14" t="s">
        <v>50</v>
      </c>
      <c r="C128" s="39">
        <f>'Month (GWh)'!B128+C127</f>
        <v>5632.73</v>
      </c>
      <c r="D128" s="39">
        <f>'Month (GWh)'!C128+D127</f>
        <v>20318.62</v>
      </c>
      <c r="E128" s="39">
        <f>'Month (GWh)'!D128+E127</f>
        <v>66386.399999999994</v>
      </c>
      <c r="F128" s="39">
        <f>'Month (GWh)'!E128+F127</f>
        <v>33448.86</v>
      </c>
      <c r="G128" s="39">
        <f>'Month (GWh)'!F128+G127</f>
        <v>125786.63</v>
      </c>
      <c r="H128" s="46">
        <f>'Month (GWh)'!G128+H127</f>
        <v>1261.74</v>
      </c>
      <c r="I128" s="39">
        <f>'Month (GWh)'!H128+I127</f>
        <v>2789.3500000000004</v>
      </c>
      <c r="J128" s="39">
        <f>'Month (GWh)'!I128+J127</f>
        <v>2789.3500000000004</v>
      </c>
      <c r="K128" s="39">
        <f>'Month (GWh)'!J128+K127</f>
        <v>27.730000000000004</v>
      </c>
      <c r="L128" s="39">
        <f>'Month (GWh)'!K128+L127</f>
        <v>8585.119999999999</v>
      </c>
      <c r="M128" s="39">
        <f>'Month (GWh)'!L128+M127</f>
        <v>254.13</v>
      </c>
      <c r="N128" s="39">
        <f>'Month (GWh)'!M128+N127</f>
        <v>0</v>
      </c>
      <c r="O128" s="39">
        <f>'Month (GWh)'!N128+O127</f>
        <v>12918.07</v>
      </c>
      <c r="P128" s="39">
        <f>'Month (GWh)'!O128+P127</f>
        <v>112868.56</v>
      </c>
    </row>
    <row r="129" spans="1:16" x14ac:dyDescent="0.3">
      <c r="A129" s="32">
        <f t="shared" ref="A129:A138" si="10">A128</f>
        <v>2010</v>
      </c>
      <c r="B129" s="14" t="s">
        <v>51</v>
      </c>
      <c r="C129" s="39">
        <f>'Month (GWh)'!B129+C128</f>
        <v>5759.0199999999995</v>
      </c>
      <c r="D129" s="39">
        <f>'Month (GWh)'!C129+D128</f>
        <v>30035.42</v>
      </c>
      <c r="E129" s="39">
        <f>'Month (GWh)'!D129+E128</f>
        <v>99407.94</v>
      </c>
      <c r="F129" s="39">
        <f>'Month (GWh)'!E129+F128</f>
        <v>48753.68</v>
      </c>
      <c r="G129" s="39">
        <f>'Month (GWh)'!F129+G128</f>
        <v>183956.08000000002</v>
      </c>
      <c r="H129" s="46">
        <f>'Month (GWh)'!G129+H128</f>
        <v>4121.82</v>
      </c>
      <c r="I129" s="39">
        <f>'Month (GWh)'!H129+I128</f>
        <v>4436.6900000000005</v>
      </c>
      <c r="J129" s="39">
        <f>'Month (GWh)'!I129+J128</f>
        <v>4436.6900000000005</v>
      </c>
      <c r="K129" s="39">
        <f>'Month (GWh)'!J129+K128</f>
        <v>42.64</v>
      </c>
      <c r="L129" s="39">
        <f>'Month (GWh)'!K129+L128</f>
        <v>13749.63</v>
      </c>
      <c r="M129" s="39">
        <f>'Month (GWh)'!L129+M128</f>
        <v>361.07</v>
      </c>
      <c r="N129" s="39">
        <f>'Month (GWh)'!M129+N128</f>
        <v>0</v>
      </c>
      <c r="O129" s="39">
        <f>'Month (GWh)'!N129+O128</f>
        <v>22711.84</v>
      </c>
      <c r="P129" s="39">
        <f>'Month (GWh)'!O129+P128</f>
        <v>161244.24</v>
      </c>
    </row>
    <row r="130" spans="1:16" x14ac:dyDescent="0.3">
      <c r="A130" s="32">
        <f t="shared" si="10"/>
        <v>2010</v>
      </c>
      <c r="B130" s="14" t="s">
        <v>52</v>
      </c>
      <c r="C130" s="39">
        <f>'Month (GWh)'!B130+C129</f>
        <v>5759.0199999999995</v>
      </c>
      <c r="D130" s="39">
        <f>'Month (GWh)'!C130+D129</f>
        <v>37739.899999999994</v>
      </c>
      <c r="E130" s="39">
        <f>'Month (GWh)'!D130+E129</f>
        <v>120232.2</v>
      </c>
      <c r="F130" s="39">
        <f>'Month (GWh)'!E130+F129</f>
        <v>68536.209999999992</v>
      </c>
      <c r="G130" s="39">
        <f>'Month (GWh)'!F130+G129</f>
        <v>232267.35</v>
      </c>
      <c r="H130" s="46">
        <f>'Month (GWh)'!G130+H129</f>
        <v>13585.11</v>
      </c>
      <c r="I130" s="39">
        <f>'Month (GWh)'!H130+I129</f>
        <v>6036.4100000000008</v>
      </c>
      <c r="J130" s="39">
        <f>'Month (GWh)'!I130+J129</f>
        <v>6036.4100000000008</v>
      </c>
      <c r="K130" s="39">
        <f>'Month (GWh)'!J130+K129</f>
        <v>59.05</v>
      </c>
      <c r="L130" s="39">
        <f>'Month (GWh)'!K130+L129</f>
        <v>18106.39</v>
      </c>
      <c r="M130" s="39">
        <f>'Month (GWh)'!L130+M129</f>
        <v>454.08</v>
      </c>
      <c r="N130" s="39">
        <f>'Month (GWh)'!M130+N129</f>
        <v>0</v>
      </c>
      <c r="O130" s="39">
        <f>'Month (GWh)'!N130+O129</f>
        <v>38241.020000000004</v>
      </c>
      <c r="P130" s="39">
        <f>'Month (GWh)'!O130+P129</f>
        <v>194026.33</v>
      </c>
    </row>
    <row r="131" spans="1:16" x14ac:dyDescent="0.3">
      <c r="A131" s="32">
        <f t="shared" si="10"/>
        <v>2010</v>
      </c>
      <c r="B131" s="14" t="s">
        <v>53</v>
      </c>
      <c r="C131" s="39">
        <f>'Month (GWh)'!B131+C130</f>
        <v>5759.0199999999995</v>
      </c>
      <c r="D131" s="39">
        <f>'Month (GWh)'!C131+D130</f>
        <v>43276.229999999996</v>
      </c>
      <c r="E131" s="39">
        <f>'Month (GWh)'!D131+E130</f>
        <v>141734.66999999998</v>
      </c>
      <c r="F131" s="39">
        <f>'Month (GWh)'!E131+F130</f>
        <v>87027.549999999988</v>
      </c>
      <c r="G131" s="39">
        <f>'Month (GWh)'!F131+G130</f>
        <v>277797.49</v>
      </c>
      <c r="H131" s="46">
        <f>'Month (GWh)'!G131+H130</f>
        <v>27373.510000000002</v>
      </c>
      <c r="I131" s="39">
        <f>'Month (GWh)'!H131+I130</f>
        <v>7580.2100000000009</v>
      </c>
      <c r="J131" s="39">
        <f>'Month (GWh)'!I131+J130</f>
        <v>7580.2100000000009</v>
      </c>
      <c r="K131" s="39">
        <f>'Month (GWh)'!J131+K130</f>
        <v>71.099999999999994</v>
      </c>
      <c r="L131" s="39">
        <f>'Month (GWh)'!K131+L130</f>
        <v>22690.809999999998</v>
      </c>
      <c r="M131" s="39">
        <f>'Month (GWh)'!L131+M130</f>
        <v>534.01</v>
      </c>
      <c r="N131" s="39">
        <f>'Month (GWh)'!M131+N130</f>
        <v>0</v>
      </c>
      <c r="O131" s="39">
        <f>'Month (GWh)'!N131+O130</f>
        <v>58249.62</v>
      </c>
      <c r="P131" s="39">
        <f>'Month (GWh)'!O131+P130</f>
        <v>219547.86</v>
      </c>
    </row>
    <row r="132" spans="1:16" x14ac:dyDescent="0.3">
      <c r="A132" s="32">
        <f t="shared" si="10"/>
        <v>2010</v>
      </c>
      <c r="B132" s="14" t="s">
        <v>54</v>
      </c>
      <c r="C132" s="39">
        <f>'Month (GWh)'!B132+C131</f>
        <v>5759.0199999999995</v>
      </c>
      <c r="D132" s="39">
        <f>'Month (GWh)'!C132+D131</f>
        <v>47993.919999999998</v>
      </c>
      <c r="E132" s="39">
        <f>'Month (GWh)'!D132+E131</f>
        <v>165528.60999999999</v>
      </c>
      <c r="F132" s="39">
        <f>'Month (GWh)'!E132+F131</f>
        <v>97959.799999999988</v>
      </c>
      <c r="G132" s="39">
        <f>'Month (GWh)'!F132+G131</f>
        <v>317241.38</v>
      </c>
      <c r="H132" s="46">
        <f>'Month (GWh)'!G132+H131</f>
        <v>42848.450000000004</v>
      </c>
      <c r="I132" s="39">
        <f>'Month (GWh)'!H132+I131</f>
        <v>9124.7300000000014</v>
      </c>
      <c r="J132" s="39">
        <f>'Month (GWh)'!I132+J131</f>
        <v>9124.7300000000014</v>
      </c>
      <c r="K132" s="39">
        <f>'Month (GWh)'!J132+K131</f>
        <v>72.669999999999987</v>
      </c>
      <c r="L132" s="39">
        <f>'Month (GWh)'!K132+L131</f>
        <v>27112.699999999997</v>
      </c>
      <c r="M132" s="39">
        <f>'Month (GWh)'!L132+M131</f>
        <v>628.61</v>
      </c>
      <c r="N132" s="39">
        <f>'Month (GWh)'!M132+N131</f>
        <v>0</v>
      </c>
      <c r="O132" s="39">
        <f>'Month (GWh)'!N132+O131</f>
        <v>79787.149999999994</v>
      </c>
      <c r="P132" s="39">
        <f>'Month (GWh)'!O132+P131</f>
        <v>237454.21999999997</v>
      </c>
    </row>
    <row r="133" spans="1:16" x14ac:dyDescent="0.3">
      <c r="A133" s="32">
        <f t="shared" si="10"/>
        <v>2010</v>
      </c>
      <c r="B133" s="14" t="s">
        <v>55</v>
      </c>
      <c r="C133" s="39">
        <f>'Month (GWh)'!B133+C132</f>
        <v>5759.0199999999995</v>
      </c>
      <c r="D133" s="39">
        <f>'Month (GWh)'!C133+D132</f>
        <v>52960.75</v>
      </c>
      <c r="E133" s="39">
        <f>'Month (GWh)'!D133+E132</f>
        <v>181463.31999999998</v>
      </c>
      <c r="F133" s="39">
        <f>'Month (GWh)'!E133+F132</f>
        <v>109232.75999999998</v>
      </c>
      <c r="G133" s="39">
        <f>'Month (GWh)'!F133+G132</f>
        <v>349415.87</v>
      </c>
      <c r="H133" s="46">
        <f>'Month (GWh)'!G133+H132</f>
        <v>57132.950000000004</v>
      </c>
      <c r="I133" s="39">
        <f>'Month (GWh)'!H133+I132</f>
        <v>10110.950000000001</v>
      </c>
      <c r="J133" s="39">
        <f>'Month (GWh)'!I133+J132</f>
        <v>10110.950000000001</v>
      </c>
      <c r="K133" s="39">
        <f>'Month (GWh)'!J133+K132</f>
        <v>76.919999999999987</v>
      </c>
      <c r="L133" s="39">
        <f>'Month (GWh)'!K133+L132</f>
        <v>31447.639999999996</v>
      </c>
      <c r="M133" s="39">
        <f>'Month (GWh)'!L133+M132</f>
        <v>736.45</v>
      </c>
      <c r="N133" s="39">
        <f>'Month (GWh)'!M133+N132</f>
        <v>0</v>
      </c>
      <c r="O133" s="39">
        <f>'Month (GWh)'!N133+O132</f>
        <v>99504.9</v>
      </c>
      <c r="P133" s="39">
        <f>'Month (GWh)'!O133+P132</f>
        <v>249910.95999999996</v>
      </c>
    </row>
    <row r="134" spans="1:16" x14ac:dyDescent="0.3">
      <c r="A134" s="32">
        <f t="shared" si="10"/>
        <v>2010</v>
      </c>
      <c r="B134" s="14" t="s">
        <v>56</v>
      </c>
      <c r="C134" s="39">
        <f>'Month (GWh)'!B134+C133</f>
        <v>5759.0199999999995</v>
      </c>
      <c r="D134" s="39">
        <f>'Month (GWh)'!C134+D133</f>
        <v>57283.58</v>
      </c>
      <c r="E134" s="39">
        <f>'Month (GWh)'!D134+E133</f>
        <v>195707.33</v>
      </c>
      <c r="F134" s="39">
        <f>'Month (GWh)'!E134+F133</f>
        <v>125335.68999999997</v>
      </c>
      <c r="G134" s="39">
        <f>'Month (GWh)'!F134+G133</f>
        <v>384085.63</v>
      </c>
      <c r="H134" s="46">
        <f>'Month (GWh)'!G134+H133</f>
        <v>68343.59</v>
      </c>
      <c r="I134" s="39">
        <f>'Month (GWh)'!H134+I133</f>
        <v>11333.57</v>
      </c>
      <c r="J134" s="39">
        <f>'Month (GWh)'!I134+J133</f>
        <v>11333.57</v>
      </c>
      <c r="K134" s="39">
        <f>'Month (GWh)'!J134+K133</f>
        <v>93.259999999999991</v>
      </c>
      <c r="L134" s="39">
        <f>'Month (GWh)'!K134+L133</f>
        <v>35862.039999999994</v>
      </c>
      <c r="M134" s="39">
        <f>'Month (GWh)'!L134+M133</f>
        <v>839.19</v>
      </c>
      <c r="N134" s="39">
        <f>'Month (GWh)'!M134+N133</f>
        <v>0</v>
      </c>
      <c r="O134" s="39">
        <f>'Month (GWh)'!N134+O133</f>
        <v>116471.65</v>
      </c>
      <c r="P134" s="39">
        <f>'Month (GWh)'!O134+P133</f>
        <v>267613.96999999997</v>
      </c>
    </row>
    <row r="135" spans="1:16" x14ac:dyDescent="0.3">
      <c r="A135" s="32">
        <f t="shared" si="10"/>
        <v>2010</v>
      </c>
      <c r="B135" s="14" t="s">
        <v>57</v>
      </c>
      <c r="C135" s="39">
        <f>'Month (GWh)'!B135+C134</f>
        <v>5759.0199999999995</v>
      </c>
      <c r="D135" s="39">
        <f>'Month (GWh)'!C135+D134</f>
        <v>61707.19</v>
      </c>
      <c r="E135" s="39">
        <f>'Month (GWh)'!D135+E134</f>
        <v>204555.72999999998</v>
      </c>
      <c r="F135" s="39">
        <f>'Month (GWh)'!E135+F134</f>
        <v>142455.88999999998</v>
      </c>
      <c r="G135" s="39">
        <f>'Month (GWh)'!F135+G134</f>
        <v>414477.83</v>
      </c>
      <c r="H135" s="46">
        <f>'Month (GWh)'!G135+H134</f>
        <v>75689.67</v>
      </c>
      <c r="I135" s="39">
        <f>'Month (GWh)'!H135+I134</f>
        <v>11548.49</v>
      </c>
      <c r="J135" s="39">
        <f>'Month (GWh)'!I135+J134</f>
        <v>11548.49</v>
      </c>
      <c r="K135" s="39">
        <f>'Month (GWh)'!J135+K134</f>
        <v>110.74</v>
      </c>
      <c r="L135" s="39">
        <f>'Month (GWh)'!K135+L134</f>
        <v>40381.719999999994</v>
      </c>
      <c r="M135" s="39">
        <f>'Month (GWh)'!L135+M134</f>
        <v>944.38000000000011</v>
      </c>
      <c r="N135" s="39">
        <f>'Month (GWh)'!M135+N134</f>
        <v>0</v>
      </c>
      <c r="O135" s="39">
        <f>'Month (GWh)'!N135+O134</f>
        <v>128675</v>
      </c>
      <c r="P135" s="39">
        <f>'Month (GWh)'!O135+P134</f>
        <v>285802.82999999996</v>
      </c>
    </row>
    <row r="136" spans="1:16" x14ac:dyDescent="0.3">
      <c r="A136" s="32">
        <f t="shared" si="10"/>
        <v>2010</v>
      </c>
      <c r="B136" s="14" t="s">
        <v>58</v>
      </c>
      <c r="C136" s="39">
        <f>'Month (GWh)'!B136+C135</f>
        <v>5759.0199999999995</v>
      </c>
      <c r="D136" s="39">
        <f>'Month (GWh)'!C136+D135</f>
        <v>67649.3</v>
      </c>
      <c r="E136" s="39">
        <f>'Month (GWh)'!D136+E135</f>
        <v>230830.93</v>
      </c>
      <c r="F136" s="39">
        <f>'Month (GWh)'!E136+F135</f>
        <v>161698.71999999997</v>
      </c>
      <c r="G136" s="39">
        <f>'Month (GWh)'!F136+G135</f>
        <v>465937.96</v>
      </c>
      <c r="H136" s="46">
        <f>'Month (GWh)'!G136+H135</f>
        <v>92240.72</v>
      </c>
      <c r="I136" s="39">
        <f>'Month (GWh)'!H136+I135</f>
        <v>12739.77</v>
      </c>
      <c r="J136" s="39">
        <f>'Month (GWh)'!I136+J135</f>
        <v>12739.77</v>
      </c>
      <c r="K136" s="39">
        <f>'Month (GWh)'!J136+K135</f>
        <v>130.26999999999998</v>
      </c>
      <c r="L136" s="39">
        <f>'Month (GWh)'!K136+L135</f>
        <v>44621.859999999993</v>
      </c>
      <c r="M136" s="39">
        <f>'Month (GWh)'!L136+M135</f>
        <v>1058.7900000000002</v>
      </c>
      <c r="N136" s="39">
        <f>'Month (GWh)'!M136+N135</f>
        <v>0</v>
      </c>
      <c r="O136" s="39">
        <f>'Month (GWh)'!N136+O135</f>
        <v>150791.41</v>
      </c>
      <c r="P136" s="39">
        <f>'Month (GWh)'!O136+P135</f>
        <v>315146.53999999998</v>
      </c>
    </row>
    <row r="137" spans="1:16" x14ac:dyDescent="0.3">
      <c r="A137" s="32">
        <f t="shared" si="10"/>
        <v>2010</v>
      </c>
      <c r="B137" s="14" t="s">
        <v>59</v>
      </c>
      <c r="C137" s="39">
        <f>'Month (GWh)'!B137+C136</f>
        <v>6711.0899999999992</v>
      </c>
      <c r="D137" s="39">
        <f>'Month (GWh)'!C137+D136</f>
        <v>77197.279999999999</v>
      </c>
      <c r="E137" s="39">
        <f>'Month (GWh)'!D137+E136</f>
        <v>261011.38</v>
      </c>
      <c r="F137" s="39">
        <f>'Month (GWh)'!E137+F136</f>
        <v>182578.91999999998</v>
      </c>
      <c r="G137" s="39">
        <f>'Month (GWh)'!F137+G136</f>
        <v>527498.66</v>
      </c>
      <c r="H137" s="46">
        <f>'Month (GWh)'!G137+H136</f>
        <v>95922.15</v>
      </c>
      <c r="I137" s="39">
        <f>'Month (GWh)'!H137+I136</f>
        <v>14120</v>
      </c>
      <c r="J137" s="39">
        <f>'Month (GWh)'!I137+J136</f>
        <v>14120</v>
      </c>
      <c r="K137" s="39">
        <f>'Month (GWh)'!J137+K136</f>
        <v>143.52999999999997</v>
      </c>
      <c r="L137" s="39">
        <f>'Month (GWh)'!K137+L136</f>
        <v>49880.729999999996</v>
      </c>
      <c r="M137" s="39">
        <f>'Month (GWh)'!L137+M136</f>
        <v>1185.9800000000002</v>
      </c>
      <c r="N137" s="39">
        <f>'Month (GWh)'!M137+N136</f>
        <v>0</v>
      </c>
      <c r="O137" s="39">
        <f>'Month (GWh)'!N137+O136</f>
        <v>161252.4</v>
      </c>
      <c r="P137" s="39">
        <f>'Month (GWh)'!O137+P136</f>
        <v>366246.25</v>
      </c>
    </row>
    <row r="138" spans="1:16" x14ac:dyDescent="0.3">
      <c r="A138" s="48">
        <f t="shared" si="10"/>
        <v>2010</v>
      </c>
      <c r="B138" s="14" t="s">
        <v>60</v>
      </c>
      <c r="C138" s="49">
        <f>'Month (GWh)'!B138+C137</f>
        <v>13568.189999999999</v>
      </c>
      <c r="D138" s="49">
        <f>'Month (GWh)'!C138+D137</f>
        <v>87119.97</v>
      </c>
      <c r="E138" s="49">
        <f>'Month (GWh)'!D138+E137</f>
        <v>298731.23</v>
      </c>
      <c r="F138" s="49">
        <f>'Month (GWh)'!E138+F137</f>
        <v>206846</v>
      </c>
      <c r="G138" s="49">
        <f>'Month (GWh)'!F138+G137</f>
        <v>606265.38</v>
      </c>
      <c r="H138" s="50">
        <f>'Month (GWh)'!G138+H137</f>
        <v>95932.34</v>
      </c>
      <c r="I138" s="49">
        <f>'Month (GWh)'!H138+I137</f>
        <v>15830.42</v>
      </c>
      <c r="J138" s="49">
        <f>'Month (GWh)'!I138+J137</f>
        <v>15830.42</v>
      </c>
      <c r="K138" s="49">
        <f>'Month (GWh)'!J138+K137</f>
        <v>157.51999999999998</v>
      </c>
      <c r="L138" s="49">
        <f>'Month (GWh)'!K138+L137</f>
        <v>54938.64</v>
      </c>
      <c r="M138" s="49">
        <f>'Month (GWh)'!L138+M137</f>
        <v>1327.0700000000002</v>
      </c>
      <c r="N138" s="49">
        <f>'Month (GWh)'!M138+N137</f>
        <v>0</v>
      </c>
      <c r="O138" s="49">
        <f>'Month (GWh)'!N138+O137</f>
        <v>168186</v>
      </c>
      <c r="P138" s="49">
        <f>'Month (GWh)'!O138+P137</f>
        <v>438079.37</v>
      </c>
    </row>
    <row r="139" spans="1:16" x14ac:dyDescent="0.3">
      <c r="A139" s="32">
        <f>A127+1</f>
        <v>2011</v>
      </c>
      <c r="B139" s="54" t="s">
        <v>49</v>
      </c>
      <c r="C139" s="39">
        <f>'Month (GWh)'!B139</f>
        <v>3284.29</v>
      </c>
      <c r="D139" s="39">
        <f>'Month (GWh)'!C139</f>
        <v>10302.69</v>
      </c>
      <c r="E139" s="39">
        <f>'Month (GWh)'!D139</f>
        <v>28916.58</v>
      </c>
      <c r="F139" s="39">
        <f>'Month (GWh)'!E139</f>
        <v>28112.05</v>
      </c>
      <c r="G139" s="39">
        <f>'Month (GWh)'!F139</f>
        <v>70615.600000000006</v>
      </c>
      <c r="H139" s="46">
        <f>'Month (GWh)'!G139</f>
        <v>5.62</v>
      </c>
      <c r="I139" s="39">
        <f>'Month (GWh)'!H139</f>
        <v>1779.95</v>
      </c>
      <c r="J139" s="39">
        <f>'Month (GWh)'!I139</f>
        <v>1779.95</v>
      </c>
      <c r="K139" s="39">
        <f>'Month (GWh)'!J139</f>
        <v>15.43</v>
      </c>
      <c r="L139" s="39">
        <f>'Month (GWh)'!K139</f>
        <v>5234.95</v>
      </c>
      <c r="M139" s="39">
        <f>'Month (GWh)'!L139</f>
        <v>136.38</v>
      </c>
      <c r="N139" s="39">
        <f>'Month (GWh)'!M139</f>
        <v>0</v>
      </c>
      <c r="O139" s="39">
        <f>'Month (GWh)'!N139</f>
        <v>7172.32</v>
      </c>
      <c r="P139" s="39">
        <f>'Month (GWh)'!O139</f>
        <v>63443.28</v>
      </c>
    </row>
    <row r="140" spans="1:16" x14ac:dyDescent="0.3">
      <c r="A140" s="32">
        <f>A139</f>
        <v>2011</v>
      </c>
      <c r="B140" s="14" t="s">
        <v>50</v>
      </c>
      <c r="C140" s="39">
        <f>'Month (GWh)'!B140+C139</f>
        <v>3531.58</v>
      </c>
      <c r="D140" s="39">
        <f>'Month (GWh)'!C140+D139</f>
        <v>16139.95</v>
      </c>
      <c r="E140" s="39">
        <f>'Month (GWh)'!D140+E139</f>
        <v>54354.5</v>
      </c>
      <c r="F140" s="39">
        <f>'Month (GWh)'!E140+F139</f>
        <v>51248.31</v>
      </c>
      <c r="G140" s="39">
        <f>'Month (GWh)'!F140+G139</f>
        <v>125274.34</v>
      </c>
      <c r="H140" s="46">
        <f>'Month (GWh)'!G140+H139</f>
        <v>1116.06</v>
      </c>
      <c r="I140" s="39">
        <f>'Month (GWh)'!H140+I139</f>
        <v>3341.79</v>
      </c>
      <c r="J140" s="39">
        <f>'Month (GWh)'!I140+J139</f>
        <v>3341.79</v>
      </c>
      <c r="K140" s="39">
        <f>'Month (GWh)'!J140+K139</f>
        <v>27.89</v>
      </c>
      <c r="L140" s="39">
        <f>'Month (GWh)'!K140+L139</f>
        <v>9213.66</v>
      </c>
      <c r="M140" s="39">
        <f>'Month (GWh)'!L140+M139</f>
        <v>253.3</v>
      </c>
      <c r="N140" s="39">
        <f>'Month (GWh)'!M140+N139</f>
        <v>0</v>
      </c>
      <c r="O140" s="39">
        <f>'Month (GWh)'!N140+O139</f>
        <v>13952.689999999999</v>
      </c>
      <c r="P140" s="39">
        <f>'Month (GWh)'!O140+P139</f>
        <v>111321.66</v>
      </c>
    </row>
    <row r="141" spans="1:16" x14ac:dyDescent="0.3">
      <c r="A141" s="32">
        <f t="shared" ref="A141:A150" si="11">A140</f>
        <v>2011</v>
      </c>
      <c r="B141" s="14" t="s">
        <v>51</v>
      </c>
      <c r="C141" s="39">
        <f>'Month (GWh)'!B141+C140</f>
        <v>3967.5299999999997</v>
      </c>
      <c r="D141" s="39">
        <f>'Month (GWh)'!C141+D140</f>
        <v>18378.68</v>
      </c>
      <c r="E141" s="39">
        <f>'Month (GWh)'!D141+E140</f>
        <v>81755.72</v>
      </c>
      <c r="F141" s="39">
        <f>'Month (GWh)'!E141+F140</f>
        <v>79545.14</v>
      </c>
      <c r="G141" s="39">
        <f>'Month (GWh)'!F141+G140</f>
        <v>183647.08</v>
      </c>
      <c r="H141" s="46">
        <f>'Month (GWh)'!G141+H140</f>
        <v>2402.2200000000003</v>
      </c>
      <c r="I141" s="39">
        <f>'Month (GWh)'!H141+I140</f>
        <v>5058.87</v>
      </c>
      <c r="J141" s="39">
        <f>'Month (GWh)'!I141+J140</f>
        <v>5058.87</v>
      </c>
      <c r="K141" s="39">
        <f>'Month (GWh)'!J141+K140</f>
        <v>44.09</v>
      </c>
      <c r="L141" s="39">
        <f>'Month (GWh)'!K141+L140</f>
        <v>13631.01</v>
      </c>
      <c r="M141" s="39">
        <f>'Month (GWh)'!L141+M140</f>
        <v>311.94</v>
      </c>
      <c r="N141" s="39">
        <f>'Month (GWh)'!M141+N140</f>
        <v>0</v>
      </c>
      <c r="O141" s="39">
        <f>'Month (GWh)'!N141+O140</f>
        <v>21448.12</v>
      </c>
      <c r="P141" s="39">
        <f>'Month (GWh)'!O141+P140</f>
        <v>162198.97</v>
      </c>
    </row>
    <row r="142" spans="1:16" x14ac:dyDescent="0.3">
      <c r="A142" s="32">
        <f t="shared" si="11"/>
        <v>2011</v>
      </c>
      <c r="B142" s="14" t="s">
        <v>52</v>
      </c>
      <c r="C142" s="39">
        <f>'Month (GWh)'!B142+C141</f>
        <v>3967.5299999999997</v>
      </c>
      <c r="D142" s="39">
        <f>'Month (GWh)'!C142+D141</f>
        <v>23645.78</v>
      </c>
      <c r="E142" s="39">
        <f>'Month (GWh)'!D142+E141</f>
        <v>95199.55</v>
      </c>
      <c r="F142" s="39">
        <f>'Month (GWh)'!E142+F141</f>
        <v>110370.73999999999</v>
      </c>
      <c r="G142" s="39">
        <f>'Month (GWh)'!F142+G141</f>
        <v>233183.61</v>
      </c>
      <c r="H142" s="46">
        <f>'Month (GWh)'!G142+H141</f>
        <v>15977.760000000002</v>
      </c>
      <c r="I142" s="39">
        <f>'Month (GWh)'!H142+I141</f>
        <v>6599.17</v>
      </c>
      <c r="J142" s="39">
        <f>'Month (GWh)'!I142+J141</f>
        <v>6599.17</v>
      </c>
      <c r="K142" s="39">
        <f>'Month (GWh)'!J142+K141</f>
        <v>54.820000000000007</v>
      </c>
      <c r="L142" s="39">
        <f>'Month (GWh)'!K142+L141</f>
        <v>18020.919999999998</v>
      </c>
      <c r="M142" s="39">
        <f>'Month (GWh)'!L142+M141</f>
        <v>423.86</v>
      </c>
      <c r="N142" s="39">
        <f>'Month (GWh)'!M142+N141</f>
        <v>0</v>
      </c>
      <c r="O142" s="39">
        <f>'Month (GWh)'!N142+O141</f>
        <v>41076.53</v>
      </c>
      <c r="P142" s="39">
        <f>'Month (GWh)'!O142+P141</f>
        <v>192107.08000000002</v>
      </c>
    </row>
    <row r="143" spans="1:16" x14ac:dyDescent="0.3">
      <c r="A143" s="32">
        <f t="shared" si="11"/>
        <v>2011</v>
      </c>
      <c r="B143" s="14" t="s">
        <v>53</v>
      </c>
      <c r="C143" s="39">
        <f>'Month (GWh)'!B143+C142</f>
        <v>3967.5299999999997</v>
      </c>
      <c r="D143" s="39">
        <f>'Month (GWh)'!C143+D142</f>
        <v>29319.67</v>
      </c>
      <c r="E143" s="39">
        <f>'Month (GWh)'!D143+E142</f>
        <v>106723.53</v>
      </c>
      <c r="F143" s="39">
        <f>'Month (GWh)'!E143+F142</f>
        <v>138883.15999999997</v>
      </c>
      <c r="G143" s="39">
        <f>'Month (GWh)'!F143+G142</f>
        <v>278893.89999999997</v>
      </c>
      <c r="H143" s="46">
        <f>'Month (GWh)'!G143+H142</f>
        <v>28214.090000000004</v>
      </c>
      <c r="I143" s="39">
        <f>'Month (GWh)'!H143+I142</f>
        <v>8213.7000000000007</v>
      </c>
      <c r="J143" s="39">
        <f>'Month (GWh)'!I143+J142</f>
        <v>8213.7000000000007</v>
      </c>
      <c r="K143" s="39">
        <f>'Month (GWh)'!J143+K142</f>
        <v>66.010000000000005</v>
      </c>
      <c r="L143" s="39">
        <f>'Month (GWh)'!K143+L142</f>
        <v>22522.82</v>
      </c>
      <c r="M143" s="39">
        <f>'Month (GWh)'!L143+M142</f>
        <v>525.94000000000005</v>
      </c>
      <c r="N143" s="39">
        <f>'Month (GWh)'!M143+N142</f>
        <v>0</v>
      </c>
      <c r="O143" s="39">
        <f>'Month (GWh)'!N143+O142</f>
        <v>59542.559999999998</v>
      </c>
      <c r="P143" s="39">
        <f>'Month (GWh)'!O143+P142</f>
        <v>219351.34000000003</v>
      </c>
    </row>
    <row r="144" spans="1:16" x14ac:dyDescent="0.3">
      <c r="A144" s="32">
        <f t="shared" si="11"/>
        <v>2011</v>
      </c>
      <c r="B144" s="14" t="s">
        <v>54</v>
      </c>
      <c r="C144" s="39">
        <f>'Month (GWh)'!B144+C143</f>
        <v>3967.5299999999997</v>
      </c>
      <c r="D144" s="39">
        <f>'Month (GWh)'!C144+D143</f>
        <v>33466.649999999994</v>
      </c>
      <c r="E144" s="39">
        <f>'Month (GWh)'!D144+E143</f>
        <v>116137.93</v>
      </c>
      <c r="F144" s="39">
        <f>'Month (GWh)'!E144+F143</f>
        <v>162281.54999999999</v>
      </c>
      <c r="G144" s="39">
        <f>'Month (GWh)'!F144+G143</f>
        <v>315853.67999999993</v>
      </c>
      <c r="H144" s="46">
        <f>'Month (GWh)'!G144+H143</f>
        <v>37877.14</v>
      </c>
      <c r="I144" s="39">
        <f>'Month (GWh)'!H144+I143</f>
        <v>9384.7000000000007</v>
      </c>
      <c r="J144" s="39">
        <f>'Month (GWh)'!I144+J143</f>
        <v>9384.7000000000007</v>
      </c>
      <c r="K144" s="39">
        <f>'Month (GWh)'!J144+K143</f>
        <v>74.56</v>
      </c>
      <c r="L144" s="39">
        <f>'Month (GWh)'!K144+L143</f>
        <v>26686.12</v>
      </c>
      <c r="M144" s="39">
        <f>'Month (GWh)'!L144+M143</f>
        <v>601.30000000000007</v>
      </c>
      <c r="N144" s="39">
        <f>'Month (GWh)'!M144+N143</f>
        <v>0</v>
      </c>
      <c r="O144" s="39">
        <f>'Month (GWh)'!N144+O143</f>
        <v>74623.81</v>
      </c>
      <c r="P144" s="39">
        <f>'Month (GWh)'!O144+P143</f>
        <v>241229.87000000002</v>
      </c>
    </row>
    <row r="145" spans="1:16" x14ac:dyDescent="0.3">
      <c r="A145" s="32">
        <f t="shared" si="11"/>
        <v>2011</v>
      </c>
      <c r="B145" s="14" t="s">
        <v>55</v>
      </c>
      <c r="C145" s="39">
        <f>'Month (GWh)'!B145+C144</f>
        <v>3967.5299999999997</v>
      </c>
      <c r="D145" s="39">
        <f>'Month (GWh)'!C145+D144</f>
        <v>37851.299999999996</v>
      </c>
      <c r="E145" s="39">
        <f>'Month (GWh)'!D145+E144</f>
        <v>131500.44</v>
      </c>
      <c r="F145" s="39">
        <f>'Month (GWh)'!E145+F144</f>
        <v>183931.4</v>
      </c>
      <c r="G145" s="39">
        <f>'Month (GWh)'!F145+G144</f>
        <v>357250.69999999995</v>
      </c>
      <c r="H145" s="46">
        <f>'Month (GWh)'!G145+H144</f>
        <v>49035.29</v>
      </c>
      <c r="I145" s="39">
        <f>'Month (GWh)'!H145+I144</f>
        <v>10257.02</v>
      </c>
      <c r="J145" s="39">
        <f>'Month (GWh)'!I145+J144</f>
        <v>10257.02</v>
      </c>
      <c r="K145" s="39">
        <f>'Month (GWh)'!J145+K144</f>
        <v>84.37</v>
      </c>
      <c r="L145" s="39">
        <f>'Month (GWh)'!K145+L144</f>
        <v>31482.21</v>
      </c>
      <c r="M145" s="39">
        <f>'Month (GWh)'!L145+M144</f>
        <v>649.00000000000011</v>
      </c>
      <c r="N145" s="39">
        <f>'Month (GWh)'!M145+N144</f>
        <v>0</v>
      </c>
      <c r="O145" s="39">
        <f>'Month (GWh)'!N145+O144</f>
        <v>91507.89</v>
      </c>
      <c r="P145" s="39">
        <f>'Month (GWh)'!O145+P144</f>
        <v>265742.81</v>
      </c>
    </row>
    <row r="146" spans="1:16" x14ac:dyDescent="0.3">
      <c r="A146" s="32">
        <f t="shared" si="11"/>
        <v>2011</v>
      </c>
      <c r="B146" s="14" t="s">
        <v>56</v>
      </c>
      <c r="C146" s="39">
        <f>'Month (GWh)'!B146+C145</f>
        <v>3967.5299999999997</v>
      </c>
      <c r="D146" s="39">
        <f>'Month (GWh)'!C146+D145</f>
        <v>41740.1</v>
      </c>
      <c r="E146" s="39">
        <f>'Month (GWh)'!D146+E145</f>
        <v>151515.89000000001</v>
      </c>
      <c r="F146" s="39">
        <f>'Month (GWh)'!E146+F145</f>
        <v>204631.44</v>
      </c>
      <c r="G146" s="39">
        <f>'Month (GWh)'!F146+G145</f>
        <v>401854.98999999993</v>
      </c>
      <c r="H146" s="46">
        <f>'Month (GWh)'!G146+H145</f>
        <v>63643.520000000004</v>
      </c>
      <c r="I146" s="39">
        <f>'Month (GWh)'!H146+I145</f>
        <v>11669.18</v>
      </c>
      <c r="J146" s="39">
        <f>'Month (GWh)'!I146+J145</f>
        <v>11669.18</v>
      </c>
      <c r="K146" s="39">
        <f>'Month (GWh)'!J146+K145</f>
        <v>92.43</v>
      </c>
      <c r="L146" s="39">
        <f>'Month (GWh)'!K146+L145</f>
        <v>36212.369999999995</v>
      </c>
      <c r="M146" s="39">
        <f>'Month (GWh)'!L146+M145</f>
        <v>755.16000000000008</v>
      </c>
      <c r="N146" s="39">
        <f>'Month (GWh)'!M146+N145</f>
        <v>0</v>
      </c>
      <c r="O146" s="39">
        <f>'Month (GWh)'!N146+O145</f>
        <v>112372.66</v>
      </c>
      <c r="P146" s="39">
        <f>'Month (GWh)'!O146+P145</f>
        <v>289482.33</v>
      </c>
    </row>
    <row r="147" spans="1:16" x14ac:dyDescent="0.3">
      <c r="A147" s="32">
        <f t="shared" si="11"/>
        <v>2011</v>
      </c>
      <c r="B147" s="14" t="s">
        <v>57</v>
      </c>
      <c r="C147" s="39">
        <f>'Month (GWh)'!B147+C146</f>
        <v>3967.5299999999997</v>
      </c>
      <c r="D147" s="39">
        <f>'Month (GWh)'!C147+D146</f>
        <v>47077.29</v>
      </c>
      <c r="E147" s="39">
        <f>'Month (GWh)'!D147+E146</f>
        <v>166213.84000000003</v>
      </c>
      <c r="F147" s="39">
        <f>'Month (GWh)'!E147+F146</f>
        <v>223095.3</v>
      </c>
      <c r="G147" s="39">
        <f>'Month (GWh)'!F147+G146</f>
        <v>440353.97999999992</v>
      </c>
      <c r="H147" s="46">
        <f>'Month (GWh)'!G147+H146</f>
        <v>70910.19</v>
      </c>
      <c r="I147" s="39">
        <f>'Month (GWh)'!H147+I146</f>
        <v>13070.64</v>
      </c>
      <c r="J147" s="39">
        <f>'Month (GWh)'!I147+J146</f>
        <v>13070.64</v>
      </c>
      <c r="K147" s="39">
        <f>'Month (GWh)'!J147+K146</f>
        <v>99.04</v>
      </c>
      <c r="L147" s="39">
        <f>'Month (GWh)'!K147+L146</f>
        <v>41288.219999999994</v>
      </c>
      <c r="M147" s="39">
        <f>'Month (GWh)'!L147+M146</f>
        <v>852.47</v>
      </c>
      <c r="N147" s="39">
        <f>'Month (GWh)'!M147+N146</f>
        <v>0</v>
      </c>
      <c r="O147" s="39">
        <f>'Month (GWh)'!N147+O146</f>
        <v>126220.55</v>
      </c>
      <c r="P147" s="39">
        <f>'Month (GWh)'!O147+P146</f>
        <v>314133.43</v>
      </c>
    </row>
    <row r="148" spans="1:16" x14ac:dyDescent="0.3">
      <c r="A148" s="32">
        <f t="shared" si="11"/>
        <v>2011</v>
      </c>
      <c r="B148" s="14" t="s">
        <v>58</v>
      </c>
      <c r="C148" s="39">
        <f>'Month (GWh)'!B148+C147</f>
        <v>3967.5299999999997</v>
      </c>
      <c r="D148" s="39">
        <f>'Month (GWh)'!C148+D147</f>
        <v>53275.770000000004</v>
      </c>
      <c r="E148" s="39">
        <f>'Month (GWh)'!D148+E147</f>
        <v>186951.21000000002</v>
      </c>
      <c r="F148" s="39">
        <f>'Month (GWh)'!E148+F147</f>
        <v>243255.11</v>
      </c>
      <c r="G148" s="39">
        <f>'Month (GWh)'!F148+G147</f>
        <v>487449.6399999999</v>
      </c>
      <c r="H148" s="46">
        <f>'Month (GWh)'!G148+H147</f>
        <v>86036.49</v>
      </c>
      <c r="I148" s="39">
        <f>'Month (GWh)'!H148+I147</f>
        <v>14490.939999999999</v>
      </c>
      <c r="J148" s="39">
        <f>'Month (GWh)'!I148+J147</f>
        <v>14490.939999999999</v>
      </c>
      <c r="K148" s="39">
        <f>'Month (GWh)'!J148+K147</f>
        <v>105.33000000000001</v>
      </c>
      <c r="L148" s="39">
        <f>'Month (GWh)'!K148+L147</f>
        <v>46490.049999999996</v>
      </c>
      <c r="M148" s="39">
        <f>'Month (GWh)'!L148+M147</f>
        <v>962.08</v>
      </c>
      <c r="N148" s="39">
        <f>'Month (GWh)'!M148+N147</f>
        <v>0</v>
      </c>
      <c r="O148" s="39">
        <f>'Month (GWh)'!N148+O147</f>
        <v>148084.88</v>
      </c>
      <c r="P148" s="39">
        <f>'Month (GWh)'!O148+P147</f>
        <v>339364.76</v>
      </c>
    </row>
    <row r="149" spans="1:16" x14ac:dyDescent="0.3">
      <c r="A149" s="32">
        <f t="shared" si="11"/>
        <v>2011</v>
      </c>
      <c r="B149" s="14" t="s">
        <v>59</v>
      </c>
      <c r="C149" s="39">
        <f>'Month (GWh)'!B149+C148</f>
        <v>3967.5299999999997</v>
      </c>
      <c r="D149" s="39">
        <f>'Month (GWh)'!C149+D148</f>
        <v>60481.36</v>
      </c>
      <c r="E149" s="39">
        <f>'Month (GWh)'!D149+E148</f>
        <v>216812.63</v>
      </c>
      <c r="F149" s="39">
        <f>'Month (GWh)'!E149+F148</f>
        <v>256857.12999999998</v>
      </c>
      <c r="G149" s="39">
        <f>'Month (GWh)'!F149+G148</f>
        <v>538118.66999999993</v>
      </c>
      <c r="H149" s="46">
        <f>'Month (GWh)'!G149+H148</f>
        <v>97373.1</v>
      </c>
      <c r="I149" s="39">
        <f>'Month (GWh)'!H149+I148</f>
        <v>15975.57</v>
      </c>
      <c r="J149" s="39">
        <f>'Month (GWh)'!I149+J148</f>
        <v>15975.57</v>
      </c>
      <c r="K149" s="39">
        <f>'Month (GWh)'!J149+K148</f>
        <v>113.33000000000001</v>
      </c>
      <c r="L149" s="39">
        <f>'Month (GWh)'!K149+L148</f>
        <v>51849.95</v>
      </c>
      <c r="M149" s="39">
        <f>'Month (GWh)'!L149+M148</f>
        <v>1077.8700000000001</v>
      </c>
      <c r="N149" s="39">
        <f>'Month (GWh)'!M149+N148</f>
        <v>0</v>
      </c>
      <c r="O149" s="39">
        <f>'Month (GWh)'!N149+O148</f>
        <v>166389.82</v>
      </c>
      <c r="P149" s="39">
        <f>'Month (GWh)'!O149+P148</f>
        <v>371728.85000000003</v>
      </c>
    </row>
    <row r="150" spans="1:16" x14ac:dyDescent="0.3">
      <c r="A150" s="48">
        <f t="shared" si="11"/>
        <v>2011</v>
      </c>
      <c r="B150" s="14" t="s">
        <v>60</v>
      </c>
      <c r="C150" s="49">
        <f>'Month (GWh)'!B150+C149</f>
        <v>4031.6</v>
      </c>
      <c r="D150" s="49">
        <f>'Month (GWh)'!C150+D149</f>
        <v>69001.09</v>
      </c>
      <c r="E150" s="49">
        <f>'Month (GWh)'!D150+E149</f>
        <v>249642.54</v>
      </c>
      <c r="F150" s="49">
        <f>'Month (GWh)'!E150+F149</f>
        <v>274794.23</v>
      </c>
      <c r="G150" s="49">
        <f>'Month (GWh)'!F150+G149</f>
        <v>597469.48</v>
      </c>
      <c r="H150" s="50">
        <f>'Month (GWh)'!G150+H149</f>
        <v>101526.27</v>
      </c>
      <c r="I150" s="49">
        <f>'Month (GWh)'!H150+I149</f>
        <v>17543.68</v>
      </c>
      <c r="J150" s="49">
        <f>'Month (GWh)'!I150+J149</f>
        <v>17543.68</v>
      </c>
      <c r="K150" s="49">
        <f>'Month (GWh)'!J150+K149</f>
        <v>120.04</v>
      </c>
      <c r="L150" s="49">
        <f>'Month (GWh)'!K150+L149</f>
        <v>56834.06</v>
      </c>
      <c r="M150" s="49">
        <f>'Month (GWh)'!L150+M149</f>
        <v>1207.4000000000001</v>
      </c>
      <c r="N150" s="49">
        <f>'Month (GWh)'!M150+N149</f>
        <v>0</v>
      </c>
      <c r="O150" s="49">
        <f>'Month (GWh)'!N150+O149</f>
        <v>177231.47</v>
      </c>
      <c r="P150" s="49">
        <f>'Month (GWh)'!O150+P149</f>
        <v>420238.01</v>
      </c>
    </row>
    <row r="151" spans="1:16" x14ac:dyDescent="0.3">
      <c r="A151" s="32">
        <f>A139+1</f>
        <v>2012</v>
      </c>
      <c r="B151" s="54" t="s">
        <v>49</v>
      </c>
      <c r="C151" s="39">
        <f>'Month (GWh)'!B151</f>
        <v>211.47</v>
      </c>
      <c r="D151" s="39">
        <f>'Month (GWh)'!C151</f>
        <v>9255.58</v>
      </c>
      <c r="E151" s="39">
        <f>'Month (GWh)'!D151</f>
        <v>36749.35</v>
      </c>
      <c r="F151" s="39">
        <f>'Month (GWh)'!E151</f>
        <v>13358.79</v>
      </c>
      <c r="G151" s="39">
        <f>'Month (GWh)'!F151</f>
        <v>59575.19</v>
      </c>
      <c r="H151" s="46">
        <f>'Month (GWh)'!G151</f>
        <v>1925.13</v>
      </c>
      <c r="I151" s="39">
        <f>'Month (GWh)'!H151</f>
        <v>2137.63</v>
      </c>
      <c r="J151" s="39">
        <f>'Month (GWh)'!I151</f>
        <v>2137.63</v>
      </c>
      <c r="K151" s="39">
        <f>'Month (GWh)'!J151</f>
        <v>8</v>
      </c>
      <c r="L151" s="39">
        <f>'Month (GWh)'!K151</f>
        <v>4681.72</v>
      </c>
      <c r="M151" s="39">
        <f>'Month (GWh)'!L151</f>
        <v>130.76</v>
      </c>
      <c r="N151" s="39">
        <f>'Month (GWh)'!M151</f>
        <v>0</v>
      </c>
      <c r="O151" s="39">
        <f>'Month (GWh)'!N151</f>
        <v>8883.24</v>
      </c>
      <c r="P151" s="39">
        <f>'Month (GWh)'!O151</f>
        <v>50691.95</v>
      </c>
    </row>
    <row r="152" spans="1:16" x14ac:dyDescent="0.3">
      <c r="A152" s="32">
        <f>A151</f>
        <v>2012</v>
      </c>
      <c r="B152" s="14" t="s">
        <v>50</v>
      </c>
      <c r="C152" s="39">
        <f>'Month (GWh)'!B152+C151</f>
        <v>340.9</v>
      </c>
      <c r="D152" s="39">
        <f>'Month (GWh)'!C152+D151</f>
        <v>18531.82</v>
      </c>
      <c r="E152" s="39">
        <f>'Month (GWh)'!D152+E151</f>
        <v>70990.64</v>
      </c>
      <c r="F152" s="39">
        <f>'Month (GWh)'!E152+F151</f>
        <v>26081.7</v>
      </c>
      <c r="G152" s="39">
        <f>'Month (GWh)'!F152+G151</f>
        <v>115945.06</v>
      </c>
      <c r="H152" s="46">
        <f>'Month (GWh)'!G152+H151</f>
        <v>5243.92</v>
      </c>
      <c r="I152" s="39">
        <f>'Month (GWh)'!H152+I151</f>
        <v>4268.16</v>
      </c>
      <c r="J152" s="39">
        <f>'Month (GWh)'!I152+J151</f>
        <v>4268.16</v>
      </c>
      <c r="K152" s="39">
        <f>'Month (GWh)'!J152+K151</f>
        <v>13.68</v>
      </c>
      <c r="L152" s="39">
        <f>'Month (GWh)'!K152+L151</f>
        <v>9123.41</v>
      </c>
      <c r="M152" s="39">
        <f>'Month (GWh)'!L152+M151</f>
        <v>253.79</v>
      </c>
      <c r="N152" s="39">
        <f>'Month (GWh)'!M152+N151</f>
        <v>0</v>
      </c>
      <c r="O152" s="39">
        <f>'Month (GWh)'!N152+O151</f>
        <v>18902.96</v>
      </c>
      <c r="P152" s="39">
        <f>'Month (GWh)'!O152+P151</f>
        <v>97042.1</v>
      </c>
    </row>
    <row r="153" spans="1:16" x14ac:dyDescent="0.3">
      <c r="A153" s="32">
        <f t="shared" ref="A153:A162" si="12">A152</f>
        <v>2012</v>
      </c>
      <c r="B153" s="14" t="s">
        <v>51</v>
      </c>
      <c r="C153" s="39">
        <f>'Month (GWh)'!B153+C152</f>
        <v>340.9</v>
      </c>
      <c r="D153" s="39">
        <f>'Month (GWh)'!C153+D152</f>
        <v>26970.12</v>
      </c>
      <c r="E153" s="39">
        <f>'Month (GWh)'!D153+E152</f>
        <v>100881.70999999999</v>
      </c>
      <c r="F153" s="39">
        <f>'Month (GWh)'!E153+F152</f>
        <v>39224.449999999997</v>
      </c>
      <c r="G153" s="39">
        <f>'Month (GWh)'!F153+G152</f>
        <v>167417.18</v>
      </c>
      <c r="H153" s="46">
        <f>'Month (GWh)'!G153+H152</f>
        <v>9920.16</v>
      </c>
      <c r="I153" s="39">
        <f>'Month (GWh)'!H153+I152</f>
        <v>6409.21</v>
      </c>
      <c r="J153" s="39">
        <f>'Month (GWh)'!I153+J152</f>
        <v>6409.21</v>
      </c>
      <c r="K153" s="39">
        <f>'Month (GWh)'!J153+K152</f>
        <v>19.78</v>
      </c>
      <c r="L153" s="39">
        <f>'Month (GWh)'!K153+L152</f>
        <v>13352.56</v>
      </c>
      <c r="M153" s="39">
        <f>'Month (GWh)'!L153+M152</f>
        <v>346.07</v>
      </c>
      <c r="N153" s="39">
        <f>'Month (GWh)'!M153+N152</f>
        <v>0</v>
      </c>
      <c r="O153" s="39">
        <f>'Month (GWh)'!N153+O152</f>
        <v>30047.769999999997</v>
      </c>
      <c r="P153" s="39">
        <f>'Month (GWh)'!O153+P152</f>
        <v>137369.41</v>
      </c>
    </row>
    <row r="154" spans="1:16" x14ac:dyDescent="0.3">
      <c r="A154" s="32">
        <f t="shared" si="12"/>
        <v>2012</v>
      </c>
      <c r="B154" s="14" t="s">
        <v>52</v>
      </c>
      <c r="C154" s="39">
        <f>'Month (GWh)'!B154+C153</f>
        <v>340.9</v>
      </c>
      <c r="D154" s="39">
        <f>'Month (GWh)'!C154+D153</f>
        <v>34419.119999999995</v>
      </c>
      <c r="E154" s="39">
        <f>'Month (GWh)'!D154+E153</f>
        <v>120999.98999999999</v>
      </c>
      <c r="F154" s="39">
        <f>'Month (GWh)'!E154+F153</f>
        <v>58978.659999999996</v>
      </c>
      <c r="G154" s="39">
        <f>'Month (GWh)'!F154+G153</f>
        <v>214738.66999999998</v>
      </c>
      <c r="H154" s="46">
        <f>'Month (GWh)'!G154+H153</f>
        <v>16209.34</v>
      </c>
      <c r="I154" s="39">
        <f>'Month (GWh)'!H154+I153</f>
        <v>8714.09</v>
      </c>
      <c r="J154" s="39">
        <f>'Month (GWh)'!I154+J153</f>
        <v>8714.09</v>
      </c>
      <c r="K154" s="39">
        <f>'Month (GWh)'!J154+K153</f>
        <v>24.55</v>
      </c>
      <c r="L154" s="39">
        <f>'Month (GWh)'!K154+L153</f>
        <v>18081.330000000002</v>
      </c>
      <c r="M154" s="39">
        <f>'Month (GWh)'!L154+M153</f>
        <v>459.8</v>
      </c>
      <c r="N154" s="39">
        <f>'Month (GWh)'!M154+N153</f>
        <v>0</v>
      </c>
      <c r="O154" s="39">
        <f>'Month (GWh)'!N154+O153</f>
        <v>43489.1</v>
      </c>
      <c r="P154" s="39">
        <f>'Month (GWh)'!O154+P153</f>
        <v>171249.57</v>
      </c>
    </row>
    <row r="155" spans="1:16" x14ac:dyDescent="0.3">
      <c r="A155" s="32">
        <f t="shared" si="12"/>
        <v>2012</v>
      </c>
      <c r="B155" s="14" t="s">
        <v>53</v>
      </c>
      <c r="C155" s="39">
        <f>'Month (GWh)'!B155+C154</f>
        <v>462.42999999999995</v>
      </c>
      <c r="D155" s="39">
        <f>'Month (GWh)'!C155+D154</f>
        <v>39981.119999999995</v>
      </c>
      <c r="E155" s="39">
        <f>'Month (GWh)'!D155+E154</f>
        <v>141721.87</v>
      </c>
      <c r="F155" s="39">
        <f>'Month (GWh)'!E155+F154</f>
        <v>74968.98</v>
      </c>
      <c r="G155" s="39">
        <f>'Month (GWh)'!F155+G154</f>
        <v>257134.4</v>
      </c>
      <c r="H155" s="46">
        <f>'Month (GWh)'!G155+H154</f>
        <v>21598.739999999998</v>
      </c>
      <c r="I155" s="39">
        <f>'Month (GWh)'!H155+I154</f>
        <v>10892.4</v>
      </c>
      <c r="J155" s="39">
        <f>'Month (GWh)'!I155+J154</f>
        <v>10892.4</v>
      </c>
      <c r="K155" s="39">
        <f>'Month (GWh)'!J155+K154</f>
        <v>28.45</v>
      </c>
      <c r="L155" s="39">
        <f>'Month (GWh)'!K155+L154</f>
        <v>23042.54</v>
      </c>
      <c r="M155" s="39">
        <f>'Month (GWh)'!L155+M154</f>
        <v>477.82</v>
      </c>
      <c r="N155" s="39">
        <f>'Month (GWh)'!M155+N154</f>
        <v>0</v>
      </c>
      <c r="O155" s="39">
        <f>'Month (GWh)'!N155+O154</f>
        <v>56039.95</v>
      </c>
      <c r="P155" s="39">
        <f>'Month (GWh)'!O155+P154</f>
        <v>201094.45</v>
      </c>
    </row>
    <row r="156" spans="1:16" x14ac:dyDescent="0.3">
      <c r="A156" s="32">
        <f t="shared" si="12"/>
        <v>2012</v>
      </c>
      <c r="B156" s="14" t="s">
        <v>54</v>
      </c>
      <c r="C156" s="39">
        <f>'Month (GWh)'!B156+C155</f>
        <v>462.42999999999995</v>
      </c>
      <c r="D156" s="39">
        <f>'Month (GWh)'!C156+D155</f>
        <v>44574.579999999994</v>
      </c>
      <c r="E156" s="39">
        <f>'Month (GWh)'!D156+E155</f>
        <v>158990.6</v>
      </c>
      <c r="F156" s="39">
        <f>'Month (GWh)'!E156+F155</f>
        <v>87300.76</v>
      </c>
      <c r="G156" s="39">
        <f>'Month (GWh)'!F156+G155</f>
        <v>291328.37</v>
      </c>
      <c r="H156" s="46">
        <f>'Month (GWh)'!G156+H155</f>
        <v>25319.979999999996</v>
      </c>
      <c r="I156" s="39">
        <f>'Month (GWh)'!H156+I155</f>
        <v>13089.49</v>
      </c>
      <c r="J156" s="39">
        <f>'Month (GWh)'!I156+J155</f>
        <v>13089.49</v>
      </c>
      <c r="K156" s="39">
        <f>'Month (GWh)'!J156+K155</f>
        <v>34.019999999999996</v>
      </c>
      <c r="L156" s="39">
        <f>'Month (GWh)'!K156+L155</f>
        <v>28427.74</v>
      </c>
      <c r="M156" s="39">
        <f>'Month (GWh)'!L156+M155</f>
        <v>490.69</v>
      </c>
      <c r="N156" s="39">
        <f>'Month (GWh)'!M156+N155</f>
        <v>0</v>
      </c>
      <c r="O156" s="39">
        <f>'Month (GWh)'!N156+O155</f>
        <v>67361.919999999998</v>
      </c>
      <c r="P156" s="39">
        <f>'Month (GWh)'!O156+P155</f>
        <v>223966.45</v>
      </c>
    </row>
    <row r="157" spans="1:16" x14ac:dyDescent="0.3">
      <c r="A157" s="32">
        <f t="shared" si="12"/>
        <v>2012</v>
      </c>
      <c r="B157" s="14" t="s">
        <v>55</v>
      </c>
      <c r="C157" s="39">
        <f>'Month (GWh)'!B157+C156</f>
        <v>462.42999999999995</v>
      </c>
      <c r="D157" s="39">
        <f>'Month (GWh)'!C157+D156</f>
        <v>49340.239999999991</v>
      </c>
      <c r="E157" s="39">
        <f>'Month (GWh)'!D157+E156</f>
        <v>182943.75</v>
      </c>
      <c r="F157" s="39">
        <f>'Month (GWh)'!E157+F156</f>
        <v>95570.69</v>
      </c>
      <c r="G157" s="39">
        <f>'Month (GWh)'!F157+G156</f>
        <v>328317.11</v>
      </c>
      <c r="H157" s="46">
        <f>'Month (GWh)'!G157+H156</f>
        <v>35370.359999999993</v>
      </c>
      <c r="I157" s="39">
        <f>'Month (GWh)'!H157+I156</f>
        <v>15255</v>
      </c>
      <c r="J157" s="39">
        <f>'Month (GWh)'!I157+J156</f>
        <v>15255</v>
      </c>
      <c r="K157" s="39">
        <f>'Month (GWh)'!J157+K156</f>
        <v>36.739999999999995</v>
      </c>
      <c r="L157" s="39">
        <f>'Month (GWh)'!K157+L156</f>
        <v>33477.93</v>
      </c>
      <c r="M157" s="39">
        <f>'Month (GWh)'!L157+M156</f>
        <v>502.51</v>
      </c>
      <c r="N157" s="39">
        <f>'Month (GWh)'!M157+N156</f>
        <v>0</v>
      </c>
      <c r="O157" s="39">
        <f>'Month (GWh)'!N157+O156</f>
        <v>84642.54</v>
      </c>
      <c r="P157" s="39">
        <f>'Month (GWh)'!O157+P156</f>
        <v>243674.58000000002</v>
      </c>
    </row>
    <row r="158" spans="1:16" x14ac:dyDescent="0.3">
      <c r="A158" s="32">
        <f t="shared" si="12"/>
        <v>2012</v>
      </c>
      <c r="B158" s="14" t="s">
        <v>56</v>
      </c>
      <c r="C158" s="39">
        <f>'Month (GWh)'!B158+C157</f>
        <v>462.42999999999995</v>
      </c>
      <c r="D158" s="39">
        <f>'Month (GWh)'!C158+D157</f>
        <v>52970.729999999989</v>
      </c>
      <c r="E158" s="39">
        <f>'Month (GWh)'!D158+E157</f>
        <v>195209.8</v>
      </c>
      <c r="F158" s="39">
        <f>'Month (GWh)'!E158+F157</f>
        <v>114686.39</v>
      </c>
      <c r="G158" s="39">
        <f>'Month (GWh)'!F158+G157</f>
        <v>363329.35</v>
      </c>
      <c r="H158" s="46">
        <f>'Month (GWh)'!G158+H157</f>
        <v>46824.719999999994</v>
      </c>
      <c r="I158" s="39">
        <f>'Month (GWh)'!H158+I157</f>
        <v>17327.260000000002</v>
      </c>
      <c r="J158" s="39">
        <f>'Month (GWh)'!I158+J157</f>
        <v>17327.260000000002</v>
      </c>
      <c r="K158" s="39">
        <f>'Month (GWh)'!J158+K157</f>
        <v>40.179999999999993</v>
      </c>
      <c r="L158" s="39">
        <f>'Month (GWh)'!K158+L157</f>
        <v>39236.620000000003</v>
      </c>
      <c r="M158" s="39">
        <f>'Month (GWh)'!L158+M157</f>
        <v>512.36</v>
      </c>
      <c r="N158" s="39">
        <f>'Month (GWh)'!M158+N157</f>
        <v>0</v>
      </c>
      <c r="O158" s="39">
        <f>'Month (GWh)'!N158+O157</f>
        <v>103941.13999999998</v>
      </c>
      <c r="P158" s="39">
        <f>'Month (GWh)'!O158+P157</f>
        <v>259388.22000000003</v>
      </c>
    </row>
    <row r="159" spans="1:16" x14ac:dyDescent="0.3">
      <c r="A159" s="32">
        <f t="shared" si="12"/>
        <v>2012</v>
      </c>
      <c r="B159" s="14" t="s">
        <v>57</v>
      </c>
      <c r="C159" s="39">
        <f>'Month (GWh)'!B159+C158</f>
        <v>528.42999999999995</v>
      </c>
      <c r="D159" s="39">
        <f>'Month (GWh)'!C159+D158</f>
        <v>54891.969999999987</v>
      </c>
      <c r="E159" s="39">
        <f>'Month (GWh)'!D159+E158</f>
        <v>210687.37</v>
      </c>
      <c r="F159" s="39">
        <f>'Month (GWh)'!E159+F158</f>
        <v>122524.18</v>
      </c>
      <c r="G159" s="39">
        <f>'Month (GWh)'!F159+G158</f>
        <v>388631.94999999995</v>
      </c>
      <c r="H159" s="46">
        <f>'Month (GWh)'!G159+H158</f>
        <v>49421.719999999994</v>
      </c>
      <c r="I159" s="39">
        <f>'Month (GWh)'!H159+I158</f>
        <v>18097.560000000001</v>
      </c>
      <c r="J159" s="39">
        <f>'Month (GWh)'!I159+J158</f>
        <v>18097.560000000001</v>
      </c>
      <c r="K159" s="39">
        <f>'Month (GWh)'!J159+K158</f>
        <v>42.469999999999992</v>
      </c>
      <c r="L159" s="39">
        <f>'Month (GWh)'!K159+L158</f>
        <v>43407.66</v>
      </c>
      <c r="M159" s="39">
        <f>'Month (GWh)'!L159+M158</f>
        <v>527.69000000000005</v>
      </c>
      <c r="N159" s="39">
        <f>'Month (GWh)'!M159+N158</f>
        <v>0</v>
      </c>
      <c r="O159" s="39">
        <f>'Month (GWh)'!N159+O158</f>
        <v>111497.09999999999</v>
      </c>
      <c r="P159" s="39">
        <f>'Month (GWh)'!O159+P158</f>
        <v>277134.86000000004</v>
      </c>
    </row>
    <row r="160" spans="1:16" x14ac:dyDescent="0.3">
      <c r="A160" s="32">
        <f t="shared" si="12"/>
        <v>2012</v>
      </c>
      <c r="B160" s="14" t="s">
        <v>58</v>
      </c>
      <c r="C160" s="39">
        <f>'Month (GWh)'!B160+C159</f>
        <v>3914.75</v>
      </c>
      <c r="D160" s="39">
        <f>'Month (GWh)'!C160+D159</f>
        <v>60884.299999999988</v>
      </c>
      <c r="E160" s="39">
        <f>'Month (GWh)'!D160+E159</f>
        <v>241108.94</v>
      </c>
      <c r="F160" s="39">
        <f>'Month (GWh)'!E160+F159</f>
        <v>127452.26999999999</v>
      </c>
      <c r="G160" s="39">
        <f>'Month (GWh)'!F160+G159</f>
        <v>433360.26999999996</v>
      </c>
      <c r="H160" s="46">
        <f>'Month (GWh)'!G160+H159</f>
        <v>49977.909999999996</v>
      </c>
      <c r="I160" s="39">
        <f>'Month (GWh)'!H160+I159</f>
        <v>19894.920000000002</v>
      </c>
      <c r="J160" s="39">
        <f>'Month (GWh)'!I160+J159</f>
        <v>19894.920000000002</v>
      </c>
      <c r="K160" s="39">
        <f>'Month (GWh)'!J160+K159</f>
        <v>44.759999999999991</v>
      </c>
      <c r="L160" s="39">
        <f>'Month (GWh)'!K160+L159</f>
        <v>47853.86</v>
      </c>
      <c r="M160" s="39">
        <f>'Month (GWh)'!L160+M159</f>
        <v>578.71</v>
      </c>
      <c r="N160" s="39">
        <f>'Month (GWh)'!M160+N159</f>
        <v>0</v>
      </c>
      <c r="O160" s="39">
        <f>'Month (GWh)'!N160+O159</f>
        <v>118350.15999999999</v>
      </c>
      <c r="P160" s="39">
        <f>'Month (GWh)'!O160+P159</f>
        <v>315010.12000000005</v>
      </c>
    </row>
    <row r="161" spans="1:16" x14ac:dyDescent="0.3">
      <c r="A161" s="32">
        <f t="shared" si="12"/>
        <v>2012</v>
      </c>
      <c r="B161" s="14" t="s">
        <v>59</v>
      </c>
      <c r="C161" s="39">
        <f>'Month (GWh)'!B161+C160</f>
        <v>9725.4399999999987</v>
      </c>
      <c r="D161" s="39">
        <f>'Month (GWh)'!C161+D160</f>
        <v>68381.469999999987</v>
      </c>
      <c r="E161" s="39">
        <f>'Month (GWh)'!D161+E160</f>
        <v>273652.03999999998</v>
      </c>
      <c r="F161" s="39">
        <f>'Month (GWh)'!E161+F160</f>
        <v>136713.04999999999</v>
      </c>
      <c r="G161" s="39">
        <f>'Month (GWh)'!F161+G160</f>
        <v>488472.00999999995</v>
      </c>
      <c r="H161" s="46">
        <f>'Month (GWh)'!G161+H160</f>
        <v>49977.909999999996</v>
      </c>
      <c r="I161" s="39">
        <f>'Month (GWh)'!H161+I160</f>
        <v>21802.86</v>
      </c>
      <c r="J161" s="39">
        <f>'Month (GWh)'!I161+J160</f>
        <v>21802.86</v>
      </c>
      <c r="K161" s="39">
        <f>'Month (GWh)'!J161+K160</f>
        <v>47.04999999999999</v>
      </c>
      <c r="L161" s="39">
        <f>'Month (GWh)'!K161+L160</f>
        <v>52241.03</v>
      </c>
      <c r="M161" s="39">
        <f>'Month (GWh)'!L161+M160</f>
        <v>689.36</v>
      </c>
      <c r="N161" s="39">
        <f>'Month (GWh)'!M161+N160</f>
        <v>0</v>
      </c>
      <c r="O161" s="39">
        <f>'Month (GWh)'!N161+O160</f>
        <v>124758.20999999999</v>
      </c>
      <c r="P161" s="39">
        <f>'Month (GWh)'!O161+P160</f>
        <v>363713.80000000005</v>
      </c>
    </row>
    <row r="162" spans="1:16" x14ac:dyDescent="0.3">
      <c r="A162" s="48">
        <f t="shared" si="12"/>
        <v>2012</v>
      </c>
      <c r="B162" s="14" t="s">
        <v>60</v>
      </c>
      <c r="C162" s="49">
        <f>'Month (GWh)'!B162+C161</f>
        <v>14263.619999999999</v>
      </c>
      <c r="D162" s="49">
        <f>'Month (GWh)'!C162+D161</f>
        <v>78258.469999999987</v>
      </c>
      <c r="E162" s="49">
        <f>'Month (GWh)'!D162+E161</f>
        <v>311736.21999999997</v>
      </c>
      <c r="F162" s="49">
        <f>'Month (GWh)'!E162+F161</f>
        <v>150097.68</v>
      </c>
      <c r="G162" s="49">
        <f>'Month (GWh)'!F162+G161</f>
        <v>554356</v>
      </c>
      <c r="H162" s="50">
        <f>'Month (GWh)'!G162+H161</f>
        <v>50343.119999999995</v>
      </c>
      <c r="I162" s="49">
        <f>'Month (GWh)'!H162+I161</f>
        <v>23728.54</v>
      </c>
      <c r="J162" s="49">
        <f>'Month (GWh)'!I162+J161</f>
        <v>23728.54</v>
      </c>
      <c r="K162" s="49">
        <f>'Month (GWh)'!J162+K161</f>
        <v>49.339999999999989</v>
      </c>
      <c r="L162" s="49">
        <f>'Month (GWh)'!K162+L161</f>
        <v>56764.46</v>
      </c>
      <c r="M162" s="49">
        <f>'Month (GWh)'!L162+M161</f>
        <v>825.16000000000008</v>
      </c>
      <c r="N162" s="49">
        <f>'Month (GWh)'!M162+N161</f>
        <v>0</v>
      </c>
      <c r="O162" s="49">
        <f>'Month (GWh)'!N162+O161</f>
        <v>131710.62</v>
      </c>
      <c r="P162" s="49">
        <f>'Month (GWh)'!O162+P161</f>
        <v>422645.38000000006</v>
      </c>
    </row>
    <row r="163" spans="1:16" x14ac:dyDescent="0.3">
      <c r="A163" s="32">
        <f>A151+1</f>
        <v>2013</v>
      </c>
      <c r="B163" s="54" t="s">
        <v>49</v>
      </c>
      <c r="C163" s="39">
        <f>'Month (GWh)'!B163</f>
        <v>4475.76</v>
      </c>
      <c r="D163" s="39">
        <f>'Month (GWh)'!C163</f>
        <v>10394.49</v>
      </c>
      <c r="E163" s="39">
        <f>'Month (GWh)'!D163</f>
        <v>38116.949999999997</v>
      </c>
      <c r="F163" s="39">
        <f>'Month (GWh)'!E163</f>
        <v>7147.21</v>
      </c>
      <c r="G163" s="39">
        <f>'Month (GWh)'!F163</f>
        <v>60134.41</v>
      </c>
      <c r="H163" s="46">
        <f>'Month (GWh)'!G163</f>
        <v>356.25</v>
      </c>
      <c r="I163" s="39">
        <f>'Month (GWh)'!H163</f>
        <v>1873.3</v>
      </c>
      <c r="J163" s="39">
        <f>'Month (GWh)'!I163</f>
        <v>1873.3</v>
      </c>
      <c r="K163" s="39">
        <f>'Month (GWh)'!J163</f>
        <v>0</v>
      </c>
      <c r="L163" s="39">
        <f>'Month (GWh)'!K163</f>
        <v>4339.8599999999997</v>
      </c>
      <c r="M163" s="39">
        <f>'Month (GWh)'!L163</f>
        <v>144.43</v>
      </c>
      <c r="N163" s="39">
        <f>'Month (GWh)'!M163</f>
        <v>0</v>
      </c>
      <c r="O163" s="39">
        <f>'Month (GWh)'!N163</f>
        <v>6713.83</v>
      </c>
      <c r="P163" s="39">
        <f>'Month (GWh)'!O163</f>
        <v>53420.57</v>
      </c>
    </row>
    <row r="164" spans="1:16" x14ac:dyDescent="0.3">
      <c r="A164" s="32">
        <f>A163</f>
        <v>2013</v>
      </c>
      <c r="B164" s="14" t="s">
        <v>50</v>
      </c>
      <c r="C164" s="39">
        <f>'Month (GWh)'!B164+C163</f>
        <v>9930.49</v>
      </c>
      <c r="D164" s="39">
        <f>'Month (GWh)'!C164+D163</f>
        <v>20463.43</v>
      </c>
      <c r="E164" s="39">
        <f>'Month (GWh)'!D164+E163</f>
        <v>71892.31</v>
      </c>
      <c r="F164" s="39">
        <f>'Month (GWh)'!E164+F163</f>
        <v>11924.49</v>
      </c>
      <c r="G164" s="39">
        <f>'Month (GWh)'!F164+G163</f>
        <v>114210.73000000001</v>
      </c>
      <c r="H164" s="46">
        <f>'Month (GWh)'!G164+H163</f>
        <v>356.25</v>
      </c>
      <c r="I164" s="39">
        <f>'Month (GWh)'!H164+I163</f>
        <v>3620.3999999999996</v>
      </c>
      <c r="J164" s="39">
        <f>'Month (GWh)'!I164+J163</f>
        <v>3620.3999999999996</v>
      </c>
      <c r="K164" s="39">
        <f>'Month (GWh)'!J164+K163</f>
        <v>4</v>
      </c>
      <c r="L164" s="39">
        <f>'Month (GWh)'!K164+L163</f>
        <v>8430.32</v>
      </c>
      <c r="M164" s="39">
        <f>'Month (GWh)'!L164+M163</f>
        <v>276.29000000000002</v>
      </c>
      <c r="N164" s="39">
        <f>'Month (GWh)'!M164+N163</f>
        <v>0</v>
      </c>
      <c r="O164" s="39">
        <f>'Month (GWh)'!N164+O163</f>
        <v>12687.25</v>
      </c>
      <c r="P164" s="39">
        <f>'Month (GWh)'!O164+P163</f>
        <v>101523.47</v>
      </c>
    </row>
    <row r="165" spans="1:16" x14ac:dyDescent="0.3">
      <c r="A165" s="32">
        <f t="shared" ref="A165:A174" si="13">A164</f>
        <v>2013</v>
      </c>
      <c r="B165" s="14" t="s">
        <v>51</v>
      </c>
      <c r="C165" s="39">
        <f>'Month (GWh)'!B165+C164</f>
        <v>27914.940000000002</v>
      </c>
      <c r="D165" s="39">
        <f>'Month (GWh)'!C165+D164</f>
        <v>30713.39</v>
      </c>
      <c r="E165" s="39">
        <f>'Month (GWh)'!D165+E164</f>
        <v>108559.04999999999</v>
      </c>
      <c r="F165" s="39">
        <f>'Month (GWh)'!E165+F164</f>
        <v>16226.15</v>
      </c>
      <c r="G165" s="39">
        <f>'Month (GWh)'!F165+G164</f>
        <v>183413.54</v>
      </c>
      <c r="H165" s="46">
        <f>'Month (GWh)'!G165+H164</f>
        <v>356.25</v>
      </c>
      <c r="I165" s="39">
        <f>'Month (GWh)'!H165+I164</f>
        <v>5265.59</v>
      </c>
      <c r="J165" s="39">
        <f>'Month (GWh)'!I165+J164</f>
        <v>5265.59</v>
      </c>
      <c r="K165" s="39">
        <f>'Month (GWh)'!J165+K164</f>
        <v>4.62</v>
      </c>
      <c r="L165" s="39">
        <f>'Month (GWh)'!K165+L164</f>
        <v>13351.41</v>
      </c>
      <c r="M165" s="39">
        <f>'Month (GWh)'!L165+M164</f>
        <v>421.5</v>
      </c>
      <c r="N165" s="39">
        <f>'Month (GWh)'!M165+N164</f>
        <v>0</v>
      </c>
      <c r="O165" s="39">
        <f>'Month (GWh)'!N165+O164</f>
        <v>19399.349999999999</v>
      </c>
      <c r="P165" s="39">
        <f>'Month (GWh)'!O165+P164</f>
        <v>164014.18</v>
      </c>
    </row>
    <row r="166" spans="1:16" x14ac:dyDescent="0.3">
      <c r="A166" s="32">
        <f t="shared" si="13"/>
        <v>2013</v>
      </c>
      <c r="B166" s="14" t="s">
        <v>52</v>
      </c>
      <c r="C166" s="39">
        <f>'Month (GWh)'!B166+C165</f>
        <v>29472.120000000003</v>
      </c>
      <c r="D166" s="39">
        <f>'Month (GWh)'!C166+D165</f>
        <v>37800.479999999996</v>
      </c>
      <c r="E166" s="39">
        <f>'Month (GWh)'!D166+E165</f>
        <v>140414.26999999999</v>
      </c>
      <c r="F166" s="39">
        <f>'Month (GWh)'!E166+F165</f>
        <v>28984.07</v>
      </c>
      <c r="G166" s="39">
        <f>'Month (GWh)'!F166+G165</f>
        <v>236670.95</v>
      </c>
      <c r="H166" s="46">
        <f>'Month (GWh)'!G166+H165</f>
        <v>2862.79</v>
      </c>
      <c r="I166" s="39">
        <f>'Month (GWh)'!H166+I165</f>
        <v>6446.91</v>
      </c>
      <c r="J166" s="39">
        <f>'Month (GWh)'!I166+J165</f>
        <v>6446.91</v>
      </c>
      <c r="K166" s="39">
        <f>'Month (GWh)'!J166+K165</f>
        <v>4.91</v>
      </c>
      <c r="L166" s="39">
        <f>'Month (GWh)'!K166+L165</f>
        <v>17780.93</v>
      </c>
      <c r="M166" s="39">
        <f>'Month (GWh)'!L166+M165</f>
        <v>507.83</v>
      </c>
      <c r="N166" s="39">
        <f>'Month (GWh)'!M166+N165</f>
        <v>0</v>
      </c>
      <c r="O166" s="39">
        <f>'Month (GWh)'!N166+O165</f>
        <v>27603.35</v>
      </c>
      <c r="P166" s="39">
        <f>'Month (GWh)'!O166+P165</f>
        <v>209067.59</v>
      </c>
    </row>
    <row r="167" spans="1:16" x14ac:dyDescent="0.3">
      <c r="A167" s="32">
        <f t="shared" si="13"/>
        <v>2013</v>
      </c>
      <c r="B167" s="14" t="s">
        <v>53</v>
      </c>
      <c r="C167" s="39">
        <f>'Month (GWh)'!B167+C166</f>
        <v>29493.550000000003</v>
      </c>
      <c r="D167" s="39">
        <f>'Month (GWh)'!C167+D166</f>
        <v>43698.52</v>
      </c>
      <c r="E167" s="39">
        <f>'Month (GWh)'!D167+E166</f>
        <v>158351.84</v>
      </c>
      <c r="F167" s="39">
        <f>'Month (GWh)'!E167+F166</f>
        <v>44885.54</v>
      </c>
      <c r="G167" s="39">
        <f>'Month (GWh)'!F167+G166</f>
        <v>276429.47000000003</v>
      </c>
      <c r="H167" s="46">
        <f>'Month (GWh)'!G167+H166</f>
        <v>7965.42</v>
      </c>
      <c r="I167" s="39">
        <f>'Month (GWh)'!H167+I166</f>
        <v>7886.26</v>
      </c>
      <c r="J167" s="39">
        <f>'Month (GWh)'!I167+J166</f>
        <v>7886.26</v>
      </c>
      <c r="K167" s="39">
        <f>'Month (GWh)'!J167+K166</f>
        <v>5.82</v>
      </c>
      <c r="L167" s="39">
        <f>'Month (GWh)'!K167+L166</f>
        <v>22590.05</v>
      </c>
      <c r="M167" s="39">
        <f>'Month (GWh)'!L167+M166</f>
        <v>626.17999999999995</v>
      </c>
      <c r="N167" s="39">
        <f>'Month (GWh)'!M167+N166</f>
        <v>0</v>
      </c>
      <c r="O167" s="39">
        <f>'Month (GWh)'!N167+O166</f>
        <v>39073.71</v>
      </c>
      <c r="P167" s="39">
        <f>'Month (GWh)'!O167+P166</f>
        <v>237355.75</v>
      </c>
    </row>
    <row r="168" spans="1:16" x14ac:dyDescent="0.3">
      <c r="A168" s="32">
        <f t="shared" si="13"/>
        <v>2013</v>
      </c>
      <c r="B168" s="14" t="s">
        <v>54</v>
      </c>
      <c r="C168" s="39">
        <f>'Month (GWh)'!B168+C167</f>
        <v>29493.550000000003</v>
      </c>
      <c r="D168" s="39">
        <f>'Month (GWh)'!C168+D167</f>
        <v>46615.519999999997</v>
      </c>
      <c r="E168" s="39">
        <f>'Month (GWh)'!D168+E167</f>
        <v>177958.22</v>
      </c>
      <c r="F168" s="39">
        <f>'Month (GWh)'!E168+F167</f>
        <v>60421.89</v>
      </c>
      <c r="G168" s="39">
        <f>'Month (GWh)'!F168+G167</f>
        <v>314489.19000000006</v>
      </c>
      <c r="H168" s="46">
        <f>'Month (GWh)'!G168+H167</f>
        <v>14670.84</v>
      </c>
      <c r="I168" s="39">
        <f>'Month (GWh)'!H168+I167</f>
        <v>9500.52</v>
      </c>
      <c r="J168" s="39">
        <f>'Month (GWh)'!I168+J167</f>
        <v>9500.52</v>
      </c>
      <c r="K168" s="39">
        <f>'Month (GWh)'!J168+K167</f>
        <v>5.82</v>
      </c>
      <c r="L168" s="39">
        <f>'Month (GWh)'!K168+L167</f>
        <v>27508.6</v>
      </c>
      <c r="M168" s="39">
        <f>'Month (GWh)'!L168+M167</f>
        <v>715.33999999999992</v>
      </c>
      <c r="N168" s="39">
        <f>'Month (GWh)'!M168+N167</f>
        <v>0</v>
      </c>
      <c r="O168" s="39">
        <f>'Month (GWh)'!N168+O167</f>
        <v>52401.1</v>
      </c>
      <c r="P168" s="39">
        <f>'Month (GWh)'!O168+P167</f>
        <v>262088.09</v>
      </c>
    </row>
    <row r="169" spans="1:16" x14ac:dyDescent="0.3">
      <c r="A169" s="32">
        <f t="shared" si="13"/>
        <v>2013</v>
      </c>
      <c r="B169" s="14" t="s">
        <v>55</v>
      </c>
      <c r="C169" s="39">
        <f>'Month (GWh)'!B169+C168</f>
        <v>29493.550000000003</v>
      </c>
      <c r="D169" s="39">
        <f>'Month (GWh)'!C169+D168</f>
        <v>50540.31</v>
      </c>
      <c r="E169" s="39">
        <f>'Month (GWh)'!D169+E168</f>
        <v>194856.57</v>
      </c>
      <c r="F169" s="39">
        <f>'Month (GWh)'!E169+F168</f>
        <v>68476.13</v>
      </c>
      <c r="G169" s="39">
        <f>'Month (GWh)'!F169+G168</f>
        <v>343366.56000000006</v>
      </c>
      <c r="H169" s="46">
        <f>'Month (GWh)'!G169+H168</f>
        <v>21121.73</v>
      </c>
      <c r="I169" s="39">
        <f>'Month (GWh)'!H169+I168</f>
        <v>11275.98</v>
      </c>
      <c r="J169" s="39">
        <f>'Month (GWh)'!I169+J168</f>
        <v>11275.98</v>
      </c>
      <c r="K169" s="39">
        <f>'Month (GWh)'!J169+K168</f>
        <v>5.82</v>
      </c>
      <c r="L169" s="39">
        <f>'Month (GWh)'!K169+L168</f>
        <v>31709.87</v>
      </c>
      <c r="M169" s="39">
        <f>'Month (GWh)'!L169+M168</f>
        <v>794.24999999999989</v>
      </c>
      <c r="N169" s="39">
        <f>'Month (GWh)'!M169+N168</f>
        <v>0</v>
      </c>
      <c r="O169" s="39">
        <f>'Month (GWh)'!N169+O168</f>
        <v>64907.63</v>
      </c>
      <c r="P169" s="39">
        <f>'Month (GWh)'!O169+P168</f>
        <v>278458.93</v>
      </c>
    </row>
    <row r="170" spans="1:16" x14ac:dyDescent="0.3">
      <c r="A170" s="32">
        <f t="shared" si="13"/>
        <v>2013</v>
      </c>
      <c r="B170" s="14" t="s">
        <v>56</v>
      </c>
      <c r="C170" s="39">
        <f>'Month (GWh)'!B170+C169</f>
        <v>29724.840000000004</v>
      </c>
      <c r="D170" s="39">
        <f>'Month (GWh)'!C170+D169</f>
        <v>53962.25</v>
      </c>
      <c r="E170" s="39">
        <f>'Month (GWh)'!D170+E169</f>
        <v>208718.57</v>
      </c>
      <c r="F170" s="39">
        <f>'Month (GWh)'!E170+F169</f>
        <v>74985.98000000001</v>
      </c>
      <c r="G170" s="39">
        <f>'Month (GWh)'!F170+G169</f>
        <v>367391.64000000007</v>
      </c>
      <c r="H170" s="46">
        <f>'Month (GWh)'!G170+H169</f>
        <v>23084.87</v>
      </c>
      <c r="I170" s="39">
        <f>'Month (GWh)'!H170+I169</f>
        <v>12827.21</v>
      </c>
      <c r="J170" s="39">
        <f>'Month (GWh)'!I170+J169</f>
        <v>12827.21</v>
      </c>
      <c r="K170" s="39">
        <f>'Month (GWh)'!J170+K169</f>
        <v>6.54</v>
      </c>
      <c r="L170" s="39">
        <f>'Month (GWh)'!K170+L169</f>
        <v>35896.58</v>
      </c>
      <c r="M170" s="39">
        <f>'Month (GWh)'!L170+M169</f>
        <v>865.51999999999987</v>
      </c>
      <c r="N170" s="39">
        <f>'Month (GWh)'!M170+N169</f>
        <v>0</v>
      </c>
      <c r="O170" s="39">
        <f>'Month (GWh)'!N170+O169</f>
        <v>72680.7</v>
      </c>
      <c r="P170" s="39">
        <f>'Month (GWh)'!O170+P169</f>
        <v>294710.94</v>
      </c>
    </row>
    <row r="171" spans="1:16" x14ac:dyDescent="0.3">
      <c r="A171" s="32">
        <f t="shared" si="13"/>
        <v>2013</v>
      </c>
      <c r="B171" s="14" t="s">
        <v>57</v>
      </c>
      <c r="C171" s="39">
        <f>'Month (GWh)'!B171+C170</f>
        <v>29768.950000000004</v>
      </c>
      <c r="D171" s="39">
        <f>'Month (GWh)'!C171+D170</f>
        <v>57128.88</v>
      </c>
      <c r="E171" s="39">
        <f>'Month (GWh)'!D171+E170</f>
        <v>226360.44</v>
      </c>
      <c r="F171" s="39">
        <f>'Month (GWh)'!E171+F170</f>
        <v>79849.490000000005</v>
      </c>
      <c r="G171" s="39">
        <f>'Month (GWh)'!F171+G170</f>
        <v>393107.75000000006</v>
      </c>
      <c r="H171" s="46">
        <f>'Month (GWh)'!G171+H170</f>
        <v>25586.11</v>
      </c>
      <c r="I171" s="39">
        <f>'Month (GWh)'!H171+I170</f>
        <v>14427.55</v>
      </c>
      <c r="J171" s="39">
        <f>'Month (GWh)'!I171+J170</f>
        <v>14427.55</v>
      </c>
      <c r="K171" s="39">
        <f>'Month (GWh)'!J171+K170</f>
        <v>6.82</v>
      </c>
      <c r="L171" s="39">
        <f>'Month (GWh)'!K171+L170</f>
        <v>40097.68</v>
      </c>
      <c r="M171" s="39">
        <f>'Month (GWh)'!L171+M170</f>
        <v>903.34999999999991</v>
      </c>
      <c r="N171" s="39">
        <f>'Month (GWh)'!M171+N170</f>
        <v>0</v>
      </c>
      <c r="O171" s="39">
        <f>'Month (GWh)'!N171+O170</f>
        <v>81021.5</v>
      </c>
      <c r="P171" s="39">
        <f>'Month (GWh)'!O171+P170</f>
        <v>312086.25</v>
      </c>
    </row>
    <row r="172" spans="1:16" x14ac:dyDescent="0.3">
      <c r="A172" s="32">
        <f t="shared" si="13"/>
        <v>2013</v>
      </c>
      <c r="B172" s="14" t="s">
        <v>58</v>
      </c>
      <c r="C172" s="39">
        <f>'Month (GWh)'!B172+C171</f>
        <v>29853.020000000004</v>
      </c>
      <c r="D172" s="39">
        <f>'Month (GWh)'!C172+D171</f>
        <v>61458.909999999996</v>
      </c>
      <c r="E172" s="39">
        <f>'Month (GWh)'!D172+E171</f>
        <v>250223.95</v>
      </c>
      <c r="F172" s="39">
        <f>'Month (GWh)'!E172+F171</f>
        <v>87213.97</v>
      </c>
      <c r="G172" s="39">
        <f>'Month (GWh)'!F172+G171</f>
        <v>428749.85000000003</v>
      </c>
      <c r="H172" s="46">
        <f>'Month (GWh)'!G172+H171</f>
        <v>27450.78</v>
      </c>
      <c r="I172" s="39">
        <f>'Month (GWh)'!H172+I171</f>
        <v>15860.24</v>
      </c>
      <c r="J172" s="39">
        <f>'Month (GWh)'!I172+J171</f>
        <v>15860.24</v>
      </c>
      <c r="K172" s="39">
        <f>'Month (GWh)'!J172+K171</f>
        <v>9.4499999999999993</v>
      </c>
      <c r="L172" s="39">
        <f>'Month (GWh)'!K172+L171</f>
        <v>44058.64</v>
      </c>
      <c r="M172" s="39">
        <f>'Month (GWh)'!L172+M171</f>
        <v>992.2399999999999</v>
      </c>
      <c r="N172" s="39">
        <f>'Month (GWh)'!M172+N171</f>
        <v>0</v>
      </c>
      <c r="O172" s="39">
        <f>'Month (GWh)'!N172+O171</f>
        <v>88371.35</v>
      </c>
      <c r="P172" s="39">
        <f>'Month (GWh)'!O172+P171</f>
        <v>340378.5</v>
      </c>
    </row>
    <row r="173" spans="1:16" x14ac:dyDescent="0.3">
      <c r="A173" s="32">
        <f t="shared" si="13"/>
        <v>2013</v>
      </c>
      <c r="B173" s="14" t="s">
        <v>59</v>
      </c>
      <c r="C173" s="39">
        <f>'Month (GWh)'!B173+C172</f>
        <v>32656.130000000005</v>
      </c>
      <c r="D173" s="39">
        <f>'Month (GWh)'!C173+D172</f>
        <v>71166.39</v>
      </c>
      <c r="E173" s="39">
        <f>'Month (GWh)'!D173+E172</f>
        <v>282087.56</v>
      </c>
      <c r="F173" s="39">
        <f>'Month (GWh)'!E173+F172</f>
        <v>98601.67</v>
      </c>
      <c r="G173" s="39">
        <f>'Month (GWh)'!F173+G172</f>
        <v>484511.75000000006</v>
      </c>
      <c r="H173" s="46">
        <f>'Month (GWh)'!G173+H172</f>
        <v>27450.78</v>
      </c>
      <c r="I173" s="39">
        <f>'Month (GWh)'!H173+I172</f>
        <v>17370.150000000001</v>
      </c>
      <c r="J173" s="39">
        <f>'Month (GWh)'!I173+J172</f>
        <v>17370.150000000001</v>
      </c>
      <c r="K173" s="39">
        <f>'Month (GWh)'!J173+K172</f>
        <v>14.43</v>
      </c>
      <c r="L173" s="39">
        <f>'Month (GWh)'!K173+L172</f>
        <v>48324.800000000003</v>
      </c>
      <c r="M173" s="39">
        <f>'Month (GWh)'!L173+M172</f>
        <v>1120.3499999999999</v>
      </c>
      <c r="N173" s="39">
        <f>'Month (GWh)'!M173+N172</f>
        <v>0</v>
      </c>
      <c r="O173" s="39">
        <f>'Month (GWh)'!N173+O172</f>
        <v>94280.5</v>
      </c>
      <c r="P173" s="39">
        <f>'Month (GWh)'!O173+P172</f>
        <v>390231.24</v>
      </c>
    </row>
    <row r="174" spans="1:16" x14ac:dyDescent="0.3">
      <c r="A174" s="48">
        <f t="shared" si="13"/>
        <v>2013</v>
      </c>
      <c r="B174" s="14" t="s">
        <v>60</v>
      </c>
      <c r="C174" s="49">
        <f>'Month (GWh)'!B174+C173</f>
        <v>35366.850000000006</v>
      </c>
      <c r="D174" s="49">
        <f>'Month (GWh)'!C174+D173</f>
        <v>81519.41</v>
      </c>
      <c r="E174" s="49">
        <f>'Month (GWh)'!D174+E173</f>
        <v>318633.57</v>
      </c>
      <c r="F174" s="49">
        <f>'Month (GWh)'!E174+F173</f>
        <v>102620.33</v>
      </c>
      <c r="G174" s="49">
        <f>'Month (GWh)'!F174+G173</f>
        <v>538140.16000000003</v>
      </c>
      <c r="H174" s="50">
        <f>'Month (GWh)'!G174+H173</f>
        <v>27457.84</v>
      </c>
      <c r="I174" s="49">
        <f>'Month (GWh)'!H174+I173</f>
        <v>18597.030000000002</v>
      </c>
      <c r="J174" s="49">
        <f>'Month (GWh)'!I174+J173</f>
        <v>18597.030000000002</v>
      </c>
      <c r="K174" s="49">
        <f>'Month (GWh)'!J174+K173</f>
        <v>19.54</v>
      </c>
      <c r="L174" s="49">
        <f>'Month (GWh)'!K174+L173</f>
        <v>52257.05</v>
      </c>
      <c r="M174" s="49">
        <f>'Month (GWh)'!L174+M173</f>
        <v>1250.56</v>
      </c>
      <c r="N174" s="49">
        <f>'Month (GWh)'!M174+N173</f>
        <v>0</v>
      </c>
      <c r="O174" s="49">
        <f>'Month (GWh)'!N174+O173</f>
        <v>99582</v>
      </c>
      <c r="P174" s="49">
        <f>'Month (GWh)'!O174+P173</f>
        <v>438558.15</v>
      </c>
    </row>
    <row r="175" spans="1:16" x14ac:dyDescent="0.3">
      <c r="A175" s="32">
        <f>A163+1</f>
        <v>2014</v>
      </c>
      <c r="B175" s="54" t="s">
        <v>49</v>
      </c>
      <c r="C175" s="39">
        <f>'Month (GWh)'!B175</f>
        <v>2085.9699999999998</v>
      </c>
      <c r="D175" s="39">
        <f>'Month (GWh)'!C175</f>
        <v>11734.06</v>
      </c>
      <c r="E175" s="39">
        <f>'Month (GWh)'!D175</f>
        <v>35093.839999999997</v>
      </c>
      <c r="F175" s="39">
        <f>'Month (GWh)'!E175</f>
        <v>3565.53</v>
      </c>
      <c r="G175" s="39">
        <f>'Month (GWh)'!F175</f>
        <v>52479.39</v>
      </c>
      <c r="H175" s="46">
        <f>'Month (GWh)'!G175</f>
        <v>37.14</v>
      </c>
      <c r="I175" s="39">
        <f>'Month (GWh)'!H175</f>
        <v>1766.23</v>
      </c>
      <c r="J175" s="39">
        <f>'Month (GWh)'!I175</f>
        <v>1766.23</v>
      </c>
      <c r="K175" s="39">
        <f>'Month (GWh)'!J175</f>
        <v>2.86</v>
      </c>
      <c r="L175" s="39">
        <f>'Month (GWh)'!K175</f>
        <v>4126.22</v>
      </c>
      <c r="M175" s="39">
        <f>'Month (GWh)'!L175</f>
        <v>135.72</v>
      </c>
      <c r="N175" s="39">
        <f>'Month (GWh)'!M175</f>
        <v>0</v>
      </c>
      <c r="O175" s="39">
        <f>'Month (GWh)'!N175</f>
        <v>6068.16</v>
      </c>
      <c r="P175" s="39">
        <f>'Month (GWh)'!O175</f>
        <v>46411.23</v>
      </c>
    </row>
    <row r="176" spans="1:16" x14ac:dyDescent="0.3">
      <c r="A176" s="32">
        <f>A175</f>
        <v>2014</v>
      </c>
      <c r="B176" s="14" t="s">
        <v>50</v>
      </c>
      <c r="C176" s="39">
        <f>'Month (GWh)'!B176+C175</f>
        <v>2458.8399999999997</v>
      </c>
      <c r="D176" s="39">
        <f>'Month (GWh)'!C176+D175</f>
        <v>21406.58</v>
      </c>
      <c r="E176" s="39">
        <f>'Month (GWh)'!D176+E175</f>
        <v>67104.759999999995</v>
      </c>
      <c r="F176" s="39">
        <f>'Month (GWh)'!E176+F175</f>
        <v>7374.8600000000006</v>
      </c>
      <c r="G176" s="39">
        <f>'Month (GWh)'!F176+G175</f>
        <v>98345.03</v>
      </c>
      <c r="H176" s="46">
        <f>'Month (GWh)'!G176+H175</f>
        <v>178.11</v>
      </c>
      <c r="I176" s="39">
        <f>'Month (GWh)'!H176+I175</f>
        <v>3588.46</v>
      </c>
      <c r="J176" s="39">
        <f>'Month (GWh)'!I176+J175</f>
        <v>3588.46</v>
      </c>
      <c r="K176" s="39">
        <f>'Month (GWh)'!J176+K175</f>
        <v>3.1799999999999997</v>
      </c>
      <c r="L176" s="39">
        <f>'Month (GWh)'!K176+L175</f>
        <v>7663.16</v>
      </c>
      <c r="M176" s="39">
        <f>'Month (GWh)'!L176+M175</f>
        <v>259.26</v>
      </c>
      <c r="N176" s="39">
        <f>'Month (GWh)'!M176+N175</f>
        <v>0</v>
      </c>
      <c r="O176" s="39">
        <f>'Month (GWh)'!N176+O175</f>
        <v>11692.16</v>
      </c>
      <c r="P176" s="39">
        <f>'Month (GWh)'!O176+P175</f>
        <v>86652.88</v>
      </c>
    </row>
    <row r="177" spans="1:16" x14ac:dyDescent="0.3">
      <c r="A177" s="32">
        <f t="shared" ref="A177:A186" si="14">A176</f>
        <v>2014</v>
      </c>
      <c r="B177" s="14" t="s">
        <v>51</v>
      </c>
      <c r="C177" s="39">
        <f>'Month (GWh)'!B177+C176</f>
        <v>3218.4599999999996</v>
      </c>
      <c r="D177" s="39">
        <f>'Month (GWh)'!C177+D176</f>
        <v>29789.780000000002</v>
      </c>
      <c r="E177" s="39">
        <f>'Month (GWh)'!D177+E176</f>
        <v>97065.43</v>
      </c>
      <c r="F177" s="39">
        <f>'Month (GWh)'!E177+F176</f>
        <v>12911.18</v>
      </c>
      <c r="G177" s="39">
        <f>'Month (GWh)'!F177+G176</f>
        <v>142984.83000000002</v>
      </c>
      <c r="H177" s="46">
        <f>'Month (GWh)'!G177+H176</f>
        <v>585.51</v>
      </c>
      <c r="I177" s="39">
        <f>'Month (GWh)'!H177+I176</f>
        <v>5792.55</v>
      </c>
      <c r="J177" s="39">
        <f>'Month (GWh)'!I177+J176</f>
        <v>5792.55</v>
      </c>
      <c r="K177" s="39">
        <f>'Month (GWh)'!J177+K176</f>
        <v>4.96</v>
      </c>
      <c r="L177" s="39">
        <f>'Month (GWh)'!K177+L176</f>
        <v>12499.07</v>
      </c>
      <c r="M177" s="39">
        <f>'Month (GWh)'!L177+M176</f>
        <v>366.83</v>
      </c>
      <c r="N177" s="39">
        <f>'Month (GWh)'!M177+N176</f>
        <v>0</v>
      </c>
      <c r="O177" s="39">
        <f>'Month (GWh)'!N177+O176</f>
        <v>19248.91</v>
      </c>
      <c r="P177" s="39">
        <f>'Month (GWh)'!O177+P176</f>
        <v>123735.94</v>
      </c>
    </row>
    <row r="178" spans="1:16" x14ac:dyDescent="0.3">
      <c r="A178" s="32">
        <f t="shared" si="14"/>
        <v>2014</v>
      </c>
      <c r="B178" s="14" t="s">
        <v>52</v>
      </c>
      <c r="C178" s="39">
        <f>'Month (GWh)'!B178+C177</f>
        <v>3218.4599999999996</v>
      </c>
      <c r="D178" s="39">
        <f>'Month (GWh)'!C178+D177</f>
        <v>37004.210000000006</v>
      </c>
      <c r="E178" s="39">
        <f>'Month (GWh)'!D178+E177</f>
        <v>114040.10999999999</v>
      </c>
      <c r="F178" s="39">
        <f>'Month (GWh)'!E178+F177</f>
        <v>25558.11</v>
      </c>
      <c r="G178" s="39">
        <f>'Month (GWh)'!F178+G177</f>
        <v>179820.87000000002</v>
      </c>
      <c r="H178" s="46">
        <f>'Month (GWh)'!G178+H177</f>
        <v>5851.13</v>
      </c>
      <c r="I178" s="39">
        <f>'Month (GWh)'!H178+I177</f>
        <v>8003.26</v>
      </c>
      <c r="J178" s="39">
        <f>'Month (GWh)'!I178+J177</f>
        <v>8003.26</v>
      </c>
      <c r="K178" s="39">
        <f>'Month (GWh)'!J178+K177</f>
        <v>6.79</v>
      </c>
      <c r="L178" s="39">
        <f>'Month (GWh)'!K178+L177</f>
        <v>16552.419999999998</v>
      </c>
      <c r="M178" s="39">
        <f>'Month (GWh)'!L178+M177</f>
        <v>441.32</v>
      </c>
      <c r="N178" s="39">
        <f>'Month (GWh)'!M178+N177</f>
        <v>0</v>
      </c>
      <c r="O178" s="39">
        <f>'Month (GWh)'!N178+O177</f>
        <v>30854.92</v>
      </c>
      <c r="P178" s="39">
        <f>'Month (GWh)'!O178+P177</f>
        <v>148965.98000000001</v>
      </c>
    </row>
    <row r="179" spans="1:16" x14ac:dyDescent="0.3">
      <c r="A179" s="32">
        <f t="shared" si="14"/>
        <v>2014</v>
      </c>
      <c r="B179" s="14" t="s">
        <v>53</v>
      </c>
      <c r="C179" s="39">
        <f>'Month (GWh)'!B179+C178</f>
        <v>3218.4599999999996</v>
      </c>
      <c r="D179" s="39">
        <f>'Month (GWh)'!C179+D178</f>
        <v>40512.300000000003</v>
      </c>
      <c r="E179" s="39">
        <f>'Month (GWh)'!D179+E178</f>
        <v>128758.12999999999</v>
      </c>
      <c r="F179" s="39">
        <f>'Month (GWh)'!E179+F178</f>
        <v>42282.21</v>
      </c>
      <c r="G179" s="39">
        <f>'Month (GWh)'!F179+G178</f>
        <v>214771.08000000002</v>
      </c>
      <c r="H179" s="46">
        <f>'Month (GWh)'!G179+H178</f>
        <v>14365.189999999999</v>
      </c>
      <c r="I179" s="39">
        <f>'Month (GWh)'!H179+I178</f>
        <v>9837.1</v>
      </c>
      <c r="J179" s="39">
        <f>'Month (GWh)'!I179+J178</f>
        <v>9837.1</v>
      </c>
      <c r="K179" s="39">
        <f>'Month (GWh)'!J179+K178</f>
        <v>7</v>
      </c>
      <c r="L179" s="39">
        <f>'Month (GWh)'!K179+L178</f>
        <v>20988.5</v>
      </c>
      <c r="M179" s="39">
        <f>'Month (GWh)'!L179+M178</f>
        <v>542.38</v>
      </c>
      <c r="N179" s="39">
        <f>'Month (GWh)'!M179+N178</f>
        <v>0</v>
      </c>
      <c r="O179" s="39">
        <f>'Month (GWh)'!N179+O178</f>
        <v>45740.18</v>
      </c>
      <c r="P179" s="39">
        <f>'Month (GWh)'!O179+P178</f>
        <v>169030.94</v>
      </c>
    </row>
    <row r="180" spans="1:16" x14ac:dyDescent="0.3">
      <c r="A180" s="32">
        <f t="shared" si="14"/>
        <v>2014</v>
      </c>
      <c r="B180" s="14" t="s">
        <v>54</v>
      </c>
      <c r="C180" s="39">
        <f>'Month (GWh)'!B180+C179</f>
        <v>3218.4599999999996</v>
      </c>
      <c r="D180" s="39">
        <f>'Month (GWh)'!C180+D179</f>
        <v>44460.880000000005</v>
      </c>
      <c r="E180" s="39">
        <f>'Month (GWh)'!D180+E179</f>
        <v>143778.35999999999</v>
      </c>
      <c r="F180" s="39">
        <f>'Month (GWh)'!E180+F179</f>
        <v>56884.65</v>
      </c>
      <c r="G180" s="39">
        <f>'Month (GWh)'!F180+G179</f>
        <v>248342.32</v>
      </c>
      <c r="H180" s="46">
        <f>'Month (GWh)'!G180+H179</f>
        <v>19693.5</v>
      </c>
      <c r="I180" s="39">
        <f>'Month (GWh)'!H180+I179</f>
        <v>11307.48</v>
      </c>
      <c r="J180" s="39">
        <f>'Month (GWh)'!I180+J179</f>
        <v>11307.48</v>
      </c>
      <c r="K180" s="39">
        <f>'Month (GWh)'!J180+K179</f>
        <v>7.02</v>
      </c>
      <c r="L180" s="39">
        <f>'Month (GWh)'!K180+L179</f>
        <v>25203.38</v>
      </c>
      <c r="M180" s="39">
        <f>'Month (GWh)'!L180+M179</f>
        <v>637.48</v>
      </c>
      <c r="N180" s="39">
        <f>'Month (GWh)'!M180+N179</f>
        <v>0</v>
      </c>
      <c r="O180" s="39">
        <f>'Month (GWh)'!N180+O179</f>
        <v>56848.86</v>
      </c>
      <c r="P180" s="39">
        <f>'Month (GWh)'!O180+P179</f>
        <v>191493.5</v>
      </c>
    </row>
    <row r="181" spans="1:16" x14ac:dyDescent="0.3">
      <c r="A181" s="32">
        <f t="shared" si="14"/>
        <v>2014</v>
      </c>
      <c r="B181" s="14" t="s">
        <v>55</v>
      </c>
      <c r="C181" s="39">
        <f>'Month (GWh)'!B181+C180</f>
        <v>3218.4599999999996</v>
      </c>
      <c r="D181" s="39">
        <f>'Month (GWh)'!C181+D180</f>
        <v>46886.040000000008</v>
      </c>
      <c r="E181" s="39">
        <f>'Month (GWh)'!D181+E180</f>
        <v>157157.03</v>
      </c>
      <c r="F181" s="39">
        <f>'Month (GWh)'!E181+F180</f>
        <v>72766.59</v>
      </c>
      <c r="G181" s="39">
        <f>'Month (GWh)'!F181+G180</f>
        <v>280028.09000000003</v>
      </c>
      <c r="H181" s="46">
        <f>'Month (GWh)'!G181+H180</f>
        <v>28843.48</v>
      </c>
      <c r="I181" s="39">
        <f>'Month (GWh)'!H181+I180</f>
        <v>11956.06</v>
      </c>
      <c r="J181" s="39">
        <f>'Month (GWh)'!I181+J180</f>
        <v>11956.06</v>
      </c>
      <c r="K181" s="39">
        <f>'Month (GWh)'!J181+K180</f>
        <v>8.379999999999999</v>
      </c>
      <c r="L181" s="39">
        <f>'Month (GWh)'!K181+L180</f>
        <v>29087.300000000003</v>
      </c>
      <c r="M181" s="39">
        <f>'Month (GWh)'!L181+M180</f>
        <v>740.88</v>
      </c>
      <c r="N181" s="39">
        <f>'Month (GWh)'!M181+N180</f>
        <v>0</v>
      </c>
      <c r="O181" s="39">
        <f>'Month (GWh)'!N181+O180</f>
        <v>70636.100000000006</v>
      </c>
      <c r="P181" s="39">
        <f>'Month (GWh)'!O181+P180</f>
        <v>209392.03</v>
      </c>
    </row>
    <row r="182" spans="1:16" x14ac:dyDescent="0.3">
      <c r="A182" s="32">
        <f t="shared" si="14"/>
        <v>2014</v>
      </c>
      <c r="B182" s="14" t="s">
        <v>56</v>
      </c>
      <c r="C182" s="39">
        <f>'Month (GWh)'!B182+C181</f>
        <v>3218.4599999999996</v>
      </c>
      <c r="D182" s="39">
        <f>'Month (GWh)'!C182+D181</f>
        <v>48981.240000000005</v>
      </c>
      <c r="E182" s="39">
        <f>'Month (GWh)'!D182+E181</f>
        <v>168563.38</v>
      </c>
      <c r="F182" s="39">
        <f>'Month (GWh)'!E182+F181</f>
        <v>87805.37</v>
      </c>
      <c r="G182" s="39">
        <f>'Month (GWh)'!F182+G181</f>
        <v>308568.42000000004</v>
      </c>
      <c r="H182" s="46">
        <f>'Month (GWh)'!G182+H181</f>
        <v>34417.74</v>
      </c>
      <c r="I182" s="39">
        <f>'Month (GWh)'!H182+I181</f>
        <v>13598.49</v>
      </c>
      <c r="J182" s="39">
        <f>'Month (GWh)'!I182+J181</f>
        <v>13598.49</v>
      </c>
      <c r="K182" s="39">
        <f>'Month (GWh)'!J182+K181</f>
        <v>8.879999999999999</v>
      </c>
      <c r="L182" s="39">
        <f>'Month (GWh)'!K182+L181</f>
        <v>32998.310000000005</v>
      </c>
      <c r="M182" s="39">
        <f>'Month (GWh)'!L182+M181</f>
        <v>833.65</v>
      </c>
      <c r="N182" s="39">
        <f>'Month (GWh)'!M182+N181</f>
        <v>0</v>
      </c>
      <c r="O182" s="39">
        <f>'Month (GWh)'!N182+O181</f>
        <v>81857.06</v>
      </c>
      <c r="P182" s="39">
        <f>'Month (GWh)'!O182+P181</f>
        <v>226711.39</v>
      </c>
    </row>
    <row r="183" spans="1:16" x14ac:dyDescent="0.3">
      <c r="A183" s="32">
        <f t="shared" si="14"/>
        <v>2014</v>
      </c>
      <c r="B183" s="14" t="s">
        <v>57</v>
      </c>
      <c r="C183" s="39">
        <f>'Month (GWh)'!B183+C182</f>
        <v>3218.4599999999996</v>
      </c>
      <c r="D183" s="39">
        <f>'Month (GWh)'!C183+D182</f>
        <v>53591.130000000005</v>
      </c>
      <c r="E183" s="39">
        <f>'Month (GWh)'!D183+E182</f>
        <v>184186.99</v>
      </c>
      <c r="F183" s="39">
        <f>'Month (GWh)'!E183+F182</f>
        <v>97035.569999999992</v>
      </c>
      <c r="G183" s="39">
        <f>'Month (GWh)'!F183+G182</f>
        <v>338032.13000000006</v>
      </c>
      <c r="H183" s="46">
        <f>'Month (GWh)'!G183+H182</f>
        <v>41437.379999999997</v>
      </c>
      <c r="I183" s="39">
        <f>'Month (GWh)'!H183+I182</f>
        <v>15068.11</v>
      </c>
      <c r="J183" s="39">
        <f>'Month (GWh)'!I183+J182</f>
        <v>15068.11</v>
      </c>
      <c r="K183" s="39">
        <f>'Month (GWh)'!J183+K182</f>
        <v>8.8999999999999986</v>
      </c>
      <c r="L183" s="39">
        <f>'Month (GWh)'!K183+L182</f>
        <v>37163.570000000007</v>
      </c>
      <c r="M183" s="39">
        <f>'Month (GWh)'!L183+M182</f>
        <v>893.13</v>
      </c>
      <c r="N183" s="39">
        <f>'Month (GWh)'!M183+N182</f>
        <v>0</v>
      </c>
      <c r="O183" s="39">
        <f>'Month (GWh)'!N183+O182</f>
        <v>94571.09</v>
      </c>
      <c r="P183" s="39">
        <f>'Month (GWh)'!O183+P182</f>
        <v>243461.07</v>
      </c>
    </row>
    <row r="184" spans="1:16" x14ac:dyDescent="0.3">
      <c r="A184" s="32">
        <f t="shared" si="14"/>
        <v>2014</v>
      </c>
      <c r="B184" s="14" t="s">
        <v>58</v>
      </c>
      <c r="C184" s="39">
        <f>'Month (GWh)'!B184+C183</f>
        <v>3218.4599999999996</v>
      </c>
      <c r="D184" s="39">
        <f>'Month (GWh)'!C184+D183</f>
        <v>57822.080000000002</v>
      </c>
      <c r="E184" s="39">
        <f>'Month (GWh)'!D184+E183</f>
        <v>212902.09</v>
      </c>
      <c r="F184" s="39">
        <f>'Month (GWh)'!E184+F183</f>
        <v>101496.29999999999</v>
      </c>
      <c r="G184" s="39">
        <f>'Month (GWh)'!F184+G183</f>
        <v>375438.91000000003</v>
      </c>
      <c r="H184" s="46">
        <f>'Month (GWh)'!G184+H183</f>
        <v>46882.74</v>
      </c>
      <c r="I184" s="39">
        <f>'Month (GWh)'!H184+I183</f>
        <v>16312.710000000001</v>
      </c>
      <c r="J184" s="39">
        <f>'Month (GWh)'!I184+J183</f>
        <v>16312.710000000001</v>
      </c>
      <c r="K184" s="39">
        <f>'Month (GWh)'!J184+K183</f>
        <v>8.8999999999999986</v>
      </c>
      <c r="L184" s="39">
        <f>'Month (GWh)'!K184+L183</f>
        <v>40697.010000000009</v>
      </c>
      <c r="M184" s="39">
        <f>'Month (GWh)'!L184+M183</f>
        <v>1013.08</v>
      </c>
      <c r="N184" s="39">
        <f>'Month (GWh)'!M184+N183</f>
        <v>0</v>
      </c>
      <c r="O184" s="39">
        <f>'Month (GWh)'!N184+O183</f>
        <v>104914.44</v>
      </c>
      <c r="P184" s="39">
        <f>'Month (GWh)'!O184+P183</f>
        <v>270524.5</v>
      </c>
    </row>
    <row r="185" spans="1:16" x14ac:dyDescent="0.3">
      <c r="A185" s="32">
        <f t="shared" si="14"/>
        <v>2014</v>
      </c>
      <c r="B185" s="14" t="s">
        <v>59</v>
      </c>
      <c r="C185" s="39">
        <f>'Month (GWh)'!B185+C184</f>
        <v>3562.8299999999995</v>
      </c>
      <c r="D185" s="39">
        <f>'Month (GWh)'!C185+D184</f>
        <v>62684.53</v>
      </c>
      <c r="E185" s="39">
        <f>'Month (GWh)'!D185+E184</f>
        <v>242058.53</v>
      </c>
      <c r="F185" s="39">
        <f>'Month (GWh)'!E185+F184</f>
        <v>112620.50999999998</v>
      </c>
      <c r="G185" s="39">
        <f>'Month (GWh)'!F185+G184</f>
        <v>420926.38</v>
      </c>
      <c r="H185" s="46">
        <f>'Month (GWh)'!G185+H184</f>
        <v>47646.29</v>
      </c>
      <c r="I185" s="39">
        <f>'Month (GWh)'!H185+I184</f>
        <v>17879.490000000002</v>
      </c>
      <c r="J185" s="39">
        <f>'Month (GWh)'!I185+J184</f>
        <v>17879.490000000002</v>
      </c>
      <c r="K185" s="39">
        <f>'Month (GWh)'!J185+K184</f>
        <v>8.8999999999999986</v>
      </c>
      <c r="L185" s="39">
        <f>'Month (GWh)'!K185+L184</f>
        <v>43773.760000000009</v>
      </c>
      <c r="M185" s="39">
        <f>'Month (GWh)'!L185+M184</f>
        <v>1139.24</v>
      </c>
      <c r="N185" s="39">
        <f>'Month (GWh)'!M185+N184</f>
        <v>0</v>
      </c>
      <c r="O185" s="39">
        <f>'Month (GWh)'!N185+O184</f>
        <v>110447.68000000001</v>
      </c>
      <c r="P185" s="39">
        <f>'Month (GWh)'!O185+P184</f>
        <v>310478.73</v>
      </c>
    </row>
    <row r="186" spans="1:16" x14ac:dyDescent="0.3">
      <c r="A186" s="48">
        <f t="shared" si="14"/>
        <v>2014</v>
      </c>
      <c r="B186" s="14" t="s">
        <v>60</v>
      </c>
      <c r="C186" s="49">
        <f>'Month (GWh)'!B186+C185</f>
        <v>3948.5799999999995</v>
      </c>
      <c r="D186" s="49">
        <f>'Month (GWh)'!C186+D185</f>
        <v>70292.61</v>
      </c>
      <c r="E186" s="49">
        <f>'Month (GWh)'!D186+E185</f>
        <v>278817.52</v>
      </c>
      <c r="F186" s="49">
        <f>'Month (GWh)'!E186+F185</f>
        <v>123909.85999999999</v>
      </c>
      <c r="G186" s="49">
        <f>'Month (GWh)'!F186+G185</f>
        <v>476968.55</v>
      </c>
      <c r="H186" s="50">
        <f>'Month (GWh)'!G186+H185</f>
        <v>48073.75</v>
      </c>
      <c r="I186" s="49">
        <f>'Month (GWh)'!H186+I185</f>
        <v>18851.690000000002</v>
      </c>
      <c r="J186" s="49">
        <f>'Month (GWh)'!I186+J185</f>
        <v>18851.690000000002</v>
      </c>
      <c r="K186" s="49">
        <f>'Month (GWh)'!J186+K185</f>
        <v>8.8999999999999986</v>
      </c>
      <c r="L186" s="49">
        <f>'Month (GWh)'!K186+L185</f>
        <v>47736.930000000008</v>
      </c>
      <c r="M186" s="49">
        <f>'Month (GWh)'!L186+M185</f>
        <v>1267.22</v>
      </c>
      <c r="N186" s="49">
        <f>'Month (GWh)'!M186+N185</f>
        <v>0</v>
      </c>
      <c r="O186" s="49">
        <f>'Month (GWh)'!N186+O185</f>
        <v>115938.5</v>
      </c>
      <c r="P186" s="49">
        <f>'Month (GWh)'!O186+P185</f>
        <v>361030.07999999996</v>
      </c>
    </row>
    <row r="187" spans="1:16" x14ac:dyDescent="0.3">
      <c r="A187" s="32">
        <f>A175+1</f>
        <v>2015</v>
      </c>
      <c r="B187" s="54" t="s">
        <v>49</v>
      </c>
      <c r="C187" s="39">
        <f>'Month (GWh)'!B187</f>
        <v>773.1</v>
      </c>
      <c r="D187" s="39">
        <f>'Month (GWh)'!C187</f>
        <v>9338.69</v>
      </c>
      <c r="E187" s="39">
        <f>'Month (GWh)'!D187</f>
        <v>32018.19</v>
      </c>
      <c r="F187" s="39">
        <f>'Month (GWh)'!E187</f>
        <v>11927.4</v>
      </c>
      <c r="G187" s="39">
        <f>'Month (GWh)'!F187</f>
        <v>54057.38</v>
      </c>
      <c r="H187" s="46">
        <f>'Month (GWh)'!G187</f>
        <v>1784.59</v>
      </c>
      <c r="I187" s="39">
        <f>'Month (GWh)'!H187</f>
        <v>1845.93</v>
      </c>
      <c r="J187" s="39">
        <f>'Month (GWh)'!I187</f>
        <v>1845.93</v>
      </c>
      <c r="K187" s="39">
        <f>'Month (GWh)'!J187</f>
        <v>0.36</v>
      </c>
      <c r="L187" s="39">
        <f>'Month (GWh)'!K187</f>
        <v>4097.6099999999997</v>
      </c>
      <c r="M187" s="39">
        <f>'Month (GWh)'!L187</f>
        <v>138.47999999999999</v>
      </c>
      <c r="N187" s="39">
        <f>'Month (GWh)'!M187</f>
        <v>0</v>
      </c>
      <c r="O187" s="39">
        <f>'Month (GWh)'!N187</f>
        <v>7866.96</v>
      </c>
      <c r="P187" s="39">
        <f>'Month (GWh)'!O187</f>
        <v>46190.42</v>
      </c>
    </row>
    <row r="188" spans="1:16" x14ac:dyDescent="0.3">
      <c r="A188" s="32">
        <f>A187</f>
        <v>2015</v>
      </c>
      <c r="B188" s="14" t="s">
        <v>50</v>
      </c>
      <c r="C188" s="39">
        <f>'Month (GWh)'!B188+C187</f>
        <v>1877.46</v>
      </c>
      <c r="D188" s="39">
        <f>'Month (GWh)'!C188+D187</f>
        <v>16463.150000000001</v>
      </c>
      <c r="E188" s="39">
        <f>'Month (GWh)'!D188+E187</f>
        <v>65488.83</v>
      </c>
      <c r="F188" s="39">
        <f>'Month (GWh)'!E188+F187</f>
        <v>21201.33</v>
      </c>
      <c r="G188" s="39">
        <f>'Month (GWh)'!F188+G187</f>
        <v>105030.76999999999</v>
      </c>
      <c r="H188" s="46">
        <f>'Month (GWh)'!G188+H187</f>
        <v>2371.08</v>
      </c>
      <c r="I188" s="39">
        <f>'Month (GWh)'!H188+I187</f>
        <v>3812.84</v>
      </c>
      <c r="J188" s="39">
        <f>'Month (GWh)'!I188+J187</f>
        <v>3812.84</v>
      </c>
      <c r="K188" s="39">
        <f>'Month (GWh)'!J188+K187</f>
        <v>0.36</v>
      </c>
      <c r="L188" s="39">
        <f>'Month (GWh)'!K188+L187</f>
        <v>8006.69</v>
      </c>
      <c r="M188" s="39">
        <f>'Month (GWh)'!L188+M187</f>
        <v>263.06</v>
      </c>
      <c r="N188" s="39">
        <f>'Month (GWh)'!M188+N187</f>
        <v>0</v>
      </c>
      <c r="O188" s="39">
        <f>'Month (GWh)'!N188+O187</f>
        <v>14454.029999999999</v>
      </c>
      <c r="P188" s="39">
        <f>'Month (GWh)'!O188+P187</f>
        <v>90576.739999999991</v>
      </c>
    </row>
    <row r="189" spans="1:16" x14ac:dyDescent="0.3">
      <c r="A189" s="32">
        <f t="shared" ref="A189:A198" si="15">A188</f>
        <v>2015</v>
      </c>
      <c r="B189" s="14" t="s">
        <v>51</v>
      </c>
      <c r="C189" s="39">
        <f>'Month (GWh)'!B189+C188</f>
        <v>2114.1999999999998</v>
      </c>
      <c r="D189" s="39">
        <f>'Month (GWh)'!C189+D188</f>
        <v>22596.410000000003</v>
      </c>
      <c r="E189" s="39">
        <f>'Month (GWh)'!D189+E188</f>
        <v>96530.540000000008</v>
      </c>
      <c r="F189" s="39">
        <f>'Month (GWh)'!E189+F188</f>
        <v>35618.03</v>
      </c>
      <c r="G189" s="39">
        <f>'Month (GWh)'!F189+G188</f>
        <v>156859.18</v>
      </c>
      <c r="H189" s="46">
        <f>'Month (GWh)'!G189+H188</f>
        <v>5894.3099999999995</v>
      </c>
      <c r="I189" s="39">
        <f>'Month (GWh)'!H189+I188</f>
        <v>6188.97</v>
      </c>
      <c r="J189" s="39">
        <f>'Month (GWh)'!I189+J188</f>
        <v>6188.97</v>
      </c>
      <c r="K189" s="39">
        <f>'Month (GWh)'!J189+K188</f>
        <v>1.1400000000000001</v>
      </c>
      <c r="L189" s="39">
        <f>'Month (GWh)'!K189+L188</f>
        <v>11932.21</v>
      </c>
      <c r="M189" s="39">
        <f>'Month (GWh)'!L189+M188</f>
        <v>392.89</v>
      </c>
      <c r="N189" s="39">
        <f>'Month (GWh)'!M189+N188</f>
        <v>1046.32</v>
      </c>
      <c r="O189" s="39">
        <f>'Month (GWh)'!N189+O188</f>
        <v>25455.839999999997</v>
      </c>
      <c r="P189" s="39">
        <f>'Month (GWh)'!O189+P188</f>
        <v>131403.34999999998</v>
      </c>
    </row>
    <row r="190" spans="1:16" x14ac:dyDescent="0.3">
      <c r="A190" s="32">
        <f t="shared" si="15"/>
        <v>2015</v>
      </c>
      <c r="B190" s="14" t="s">
        <v>52</v>
      </c>
      <c r="C190" s="39">
        <f>'Month (GWh)'!B190+C189</f>
        <v>2116.1999999999998</v>
      </c>
      <c r="D190" s="39">
        <f>'Month (GWh)'!C190+D189</f>
        <v>23119.750000000004</v>
      </c>
      <c r="E190" s="39">
        <f>'Month (GWh)'!D190+E189</f>
        <v>118170.61000000002</v>
      </c>
      <c r="F190" s="39">
        <f>'Month (GWh)'!E190+F189</f>
        <v>45873.85</v>
      </c>
      <c r="G190" s="39">
        <f>'Month (GWh)'!F190+G189</f>
        <v>189280.41</v>
      </c>
      <c r="H190" s="46">
        <f>'Month (GWh)'!G190+H189</f>
        <v>12939.2</v>
      </c>
      <c r="I190" s="39">
        <f>'Month (GWh)'!H190+I189</f>
        <v>7507.66</v>
      </c>
      <c r="J190" s="39">
        <f>'Month (GWh)'!I190+J189</f>
        <v>7507.66</v>
      </c>
      <c r="K190" s="39">
        <f>'Month (GWh)'!J190+K189</f>
        <v>1.2300000000000002</v>
      </c>
      <c r="L190" s="39">
        <f>'Month (GWh)'!K190+L189</f>
        <v>15542.419999999998</v>
      </c>
      <c r="M190" s="39">
        <f>'Month (GWh)'!L190+M189</f>
        <v>487.03</v>
      </c>
      <c r="N190" s="39">
        <f>'Month (GWh)'!M190+N189</f>
        <v>1046.32</v>
      </c>
      <c r="O190" s="39">
        <f>'Month (GWh)'!N190+O189</f>
        <v>37523.86</v>
      </c>
      <c r="P190" s="39">
        <f>'Month (GWh)'!O190+P189</f>
        <v>151756.55999999997</v>
      </c>
    </row>
    <row r="191" spans="1:16" x14ac:dyDescent="0.3">
      <c r="A191" s="32">
        <f t="shared" si="15"/>
        <v>2015</v>
      </c>
      <c r="B191" s="14" t="s">
        <v>53</v>
      </c>
      <c r="C191" s="39">
        <f>'Month (GWh)'!B191+C190</f>
        <v>2116.1999999999998</v>
      </c>
      <c r="D191" s="39">
        <f>'Month (GWh)'!C191+D190</f>
        <v>23442.570000000003</v>
      </c>
      <c r="E191" s="39">
        <f>'Month (GWh)'!D191+E190</f>
        <v>135489.47000000003</v>
      </c>
      <c r="F191" s="39">
        <f>'Month (GWh)'!E191+F190</f>
        <v>62340.289999999994</v>
      </c>
      <c r="G191" s="39">
        <f>'Month (GWh)'!F191+G190</f>
        <v>223388.54</v>
      </c>
      <c r="H191" s="46">
        <f>'Month (GWh)'!G191+H190</f>
        <v>21889.41</v>
      </c>
      <c r="I191" s="39">
        <f>'Month (GWh)'!H191+I190</f>
        <v>9829.7000000000007</v>
      </c>
      <c r="J191" s="39">
        <f>'Month (GWh)'!I191+J190</f>
        <v>9829.7000000000007</v>
      </c>
      <c r="K191" s="39">
        <f>'Month (GWh)'!J191+K190</f>
        <v>1.3800000000000001</v>
      </c>
      <c r="L191" s="39">
        <f>'Month (GWh)'!K191+L190</f>
        <v>20282.649999999998</v>
      </c>
      <c r="M191" s="39">
        <f>'Month (GWh)'!L191+M190</f>
        <v>583.07999999999993</v>
      </c>
      <c r="N191" s="39">
        <f>'Month (GWh)'!M191+N190</f>
        <v>2093.62</v>
      </c>
      <c r="O191" s="39">
        <f>'Month (GWh)'!N191+O190</f>
        <v>54679.83</v>
      </c>
      <c r="P191" s="39">
        <f>'Month (GWh)'!O191+P190</f>
        <v>168708.71999999997</v>
      </c>
    </row>
    <row r="192" spans="1:16" x14ac:dyDescent="0.3">
      <c r="A192" s="32">
        <f t="shared" si="15"/>
        <v>2015</v>
      </c>
      <c r="B192" s="14" t="s">
        <v>54</v>
      </c>
      <c r="C192" s="39">
        <f>'Month (GWh)'!B192+C191</f>
        <v>2116.1999999999998</v>
      </c>
      <c r="D192" s="39">
        <f>'Month (GWh)'!C192+D191</f>
        <v>25892.530000000002</v>
      </c>
      <c r="E192" s="39">
        <f>'Month (GWh)'!D192+E191</f>
        <v>151102.31000000003</v>
      </c>
      <c r="F192" s="39">
        <f>'Month (GWh)'!E192+F191</f>
        <v>72198.569999999992</v>
      </c>
      <c r="G192" s="39">
        <f>'Month (GWh)'!F192+G191</f>
        <v>251309.63</v>
      </c>
      <c r="H192" s="46">
        <f>'Month (GWh)'!G192+H191</f>
        <v>26331.09</v>
      </c>
      <c r="I192" s="39">
        <f>'Month (GWh)'!H192+I191</f>
        <v>11009.960000000001</v>
      </c>
      <c r="J192" s="39">
        <f>'Month (GWh)'!I192+J191</f>
        <v>11009.960000000001</v>
      </c>
      <c r="K192" s="39">
        <f>'Month (GWh)'!J192+K191</f>
        <v>1.7800000000000002</v>
      </c>
      <c r="L192" s="39">
        <f>'Month (GWh)'!K192+L191</f>
        <v>23973.809999999998</v>
      </c>
      <c r="M192" s="39">
        <f>'Month (GWh)'!L192+M191</f>
        <v>645.79999999999995</v>
      </c>
      <c r="N192" s="39">
        <f>'Month (GWh)'!M192+N191</f>
        <v>2093.62</v>
      </c>
      <c r="O192" s="39">
        <f>'Month (GWh)'!N192+O191</f>
        <v>64056.06</v>
      </c>
      <c r="P192" s="39">
        <f>'Month (GWh)'!O192+P191</f>
        <v>187253.57999999996</v>
      </c>
    </row>
    <row r="193" spans="1:16" x14ac:dyDescent="0.3">
      <c r="A193" s="32">
        <f t="shared" si="15"/>
        <v>2015</v>
      </c>
      <c r="B193" s="14" t="s">
        <v>55</v>
      </c>
      <c r="C193" s="39">
        <f>'Month (GWh)'!B193+C192</f>
        <v>2116.1999999999998</v>
      </c>
      <c r="D193" s="39">
        <f>'Month (GWh)'!C193+D192</f>
        <v>26022.640000000003</v>
      </c>
      <c r="E193" s="39">
        <f>'Month (GWh)'!D193+E192</f>
        <v>171371.38000000003</v>
      </c>
      <c r="F193" s="39">
        <f>'Month (GWh)'!E193+F192</f>
        <v>83827.37999999999</v>
      </c>
      <c r="G193" s="39">
        <f>'Month (GWh)'!F193+G192</f>
        <v>283337.62</v>
      </c>
      <c r="H193" s="46">
        <f>'Month (GWh)'!G193+H192</f>
        <v>35860.380000000005</v>
      </c>
      <c r="I193" s="39">
        <f>'Month (GWh)'!H193+I192</f>
        <v>12735.240000000002</v>
      </c>
      <c r="J193" s="39">
        <f>'Month (GWh)'!I193+J192</f>
        <v>12735.240000000002</v>
      </c>
      <c r="K193" s="39">
        <f>'Month (GWh)'!J193+K192</f>
        <v>2.1800000000000002</v>
      </c>
      <c r="L193" s="39">
        <f>'Month (GWh)'!K193+L192</f>
        <v>27830.26</v>
      </c>
      <c r="M193" s="39">
        <f>'Month (GWh)'!L193+M192</f>
        <v>731.77</v>
      </c>
      <c r="N193" s="39">
        <f>'Month (GWh)'!M193+N192</f>
        <v>3004.6099999999997</v>
      </c>
      <c r="O193" s="39">
        <f>'Month (GWh)'!N193+O192</f>
        <v>80164.429999999993</v>
      </c>
      <c r="P193" s="39">
        <f>'Month (GWh)'!O193+P192</f>
        <v>203173.19999999995</v>
      </c>
    </row>
    <row r="194" spans="1:16" x14ac:dyDescent="0.3">
      <c r="A194" s="32">
        <f t="shared" si="15"/>
        <v>2015</v>
      </c>
      <c r="B194" s="14" t="s">
        <v>56</v>
      </c>
      <c r="C194" s="39">
        <f>'Month (GWh)'!B194+C193</f>
        <v>2116.1999999999998</v>
      </c>
      <c r="D194" s="39">
        <f>'Month (GWh)'!C194+D193</f>
        <v>26028.070000000003</v>
      </c>
      <c r="E194" s="39">
        <f>'Month (GWh)'!D194+E193</f>
        <v>193868.75000000003</v>
      </c>
      <c r="F194" s="39">
        <f>'Month (GWh)'!E194+F193</f>
        <v>98520.51999999999</v>
      </c>
      <c r="G194" s="39">
        <f>'Month (GWh)'!F194+G193</f>
        <v>320533.56</v>
      </c>
      <c r="H194" s="46">
        <f>'Month (GWh)'!G194+H193</f>
        <v>48980.640000000007</v>
      </c>
      <c r="I194" s="39">
        <f>'Month (GWh)'!H194+I193</f>
        <v>14982.54</v>
      </c>
      <c r="J194" s="39">
        <f>'Month (GWh)'!I194+J193</f>
        <v>14982.54</v>
      </c>
      <c r="K194" s="39">
        <f>'Month (GWh)'!J194+K193</f>
        <v>2.48</v>
      </c>
      <c r="L194" s="39">
        <f>'Month (GWh)'!K194+L193</f>
        <v>31844.219999999998</v>
      </c>
      <c r="M194" s="39">
        <f>'Month (GWh)'!L194+M193</f>
        <v>765.77</v>
      </c>
      <c r="N194" s="39">
        <f>'Month (GWh)'!M194+N193</f>
        <v>3004.6099999999997</v>
      </c>
      <c r="O194" s="39">
        <f>'Month (GWh)'!N194+O193</f>
        <v>99580.25</v>
      </c>
      <c r="P194" s="39">
        <f>'Month (GWh)'!O194+P193</f>
        <v>220953.31999999995</v>
      </c>
    </row>
    <row r="195" spans="1:16" x14ac:dyDescent="0.3">
      <c r="A195" s="32">
        <f t="shared" si="15"/>
        <v>2015</v>
      </c>
      <c r="B195" s="14" t="s">
        <v>57</v>
      </c>
      <c r="C195" s="39">
        <f>'Month (GWh)'!B195+C194</f>
        <v>2116.1999999999998</v>
      </c>
      <c r="D195" s="39">
        <f>'Month (GWh)'!C195+D194</f>
        <v>26156.950000000004</v>
      </c>
      <c r="E195" s="39">
        <f>'Month (GWh)'!D195+E194</f>
        <v>216235.54000000004</v>
      </c>
      <c r="F195" s="39">
        <f>'Month (GWh)'!E195+F194</f>
        <v>111405.51999999999</v>
      </c>
      <c r="G195" s="39">
        <f>'Month (GWh)'!F195+G194</f>
        <v>355914.22</v>
      </c>
      <c r="H195" s="46">
        <f>'Month (GWh)'!G195+H194</f>
        <v>60583.130000000005</v>
      </c>
      <c r="I195" s="39">
        <f>'Month (GWh)'!H195+I194</f>
        <v>16005.080000000002</v>
      </c>
      <c r="J195" s="39">
        <f>'Month (GWh)'!I195+J194</f>
        <v>16005.080000000002</v>
      </c>
      <c r="K195" s="39">
        <f>'Month (GWh)'!J195+K194</f>
        <v>2.88</v>
      </c>
      <c r="L195" s="39">
        <f>'Month (GWh)'!K195+L194</f>
        <v>35739.47</v>
      </c>
      <c r="M195" s="39">
        <f>'Month (GWh)'!L195+M194</f>
        <v>862.96</v>
      </c>
      <c r="N195" s="39">
        <f>'Month (GWh)'!M195+N194</f>
        <v>3004.6099999999997</v>
      </c>
      <c r="O195" s="39">
        <f>'Month (GWh)'!N195+O194</f>
        <v>116198.13</v>
      </c>
      <c r="P195" s="39">
        <f>'Month (GWh)'!O195+P194</f>
        <v>239716.09999999995</v>
      </c>
    </row>
    <row r="196" spans="1:16" x14ac:dyDescent="0.3">
      <c r="A196" s="32">
        <f t="shared" si="15"/>
        <v>2015</v>
      </c>
      <c r="B196" s="14" t="s">
        <v>58</v>
      </c>
      <c r="C196" s="39">
        <f>'Month (GWh)'!B196+C195</f>
        <v>2116.1999999999998</v>
      </c>
      <c r="D196" s="39">
        <f>'Month (GWh)'!C196+D195</f>
        <v>26270.350000000006</v>
      </c>
      <c r="E196" s="39">
        <f>'Month (GWh)'!D196+E195</f>
        <v>245311.82000000004</v>
      </c>
      <c r="F196" s="39">
        <f>'Month (GWh)'!E196+F195</f>
        <v>127663.35999999999</v>
      </c>
      <c r="G196" s="39">
        <f>'Month (GWh)'!F196+G195</f>
        <v>401361.74</v>
      </c>
      <c r="H196" s="46">
        <f>'Month (GWh)'!G196+H195</f>
        <v>70388.960000000006</v>
      </c>
      <c r="I196" s="39">
        <f>'Month (GWh)'!H196+I195</f>
        <v>17336.93</v>
      </c>
      <c r="J196" s="39">
        <f>'Month (GWh)'!I196+J195</f>
        <v>17336.93</v>
      </c>
      <c r="K196" s="39">
        <f>'Month (GWh)'!J196+K195</f>
        <v>2.96</v>
      </c>
      <c r="L196" s="39">
        <f>'Month (GWh)'!K196+L195</f>
        <v>39984.490000000005</v>
      </c>
      <c r="M196" s="39">
        <f>'Month (GWh)'!L196+M195</f>
        <v>940.46</v>
      </c>
      <c r="N196" s="39">
        <f>'Month (GWh)'!M196+N195</f>
        <v>3004.6099999999997</v>
      </c>
      <c r="O196" s="39">
        <f>'Month (GWh)'!N196+O195</f>
        <v>131658.41</v>
      </c>
      <c r="P196" s="39">
        <f>'Month (GWh)'!O196+P195</f>
        <v>269703.34999999998</v>
      </c>
    </row>
    <row r="197" spans="1:16" x14ac:dyDescent="0.3">
      <c r="A197" s="32">
        <f t="shared" si="15"/>
        <v>2015</v>
      </c>
      <c r="B197" s="14" t="s">
        <v>59</v>
      </c>
      <c r="C197" s="39">
        <f>'Month (GWh)'!B197+C196</f>
        <v>2116.1999999999998</v>
      </c>
      <c r="D197" s="39">
        <f>'Month (GWh)'!C197+D196</f>
        <v>29500.670000000006</v>
      </c>
      <c r="E197" s="39">
        <f>'Month (GWh)'!D197+E196</f>
        <v>276160.61000000004</v>
      </c>
      <c r="F197" s="39">
        <f>'Month (GWh)'!E197+F196</f>
        <v>142635.99</v>
      </c>
      <c r="G197" s="39">
        <f>'Month (GWh)'!F197+G196</f>
        <v>450413.48</v>
      </c>
      <c r="H197" s="46">
        <f>'Month (GWh)'!G197+H196</f>
        <v>78632.69</v>
      </c>
      <c r="I197" s="39">
        <f>'Month (GWh)'!H197+I196</f>
        <v>19023.37</v>
      </c>
      <c r="J197" s="39">
        <f>'Month (GWh)'!I197+J196</f>
        <v>19023.37</v>
      </c>
      <c r="K197" s="39">
        <f>'Month (GWh)'!J197+K196</f>
        <v>3.58</v>
      </c>
      <c r="L197" s="39">
        <f>'Month (GWh)'!K197+L196</f>
        <v>43529.610000000008</v>
      </c>
      <c r="M197" s="39">
        <f>'Month (GWh)'!L197+M196</f>
        <v>1059.46</v>
      </c>
      <c r="N197" s="39">
        <f>'Month (GWh)'!M197+N196</f>
        <v>3004.6099999999997</v>
      </c>
      <c r="O197" s="39">
        <f>'Month (GWh)'!N197+O196</f>
        <v>145253.32</v>
      </c>
      <c r="P197" s="39">
        <f>'Month (GWh)'!O197+P196</f>
        <v>305160.18</v>
      </c>
    </row>
    <row r="198" spans="1:16" x14ac:dyDescent="0.3">
      <c r="A198" s="48">
        <f t="shared" si="15"/>
        <v>2015</v>
      </c>
      <c r="B198" s="14" t="s">
        <v>60</v>
      </c>
      <c r="C198" s="49">
        <f>'Month (GWh)'!B198+C197</f>
        <v>2116.1999999999998</v>
      </c>
      <c r="D198" s="49">
        <f>'Month (GWh)'!C198+D197</f>
        <v>35932.860000000008</v>
      </c>
      <c r="E198" s="49">
        <f>'Month (GWh)'!D198+E197</f>
        <v>307942.53000000003</v>
      </c>
      <c r="F198" s="49">
        <f>'Month (GWh)'!E198+F197</f>
        <v>152406.47</v>
      </c>
      <c r="G198" s="49">
        <f>'Month (GWh)'!F198+G197</f>
        <v>498398.07999999996</v>
      </c>
      <c r="H198" s="50">
        <f>'Month (GWh)'!G198+H197</f>
        <v>84465.07</v>
      </c>
      <c r="I198" s="49">
        <f>'Month (GWh)'!H198+I197</f>
        <v>20789.259999999998</v>
      </c>
      <c r="J198" s="49">
        <f>'Month (GWh)'!I198+J197</f>
        <v>20789.259999999998</v>
      </c>
      <c r="K198" s="49">
        <f>'Month (GWh)'!J198+K197</f>
        <v>3.58</v>
      </c>
      <c r="L198" s="49">
        <f>'Month (GWh)'!K198+L197</f>
        <v>46898.460000000006</v>
      </c>
      <c r="M198" s="49">
        <f>'Month (GWh)'!L198+M197</f>
        <v>1192.25</v>
      </c>
      <c r="N198" s="49">
        <f>'Month (GWh)'!M198+N197</f>
        <v>3004.6099999999997</v>
      </c>
      <c r="O198" s="49">
        <f>'Month (GWh)'!N198+O197</f>
        <v>156353.24000000002</v>
      </c>
      <c r="P198" s="49">
        <f>'Month (GWh)'!O198+P197</f>
        <v>342044.85</v>
      </c>
    </row>
    <row r="199" spans="1:16" x14ac:dyDescent="0.3">
      <c r="A199" s="32">
        <f>A187+1</f>
        <v>2016</v>
      </c>
      <c r="B199" s="54" t="s">
        <v>49</v>
      </c>
      <c r="C199" s="39">
        <f>'Month (GWh)'!B199</f>
        <v>249.38</v>
      </c>
      <c r="D199" s="39">
        <f>'Month (GWh)'!C199</f>
        <v>7177.84</v>
      </c>
      <c r="E199" s="39">
        <f>'Month (GWh)'!D199</f>
        <v>33986.129999999997</v>
      </c>
      <c r="F199" s="39">
        <f>'Month (GWh)'!E199</f>
        <v>7953.87</v>
      </c>
      <c r="G199" s="39">
        <f>'Month (GWh)'!F199</f>
        <v>49367.22</v>
      </c>
      <c r="H199" s="46">
        <f>'Month (GWh)'!G199</f>
        <v>2202.96</v>
      </c>
      <c r="I199" s="39">
        <f>'Month (GWh)'!H199</f>
        <v>1774.94</v>
      </c>
      <c r="J199" s="39">
        <f>'Month (GWh)'!I199</f>
        <v>1774.94</v>
      </c>
      <c r="K199" s="39">
        <f>'Month (GWh)'!J199</f>
        <v>0.01</v>
      </c>
      <c r="L199" s="39">
        <f>'Month (GWh)'!K199</f>
        <v>2495.1799999999998</v>
      </c>
      <c r="M199" s="39">
        <f>'Month (GWh)'!L199</f>
        <v>141.66999999999999</v>
      </c>
      <c r="N199" s="39">
        <f>'Month (GWh)'!M199</f>
        <v>0</v>
      </c>
      <c r="O199" s="39">
        <f>'Month (GWh)'!N199</f>
        <v>6614.76</v>
      </c>
      <c r="P199" s="39">
        <f>'Month (GWh)'!O199</f>
        <v>42752.46</v>
      </c>
    </row>
    <row r="200" spans="1:16" x14ac:dyDescent="0.3">
      <c r="A200" s="32">
        <f>A199</f>
        <v>2016</v>
      </c>
      <c r="B200" s="14" t="s">
        <v>50</v>
      </c>
      <c r="C200" s="39">
        <f>'Month (GWh)'!B200+C199</f>
        <v>477.36</v>
      </c>
      <c r="D200" s="39">
        <f>'Month (GWh)'!C200+D199</f>
        <v>13906.61</v>
      </c>
      <c r="E200" s="39">
        <f>'Month (GWh)'!D200+E199</f>
        <v>65313.64</v>
      </c>
      <c r="F200" s="39">
        <f>'Month (GWh)'!E200+F199</f>
        <v>16985.12</v>
      </c>
      <c r="G200" s="39">
        <f>'Month (GWh)'!F200+G199</f>
        <v>96682.73000000001</v>
      </c>
      <c r="H200" s="46">
        <f>'Month (GWh)'!G200+H199</f>
        <v>3537.46</v>
      </c>
      <c r="I200" s="39">
        <f>'Month (GWh)'!H200+I199</f>
        <v>3436.79</v>
      </c>
      <c r="J200" s="39">
        <f>'Month (GWh)'!I200+J199</f>
        <v>3436.79</v>
      </c>
      <c r="K200" s="39">
        <f>'Month (GWh)'!J200+K199</f>
        <v>0.02</v>
      </c>
      <c r="L200" s="39">
        <f>'Month (GWh)'!K200+L199</f>
        <v>5327.8099999999995</v>
      </c>
      <c r="M200" s="39">
        <f>'Month (GWh)'!L200+M199</f>
        <v>276.01</v>
      </c>
      <c r="N200" s="39">
        <f>'Month (GWh)'!M200+N199</f>
        <v>0</v>
      </c>
      <c r="O200" s="39">
        <f>'Month (GWh)'!N200+O199</f>
        <v>12578.09</v>
      </c>
      <c r="P200" s="39">
        <f>'Month (GWh)'!O200+P199</f>
        <v>84104.639999999999</v>
      </c>
    </row>
    <row r="201" spans="1:16" x14ac:dyDescent="0.3">
      <c r="A201" s="32">
        <f t="shared" ref="A201:A210" si="16">A200</f>
        <v>2016</v>
      </c>
      <c r="B201" s="14" t="s">
        <v>51</v>
      </c>
      <c r="C201" s="39">
        <f>'Month (GWh)'!B201+C200</f>
        <v>836.45</v>
      </c>
      <c r="D201" s="39">
        <f>'Month (GWh)'!C201+D200</f>
        <v>22393.57</v>
      </c>
      <c r="E201" s="39">
        <f>'Month (GWh)'!D201+E200</f>
        <v>102107.39</v>
      </c>
      <c r="F201" s="39">
        <f>'Month (GWh)'!E201+F200</f>
        <v>27664.71</v>
      </c>
      <c r="G201" s="39">
        <f>'Month (GWh)'!F201+G200</f>
        <v>153002.12</v>
      </c>
      <c r="H201" s="46">
        <f>'Month (GWh)'!G201+H200</f>
        <v>5498.9400000000005</v>
      </c>
      <c r="I201" s="39">
        <f>'Month (GWh)'!H201+I200</f>
        <v>5202.1399999999994</v>
      </c>
      <c r="J201" s="39">
        <f>'Month (GWh)'!I201+J200</f>
        <v>5202.1399999999994</v>
      </c>
      <c r="K201" s="39">
        <f>'Month (GWh)'!J201+K200</f>
        <v>0.26</v>
      </c>
      <c r="L201" s="39">
        <f>'Month (GWh)'!K201+L200</f>
        <v>7940.16</v>
      </c>
      <c r="M201" s="39">
        <f>'Month (GWh)'!L201+M200</f>
        <v>412.03999999999996</v>
      </c>
      <c r="N201" s="39">
        <f>'Month (GWh)'!M201+N200</f>
        <v>435.58</v>
      </c>
      <c r="O201" s="39">
        <f>'Month (GWh)'!N201+O200</f>
        <v>19489.12</v>
      </c>
      <c r="P201" s="39">
        <f>'Month (GWh)'!O201+P200</f>
        <v>133513</v>
      </c>
    </row>
    <row r="202" spans="1:16" x14ac:dyDescent="0.3">
      <c r="A202" s="32">
        <f t="shared" si="16"/>
        <v>2016</v>
      </c>
      <c r="B202" s="14" t="s">
        <v>52</v>
      </c>
      <c r="C202" s="39">
        <f>'Month (GWh)'!B202+C201</f>
        <v>836.45</v>
      </c>
      <c r="D202" s="39">
        <f>'Month (GWh)'!C202+D201</f>
        <v>27312.559999999998</v>
      </c>
      <c r="E202" s="39">
        <f>'Month (GWh)'!D202+E201</f>
        <v>131895.85999999999</v>
      </c>
      <c r="F202" s="39">
        <f>'Month (GWh)'!E202+F201</f>
        <v>39537.24</v>
      </c>
      <c r="G202" s="39">
        <f>'Month (GWh)'!F202+G201</f>
        <v>199582.11</v>
      </c>
      <c r="H202" s="46">
        <f>'Month (GWh)'!G202+H201</f>
        <v>10799.380000000001</v>
      </c>
      <c r="I202" s="39">
        <f>'Month (GWh)'!H202+I201</f>
        <v>7130.58</v>
      </c>
      <c r="J202" s="39">
        <f>'Month (GWh)'!I202+J201</f>
        <v>7130.58</v>
      </c>
      <c r="K202" s="39">
        <f>'Month (GWh)'!J202+K201</f>
        <v>0.26</v>
      </c>
      <c r="L202" s="39">
        <f>'Month (GWh)'!K202+L201</f>
        <v>10347</v>
      </c>
      <c r="M202" s="39">
        <f>'Month (GWh)'!L202+M201</f>
        <v>538.1099999999999</v>
      </c>
      <c r="N202" s="39">
        <f>'Month (GWh)'!M202+N201</f>
        <v>435.58</v>
      </c>
      <c r="O202" s="39">
        <f>'Month (GWh)'!N202+O201</f>
        <v>29250.9</v>
      </c>
      <c r="P202" s="39">
        <f>'Month (GWh)'!O202+P201</f>
        <v>170331.2</v>
      </c>
    </row>
    <row r="203" spans="1:16" x14ac:dyDescent="0.3">
      <c r="A203" s="32">
        <f t="shared" si="16"/>
        <v>2016</v>
      </c>
      <c r="B203" s="14" t="s">
        <v>53</v>
      </c>
      <c r="C203" s="39">
        <f>'Month (GWh)'!B203+C202</f>
        <v>836.45</v>
      </c>
      <c r="D203" s="39">
        <f>'Month (GWh)'!C203+D202</f>
        <v>27561.949999999997</v>
      </c>
      <c r="E203" s="39">
        <f>'Month (GWh)'!D203+E202</f>
        <v>153883.49</v>
      </c>
      <c r="F203" s="39">
        <f>'Month (GWh)'!E203+F202</f>
        <v>53419.57</v>
      </c>
      <c r="G203" s="39">
        <f>'Month (GWh)'!F203+G202</f>
        <v>235701.46</v>
      </c>
      <c r="H203" s="46">
        <f>'Month (GWh)'!G203+H202</f>
        <v>20931.03</v>
      </c>
      <c r="I203" s="39">
        <f>'Month (GWh)'!H203+I202</f>
        <v>8926.5400000000009</v>
      </c>
      <c r="J203" s="39">
        <f>'Month (GWh)'!I203+J202</f>
        <v>8926.5400000000009</v>
      </c>
      <c r="K203" s="39">
        <f>'Month (GWh)'!J203+K202</f>
        <v>0.26</v>
      </c>
      <c r="L203" s="39">
        <f>'Month (GWh)'!K203+L202</f>
        <v>12448.71</v>
      </c>
      <c r="M203" s="39">
        <f>'Month (GWh)'!L203+M202</f>
        <v>617.7299999999999</v>
      </c>
      <c r="N203" s="39">
        <f>'Month (GWh)'!M203+N202</f>
        <v>1362.22</v>
      </c>
      <c r="O203" s="39">
        <f>'Month (GWh)'!N203+O202</f>
        <v>44286.48</v>
      </c>
      <c r="P203" s="39">
        <f>'Month (GWh)'!O203+P202</f>
        <v>191414.97</v>
      </c>
    </row>
    <row r="204" spans="1:16" x14ac:dyDescent="0.3">
      <c r="A204" s="32">
        <f t="shared" si="16"/>
        <v>2016</v>
      </c>
      <c r="B204" s="14" t="s">
        <v>54</v>
      </c>
      <c r="C204" s="39">
        <f>'Month (GWh)'!B204+C203</f>
        <v>1016.0300000000001</v>
      </c>
      <c r="D204" s="39">
        <f>'Month (GWh)'!C204+D203</f>
        <v>27871.749999999996</v>
      </c>
      <c r="E204" s="39">
        <f>'Month (GWh)'!D204+E203</f>
        <v>175293.28999999998</v>
      </c>
      <c r="F204" s="39">
        <f>'Month (GWh)'!E204+F203</f>
        <v>61306.45</v>
      </c>
      <c r="G204" s="39">
        <f>'Month (GWh)'!F204+G203</f>
        <v>265487.52999999997</v>
      </c>
      <c r="H204" s="46">
        <f>'Month (GWh)'!G204+H203</f>
        <v>21493.62</v>
      </c>
      <c r="I204" s="39">
        <f>'Month (GWh)'!H204+I203</f>
        <v>9834.880000000001</v>
      </c>
      <c r="J204" s="39">
        <f>'Month (GWh)'!I204+J203</f>
        <v>9834.880000000001</v>
      </c>
      <c r="K204" s="39">
        <f>'Month (GWh)'!J204+K203</f>
        <v>0.26</v>
      </c>
      <c r="L204" s="39">
        <f>'Month (GWh)'!K204+L203</f>
        <v>14252.71</v>
      </c>
      <c r="M204" s="39">
        <f>'Month (GWh)'!L204+M203</f>
        <v>687.57999999999993</v>
      </c>
      <c r="N204" s="39">
        <f>'Month (GWh)'!M204+N203</f>
        <v>1362.22</v>
      </c>
      <c r="O204" s="39">
        <f>'Month (GWh)'!N204+O203</f>
        <v>47631.26</v>
      </c>
      <c r="P204" s="39">
        <f>'Month (GWh)'!O204+P203</f>
        <v>217856.26</v>
      </c>
    </row>
    <row r="205" spans="1:16" x14ac:dyDescent="0.3">
      <c r="A205" s="32">
        <f t="shared" si="16"/>
        <v>2016</v>
      </c>
      <c r="B205" s="14" t="s">
        <v>55</v>
      </c>
      <c r="C205" s="39">
        <f>'Month (GWh)'!B205+C204</f>
        <v>1016.0300000000001</v>
      </c>
      <c r="D205" s="39">
        <f>'Month (GWh)'!C205+D204</f>
        <v>27871.749999999996</v>
      </c>
      <c r="E205" s="39">
        <f>'Month (GWh)'!D205+E204</f>
        <v>193019.02</v>
      </c>
      <c r="F205" s="39">
        <f>'Month (GWh)'!E205+F204</f>
        <v>71603.55</v>
      </c>
      <c r="G205" s="39">
        <f>'Month (GWh)'!F205+G204</f>
        <v>293510.36</v>
      </c>
      <c r="H205" s="46">
        <f>'Month (GWh)'!G205+H204</f>
        <v>36369.58</v>
      </c>
      <c r="I205" s="39">
        <f>'Month (GWh)'!H205+I204</f>
        <v>11003.25</v>
      </c>
      <c r="J205" s="39">
        <f>'Month (GWh)'!I205+J204</f>
        <v>11003.25</v>
      </c>
      <c r="K205" s="39">
        <f>'Month (GWh)'!J205+K204</f>
        <v>0.48</v>
      </c>
      <c r="L205" s="39">
        <f>'Month (GWh)'!K205+L204</f>
        <v>15862.939999999999</v>
      </c>
      <c r="M205" s="39">
        <f>'Month (GWh)'!L205+M204</f>
        <v>769.42</v>
      </c>
      <c r="N205" s="39">
        <f>'Month (GWh)'!M205+N204</f>
        <v>2260.73</v>
      </c>
      <c r="O205" s="39">
        <f>'Month (GWh)'!N205+O204</f>
        <v>66266.39</v>
      </c>
      <c r="P205" s="39">
        <f>'Month (GWh)'!O205+P204</f>
        <v>227243.95</v>
      </c>
    </row>
    <row r="206" spans="1:16" x14ac:dyDescent="0.3">
      <c r="A206" s="32">
        <f t="shared" si="16"/>
        <v>2016</v>
      </c>
      <c r="B206" s="14" t="s">
        <v>56</v>
      </c>
      <c r="C206" s="39">
        <f>'Month (GWh)'!B206+C205</f>
        <v>1016.0300000000001</v>
      </c>
      <c r="D206" s="39">
        <f>'Month (GWh)'!C206+D205</f>
        <v>28000.879999999997</v>
      </c>
      <c r="E206" s="39">
        <f>'Month (GWh)'!D206+E205</f>
        <v>209502.05</v>
      </c>
      <c r="F206" s="39">
        <f>'Month (GWh)'!E206+F205</f>
        <v>81178.19</v>
      </c>
      <c r="G206" s="39">
        <f>'Month (GWh)'!F206+G205</f>
        <v>319697.15999999997</v>
      </c>
      <c r="H206" s="46">
        <f>'Month (GWh)'!G206+H205</f>
        <v>46348.76</v>
      </c>
      <c r="I206" s="39">
        <f>'Month (GWh)'!H206+I205</f>
        <v>12741.65</v>
      </c>
      <c r="J206" s="39">
        <f>'Month (GWh)'!I206+J205</f>
        <v>12741.65</v>
      </c>
      <c r="K206" s="39">
        <f>'Month (GWh)'!J206+K205</f>
        <v>1.38</v>
      </c>
      <c r="L206" s="39">
        <f>'Month (GWh)'!K206+L205</f>
        <v>17535.019999999997</v>
      </c>
      <c r="M206" s="39">
        <f>'Month (GWh)'!L206+M205</f>
        <v>879.96999999999991</v>
      </c>
      <c r="N206" s="39">
        <f>'Month (GWh)'!M206+N205</f>
        <v>3262.0299999999997</v>
      </c>
      <c r="O206" s="39">
        <f>'Month (GWh)'!N206+O205</f>
        <v>80768.800000000003</v>
      </c>
      <c r="P206" s="39">
        <f>'Month (GWh)'!O206+P205</f>
        <v>238928.34000000003</v>
      </c>
    </row>
    <row r="207" spans="1:16" x14ac:dyDescent="0.3">
      <c r="A207" s="32">
        <f t="shared" si="16"/>
        <v>2016</v>
      </c>
      <c r="B207" s="14" t="s">
        <v>57</v>
      </c>
      <c r="C207" s="39">
        <f>'Month (GWh)'!B207+C206</f>
        <v>1016.0300000000001</v>
      </c>
      <c r="D207" s="39">
        <f>'Month (GWh)'!C207+D206</f>
        <v>28180.76</v>
      </c>
      <c r="E207" s="39">
        <f>'Month (GWh)'!D207+E206</f>
        <v>228471.63999999998</v>
      </c>
      <c r="F207" s="39">
        <f>'Month (GWh)'!E207+F206</f>
        <v>94588.58</v>
      </c>
      <c r="G207" s="39">
        <f>'Month (GWh)'!F207+G206</f>
        <v>352257.02999999997</v>
      </c>
      <c r="H207" s="46">
        <f>'Month (GWh)'!G207+H206</f>
        <v>62198.81</v>
      </c>
      <c r="I207" s="39">
        <f>'Month (GWh)'!H207+I206</f>
        <v>13731.73</v>
      </c>
      <c r="J207" s="39">
        <f>'Month (GWh)'!I207+J206</f>
        <v>13731.73</v>
      </c>
      <c r="K207" s="39">
        <f>'Month (GWh)'!J207+K206</f>
        <v>1.48</v>
      </c>
      <c r="L207" s="39">
        <f>'Month (GWh)'!K207+L206</f>
        <v>19867.009999999995</v>
      </c>
      <c r="M207" s="39">
        <f>'Month (GWh)'!L207+M206</f>
        <v>969.87999999999988</v>
      </c>
      <c r="N207" s="39">
        <f>'Month (GWh)'!M207+N206</f>
        <v>4314.6299999999992</v>
      </c>
      <c r="O207" s="39">
        <f>'Month (GWh)'!N207+O206</f>
        <v>101083.53</v>
      </c>
      <c r="P207" s="39">
        <f>'Month (GWh)'!O207+P206</f>
        <v>251173.48000000004</v>
      </c>
    </row>
    <row r="208" spans="1:16" x14ac:dyDescent="0.3">
      <c r="A208" s="32">
        <f t="shared" si="16"/>
        <v>2016</v>
      </c>
      <c r="B208" s="14" t="s">
        <v>58</v>
      </c>
      <c r="C208" s="39">
        <f>'Month (GWh)'!B208+C207</f>
        <v>1016.0300000000001</v>
      </c>
      <c r="D208" s="39">
        <f>'Month (GWh)'!C208+D207</f>
        <v>32301.85</v>
      </c>
      <c r="E208" s="39">
        <f>'Month (GWh)'!D208+E207</f>
        <v>263229.19</v>
      </c>
      <c r="F208" s="39">
        <f>'Month (GWh)'!E208+F207</f>
        <v>97986.7</v>
      </c>
      <c r="G208" s="39">
        <f>'Month (GWh)'!F208+G207</f>
        <v>394533.8</v>
      </c>
      <c r="H208" s="46">
        <f>'Month (GWh)'!G208+H207</f>
        <v>66979.789999999994</v>
      </c>
      <c r="I208" s="39">
        <f>'Month (GWh)'!H208+I207</f>
        <v>15178.51</v>
      </c>
      <c r="J208" s="39">
        <f>'Month (GWh)'!I208+J207</f>
        <v>15178.51</v>
      </c>
      <c r="K208" s="39">
        <f>'Month (GWh)'!J208+K207</f>
        <v>1.48</v>
      </c>
      <c r="L208" s="39">
        <f>'Month (GWh)'!K208+L207</f>
        <v>21828.589999999997</v>
      </c>
      <c r="M208" s="39">
        <f>'Month (GWh)'!L208+M207</f>
        <v>1078.5899999999999</v>
      </c>
      <c r="N208" s="39">
        <f>'Month (GWh)'!M208+N207</f>
        <v>5420.2099999999991</v>
      </c>
      <c r="O208" s="39">
        <f>'Month (GWh)'!N208+O207</f>
        <v>110487.16</v>
      </c>
      <c r="P208" s="39">
        <f>'Month (GWh)'!O208+P207</f>
        <v>284046.61000000004</v>
      </c>
    </row>
    <row r="209" spans="1:16" x14ac:dyDescent="0.3">
      <c r="A209" s="32">
        <f t="shared" si="16"/>
        <v>2016</v>
      </c>
      <c r="B209" s="14" t="s">
        <v>59</v>
      </c>
      <c r="C209" s="39">
        <f>'Month (GWh)'!B209+C208</f>
        <v>7090.84</v>
      </c>
      <c r="D209" s="39">
        <f>'Month (GWh)'!C209+D208</f>
        <v>42468.02</v>
      </c>
      <c r="E209" s="39">
        <f>'Month (GWh)'!D209+E208</f>
        <v>303758.52</v>
      </c>
      <c r="F209" s="39">
        <f>'Month (GWh)'!E209+F208</f>
        <v>103503.31</v>
      </c>
      <c r="G209" s="39">
        <f>'Month (GWh)'!F209+G208</f>
        <v>456820.73</v>
      </c>
      <c r="H209" s="46">
        <f>'Month (GWh)'!G209+H208</f>
        <v>67188.739999999991</v>
      </c>
      <c r="I209" s="39">
        <f>'Month (GWh)'!H209+I208</f>
        <v>16595.63</v>
      </c>
      <c r="J209" s="39">
        <f>'Month (GWh)'!I209+J208</f>
        <v>16595.63</v>
      </c>
      <c r="K209" s="39">
        <f>'Month (GWh)'!J209+K208</f>
        <v>1.48</v>
      </c>
      <c r="L209" s="39">
        <f>'Month (GWh)'!K209+L208</f>
        <v>24152.839999999997</v>
      </c>
      <c r="M209" s="39">
        <f>'Month (GWh)'!L209+M208</f>
        <v>1212.58</v>
      </c>
      <c r="N209" s="39">
        <f>'Month (GWh)'!M209+N208</f>
        <v>5420.2099999999991</v>
      </c>
      <c r="O209" s="39">
        <f>'Month (GWh)'!N209+O208</f>
        <v>114571.46</v>
      </c>
      <c r="P209" s="39">
        <f>'Month (GWh)'!O209+P208</f>
        <v>342249.24000000005</v>
      </c>
    </row>
    <row r="210" spans="1:16" x14ac:dyDescent="0.3">
      <c r="A210" s="48">
        <f t="shared" si="16"/>
        <v>2016</v>
      </c>
      <c r="B210" s="14" t="s">
        <v>60</v>
      </c>
      <c r="C210" s="49">
        <f>'Month (GWh)'!B210+C209</f>
        <v>15414.05</v>
      </c>
      <c r="D210" s="49">
        <f>'Month (GWh)'!C210+D209</f>
        <v>47443.969999999994</v>
      </c>
      <c r="E210" s="49">
        <f>'Month (GWh)'!D210+E209</f>
        <v>347004.80000000005</v>
      </c>
      <c r="F210" s="49">
        <f>'Month (GWh)'!E210+F209</f>
        <v>106647.92</v>
      </c>
      <c r="G210" s="49">
        <f>'Month (GWh)'!F210+G209</f>
        <v>516510.77999999997</v>
      </c>
      <c r="H210" s="50">
        <f>'Month (GWh)'!G210+H209</f>
        <v>67188.739999999991</v>
      </c>
      <c r="I210" s="49">
        <f>'Month (GWh)'!H210+I209</f>
        <v>18302.25</v>
      </c>
      <c r="J210" s="49">
        <f>'Month (GWh)'!I210+J209</f>
        <v>18302.25</v>
      </c>
      <c r="K210" s="49">
        <f>'Month (GWh)'!J210+K209</f>
        <v>1.48</v>
      </c>
      <c r="L210" s="49">
        <f>'Month (GWh)'!K210+L209</f>
        <v>26013.239999999998</v>
      </c>
      <c r="M210" s="49">
        <f>'Month (GWh)'!L210+M209</f>
        <v>1350.5</v>
      </c>
      <c r="N210" s="49">
        <f>'Month (GWh)'!M210+N209</f>
        <v>5420.2099999999991</v>
      </c>
      <c r="O210" s="49">
        <f>'Month (GWh)'!N210+O209</f>
        <v>118276.40000000001</v>
      </c>
      <c r="P210" s="49">
        <f>'Month (GWh)'!O210+P209</f>
        <v>398234.35000000003</v>
      </c>
    </row>
    <row r="211" spans="1:16" x14ac:dyDescent="0.3">
      <c r="A211" s="32">
        <f>A199+1</f>
        <v>2017</v>
      </c>
      <c r="B211" s="54" t="s">
        <v>49</v>
      </c>
      <c r="C211" s="39">
        <f>'Month (GWh)'!B211</f>
        <v>7195.06</v>
      </c>
      <c r="D211" s="39">
        <f>'Month (GWh)'!C211</f>
        <v>5230.54</v>
      </c>
      <c r="E211" s="39">
        <f>'Month (GWh)'!D211</f>
        <v>46796.29</v>
      </c>
      <c r="F211" s="39">
        <f>'Month (GWh)'!E211</f>
        <v>1707.91</v>
      </c>
      <c r="G211" s="39">
        <f>'Month (GWh)'!F211</f>
        <v>60929.81</v>
      </c>
      <c r="H211" s="46">
        <f>'Month (GWh)'!G211</f>
        <v>0</v>
      </c>
      <c r="I211" s="39">
        <f>'Month (GWh)'!H211</f>
        <v>1653.12</v>
      </c>
      <c r="J211" s="39">
        <f>'Month (GWh)'!I211</f>
        <v>1653.12</v>
      </c>
      <c r="K211" s="39">
        <f>'Month (GWh)'!J211</f>
        <v>1.46</v>
      </c>
      <c r="L211" s="39">
        <f>'Month (GWh)'!K211</f>
        <v>1759.98</v>
      </c>
      <c r="M211" s="39">
        <f>'Month (GWh)'!L211</f>
        <v>143.43</v>
      </c>
      <c r="N211" s="39">
        <f>'Month (GWh)'!M211</f>
        <v>1448.27</v>
      </c>
      <c r="O211" s="39">
        <f>'Month (GWh)'!N211</f>
        <v>5006.26</v>
      </c>
      <c r="P211" s="39">
        <f>'Month (GWh)'!O211</f>
        <v>55923.55</v>
      </c>
    </row>
    <row r="212" spans="1:16" x14ac:dyDescent="0.3">
      <c r="A212" s="32">
        <f>A211</f>
        <v>2017</v>
      </c>
      <c r="B212" s="14" t="s">
        <v>50</v>
      </c>
      <c r="C212" s="39">
        <f>'Month (GWh)'!B212+C211</f>
        <v>12550.46</v>
      </c>
      <c r="D212" s="39">
        <f>'Month (GWh)'!C212+D211</f>
        <v>8820.77</v>
      </c>
      <c r="E212" s="39">
        <f>'Month (GWh)'!D212+E211</f>
        <v>87458.64</v>
      </c>
      <c r="F212" s="39">
        <f>'Month (GWh)'!E212+F211</f>
        <v>2116.3200000000002</v>
      </c>
      <c r="G212" s="39">
        <f>'Month (GWh)'!F212+G211</f>
        <v>110946.2</v>
      </c>
      <c r="H212" s="46">
        <f>'Month (GWh)'!G212+H211</f>
        <v>203.99</v>
      </c>
      <c r="I212" s="39">
        <f>'Month (GWh)'!H212+I211</f>
        <v>2852.2299999999996</v>
      </c>
      <c r="J212" s="39">
        <f>'Month (GWh)'!I212+J211</f>
        <v>2852.2299999999996</v>
      </c>
      <c r="K212" s="39">
        <f>'Month (GWh)'!J212+K211</f>
        <v>1.47</v>
      </c>
      <c r="L212" s="39">
        <f>'Month (GWh)'!K212+L211</f>
        <v>3125.7200000000003</v>
      </c>
      <c r="M212" s="39">
        <f>'Month (GWh)'!L212+M211</f>
        <v>273.23</v>
      </c>
      <c r="N212" s="39">
        <f>'Month (GWh)'!M212+N211</f>
        <v>2445.21</v>
      </c>
      <c r="O212" s="39">
        <f>'Month (GWh)'!N212+O211</f>
        <v>8901.86</v>
      </c>
      <c r="P212" s="39">
        <f>'Month (GWh)'!O212+P211</f>
        <v>102044.34</v>
      </c>
    </row>
    <row r="213" spans="1:16" x14ac:dyDescent="0.3">
      <c r="A213" s="32">
        <f t="shared" ref="A213:A222" si="17">A212</f>
        <v>2017</v>
      </c>
      <c r="B213" s="14" t="s">
        <v>51</v>
      </c>
      <c r="C213" s="39">
        <f>'Month (GWh)'!B213+C212</f>
        <v>12575.99</v>
      </c>
      <c r="D213" s="39">
        <f>'Month (GWh)'!C213+D212</f>
        <v>9338.01</v>
      </c>
      <c r="E213" s="39">
        <f>'Month (GWh)'!D213+E212</f>
        <v>126021.48999999999</v>
      </c>
      <c r="F213" s="39">
        <f>'Month (GWh)'!E213+F212</f>
        <v>13733.32</v>
      </c>
      <c r="G213" s="39">
        <f>'Month (GWh)'!F213+G212</f>
        <v>161668.81</v>
      </c>
      <c r="H213" s="46">
        <f>'Month (GWh)'!G213+H212</f>
        <v>3404.7799999999997</v>
      </c>
      <c r="I213" s="39">
        <f>'Month (GWh)'!H213+I212</f>
        <v>4245.0599999999995</v>
      </c>
      <c r="J213" s="39">
        <f>'Month (GWh)'!I213+J212</f>
        <v>4245.0599999999995</v>
      </c>
      <c r="K213" s="39">
        <f>'Month (GWh)'!J213+K212</f>
        <v>1.47</v>
      </c>
      <c r="L213" s="39">
        <f>'Month (GWh)'!K213+L212</f>
        <v>4615.32</v>
      </c>
      <c r="M213" s="39">
        <f>'Month (GWh)'!L213+M212</f>
        <v>400.34000000000003</v>
      </c>
      <c r="N213" s="39">
        <f>'Month (GWh)'!M213+N212</f>
        <v>2445.21</v>
      </c>
      <c r="O213" s="39">
        <f>'Month (GWh)'!N213+O212</f>
        <v>15112.18</v>
      </c>
      <c r="P213" s="39">
        <f>'Month (GWh)'!O213+P212</f>
        <v>146556.63</v>
      </c>
    </row>
    <row r="214" spans="1:16" x14ac:dyDescent="0.3">
      <c r="A214" s="32">
        <f t="shared" si="17"/>
        <v>2017</v>
      </c>
      <c r="B214" s="14" t="s">
        <v>52</v>
      </c>
      <c r="C214" s="39">
        <f>'Month (GWh)'!B214+C213</f>
        <v>12575.99</v>
      </c>
      <c r="D214" s="39">
        <f>'Month (GWh)'!C214+D213</f>
        <v>9351.76</v>
      </c>
      <c r="E214" s="39">
        <f>'Month (GWh)'!D214+E213</f>
        <v>154991.22999999998</v>
      </c>
      <c r="F214" s="39">
        <f>'Month (GWh)'!E214+F213</f>
        <v>25187.84</v>
      </c>
      <c r="G214" s="39">
        <f>'Month (GWh)'!F214+G213</f>
        <v>202106.82</v>
      </c>
      <c r="H214" s="46">
        <f>'Month (GWh)'!G214+H213</f>
        <v>15946.23</v>
      </c>
      <c r="I214" s="39">
        <f>'Month (GWh)'!H214+I213</f>
        <v>5714.5399999999991</v>
      </c>
      <c r="J214" s="39">
        <f>'Month (GWh)'!I214+J213</f>
        <v>5714.5399999999991</v>
      </c>
      <c r="K214" s="39">
        <f>'Month (GWh)'!J214+K213</f>
        <v>1.47</v>
      </c>
      <c r="L214" s="39">
        <f>'Month (GWh)'!K214+L213</f>
        <v>6016.11</v>
      </c>
      <c r="M214" s="39">
        <f>'Month (GWh)'!L214+M213</f>
        <v>495.87</v>
      </c>
      <c r="N214" s="39">
        <f>'Month (GWh)'!M214+N213</f>
        <v>2445.21</v>
      </c>
      <c r="O214" s="39">
        <f>'Month (GWh)'!N214+O213</f>
        <v>30619.42</v>
      </c>
      <c r="P214" s="39">
        <f>'Month (GWh)'!O214+P213</f>
        <v>171487.4</v>
      </c>
    </row>
    <row r="215" spans="1:16" x14ac:dyDescent="0.3">
      <c r="A215" s="32">
        <f t="shared" si="17"/>
        <v>2017</v>
      </c>
      <c r="B215" s="14" t="s">
        <v>53</v>
      </c>
      <c r="C215" s="39">
        <f>'Month (GWh)'!B215+C214</f>
        <v>12575.99</v>
      </c>
      <c r="D215" s="39">
        <f>'Month (GWh)'!C215+D214</f>
        <v>9428.7800000000007</v>
      </c>
      <c r="E215" s="39">
        <f>'Month (GWh)'!D215+E214</f>
        <v>176928.90999999997</v>
      </c>
      <c r="F215" s="39">
        <f>'Month (GWh)'!E215+F214</f>
        <v>32025.11</v>
      </c>
      <c r="G215" s="39">
        <f>'Month (GWh)'!F215+G214</f>
        <v>230958.79</v>
      </c>
      <c r="H215" s="46">
        <f>'Month (GWh)'!G215+H214</f>
        <v>29213.33</v>
      </c>
      <c r="I215" s="39">
        <f>'Month (GWh)'!H215+I214</f>
        <v>7148.2999999999993</v>
      </c>
      <c r="J215" s="39">
        <f>'Month (GWh)'!I215+J214</f>
        <v>7148.2999999999993</v>
      </c>
      <c r="K215" s="39">
        <f>'Month (GWh)'!J215+K214</f>
        <v>1.47</v>
      </c>
      <c r="L215" s="39">
        <f>'Month (GWh)'!K215+L214</f>
        <v>7077.53</v>
      </c>
      <c r="M215" s="39">
        <f>'Month (GWh)'!L215+M214</f>
        <v>571.12</v>
      </c>
      <c r="N215" s="39">
        <f>'Month (GWh)'!M215+N214</f>
        <v>2445.21</v>
      </c>
      <c r="O215" s="39">
        <f>'Month (GWh)'!N215+O214</f>
        <v>46456.95</v>
      </c>
      <c r="P215" s="39">
        <f>'Month (GWh)'!O215+P214</f>
        <v>184501.84</v>
      </c>
    </row>
    <row r="216" spans="1:16" x14ac:dyDescent="0.3">
      <c r="A216" s="32">
        <f t="shared" si="17"/>
        <v>2017</v>
      </c>
      <c r="B216" s="14" t="s">
        <v>54</v>
      </c>
      <c r="C216" s="39">
        <f>'Month (GWh)'!B216+C215</f>
        <v>12575.99</v>
      </c>
      <c r="D216" s="39">
        <f>'Month (GWh)'!C216+D215</f>
        <v>9428.7800000000007</v>
      </c>
      <c r="E216" s="39">
        <f>'Month (GWh)'!D216+E215</f>
        <v>194772.68999999997</v>
      </c>
      <c r="F216" s="39">
        <f>'Month (GWh)'!E216+F215</f>
        <v>36916.85</v>
      </c>
      <c r="G216" s="39">
        <f>'Month (GWh)'!F216+G215</f>
        <v>253694.31</v>
      </c>
      <c r="H216" s="46">
        <f>'Month (GWh)'!G216+H215</f>
        <v>37103.11</v>
      </c>
      <c r="I216" s="39">
        <f>'Month (GWh)'!H216+I215</f>
        <v>7981.44</v>
      </c>
      <c r="J216" s="39">
        <f>'Month (GWh)'!I216+J215</f>
        <v>7981.44</v>
      </c>
      <c r="K216" s="39">
        <f>'Month (GWh)'!J216+K215</f>
        <v>1.6199999999999999</v>
      </c>
      <c r="L216" s="39">
        <f>'Month (GWh)'!K216+L215</f>
        <v>8216.83</v>
      </c>
      <c r="M216" s="39">
        <f>'Month (GWh)'!L216+M215</f>
        <v>668.68000000000006</v>
      </c>
      <c r="N216" s="39">
        <f>'Month (GWh)'!M216+N215</f>
        <v>2445.21</v>
      </c>
      <c r="O216" s="39">
        <f>'Month (GWh)'!N216+O215</f>
        <v>56416.88</v>
      </c>
      <c r="P216" s="39">
        <f>'Month (GWh)'!O216+P215</f>
        <v>197277.43</v>
      </c>
    </row>
    <row r="217" spans="1:16" x14ac:dyDescent="0.3">
      <c r="A217" s="32">
        <f t="shared" si="17"/>
        <v>2017</v>
      </c>
      <c r="B217" s="14" t="s">
        <v>55</v>
      </c>
      <c r="C217" s="39">
        <f>'Month (GWh)'!B217+C216</f>
        <v>12575.99</v>
      </c>
      <c r="D217" s="39">
        <f>'Month (GWh)'!C217+D216</f>
        <v>9428.7800000000007</v>
      </c>
      <c r="E217" s="39">
        <f>'Month (GWh)'!D217+E216</f>
        <v>221281.05</v>
      </c>
      <c r="F217" s="39">
        <f>'Month (GWh)'!E217+F216</f>
        <v>47361.72</v>
      </c>
      <c r="G217" s="39">
        <f>'Month (GWh)'!F217+G216</f>
        <v>290647.53999999998</v>
      </c>
      <c r="H217" s="46">
        <f>'Month (GWh)'!G217+H216</f>
        <v>55954.270000000004</v>
      </c>
      <c r="I217" s="39">
        <f>'Month (GWh)'!H217+I216</f>
        <v>8439.4699999999993</v>
      </c>
      <c r="J217" s="39">
        <f>'Month (GWh)'!I217+J216</f>
        <v>8439.4699999999993</v>
      </c>
      <c r="K217" s="39">
        <f>'Month (GWh)'!J217+K216</f>
        <v>1.7899999999999998</v>
      </c>
      <c r="L217" s="39">
        <f>'Month (GWh)'!K217+L216</f>
        <v>9401.61</v>
      </c>
      <c r="M217" s="39">
        <f>'Month (GWh)'!L217+M216</f>
        <v>729.82</v>
      </c>
      <c r="N217" s="39">
        <f>'Month (GWh)'!M217+N216</f>
        <v>2445.21</v>
      </c>
      <c r="O217" s="39">
        <f>'Month (GWh)'!N217+O216</f>
        <v>76972.160000000003</v>
      </c>
      <c r="P217" s="39">
        <f>'Month (GWh)'!O217+P216</f>
        <v>213675.38</v>
      </c>
    </row>
    <row r="218" spans="1:16" x14ac:dyDescent="0.3">
      <c r="A218" s="32">
        <f t="shared" si="17"/>
        <v>2017</v>
      </c>
      <c r="B218" s="14" t="s">
        <v>56</v>
      </c>
      <c r="C218" s="39">
        <f>'Month (GWh)'!B218+C217</f>
        <v>12575.99</v>
      </c>
      <c r="D218" s="39">
        <f>'Month (GWh)'!C218+D217</f>
        <v>9430.9800000000014</v>
      </c>
      <c r="E218" s="39">
        <f>'Month (GWh)'!D218+E217</f>
        <v>249972.13</v>
      </c>
      <c r="F218" s="39">
        <f>'Month (GWh)'!E218+F217</f>
        <v>51557.07</v>
      </c>
      <c r="G218" s="39">
        <f>'Month (GWh)'!F218+G217</f>
        <v>323536.17</v>
      </c>
      <c r="H218" s="46">
        <f>'Month (GWh)'!G218+H217</f>
        <v>71579.39</v>
      </c>
      <c r="I218" s="39">
        <f>'Month (GWh)'!H218+I217</f>
        <v>9291.32</v>
      </c>
      <c r="J218" s="39">
        <f>'Month (GWh)'!I218+J217</f>
        <v>9291.32</v>
      </c>
      <c r="K218" s="39">
        <f>'Month (GWh)'!J218+K217</f>
        <v>1.7899999999999998</v>
      </c>
      <c r="L218" s="39">
        <f>'Month (GWh)'!K218+L217</f>
        <v>10578.83</v>
      </c>
      <c r="M218" s="39">
        <f>'Month (GWh)'!L218+M217</f>
        <v>829.53000000000009</v>
      </c>
      <c r="N218" s="39">
        <f>'Month (GWh)'!M218+N217</f>
        <v>2445.21</v>
      </c>
      <c r="O218" s="39">
        <f>'Month (GWh)'!N218+O217</f>
        <v>94726.06</v>
      </c>
      <c r="P218" s="39">
        <f>'Month (GWh)'!O218+P217</f>
        <v>228810.12</v>
      </c>
    </row>
    <row r="219" spans="1:16" x14ac:dyDescent="0.3">
      <c r="A219" s="32">
        <f t="shared" si="17"/>
        <v>2017</v>
      </c>
      <c r="B219" s="14" t="s">
        <v>57</v>
      </c>
      <c r="C219" s="39">
        <f>'Month (GWh)'!B219+C218</f>
        <v>12575.99</v>
      </c>
      <c r="D219" s="39">
        <f>'Month (GWh)'!C219+D218</f>
        <v>9483.3000000000011</v>
      </c>
      <c r="E219" s="39">
        <f>'Month (GWh)'!D219+E218</f>
        <v>274621.74</v>
      </c>
      <c r="F219" s="39">
        <f>'Month (GWh)'!E219+F218</f>
        <v>54803.26</v>
      </c>
      <c r="G219" s="39">
        <f>'Month (GWh)'!F219+G218</f>
        <v>351484.29</v>
      </c>
      <c r="H219" s="46">
        <f>'Month (GWh)'!G219+H218</f>
        <v>80646.73</v>
      </c>
      <c r="I219" s="39">
        <f>'Month (GWh)'!H219+I218</f>
        <v>10124.029999999999</v>
      </c>
      <c r="J219" s="39">
        <f>'Month (GWh)'!I219+J218</f>
        <v>10124.029999999999</v>
      </c>
      <c r="K219" s="39">
        <f>'Month (GWh)'!J219+K218</f>
        <v>1.7899999999999998</v>
      </c>
      <c r="L219" s="39">
        <f>'Month (GWh)'!K219+L218</f>
        <v>13929.05</v>
      </c>
      <c r="M219" s="39">
        <f>'Month (GWh)'!L219+M218</f>
        <v>917.99000000000012</v>
      </c>
      <c r="N219" s="39">
        <f>'Month (GWh)'!M219+N218</f>
        <v>2445.21</v>
      </c>
      <c r="O219" s="39">
        <f>'Month (GWh)'!N219+O218</f>
        <v>108064.78</v>
      </c>
      <c r="P219" s="39">
        <f>'Month (GWh)'!O219+P218</f>
        <v>243419.51999999999</v>
      </c>
    </row>
    <row r="220" spans="1:16" x14ac:dyDescent="0.3">
      <c r="A220" s="32">
        <f t="shared" si="17"/>
        <v>2017</v>
      </c>
      <c r="B220" s="14" t="s">
        <v>58</v>
      </c>
      <c r="C220" s="39">
        <f>'Month (GWh)'!B220+C219</f>
        <v>12575.99</v>
      </c>
      <c r="D220" s="39">
        <f>'Month (GWh)'!C220+D219</f>
        <v>9871.43</v>
      </c>
      <c r="E220" s="39">
        <f>'Month (GWh)'!D220+E219</f>
        <v>306122.42</v>
      </c>
      <c r="F220" s="39">
        <f>'Month (GWh)'!E220+F219</f>
        <v>63104.75</v>
      </c>
      <c r="G220" s="39">
        <f>'Month (GWh)'!F220+G219</f>
        <v>391674.57999999996</v>
      </c>
      <c r="H220" s="46">
        <f>'Month (GWh)'!G220+H219</f>
        <v>87472.12999999999</v>
      </c>
      <c r="I220" s="39">
        <f>'Month (GWh)'!H220+I219</f>
        <v>10846.339999999998</v>
      </c>
      <c r="J220" s="39">
        <f>'Month (GWh)'!I220+J219</f>
        <v>10846.339999999998</v>
      </c>
      <c r="K220" s="39">
        <f>'Month (GWh)'!J220+K219</f>
        <v>1.7999999999999998</v>
      </c>
      <c r="L220" s="39">
        <f>'Month (GWh)'!K220+L219</f>
        <v>16204.66</v>
      </c>
      <c r="M220" s="39">
        <f>'Month (GWh)'!L220+M219</f>
        <v>1030.6600000000001</v>
      </c>
      <c r="N220" s="39">
        <f>'Month (GWh)'!M220+N219</f>
        <v>2445.21</v>
      </c>
      <c r="O220" s="39">
        <f>'Month (GWh)'!N220+O219</f>
        <v>118000.79</v>
      </c>
      <c r="P220" s="39">
        <f>'Month (GWh)'!O220+P219</f>
        <v>273673.81</v>
      </c>
    </row>
    <row r="221" spans="1:16" x14ac:dyDescent="0.3">
      <c r="A221" s="32">
        <f t="shared" si="17"/>
        <v>2017</v>
      </c>
      <c r="B221" s="14" t="s">
        <v>59</v>
      </c>
      <c r="C221" s="39">
        <f>'Month (GWh)'!B221+C220</f>
        <v>14310.75</v>
      </c>
      <c r="D221" s="39">
        <f>'Month (GWh)'!C221+D220</f>
        <v>13297.29</v>
      </c>
      <c r="E221" s="39">
        <f>'Month (GWh)'!D221+E220</f>
        <v>348230.81</v>
      </c>
      <c r="F221" s="39">
        <f>'Month (GWh)'!E221+F220</f>
        <v>65670.320000000007</v>
      </c>
      <c r="G221" s="39">
        <f>'Month (GWh)'!F221+G220</f>
        <v>441509.16</v>
      </c>
      <c r="H221" s="46">
        <f>'Month (GWh)'!G221+H220</f>
        <v>87872.939999999988</v>
      </c>
      <c r="I221" s="39">
        <f>'Month (GWh)'!H221+I220</f>
        <v>11745.739999999998</v>
      </c>
      <c r="J221" s="39">
        <f>'Month (GWh)'!I221+J220</f>
        <v>11745.739999999998</v>
      </c>
      <c r="K221" s="39">
        <f>'Month (GWh)'!J221+K220</f>
        <v>1.8299999999999998</v>
      </c>
      <c r="L221" s="39">
        <f>'Month (GWh)'!K221+L220</f>
        <v>18297.11</v>
      </c>
      <c r="M221" s="39">
        <f>'Month (GWh)'!L221+M220</f>
        <v>1162.3400000000001</v>
      </c>
      <c r="N221" s="39">
        <f>'Month (GWh)'!M221+N220</f>
        <v>3459.79</v>
      </c>
      <c r="O221" s="39">
        <f>'Month (GWh)'!N221+O220</f>
        <v>122539.73999999999</v>
      </c>
      <c r="P221" s="39">
        <f>'Month (GWh)'!O221+P220</f>
        <v>318969.44</v>
      </c>
    </row>
    <row r="222" spans="1:16" x14ac:dyDescent="0.3">
      <c r="A222" s="48">
        <f t="shared" si="17"/>
        <v>2017</v>
      </c>
      <c r="B222" s="36" t="s">
        <v>60</v>
      </c>
      <c r="C222" s="49">
        <f>'Month (GWh)'!B222+C221</f>
        <v>29428.260000000002</v>
      </c>
      <c r="D222" s="49">
        <f>'Month (GWh)'!C222+D221</f>
        <v>20765.77</v>
      </c>
      <c r="E222" s="49">
        <f>'Month (GWh)'!D222+E221</f>
        <v>393417.33999999997</v>
      </c>
      <c r="F222" s="49">
        <f>'Month (GWh)'!E222+F221</f>
        <v>70676.890000000014</v>
      </c>
      <c r="G222" s="49">
        <f>'Month (GWh)'!F222+G221</f>
        <v>514288.25</v>
      </c>
      <c r="H222" s="50">
        <f>'Month (GWh)'!G222+H221</f>
        <v>87872.939999999988</v>
      </c>
      <c r="I222" s="49">
        <f>'Month (GWh)'!H222+I221</f>
        <v>12574.389999999998</v>
      </c>
      <c r="J222" s="49">
        <f>'Month (GWh)'!I222+J221</f>
        <v>12574.389999999998</v>
      </c>
      <c r="K222" s="49">
        <f>'Month (GWh)'!J222+K221</f>
        <v>2.17</v>
      </c>
      <c r="L222" s="49">
        <f>'Month (GWh)'!K222+L221</f>
        <v>19927.350000000002</v>
      </c>
      <c r="M222" s="49">
        <f>'Month (GWh)'!L222+M221</f>
        <v>1307.19</v>
      </c>
      <c r="N222" s="49">
        <f>'Month (GWh)'!M222+N221</f>
        <v>4455.17</v>
      </c>
      <c r="O222" s="49">
        <f>'Month (GWh)'!N222+O221</f>
        <v>126139.2</v>
      </c>
      <c r="P222" s="49">
        <f>'Month (GWh)'!O222+P221</f>
        <v>388149.07</v>
      </c>
    </row>
    <row r="223" spans="1:16" x14ac:dyDescent="0.3">
      <c r="A223" s="32">
        <f>A211+1</f>
        <v>2018</v>
      </c>
      <c r="B223" s="54" t="s">
        <v>49</v>
      </c>
      <c r="C223" s="39">
        <f>'Month (GWh)'!B223</f>
        <v>12254.2</v>
      </c>
      <c r="D223" s="39">
        <f>'Month (GWh)'!C223</f>
        <v>10684.19</v>
      </c>
      <c r="E223" s="39">
        <f>'Month (GWh)'!D223</f>
        <v>45020.11</v>
      </c>
      <c r="F223" s="39">
        <f>'Month (GWh)'!E223</f>
        <v>1061.6300000000001</v>
      </c>
      <c r="G223" s="39">
        <f>'Month (GWh)'!F223</f>
        <v>69020.14</v>
      </c>
      <c r="H223" s="46">
        <f>'Month (GWh)'!G223</f>
        <v>0</v>
      </c>
      <c r="I223" s="39">
        <f>'Month (GWh)'!H223</f>
        <v>828.58</v>
      </c>
      <c r="J223" s="39">
        <f>'Month (GWh)'!I223</f>
        <v>828.58</v>
      </c>
      <c r="K223" s="39">
        <f>'Month (GWh)'!J223</f>
        <v>0</v>
      </c>
      <c r="L223" s="39">
        <f>'Month (GWh)'!K223</f>
        <v>1544.01</v>
      </c>
      <c r="M223" s="39">
        <f>'Month (GWh)'!L223</f>
        <v>144.34</v>
      </c>
      <c r="N223" s="39">
        <f>'Month (GWh)'!M223</f>
        <v>886.51</v>
      </c>
      <c r="O223" s="39">
        <f>'Month (GWh)'!N223</f>
        <v>3403.43</v>
      </c>
      <c r="P223" s="39">
        <f>'Month (GWh)'!O223</f>
        <v>65616.7</v>
      </c>
    </row>
    <row r="224" spans="1:16" x14ac:dyDescent="0.3">
      <c r="A224" s="32">
        <f>A223</f>
        <v>2018</v>
      </c>
      <c r="B224" s="14" t="s">
        <v>50</v>
      </c>
      <c r="C224" s="39">
        <f>'Month (GWh)'!B224+C223</f>
        <v>25603.63</v>
      </c>
      <c r="D224" s="39">
        <f>'Month (GWh)'!C224+D223</f>
        <v>16329.05</v>
      </c>
      <c r="E224" s="39">
        <f>'Month (GWh)'!D224+E223</f>
        <v>85188.489999999991</v>
      </c>
      <c r="F224" s="39">
        <f>'Month (GWh)'!E224+F223</f>
        <v>2772.86</v>
      </c>
      <c r="G224" s="39">
        <f>'Month (GWh)'!F224+G223</f>
        <v>129894.04000000001</v>
      </c>
      <c r="H224" s="46">
        <f>'Month (GWh)'!G224+H223</f>
        <v>0</v>
      </c>
      <c r="I224" s="39">
        <f>'Month (GWh)'!H224+I223</f>
        <v>1603.46</v>
      </c>
      <c r="J224" s="39">
        <f>'Month (GWh)'!I224+J223</f>
        <v>1603.46</v>
      </c>
      <c r="K224" s="39">
        <f>'Month (GWh)'!J224+K223</f>
        <v>0</v>
      </c>
      <c r="L224" s="39">
        <f>'Month (GWh)'!K224+L223</f>
        <v>3317.7200000000003</v>
      </c>
      <c r="M224" s="39">
        <f>'Month (GWh)'!L224+M223</f>
        <v>277.53999999999996</v>
      </c>
      <c r="N224" s="39">
        <f>'Month (GWh)'!M224+N223</f>
        <v>886.51</v>
      </c>
      <c r="O224" s="39">
        <f>'Month (GWh)'!N224+O223</f>
        <v>6085.21</v>
      </c>
      <c r="P224" s="39">
        <f>'Month (GWh)'!O224+P223</f>
        <v>123808.82</v>
      </c>
    </row>
    <row r="225" spans="1:16" x14ac:dyDescent="0.3">
      <c r="A225" s="32">
        <f t="shared" ref="A225:A288" si="18">A224</f>
        <v>2018</v>
      </c>
      <c r="B225" s="14" t="s">
        <v>51</v>
      </c>
      <c r="C225" s="39">
        <f>'Month (GWh)'!B225+C224</f>
        <v>34548.17</v>
      </c>
      <c r="D225" s="39">
        <f>'Month (GWh)'!C225+D224</f>
        <v>22112.98</v>
      </c>
      <c r="E225" s="39">
        <f>'Month (GWh)'!D225+E224</f>
        <v>127973.54</v>
      </c>
      <c r="F225" s="39">
        <f>'Month (GWh)'!E225+F224</f>
        <v>8142.3899999999994</v>
      </c>
      <c r="G225" s="39">
        <f>'Month (GWh)'!F225+G224</f>
        <v>192777.08000000002</v>
      </c>
      <c r="H225" s="46">
        <f>'Month (GWh)'!G225+H224</f>
        <v>37.340000000000003</v>
      </c>
      <c r="I225" s="39">
        <f>'Month (GWh)'!H225+I224</f>
        <v>2177.77</v>
      </c>
      <c r="J225" s="39">
        <f>'Month (GWh)'!I225+J224</f>
        <v>2177.77</v>
      </c>
      <c r="K225" s="39">
        <f>'Month (GWh)'!J225+K224</f>
        <v>0</v>
      </c>
      <c r="L225" s="39">
        <f>'Month (GWh)'!K225+L224</f>
        <v>5427.63</v>
      </c>
      <c r="M225" s="39">
        <f>'Month (GWh)'!L225+M224</f>
        <v>419.05999999999995</v>
      </c>
      <c r="N225" s="39">
        <f>'Month (GWh)'!M225+N224</f>
        <v>886.51</v>
      </c>
      <c r="O225" s="39">
        <f>'Month (GWh)'!N225+O224</f>
        <v>8948.2900000000009</v>
      </c>
      <c r="P225" s="39">
        <f>'Month (GWh)'!O225+P224</f>
        <v>183828.78</v>
      </c>
    </row>
    <row r="226" spans="1:16" x14ac:dyDescent="0.3">
      <c r="A226" s="32">
        <f t="shared" si="18"/>
        <v>2018</v>
      </c>
      <c r="B226" s="14" t="s">
        <v>52</v>
      </c>
      <c r="C226" s="39">
        <f>'Month (GWh)'!B226+C225</f>
        <v>35069.75</v>
      </c>
      <c r="D226" s="39">
        <f>'Month (GWh)'!C226+D225</f>
        <v>22791.579999999998</v>
      </c>
      <c r="E226" s="39">
        <f>'Month (GWh)'!D226+E225</f>
        <v>158711.38</v>
      </c>
      <c r="F226" s="39">
        <f>'Month (GWh)'!E226+F225</f>
        <v>17071.879999999997</v>
      </c>
      <c r="G226" s="39">
        <f>'Month (GWh)'!F226+G225</f>
        <v>233644.59000000003</v>
      </c>
      <c r="H226" s="46">
        <f>'Month (GWh)'!G226+H225</f>
        <v>1545.9599999999998</v>
      </c>
      <c r="I226" s="39">
        <f>'Month (GWh)'!H226+I225</f>
        <v>2881.73</v>
      </c>
      <c r="J226" s="39">
        <f>'Month (GWh)'!I226+J225</f>
        <v>2881.73</v>
      </c>
      <c r="K226" s="39">
        <f>'Month (GWh)'!J226+K225</f>
        <v>0</v>
      </c>
      <c r="L226" s="39">
        <f>'Month (GWh)'!K226+L225</f>
        <v>7338.95</v>
      </c>
      <c r="M226" s="39">
        <f>'Month (GWh)'!L226+M225</f>
        <v>528.55999999999995</v>
      </c>
      <c r="N226" s="39">
        <f>'Month (GWh)'!M226+N225</f>
        <v>886.51</v>
      </c>
      <c r="O226" s="39">
        <f>'Month (GWh)'!N226+O225</f>
        <v>13181.7</v>
      </c>
      <c r="P226" s="39">
        <f>'Month (GWh)'!O226+P225</f>
        <v>220462.88</v>
      </c>
    </row>
    <row r="227" spans="1:16" x14ac:dyDescent="0.3">
      <c r="A227" s="32">
        <f t="shared" si="18"/>
        <v>2018</v>
      </c>
      <c r="B227" s="14" t="s">
        <v>53</v>
      </c>
      <c r="C227" s="39">
        <f>'Month (GWh)'!B227+C226</f>
        <v>35069.75</v>
      </c>
      <c r="D227" s="39">
        <f>'Month (GWh)'!C227+D226</f>
        <v>22828.23</v>
      </c>
      <c r="E227" s="39">
        <f>'Month (GWh)'!D227+E226</f>
        <v>180760.29</v>
      </c>
      <c r="F227" s="39">
        <f>'Month (GWh)'!E227+F226</f>
        <v>19852.869999999995</v>
      </c>
      <c r="G227" s="39">
        <f>'Month (GWh)'!F227+G226</f>
        <v>258511.14</v>
      </c>
      <c r="H227" s="46">
        <f>'Month (GWh)'!G227+H226</f>
        <v>9810.7199999999993</v>
      </c>
      <c r="I227" s="39">
        <f>'Month (GWh)'!H227+I226</f>
        <v>3713.33</v>
      </c>
      <c r="J227" s="39">
        <f>'Month (GWh)'!I227+J226</f>
        <v>3713.33</v>
      </c>
      <c r="K227" s="39">
        <f>'Month (GWh)'!J227+K226</f>
        <v>0</v>
      </c>
      <c r="L227" s="39">
        <f>'Month (GWh)'!K227+L226</f>
        <v>9244.7000000000007</v>
      </c>
      <c r="M227" s="39">
        <f>'Month (GWh)'!L227+M226</f>
        <v>587.4899999999999</v>
      </c>
      <c r="N227" s="39">
        <f>'Month (GWh)'!M227+N226</f>
        <v>886.51</v>
      </c>
      <c r="O227" s="39">
        <f>'Month (GWh)'!N227+O226</f>
        <v>24242.74</v>
      </c>
      <c r="P227" s="39">
        <f>'Month (GWh)'!O227+P226</f>
        <v>234268.39</v>
      </c>
    </row>
    <row r="228" spans="1:16" x14ac:dyDescent="0.3">
      <c r="A228" s="32">
        <f t="shared" si="18"/>
        <v>2018</v>
      </c>
      <c r="B228" s="14" t="s">
        <v>54</v>
      </c>
      <c r="C228" s="39">
        <f>'Month (GWh)'!B228+C227</f>
        <v>35069.75</v>
      </c>
      <c r="D228" s="39">
        <f>'Month (GWh)'!C228+D227</f>
        <v>22901.02</v>
      </c>
      <c r="E228" s="39">
        <f>'Month (GWh)'!D228+E227</f>
        <v>199161.25</v>
      </c>
      <c r="F228" s="39">
        <f>'Month (GWh)'!E228+F227</f>
        <v>26068.759999999995</v>
      </c>
      <c r="G228" s="39">
        <f>'Month (GWh)'!F228+G227</f>
        <v>283200.79000000004</v>
      </c>
      <c r="H228" s="46">
        <f>'Month (GWh)'!G228+H227</f>
        <v>12764.83</v>
      </c>
      <c r="I228" s="39">
        <f>'Month (GWh)'!H228+I227</f>
        <v>4236.67</v>
      </c>
      <c r="J228" s="39">
        <f>'Month (GWh)'!I228+J227</f>
        <v>4236.67</v>
      </c>
      <c r="K228" s="39">
        <f>'Month (GWh)'!J228+K227</f>
        <v>0</v>
      </c>
      <c r="L228" s="39">
        <f>'Month (GWh)'!K228+L227</f>
        <v>10977.810000000001</v>
      </c>
      <c r="M228" s="39">
        <f>'Month (GWh)'!L228+M227</f>
        <v>676.27999999999986</v>
      </c>
      <c r="N228" s="39">
        <f>'Month (GWh)'!M228+N227</f>
        <v>886.51</v>
      </c>
      <c r="O228" s="39">
        <f>'Month (GWh)'!N228+O227</f>
        <v>29542.090000000004</v>
      </c>
      <c r="P228" s="39">
        <f>'Month (GWh)'!O228+P227</f>
        <v>253658.69</v>
      </c>
    </row>
    <row r="229" spans="1:16" x14ac:dyDescent="0.3">
      <c r="A229" s="32">
        <f t="shared" si="18"/>
        <v>2018</v>
      </c>
      <c r="B229" s="14" t="s">
        <v>55</v>
      </c>
      <c r="C229" s="39">
        <f>'Month (GWh)'!B229+C228</f>
        <v>35069.75</v>
      </c>
      <c r="D229" s="39">
        <f>'Month (GWh)'!C229+D228</f>
        <v>22901.040000000001</v>
      </c>
      <c r="E229" s="39">
        <f>'Month (GWh)'!D229+E228</f>
        <v>226459</v>
      </c>
      <c r="F229" s="39">
        <f>'Month (GWh)'!E229+F228</f>
        <v>29493.729999999996</v>
      </c>
      <c r="G229" s="39">
        <f>'Month (GWh)'!F229+G228</f>
        <v>313923.53000000003</v>
      </c>
      <c r="H229" s="46">
        <f>'Month (GWh)'!G229+H228</f>
        <v>28830.559999999998</v>
      </c>
      <c r="I229" s="39">
        <f>'Month (GWh)'!H229+I228</f>
        <v>4866.87</v>
      </c>
      <c r="J229" s="39">
        <f>'Month (GWh)'!I229+J228</f>
        <v>4866.87</v>
      </c>
      <c r="K229" s="39">
        <f>'Month (GWh)'!J229+K228</f>
        <v>0</v>
      </c>
      <c r="L229" s="39">
        <f>'Month (GWh)'!K229+L228</f>
        <v>12765.970000000001</v>
      </c>
      <c r="M229" s="39">
        <f>'Month (GWh)'!L229+M228</f>
        <v>744.30999999999983</v>
      </c>
      <c r="N229" s="39">
        <f>'Month (GWh)'!M229+N228</f>
        <v>1836.01</v>
      </c>
      <c r="O229" s="39">
        <f>'Month (GWh)'!N229+O228</f>
        <v>49043.72</v>
      </c>
      <c r="P229" s="39">
        <f>'Month (GWh)'!O229+P228</f>
        <v>264879.81</v>
      </c>
    </row>
    <row r="230" spans="1:16" x14ac:dyDescent="0.3">
      <c r="A230" s="32">
        <f t="shared" si="18"/>
        <v>2018</v>
      </c>
      <c r="B230" s="14" t="s">
        <v>56</v>
      </c>
      <c r="C230" s="39">
        <f>'Month (GWh)'!B230+C229</f>
        <v>35069.75</v>
      </c>
      <c r="D230" s="39">
        <f>'Month (GWh)'!C230+D229</f>
        <v>22901.040000000001</v>
      </c>
      <c r="E230" s="39">
        <f>'Month (GWh)'!D230+E229</f>
        <v>251538.19</v>
      </c>
      <c r="F230" s="39">
        <f>'Month (GWh)'!E230+F229</f>
        <v>31926.859999999997</v>
      </c>
      <c r="G230" s="39">
        <f>'Month (GWh)'!F230+G229</f>
        <v>341435.85000000003</v>
      </c>
      <c r="H230" s="46">
        <f>'Month (GWh)'!G230+H229</f>
        <v>41132.93</v>
      </c>
      <c r="I230" s="39">
        <f>'Month (GWh)'!H230+I229</f>
        <v>5690.22</v>
      </c>
      <c r="J230" s="39">
        <f>'Month (GWh)'!I230+J229</f>
        <v>5690.22</v>
      </c>
      <c r="K230" s="39">
        <f>'Month (GWh)'!J230+K229</f>
        <v>0</v>
      </c>
      <c r="L230" s="39">
        <f>'Month (GWh)'!K230+L229</f>
        <v>14307.320000000002</v>
      </c>
      <c r="M230" s="39">
        <f>'Month (GWh)'!L230+M229</f>
        <v>812.03999999999985</v>
      </c>
      <c r="N230" s="39">
        <f>'Month (GWh)'!M230+N229</f>
        <v>1836.01</v>
      </c>
      <c r="O230" s="39">
        <f>'Month (GWh)'!N230+O229</f>
        <v>63778.520000000004</v>
      </c>
      <c r="P230" s="39">
        <f>'Month (GWh)'!O230+P229</f>
        <v>277657.33</v>
      </c>
    </row>
    <row r="231" spans="1:16" x14ac:dyDescent="0.3">
      <c r="A231" s="32">
        <f t="shared" si="18"/>
        <v>2018</v>
      </c>
      <c r="B231" s="14" t="s">
        <v>57</v>
      </c>
      <c r="C231" s="39">
        <f>'Month (GWh)'!B231+C230</f>
        <v>35069.75</v>
      </c>
      <c r="D231" s="39">
        <f>'Month (GWh)'!C231+D230</f>
        <v>23129.7</v>
      </c>
      <c r="E231" s="39">
        <f>'Month (GWh)'!D231+E230</f>
        <v>270441.84999999998</v>
      </c>
      <c r="F231" s="39">
        <f>'Month (GWh)'!E231+F230</f>
        <v>35433.379999999997</v>
      </c>
      <c r="G231" s="39">
        <f>'Month (GWh)'!F231+G230</f>
        <v>364074.68000000005</v>
      </c>
      <c r="H231" s="46">
        <f>'Month (GWh)'!G231+H230</f>
        <v>48759.46</v>
      </c>
      <c r="I231" s="39">
        <f>'Month (GWh)'!H231+I230</f>
        <v>6382.4800000000005</v>
      </c>
      <c r="J231" s="39">
        <f>'Month (GWh)'!I231+J230</f>
        <v>6382.4800000000005</v>
      </c>
      <c r="K231" s="39">
        <f>'Month (GWh)'!J231+K230</f>
        <v>0</v>
      </c>
      <c r="L231" s="39">
        <f>'Month (GWh)'!K231+L230</f>
        <v>16077.45</v>
      </c>
      <c r="M231" s="39">
        <f>'Month (GWh)'!L231+M230</f>
        <v>885.75999999999988</v>
      </c>
      <c r="N231" s="39">
        <f>'Month (GWh)'!M231+N230</f>
        <v>1836.01</v>
      </c>
      <c r="O231" s="39">
        <f>'Month (GWh)'!N231+O230</f>
        <v>73941.16</v>
      </c>
      <c r="P231" s="39">
        <f>'Month (GWh)'!O231+P230</f>
        <v>290133.52</v>
      </c>
    </row>
    <row r="232" spans="1:16" x14ac:dyDescent="0.3">
      <c r="A232" s="32">
        <f t="shared" si="18"/>
        <v>2018</v>
      </c>
      <c r="B232" s="14" t="s">
        <v>58</v>
      </c>
      <c r="C232" s="39">
        <f>'Month (GWh)'!B232+C231</f>
        <v>35129.81</v>
      </c>
      <c r="D232" s="39">
        <f>'Month (GWh)'!C232+D231</f>
        <v>23814.45</v>
      </c>
      <c r="E232" s="39">
        <f>'Month (GWh)'!D232+E231</f>
        <v>301394.69</v>
      </c>
      <c r="F232" s="39">
        <f>'Month (GWh)'!E232+F231</f>
        <v>45605.659999999996</v>
      </c>
      <c r="G232" s="39">
        <f>'Month (GWh)'!F232+G231</f>
        <v>405944.61000000004</v>
      </c>
      <c r="H232" s="46">
        <f>'Month (GWh)'!G232+H231</f>
        <v>48854.299999999996</v>
      </c>
      <c r="I232" s="39">
        <f>'Month (GWh)'!H232+I231</f>
        <v>6892.3200000000006</v>
      </c>
      <c r="J232" s="39">
        <f>'Month (GWh)'!I232+J231</f>
        <v>6892.3200000000006</v>
      </c>
      <c r="K232" s="39">
        <f>'Month (GWh)'!J232+K231</f>
        <v>0</v>
      </c>
      <c r="L232" s="39">
        <f>'Month (GWh)'!K232+L231</f>
        <v>18242.57</v>
      </c>
      <c r="M232" s="39">
        <f>'Month (GWh)'!L232+M231</f>
        <v>974.51999999999987</v>
      </c>
      <c r="N232" s="39">
        <f>'Month (GWh)'!M232+N231</f>
        <v>1836.01</v>
      </c>
      <c r="O232" s="39">
        <f>'Month (GWh)'!N232+O231</f>
        <v>76799.72</v>
      </c>
      <c r="P232" s="39">
        <f>'Month (GWh)'!O232+P231</f>
        <v>329144.88</v>
      </c>
    </row>
    <row r="233" spans="1:16" x14ac:dyDescent="0.3">
      <c r="A233" s="32">
        <f t="shared" si="18"/>
        <v>2018</v>
      </c>
      <c r="B233" s="14" t="s">
        <v>59</v>
      </c>
      <c r="C233" s="39">
        <f>'Month (GWh)'!B233+C232</f>
        <v>35139.269999999997</v>
      </c>
      <c r="D233" s="39">
        <f>'Month (GWh)'!C233+D232</f>
        <v>25253.05</v>
      </c>
      <c r="E233" s="39">
        <f>'Month (GWh)'!D233+E232</f>
        <v>335297.28000000003</v>
      </c>
      <c r="F233" s="39">
        <f>'Month (GWh)'!E233+F232</f>
        <v>58273.31</v>
      </c>
      <c r="G233" s="39">
        <f>'Month (GWh)'!F233+G232</f>
        <v>453962.91000000003</v>
      </c>
      <c r="H233" s="46">
        <f>'Month (GWh)'!G233+H232</f>
        <v>48967.02</v>
      </c>
      <c r="I233" s="39">
        <f>'Month (GWh)'!H233+I232</f>
        <v>7582.6</v>
      </c>
      <c r="J233" s="39">
        <f>'Month (GWh)'!I233+J232</f>
        <v>7582.6</v>
      </c>
      <c r="K233" s="39">
        <f>'Month (GWh)'!J233+K232</f>
        <v>0</v>
      </c>
      <c r="L233" s="39">
        <f>'Month (GWh)'!K233+L232</f>
        <v>20755.439999999999</v>
      </c>
      <c r="M233" s="39">
        <f>'Month (GWh)'!L233+M232</f>
        <v>1104.79</v>
      </c>
      <c r="N233" s="39">
        <f>'Month (GWh)'!M233+N232</f>
        <v>1836.01</v>
      </c>
      <c r="O233" s="39">
        <f>'Month (GWh)'!N233+O232</f>
        <v>80245.850000000006</v>
      </c>
      <c r="P233" s="39">
        <f>'Month (GWh)'!O233+P232</f>
        <v>373717.05</v>
      </c>
    </row>
    <row r="234" spans="1:16" x14ac:dyDescent="0.3">
      <c r="A234" s="32">
        <f t="shared" si="18"/>
        <v>2018</v>
      </c>
      <c r="B234" s="14" t="s">
        <v>60</v>
      </c>
      <c r="C234" s="39">
        <f>'Month (GWh)'!B234+C233</f>
        <v>35527.39</v>
      </c>
      <c r="D234" s="39">
        <f>'Month (GWh)'!C234+D233</f>
        <v>30095.79</v>
      </c>
      <c r="E234" s="39">
        <f>'Month (GWh)'!D234+E233</f>
        <v>373346.73000000004</v>
      </c>
      <c r="F234" s="39">
        <f>'Month (GWh)'!E234+F233</f>
        <v>74789.7</v>
      </c>
      <c r="G234" s="39">
        <f>'Month (GWh)'!F234+G233</f>
        <v>513759.60000000003</v>
      </c>
      <c r="H234" s="46">
        <f>'Month (GWh)'!G234+H233</f>
        <v>48967.02</v>
      </c>
      <c r="I234" s="39">
        <f>'Month (GWh)'!H234+I233</f>
        <v>8339.73</v>
      </c>
      <c r="J234" s="39">
        <f>'Month (GWh)'!I234+J233</f>
        <v>8339.73</v>
      </c>
      <c r="K234" s="39">
        <f>'Month (GWh)'!J234+K233</f>
        <v>0</v>
      </c>
      <c r="L234" s="39">
        <f>'Month (GWh)'!K234+L233</f>
        <v>23271.17</v>
      </c>
      <c r="M234" s="39">
        <f>'Month (GWh)'!L234+M233</f>
        <v>1261.78</v>
      </c>
      <c r="N234" s="39">
        <f>'Month (GWh)'!M234+N233</f>
        <v>1836.01</v>
      </c>
      <c r="O234" s="39">
        <f>'Month (GWh)'!N234+O233</f>
        <v>83675.700000000012</v>
      </c>
      <c r="P234" s="39">
        <f>'Month (GWh)'!O234+P233</f>
        <v>430083.89</v>
      </c>
    </row>
    <row r="235" spans="1:16" x14ac:dyDescent="0.3">
      <c r="A235" s="55">
        <v>2019</v>
      </c>
      <c r="B235" s="54" t="s">
        <v>49</v>
      </c>
      <c r="C235" s="56">
        <f>'Month (GWh)'!B235</f>
        <v>2755.38</v>
      </c>
      <c r="D235" s="56">
        <f>'Month (GWh)'!C235</f>
        <v>10562.72</v>
      </c>
      <c r="E235" s="56">
        <f>'Month (GWh)'!D235</f>
        <v>41968.92</v>
      </c>
      <c r="F235" s="56">
        <f>'Month (GWh)'!E235</f>
        <v>16330.7</v>
      </c>
      <c r="G235" s="56">
        <f>'Month (GWh)'!F235</f>
        <v>71617.72</v>
      </c>
      <c r="H235" s="57">
        <f>'Month (GWh)'!G235</f>
        <v>0</v>
      </c>
      <c r="I235" s="56">
        <f>'Month (GWh)'!H235</f>
        <v>742.44</v>
      </c>
      <c r="J235" s="56">
        <f>'Month (GWh)'!I235</f>
        <v>741.44</v>
      </c>
      <c r="K235" s="56">
        <f>'Month (GWh)'!J235</f>
        <v>0</v>
      </c>
      <c r="L235" s="56">
        <f>'Month (GWh)'!K235</f>
        <v>2848.21</v>
      </c>
      <c r="M235" s="56">
        <f>'Month (GWh)'!L235</f>
        <v>167.6</v>
      </c>
      <c r="N235" s="56">
        <f>'Month (GWh)'!M235</f>
        <v>0</v>
      </c>
      <c r="O235" s="56">
        <f>'Month (GWh)'!N235</f>
        <v>3758.25</v>
      </c>
      <c r="P235" s="56">
        <f>'Month (GWh)'!O235</f>
        <v>67859.47</v>
      </c>
    </row>
    <row r="236" spans="1:16" x14ac:dyDescent="0.3">
      <c r="A236" s="32">
        <f t="shared" si="18"/>
        <v>2019</v>
      </c>
      <c r="B236" s="14" t="s">
        <v>50</v>
      </c>
      <c r="C236" s="39">
        <f>'Month (GWh)'!B236+C235</f>
        <v>3222.81</v>
      </c>
      <c r="D236" s="39">
        <f>'Month (GWh)'!C236+D235</f>
        <v>14050.16</v>
      </c>
      <c r="E236" s="39">
        <f>'Month (GWh)'!D236+E235</f>
        <v>73653.149999999994</v>
      </c>
      <c r="F236" s="39">
        <f>'Month (GWh)'!E236+F235</f>
        <v>28329.279999999999</v>
      </c>
      <c r="G236" s="39">
        <f>'Month (GWh)'!F236+G235</f>
        <v>119255.39</v>
      </c>
      <c r="H236" s="46">
        <f>'Month (GWh)'!G236+H235</f>
        <v>23.88</v>
      </c>
      <c r="I236" s="39">
        <f>'Month (GWh)'!H236+I235</f>
        <v>1372.5500000000002</v>
      </c>
      <c r="J236" s="39">
        <f>'Month (GWh)'!I236+J235</f>
        <v>1371.5500000000002</v>
      </c>
      <c r="K236" s="39">
        <f>'Month (GWh)'!J236+K235</f>
        <v>0</v>
      </c>
      <c r="L236" s="39">
        <f>'Month (GWh)'!K236+L235</f>
        <v>4958.7800000000007</v>
      </c>
      <c r="M236" s="39">
        <f>'Month (GWh)'!L236+M235</f>
        <v>313.27</v>
      </c>
      <c r="N236" s="39">
        <f>'Month (GWh)'!M236+N235</f>
        <v>0</v>
      </c>
      <c r="O236" s="39">
        <f>'Month (GWh)'!N236+O235</f>
        <v>6668.48</v>
      </c>
      <c r="P236" s="39">
        <f>'Month (GWh)'!O236+P235</f>
        <v>112586.91</v>
      </c>
    </row>
    <row r="237" spans="1:16" x14ac:dyDescent="0.3">
      <c r="A237" s="32">
        <f t="shared" si="18"/>
        <v>2019</v>
      </c>
      <c r="B237" s="14" t="s">
        <v>51</v>
      </c>
      <c r="C237" s="39">
        <f>'Month (GWh)'!B237+C236</f>
        <v>3228.38</v>
      </c>
      <c r="D237" s="39">
        <f>'Month (GWh)'!C237+D236</f>
        <v>14090.75</v>
      </c>
      <c r="E237" s="39">
        <f>'Month (GWh)'!D237+E236</f>
        <v>102505.29</v>
      </c>
      <c r="F237" s="39">
        <f>'Month (GWh)'!E237+F236</f>
        <v>46023.21</v>
      </c>
      <c r="G237" s="39">
        <f>'Month (GWh)'!F237+G236</f>
        <v>165847.60999999999</v>
      </c>
      <c r="H237" s="46">
        <f>'Month (GWh)'!G237+H236</f>
        <v>178.42</v>
      </c>
      <c r="I237" s="39">
        <f>'Month (GWh)'!H237+I236</f>
        <v>2066.98</v>
      </c>
      <c r="J237" s="39">
        <f>'Month (GWh)'!I237+J236</f>
        <v>2065.98</v>
      </c>
      <c r="K237" s="39">
        <f>'Month (GWh)'!J237+K236</f>
        <v>0</v>
      </c>
      <c r="L237" s="39">
        <f>'Month (GWh)'!K237+L236</f>
        <v>7635.5600000000013</v>
      </c>
      <c r="M237" s="39">
        <f>'Month (GWh)'!L237+M236</f>
        <v>468.08</v>
      </c>
      <c r="N237" s="39">
        <f>'Month (GWh)'!M237+N236</f>
        <v>0</v>
      </c>
      <c r="O237" s="39">
        <f>'Month (GWh)'!N237+O236</f>
        <v>10349.039999999999</v>
      </c>
      <c r="P237" s="39">
        <f>'Month (GWh)'!O237+P236</f>
        <v>155498.57</v>
      </c>
    </row>
    <row r="238" spans="1:16" x14ac:dyDescent="0.3">
      <c r="A238" s="32">
        <f t="shared" si="18"/>
        <v>2019</v>
      </c>
      <c r="B238" s="14" t="s">
        <v>52</v>
      </c>
      <c r="C238" s="39">
        <f>'Month (GWh)'!B238+C237</f>
        <v>3228.38</v>
      </c>
      <c r="D238" s="39">
        <f>'Month (GWh)'!C238+D237</f>
        <v>14106.04</v>
      </c>
      <c r="E238" s="39">
        <f>'Month (GWh)'!D238+E237</f>
        <v>124079.97</v>
      </c>
      <c r="F238" s="39">
        <f>'Month (GWh)'!E238+F237</f>
        <v>69452.91</v>
      </c>
      <c r="G238" s="39">
        <f>'Month (GWh)'!F238+G237</f>
        <v>210867.27</v>
      </c>
      <c r="H238" s="46">
        <f>'Month (GWh)'!G238+H237</f>
        <v>6174.62</v>
      </c>
      <c r="I238" s="39">
        <f>'Month (GWh)'!H238+I237</f>
        <v>2665.37</v>
      </c>
      <c r="J238" s="39">
        <f>'Month (GWh)'!I238+J237</f>
        <v>2664.37</v>
      </c>
      <c r="K238" s="39">
        <f>'Month (GWh)'!J238+K237</f>
        <v>0</v>
      </c>
      <c r="L238" s="39">
        <f>'Month (GWh)'!K238+L237</f>
        <v>10391.120000000001</v>
      </c>
      <c r="M238" s="39">
        <f>'Month (GWh)'!L238+M237</f>
        <v>546.31999999999994</v>
      </c>
      <c r="N238" s="39">
        <f>'Month (GWh)'!M238+N237</f>
        <v>0</v>
      </c>
      <c r="O238" s="39">
        <f>'Month (GWh)'!N238+O237</f>
        <v>19777.439999999999</v>
      </c>
      <c r="P238" s="39">
        <f>'Month (GWh)'!O238+P237</f>
        <v>191089.84</v>
      </c>
    </row>
    <row r="239" spans="1:16" x14ac:dyDescent="0.3">
      <c r="A239" s="32">
        <f t="shared" si="18"/>
        <v>2019</v>
      </c>
      <c r="B239" s="14" t="s">
        <v>53</v>
      </c>
      <c r="C239" s="39">
        <f>'Month (GWh)'!B239+C238</f>
        <v>3228.38</v>
      </c>
      <c r="D239" s="39">
        <f>'Month (GWh)'!C239+D238</f>
        <v>14125.150000000001</v>
      </c>
      <c r="E239" s="39">
        <f>'Month (GWh)'!D239+E238</f>
        <v>141266.54</v>
      </c>
      <c r="F239" s="39">
        <f>'Month (GWh)'!E239+F238</f>
        <v>92490.950000000012</v>
      </c>
      <c r="G239" s="39">
        <f>'Month (GWh)'!F239+G238</f>
        <v>251110.99</v>
      </c>
      <c r="H239" s="46">
        <f>'Month (GWh)'!G239+H238</f>
        <v>19230.599999999999</v>
      </c>
      <c r="I239" s="39">
        <f>'Month (GWh)'!H239+I238</f>
        <v>3233.25</v>
      </c>
      <c r="J239" s="39">
        <f>'Month (GWh)'!I239+J238</f>
        <v>3232.25</v>
      </c>
      <c r="K239" s="39">
        <f>'Month (GWh)'!J239+K238</f>
        <v>0</v>
      </c>
      <c r="L239" s="39">
        <f>'Month (GWh)'!K239+L238</f>
        <v>13151.730000000001</v>
      </c>
      <c r="M239" s="39">
        <f>'Month (GWh)'!L239+M238</f>
        <v>630.11999999999989</v>
      </c>
      <c r="N239" s="39">
        <f>'Month (GWh)'!M239+N238</f>
        <v>0</v>
      </c>
      <c r="O239" s="39">
        <f>'Month (GWh)'!N239+O238</f>
        <v>36245.71</v>
      </c>
      <c r="P239" s="39">
        <f>'Month (GWh)'!O239+P238</f>
        <v>214865.29</v>
      </c>
    </row>
    <row r="240" spans="1:16" x14ac:dyDescent="0.3">
      <c r="A240" s="32">
        <f t="shared" si="18"/>
        <v>2019</v>
      </c>
      <c r="B240" s="14" t="s">
        <v>54</v>
      </c>
      <c r="C240" s="39">
        <f>'Month (GWh)'!B240+C239</f>
        <v>3228.38</v>
      </c>
      <c r="D240" s="39">
        <f>'Month (GWh)'!C240+D239</f>
        <v>14125.150000000001</v>
      </c>
      <c r="E240" s="39">
        <f>'Month (GWh)'!D240+E239</f>
        <v>168277.34</v>
      </c>
      <c r="F240" s="39">
        <f>'Month (GWh)'!E240+F239</f>
        <v>99183.940000000017</v>
      </c>
      <c r="G240" s="39">
        <f>'Month (GWh)'!F240+G239</f>
        <v>284814.77999999997</v>
      </c>
      <c r="H240" s="46">
        <f>'Month (GWh)'!G240+H239</f>
        <v>30450.03</v>
      </c>
      <c r="I240" s="39">
        <f>'Month (GWh)'!H240+I239</f>
        <v>3680.24</v>
      </c>
      <c r="J240" s="39">
        <f>'Month (GWh)'!I240+J239</f>
        <v>3679.24</v>
      </c>
      <c r="K240" s="39">
        <f>'Month (GWh)'!J240+K239</f>
        <v>0</v>
      </c>
      <c r="L240" s="39">
        <f>'Month (GWh)'!K240+L239</f>
        <v>15573.320000000002</v>
      </c>
      <c r="M240" s="39">
        <f>'Month (GWh)'!L240+M239</f>
        <v>753.18999999999983</v>
      </c>
      <c r="N240" s="39">
        <f>'Month (GWh)'!M240+N239</f>
        <v>0</v>
      </c>
      <c r="O240" s="39">
        <f>'Month (GWh)'!N240+O239</f>
        <v>50456.800000000003</v>
      </c>
      <c r="P240" s="39">
        <f>'Month (GWh)'!O240+P239</f>
        <v>234357.98</v>
      </c>
    </row>
    <row r="241" spans="1:16" x14ac:dyDescent="0.3">
      <c r="A241" s="32">
        <f t="shared" si="18"/>
        <v>2019</v>
      </c>
      <c r="B241" s="14" t="s">
        <v>55</v>
      </c>
      <c r="C241" s="39">
        <f>'Month (GWh)'!B241+C240</f>
        <v>3228.38</v>
      </c>
      <c r="D241" s="39">
        <f>'Month (GWh)'!C241+D240</f>
        <v>14156.130000000001</v>
      </c>
      <c r="E241" s="39">
        <f>'Month (GWh)'!D241+E240</f>
        <v>188590.63999999998</v>
      </c>
      <c r="F241" s="39">
        <f>'Month (GWh)'!E241+F240</f>
        <v>104665.88000000002</v>
      </c>
      <c r="G241" s="39">
        <f>'Month (GWh)'!F241+G240</f>
        <v>310641</v>
      </c>
      <c r="H241" s="46">
        <f>'Month (GWh)'!G241+H240</f>
        <v>36310.259999999995</v>
      </c>
      <c r="I241" s="39">
        <f>'Month (GWh)'!H241+I240</f>
        <v>4184.3999999999996</v>
      </c>
      <c r="J241" s="39">
        <f>'Month (GWh)'!I241+J240</f>
        <v>4155.17</v>
      </c>
      <c r="K241" s="39">
        <f>'Month (GWh)'!J241+K240</f>
        <v>0</v>
      </c>
      <c r="L241" s="39">
        <f>'Month (GWh)'!K241+L240</f>
        <v>18054.34</v>
      </c>
      <c r="M241" s="39">
        <f>'Month (GWh)'!L241+M240</f>
        <v>822.56999999999982</v>
      </c>
      <c r="N241" s="39">
        <f>'Month (GWh)'!M241+N240</f>
        <v>0</v>
      </c>
      <c r="O241" s="39">
        <f>'Month (GWh)'!N241+O240</f>
        <v>59371.600000000006</v>
      </c>
      <c r="P241" s="39">
        <f>'Month (GWh)'!O241+P240</f>
        <v>251269.41</v>
      </c>
    </row>
    <row r="242" spans="1:16" x14ac:dyDescent="0.3">
      <c r="A242" s="32">
        <f t="shared" si="18"/>
        <v>2019</v>
      </c>
      <c r="B242" s="14" t="s">
        <v>56</v>
      </c>
      <c r="C242" s="39">
        <f>'Month (GWh)'!B242+C241</f>
        <v>3228.38</v>
      </c>
      <c r="D242" s="39">
        <f>'Month (GWh)'!C242+D241</f>
        <v>14453.390000000001</v>
      </c>
      <c r="E242" s="39">
        <f>'Month (GWh)'!D242+E241</f>
        <v>204255.88999999998</v>
      </c>
      <c r="F242" s="39">
        <f>'Month (GWh)'!E242+F241</f>
        <v>105532.47000000002</v>
      </c>
      <c r="G242" s="39">
        <f>'Month (GWh)'!F242+G241</f>
        <v>327470.11</v>
      </c>
      <c r="H242" s="46">
        <f>'Month (GWh)'!G242+H241</f>
        <v>41079.959999999992</v>
      </c>
      <c r="I242" s="39">
        <f>'Month (GWh)'!H242+I241</f>
        <v>4507.3799999999992</v>
      </c>
      <c r="J242" s="39">
        <f>'Month (GWh)'!I242+J241</f>
        <v>4478.1499999999996</v>
      </c>
      <c r="K242" s="39">
        <f>'Month (GWh)'!J242+K241</f>
        <v>0</v>
      </c>
      <c r="L242" s="39">
        <f>'Month (GWh)'!K242+L241</f>
        <v>19860.79</v>
      </c>
      <c r="M242" s="39">
        <f>'Month (GWh)'!L242+M241</f>
        <v>938.89999999999986</v>
      </c>
      <c r="N242" s="39">
        <f>'Month (GWh)'!M242+N241</f>
        <v>0</v>
      </c>
      <c r="O242" s="39">
        <f>'Month (GWh)'!N242+O241</f>
        <v>66387.070000000007</v>
      </c>
      <c r="P242" s="39">
        <f>'Month (GWh)'!O242+P241</f>
        <v>261083.05</v>
      </c>
    </row>
    <row r="243" spans="1:16" x14ac:dyDescent="0.3">
      <c r="A243" s="32">
        <f t="shared" si="18"/>
        <v>2019</v>
      </c>
      <c r="B243" s="14" t="s">
        <v>57</v>
      </c>
      <c r="C243" s="39">
        <f>'Month (GWh)'!B243+C242</f>
        <v>3228.38</v>
      </c>
      <c r="D243" s="39">
        <f>'Month (GWh)'!C243+D242</f>
        <v>14715.490000000002</v>
      </c>
      <c r="E243" s="39">
        <f>'Month (GWh)'!D243+E242</f>
        <v>212866.4</v>
      </c>
      <c r="F243" s="39">
        <f>'Month (GWh)'!E243+F242</f>
        <v>118643.71000000002</v>
      </c>
      <c r="G243" s="39">
        <f>'Month (GWh)'!F243+G242</f>
        <v>349453.97</v>
      </c>
      <c r="H243" s="46">
        <f>'Month (GWh)'!G243+H242</f>
        <v>47492.44999999999</v>
      </c>
      <c r="I243" s="39">
        <f>'Month (GWh)'!H243+I242</f>
        <v>5320.4099999999989</v>
      </c>
      <c r="J243" s="39">
        <f>'Month (GWh)'!I243+J242</f>
        <v>5075.49</v>
      </c>
      <c r="K243" s="39">
        <f>'Month (GWh)'!J243+K242</f>
        <v>0</v>
      </c>
      <c r="L243" s="39">
        <f>'Month (GWh)'!K243+L242</f>
        <v>22345.620000000003</v>
      </c>
      <c r="M243" s="39">
        <f>'Month (GWh)'!L243+M242</f>
        <v>1064.6099999999999</v>
      </c>
      <c r="N243" s="39">
        <f>'Month (GWh)'!M243+N242</f>
        <v>0</v>
      </c>
      <c r="O243" s="39">
        <f>'Month (GWh)'!N243+O242</f>
        <v>76223.13</v>
      </c>
      <c r="P243" s="39">
        <f>'Month (GWh)'!O243+P242</f>
        <v>273230.83999999997</v>
      </c>
    </row>
    <row r="244" spans="1:16" x14ac:dyDescent="0.3">
      <c r="A244" s="32">
        <f t="shared" si="18"/>
        <v>2019</v>
      </c>
      <c r="B244" s="14" t="s">
        <v>58</v>
      </c>
      <c r="C244" s="39">
        <f>'Month (GWh)'!B244+C243</f>
        <v>3228.38</v>
      </c>
      <c r="D244" s="39">
        <f>'Month (GWh)'!C244+D243</f>
        <v>15291.530000000002</v>
      </c>
      <c r="E244" s="39">
        <f>'Month (GWh)'!D244+E243</f>
        <v>233472.96</v>
      </c>
      <c r="F244" s="39">
        <f>'Month (GWh)'!E244+F243</f>
        <v>137740.42000000001</v>
      </c>
      <c r="G244" s="39">
        <f>'Month (GWh)'!F244+G243</f>
        <v>389733.27999999997</v>
      </c>
      <c r="H244" s="46">
        <f>'Month (GWh)'!G244+H243</f>
        <v>47733.459999999992</v>
      </c>
      <c r="I244" s="39">
        <f>'Month (GWh)'!H244+I243</f>
        <v>7811.5699999999988</v>
      </c>
      <c r="J244" s="39">
        <f>'Month (GWh)'!I244+J243</f>
        <v>5702.53</v>
      </c>
      <c r="K244" s="39">
        <f>'Month (GWh)'!J244+K243</f>
        <v>0</v>
      </c>
      <c r="L244" s="39">
        <f>'Month (GWh)'!K244+L243</f>
        <v>25360.79</v>
      </c>
      <c r="M244" s="39">
        <f>'Month (GWh)'!L244+M243</f>
        <v>1194.6599999999999</v>
      </c>
      <c r="N244" s="39">
        <f>'Month (GWh)'!M244+N243</f>
        <v>0</v>
      </c>
      <c r="O244" s="39">
        <f>'Month (GWh)'!N244+O243</f>
        <v>82100.52</v>
      </c>
      <c r="P244" s="39">
        <f>'Month (GWh)'!O244+P243</f>
        <v>307632.75</v>
      </c>
    </row>
    <row r="245" spans="1:16" x14ac:dyDescent="0.3">
      <c r="A245" s="32">
        <f t="shared" si="18"/>
        <v>2019</v>
      </c>
      <c r="B245" s="14" t="s">
        <v>59</v>
      </c>
      <c r="C245" s="39">
        <f>'Month (GWh)'!B245+C244</f>
        <v>3817.23</v>
      </c>
      <c r="D245" s="39">
        <f>'Month (GWh)'!C245+D244</f>
        <v>16639.510000000002</v>
      </c>
      <c r="E245" s="39">
        <f>'Month (GWh)'!D245+E244</f>
        <v>264146.23</v>
      </c>
      <c r="F245" s="39">
        <f>'Month (GWh)'!E245+F244</f>
        <v>155119.44</v>
      </c>
      <c r="G245" s="39">
        <f>'Month (GWh)'!F245+G244</f>
        <v>439722.38999999996</v>
      </c>
      <c r="H245" s="46">
        <f>'Month (GWh)'!G245+H244</f>
        <v>47733.459999999992</v>
      </c>
      <c r="I245" s="39">
        <f>'Month (GWh)'!H245+I244</f>
        <v>8488.239999999998</v>
      </c>
      <c r="J245" s="39">
        <f>'Month (GWh)'!I245+J244</f>
        <v>6078.0999999999995</v>
      </c>
      <c r="K245" s="39">
        <f>'Month (GWh)'!J245+K244</f>
        <v>0</v>
      </c>
      <c r="L245" s="39">
        <f>'Month (GWh)'!K245+L244</f>
        <v>28762.5</v>
      </c>
      <c r="M245" s="39">
        <f>'Month (GWh)'!L245+M244</f>
        <v>1351.87</v>
      </c>
      <c r="N245" s="39">
        <f>'Month (GWh)'!M245+N244</f>
        <v>0</v>
      </c>
      <c r="O245" s="39">
        <f>'Month (GWh)'!N245+O244</f>
        <v>86336.11</v>
      </c>
      <c r="P245" s="39">
        <f>'Month (GWh)'!O245+P244</f>
        <v>353386.27</v>
      </c>
    </row>
    <row r="246" spans="1:16" x14ac:dyDescent="0.3">
      <c r="A246" s="32">
        <f t="shared" si="18"/>
        <v>2019</v>
      </c>
      <c r="B246" s="14" t="s">
        <v>60</v>
      </c>
      <c r="C246" s="39">
        <f>'Month (GWh)'!B246+C245</f>
        <v>4056.12</v>
      </c>
      <c r="D246" s="39">
        <f>'Month (GWh)'!C246+D245</f>
        <v>17570.150000000001</v>
      </c>
      <c r="E246" s="39">
        <f>'Month (GWh)'!D246+E245</f>
        <v>295927.75</v>
      </c>
      <c r="F246" s="39">
        <f>'Month (GWh)'!E246+F245</f>
        <v>186068.34</v>
      </c>
      <c r="G246" s="39">
        <f>'Month (GWh)'!F246+G245</f>
        <v>503622.32999999996</v>
      </c>
      <c r="H246" s="46">
        <f>'Month (GWh)'!G246+H245</f>
        <v>48325.069999999992</v>
      </c>
      <c r="I246" s="39">
        <f>'Month (GWh)'!H246+I245</f>
        <v>10160.259999999998</v>
      </c>
      <c r="J246" s="39">
        <f>'Month (GWh)'!I246+J245</f>
        <v>6545.2099999999991</v>
      </c>
      <c r="K246" s="39">
        <f>'Month (GWh)'!J246+K245</f>
        <v>0</v>
      </c>
      <c r="L246" s="39">
        <f>'Month (GWh)'!K246+L245</f>
        <v>31794.080000000002</v>
      </c>
      <c r="M246" s="39">
        <f>'Month (GWh)'!L246+M245</f>
        <v>1514.4899999999998</v>
      </c>
      <c r="N246" s="39">
        <f>'Month (GWh)'!M246+N245</f>
        <v>0</v>
      </c>
      <c r="O246" s="39">
        <f>'Month (GWh)'!N246+O245</f>
        <v>91793.94</v>
      </c>
      <c r="P246" s="39">
        <f>'Month (GWh)'!O246+P245</f>
        <v>411828.39</v>
      </c>
    </row>
    <row r="247" spans="1:16" x14ac:dyDescent="0.3">
      <c r="A247" s="55">
        <v>2020</v>
      </c>
      <c r="B247" s="54" t="s">
        <v>384</v>
      </c>
      <c r="C247" s="56">
        <f>'Month (GWh)'!B247</f>
        <v>0</v>
      </c>
      <c r="D247" s="56">
        <f>'Month (GWh)'!C247</f>
        <v>150.61000000000001</v>
      </c>
      <c r="E247" s="56">
        <f>'Month (GWh)'!D247</f>
        <v>19324.73</v>
      </c>
      <c r="F247" s="56">
        <f>'Month (GWh)'!E247</f>
        <v>24277.33</v>
      </c>
      <c r="G247" s="56">
        <f>'Month (GWh)'!F247</f>
        <v>43752.67</v>
      </c>
      <c r="H247" s="57">
        <f>'Month (GWh)'!G247</f>
        <v>186.67</v>
      </c>
      <c r="I247" s="56">
        <f>'Month (GWh)'!H247</f>
        <v>1337.59</v>
      </c>
      <c r="J247" s="56">
        <f>'Month (GWh)'!I247</f>
        <v>507.05</v>
      </c>
      <c r="K247" s="56">
        <f>'Month (GWh)'!J247</f>
        <v>0</v>
      </c>
      <c r="L247" s="56">
        <f>'Month (GWh)'!K247</f>
        <v>3334.55</v>
      </c>
      <c r="M247" s="56">
        <f>'Month (GWh)'!L247</f>
        <v>162.27000000000001</v>
      </c>
      <c r="N247" s="56">
        <f>'Month (GWh)'!M247</f>
        <v>0</v>
      </c>
      <c r="O247" s="56">
        <f>'Month (GWh)'!N247</f>
        <v>5021.08</v>
      </c>
      <c r="P247" s="56">
        <f>'Month (GWh)'!O247</f>
        <v>38731.589999999997</v>
      </c>
    </row>
    <row r="248" spans="1:16" x14ac:dyDescent="0.3">
      <c r="A248" s="32">
        <f t="shared" si="18"/>
        <v>2020</v>
      </c>
      <c r="B248" s="14" t="s">
        <v>491</v>
      </c>
      <c r="C248" s="39">
        <f>'Month (GWh)'!B248+C247</f>
        <v>86.6</v>
      </c>
      <c r="D248" s="39">
        <f>'Month (GWh)'!C248+D247</f>
        <v>938.66</v>
      </c>
      <c r="E248" s="39">
        <f>'Month (GWh)'!D248+E247</f>
        <v>44388.14</v>
      </c>
      <c r="F248" s="39">
        <f>'Month (GWh)'!E248+F247</f>
        <v>44733.47</v>
      </c>
      <c r="G248" s="39">
        <f>'Month (GWh)'!F248+G247</f>
        <v>90146.880000000005</v>
      </c>
      <c r="H248" s="46">
        <f>'Month (GWh)'!G248+H247</f>
        <v>227.42999999999998</v>
      </c>
      <c r="I248" s="39">
        <f>'Month (GWh)'!H248+I247</f>
        <v>1905.1</v>
      </c>
      <c r="J248" s="39">
        <f>'Month (GWh)'!I248+J247</f>
        <v>954.42000000000007</v>
      </c>
      <c r="K248" s="39">
        <f>'Month (GWh)'!J248+K247</f>
        <v>0</v>
      </c>
      <c r="L248" s="39">
        <f>'Month (GWh)'!K248+L247</f>
        <v>6431.49</v>
      </c>
      <c r="M248" s="39">
        <f>'Month (GWh)'!L248+M247</f>
        <v>308.54000000000002</v>
      </c>
      <c r="N248" s="39">
        <f>'Month (GWh)'!M248+N247</f>
        <v>0</v>
      </c>
      <c r="O248" s="39">
        <f>'Month (GWh)'!N248+O247</f>
        <v>8872.5499999999993</v>
      </c>
      <c r="P248" s="39">
        <f>'Month (GWh)'!O248+P247</f>
        <v>81274.329999999987</v>
      </c>
    </row>
    <row r="249" spans="1:16" x14ac:dyDescent="0.3">
      <c r="A249" s="32">
        <f t="shared" si="18"/>
        <v>2020</v>
      </c>
      <c r="B249" s="14" t="s">
        <v>492</v>
      </c>
      <c r="C249" s="39">
        <f>'Month (GWh)'!B249+C248</f>
        <v>370.51</v>
      </c>
      <c r="D249" s="39">
        <f>'Month (GWh)'!C249+D248</f>
        <v>1112.1099999999999</v>
      </c>
      <c r="E249" s="39">
        <f>'Month (GWh)'!D249+E248</f>
        <v>76573.399999999994</v>
      </c>
      <c r="F249" s="39">
        <f>'Month (GWh)'!E249+F248</f>
        <v>69409.25</v>
      </c>
      <c r="G249" s="39">
        <f>'Month (GWh)'!F249+G248</f>
        <v>147465.28</v>
      </c>
      <c r="H249" s="46">
        <f>'Month (GWh)'!G249+H248</f>
        <v>1903.99</v>
      </c>
      <c r="I249" s="39">
        <f>'Month (GWh)'!H249+I248</f>
        <v>2416.62</v>
      </c>
      <c r="J249" s="39">
        <f>'Month (GWh)'!I249+J248</f>
        <v>1465.93</v>
      </c>
      <c r="K249" s="39">
        <f>'Month (GWh)'!J249+K248</f>
        <v>0</v>
      </c>
      <c r="L249" s="39">
        <f>'Month (GWh)'!K249+L248</f>
        <v>9684.64</v>
      </c>
      <c r="M249" s="39">
        <f>'Month (GWh)'!L249+M248</f>
        <v>469.09000000000003</v>
      </c>
      <c r="N249" s="39">
        <f>'Month (GWh)'!M249+N248</f>
        <v>0</v>
      </c>
      <c r="O249" s="39">
        <f>'Month (GWh)'!N249+O248</f>
        <v>14474.32</v>
      </c>
      <c r="P249" s="39">
        <f>'Month (GWh)'!O249+P248</f>
        <v>132990.96</v>
      </c>
    </row>
    <row r="250" spans="1:16" x14ac:dyDescent="0.3">
      <c r="A250" s="32">
        <f t="shared" si="18"/>
        <v>2020</v>
      </c>
      <c r="B250" s="14" t="s">
        <v>493</v>
      </c>
      <c r="C250" s="39">
        <f>'Month (GWh)'!B250+C249</f>
        <v>370.51</v>
      </c>
      <c r="D250" s="39">
        <f>'Month (GWh)'!C250+D249</f>
        <v>1112.1099999999999</v>
      </c>
      <c r="E250" s="39">
        <f>'Month (GWh)'!D250+E249</f>
        <v>88864.329999999987</v>
      </c>
      <c r="F250" s="39">
        <f>'Month (GWh)'!E250+F249</f>
        <v>95301.57</v>
      </c>
      <c r="G250" s="39">
        <f>'Month (GWh)'!F250+G249</f>
        <v>185648.52</v>
      </c>
      <c r="H250" s="46">
        <f>'Month (GWh)'!G250+H249</f>
        <v>7490.12</v>
      </c>
      <c r="I250" s="39">
        <f>'Month (GWh)'!H250+I249</f>
        <v>6793.19</v>
      </c>
      <c r="J250" s="39">
        <f>'Month (GWh)'!I250+J249</f>
        <v>2126.8200000000002</v>
      </c>
      <c r="K250" s="39">
        <f>'Month (GWh)'!J250+K249</f>
        <v>0</v>
      </c>
      <c r="L250" s="39">
        <f>'Month (GWh)'!K250+L249</f>
        <v>12365.289999999999</v>
      </c>
      <c r="M250" s="39">
        <f>'Month (GWh)'!L250+M249</f>
        <v>542.09</v>
      </c>
      <c r="N250" s="39">
        <f>'Month (GWh)'!M250+N249</f>
        <v>0</v>
      </c>
      <c r="O250" s="39">
        <f>'Month (GWh)'!N250+O249</f>
        <v>27190.67</v>
      </c>
      <c r="P250" s="39">
        <f>'Month (GWh)'!O250+P249</f>
        <v>158457.84999999998</v>
      </c>
    </row>
    <row r="251" spans="1:16" x14ac:dyDescent="0.3">
      <c r="A251" s="32">
        <f t="shared" si="18"/>
        <v>2020</v>
      </c>
      <c r="B251" s="14" t="s">
        <v>494</v>
      </c>
      <c r="C251" s="39">
        <f>'Month (GWh)'!B251+C250</f>
        <v>370.51</v>
      </c>
      <c r="D251" s="39">
        <f>'Month (GWh)'!C251+D250</f>
        <v>1112.1099999999999</v>
      </c>
      <c r="E251" s="39">
        <f>'Month (GWh)'!D251+E250</f>
        <v>99930.569999999992</v>
      </c>
      <c r="F251" s="39">
        <f>'Month (GWh)'!E251+F250</f>
        <v>116426.32</v>
      </c>
      <c r="G251" s="39">
        <f>'Month (GWh)'!F251+G250</f>
        <v>217839.5</v>
      </c>
      <c r="H251" s="46">
        <f>'Month (GWh)'!G251+H250</f>
        <v>19218.11</v>
      </c>
      <c r="I251" s="39">
        <f>'Month (GWh)'!H251+I250</f>
        <v>11808.95</v>
      </c>
      <c r="J251" s="39">
        <f>'Month (GWh)'!I251+J250</f>
        <v>2742.5200000000004</v>
      </c>
      <c r="K251" s="39">
        <f>'Month (GWh)'!J251+K250</f>
        <v>0</v>
      </c>
      <c r="L251" s="39">
        <f>'Month (GWh)'!K251+L250</f>
        <v>15238.199999999999</v>
      </c>
      <c r="M251" s="39">
        <f>'Month (GWh)'!L251+M250</f>
        <v>632.68000000000006</v>
      </c>
      <c r="N251" s="39">
        <f>'Month (GWh)'!M251+N250</f>
        <v>0</v>
      </c>
      <c r="O251" s="39">
        <f>'Month (GWh)'!N251+O250</f>
        <v>46897.919999999998</v>
      </c>
      <c r="P251" s="39">
        <f>'Month (GWh)'!O251+P250</f>
        <v>170941.58</v>
      </c>
    </row>
    <row r="252" spans="1:16" x14ac:dyDescent="0.3">
      <c r="A252" s="32">
        <f t="shared" si="18"/>
        <v>2020</v>
      </c>
      <c r="B252" s="14" t="s">
        <v>495</v>
      </c>
      <c r="C252" s="39">
        <f>'Month (GWh)'!B252+C251</f>
        <v>370.51</v>
      </c>
      <c r="D252" s="39">
        <f>'Month (GWh)'!C252+D251</f>
        <v>1112.1099999999999</v>
      </c>
      <c r="E252" s="39">
        <f>'Month (GWh)'!D252+E251</f>
        <v>112938.54999999999</v>
      </c>
      <c r="F252" s="39">
        <f>'Month (GWh)'!E252+F251</f>
        <v>128410.35</v>
      </c>
      <c r="G252" s="39">
        <f>'Month (GWh)'!F252+G251</f>
        <v>242831.51</v>
      </c>
      <c r="H252" s="46">
        <f>'Month (GWh)'!G252+H251</f>
        <v>27944.720000000001</v>
      </c>
      <c r="I252" s="39">
        <f>'Month (GWh)'!H252+I251</f>
        <v>16771.64</v>
      </c>
      <c r="J252" s="39">
        <f>'Month (GWh)'!I252+J251</f>
        <v>3338.3200000000006</v>
      </c>
      <c r="K252" s="39">
        <f>'Month (GWh)'!J252+K251</f>
        <v>0</v>
      </c>
      <c r="L252" s="39">
        <f>'Month (GWh)'!K252+L251</f>
        <v>17889.899999999998</v>
      </c>
      <c r="M252" s="39">
        <f>'Month (GWh)'!L252+M251</f>
        <v>732.43000000000006</v>
      </c>
      <c r="N252" s="39">
        <f>'Month (GWh)'!M252+N251</f>
        <v>0</v>
      </c>
      <c r="O252" s="39">
        <f>'Month (GWh)'!N252+O251</f>
        <v>63338.679999999993</v>
      </c>
      <c r="P252" s="39">
        <f>'Month (GWh)'!O252+P251</f>
        <v>179492.83</v>
      </c>
    </row>
    <row r="253" spans="1:16" x14ac:dyDescent="0.3">
      <c r="A253" s="32">
        <f t="shared" si="18"/>
        <v>2020</v>
      </c>
      <c r="B253" s="14" t="s">
        <v>496</v>
      </c>
      <c r="C253" s="39">
        <f>'Month (GWh)'!B253+C252</f>
        <v>370.51</v>
      </c>
      <c r="D253" s="39">
        <f>'Month (GWh)'!C253+D252</f>
        <v>1112.1099999999999</v>
      </c>
      <c r="E253" s="39">
        <f>'Month (GWh)'!D253+E252</f>
        <v>130433.75999999998</v>
      </c>
      <c r="F253" s="39">
        <f>'Month (GWh)'!E253+F252</f>
        <v>137528.64000000001</v>
      </c>
      <c r="G253" s="39">
        <f>'Month (GWh)'!F253+G252</f>
        <v>269445.01</v>
      </c>
      <c r="H253" s="46">
        <f>'Month (GWh)'!G253+H252</f>
        <v>33229.160000000003</v>
      </c>
      <c r="I253" s="39">
        <f>'Month (GWh)'!H253+I252</f>
        <v>22066.35</v>
      </c>
      <c r="J253" s="39">
        <f>'Month (GWh)'!I253+J252</f>
        <v>3923.4300000000007</v>
      </c>
      <c r="K253" s="39">
        <f>'Month (GWh)'!J253+K252</f>
        <v>0</v>
      </c>
      <c r="L253" s="39">
        <f>'Month (GWh)'!K253+L252</f>
        <v>20760.969999999998</v>
      </c>
      <c r="M253" s="39">
        <f>'Month (GWh)'!L253+M252</f>
        <v>823.59</v>
      </c>
      <c r="N253" s="39">
        <f>'Month (GWh)'!M253+N252</f>
        <v>0</v>
      </c>
      <c r="O253" s="39">
        <f>'Month (GWh)'!N253+O252</f>
        <v>76880.06</v>
      </c>
      <c r="P253" s="39">
        <f>'Month (GWh)'!O253+P252</f>
        <v>192564.94999999998</v>
      </c>
    </row>
    <row r="254" spans="1:16" x14ac:dyDescent="0.3">
      <c r="A254" s="32">
        <f t="shared" si="18"/>
        <v>2020</v>
      </c>
      <c r="B254" s="14" t="s">
        <v>497</v>
      </c>
      <c r="C254" s="39">
        <f>'Month (GWh)'!B254+C253</f>
        <v>370.51</v>
      </c>
      <c r="D254" s="39">
        <f>'Month (GWh)'!C254+D253</f>
        <v>1112.1099999999999</v>
      </c>
      <c r="E254" s="39">
        <f>'Month (GWh)'!D254+E253</f>
        <v>143409.33999999997</v>
      </c>
      <c r="F254" s="39">
        <f>'Month (GWh)'!E254+F253</f>
        <v>147127.31000000003</v>
      </c>
      <c r="G254" s="39">
        <f>'Month (GWh)'!F254+G253</f>
        <v>292019.26</v>
      </c>
      <c r="H254" s="46">
        <f>'Month (GWh)'!G254+H253</f>
        <v>34462.94</v>
      </c>
      <c r="I254" s="39">
        <f>'Month (GWh)'!H254+I253</f>
        <v>26178.17</v>
      </c>
      <c r="J254" s="39">
        <f>'Month (GWh)'!I254+J253</f>
        <v>4457.5200000000004</v>
      </c>
      <c r="K254" s="39">
        <f>'Month (GWh)'!J254+K253</f>
        <v>0</v>
      </c>
      <c r="L254" s="39">
        <f>'Month (GWh)'!K254+L253</f>
        <v>23751.39</v>
      </c>
      <c r="M254" s="39">
        <f>'Month (GWh)'!L254+M253</f>
        <v>934.33</v>
      </c>
      <c r="N254" s="39">
        <f>'Month (GWh)'!M254+N253</f>
        <v>0</v>
      </c>
      <c r="O254" s="39">
        <f>'Month (GWh)'!N254+O253</f>
        <v>85326.819999999992</v>
      </c>
      <c r="P254" s="39">
        <f>'Month (GWh)'!O254+P253</f>
        <v>206692.43999999997</v>
      </c>
    </row>
    <row r="255" spans="1:16" x14ac:dyDescent="0.3">
      <c r="A255" s="32">
        <f t="shared" si="18"/>
        <v>2020</v>
      </c>
      <c r="B255" s="14" t="s">
        <v>498</v>
      </c>
      <c r="C255" s="39">
        <f>'Month (GWh)'!B255+C254</f>
        <v>370.51</v>
      </c>
      <c r="D255" s="39">
        <f>'Month (GWh)'!C255+D254</f>
        <v>1112.1099999999999</v>
      </c>
      <c r="E255" s="39">
        <f>'Month (GWh)'!D255+E254</f>
        <v>159216.00999999998</v>
      </c>
      <c r="F255" s="39">
        <f>'Month (GWh)'!E255+F254</f>
        <v>154567.77000000002</v>
      </c>
      <c r="G255" s="39">
        <f>'Month (GWh)'!F255+G254</f>
        <v>315266.39</v>
      </c>
      <c r="H255" s="46">
        <f>'Month (GWh)'!G255+H254</f>
        <v>35583.490000000005</v>
      </c>
      <c r="I255" s="39">
        <f>'Month (GWh)'!H255+I254</f>
        <v>29657.93</v>
      </c>
      <c r="J255" s="39">
        <f>'Month (GWh)'!I255+J254</f>
        <v>4581.09</v>
      </c>
      <c r="K255" s="39">
        <f>'Month (GWh)'!J255+K254</f>
        <v>0</v>
      </c>
      <c r="L255" s="39">
        <f>'Month (GWh)'!K255+L254</f>
        <v>27074.68</v>
      </c>
      <c r="M255" s="39">
        <f>'Month (GWh)'!L255+M254</f>
        <v>1096.95</v>
      </c>
      <c r="N255" s="39">
        <f>'Month (GWh)'!M255+N254</f>
        <v>0</v>
      </c>
      <c r="O255" s="39">
        <f>'Month (GWh)'!N255+O254</f>
        <v>93413.04</v>
      </c>
      <c r="P255" s="39">
        <f>'Month (GWh)'!O255+P254</f>
        <v>221853.34999999998</v>
      </c>
    </row>
    <row r="256" spans="1:16" x14ac:dyDescent="0.3">
      <c r="A256" s="32">
        <f t="shared" si="18"/>
        <v>2020</v>
      </c>
      <c r="B256" s="14" t="s">
        <v>499</v>
      </c>
      <c r="C256" s="39">
        <f>'Month (GWh)'!B256+C255</f>
        <v>921.83</v>
      </c>
      <c r="D256" s="39">
        <f>'Month (GWh)'!C256+D255</f>
        <v>3714.9399999999996</v>
      </c>
      <c r="E256" s="39">
        <f>'Month (GWh)'!D256+E255</f>
        <v>190836.63999999998</v>
      </c>
      <c r="F256" s="39">
        <f>'Month (GWh)'!E256+F255</f>
        <v>164236.21000000002</v>
      </c>
      <c r="G256" s="39">
        <f>'Month (GWh)'!F256+G255</f>
        <v>359709.62</v>
      </c>
      <c r="H256" s="46">
        <f>'Month (GWh)'!G256+H255</f>
        <v>35583.490000000005</v>
      </c>
      <c r="I256" s="39">
        <f>'Month (GWh)'!H256+I255</f>
        <v>29861.66</v>
      </c>
      <c r="J256" s="39">
        <f>'Month (GWh)'!I256+J255</f>
        <v>4774.78</v>
      </c>
      <c r="K256" s="39">
        <f>'Month (GWh)'!J256+K255</f>
        <v>0</v>
      </c>
      <c r="L256" s="39">
        <f>'Month (GWh)'!K256+L255</f>
        <v>30312.38</v>
      </c>
      <c r="M256" s="39">
        <f>'Month (GWh)'!L256+M255</f>
        <v>1259.22</v>
      </c>
      <c r="N256" s="39">
        <f>'Month (GWh)'!M256+N255</f>
        <v>0</v>
      </c>
      <c r="O256" s="39">
        <f>'Month (GWh)'!N256+O255</f>
        <v>97016.75</v>
      </c>
      <c r="P256" s="39">
        <f>'Month (GWh)'!O256+P255</f>
        <v>262692.87</v>
      </c>
    </row>
    <row r="257" spans="1:16" x14ac:dyDescent="0.3">
      <c r="A257" s="32">
        <f t="shared" si="18"/>
        <v>2020</v>
      </c>
      <c r="B257" s="14" t="s">
        <v>500</v>
      </c>
      <c r="C257" s="39">
        <f>'Month (GWh)'!B257+C256</f>
        <v>1459.04</v>
      </c>
      <c r="D257" s="39">
        <f>'Month (GWh)'!C257+D256</f>
        <v>6275.84</v>
      </c>
      <c r="E257" s="39">
        <f>'Month (GWh)'!D257+E256</f>
        <v>223368.83</v>
      </c>
      <c r="F257" s="39">
        <f>'Month (GWh)'!E257+F256</f>
        <v>181276.08000000002</v>
      </c>
      <c r="G257" s="39">
        <f>'Month (GWh)'!F257+G256</f>
        <v>412379.79</v>
      </c>
      <c r="H257" s="46">
        <f>'Month (GWh)'!G257+H256</f>
        <v>35583.490000000005</v>
      </c>
      <c r="I257" s="39">
        <f>'Month (GWh)'!H257+I256</f>
        <v>30416.35</v>
      </c>
      <c r="J257" s="39">
        <f>'Month (GWh)'!I257+J256</f>
        <v>5329.4699999999993</v>
      </c>
      <c r="K257" s="39">
        <f>'Month (GWh)'!J257+K256</f>
        <v>0</v>
      </c>
      <c r="L257" s="39">
        <f>'Month (GWh)'!K257+L256</f>
        <v>33872.230000000003</v>
      </c>
      <c r="M257" s="39">
        <f>'Month (GWh)'!L257+M256</f>
        <v>1405.49</v>
      </c>
      <c r="N257" s="39">
        <f>'Month (GWh)'!M257+N256</f>
        <v>0</v>
      </c>
      <c r="O257" s="39">
        <f>'Month (GWh)'!N257+O256</f>
        <v>101277.56</v>
      </c>
      <c r="P257" s="39">
        <f>'Month (GWh)'!O257+P256</f>
        <v>311102.23</v>
      </c>
    </row>
    <row r="258" spans="1:16" x14ac:dyDescent="0.3">
      <c r="A258" s="32">
        <f t="shared" si="18"/>
        <v>2020</v>
      </c>
      <c r="B258" s="14" t="s">
        <v>501</v>
      </c>
      <c r="C258" s="39">
        <f>'Month (GWh)'!B258+C257</f>
        <v>3553.5299999999997</v>
      </c>
      <c r="D258" s="39">
        <f>'Month (GWh)'!C258+D257</f>
        <v>11072.51</v>
      </c>
      <c r="E258" s="39">
        <f>'Month (GWh)'!D258+E257</f>
        <v>263495.39</v>
      </c>
      <c r="F258" s="39">
        <f>'Month (GWh)'!E258+F257</f>
        <v>200066.47000000003</v>
      </c>
      <c r="G258" s="39">
        <f>'Month (GWh)'!F258+G257</f>
        <v>478187.89</v>
      </c>
      <c r="H258" s="46">
        <f>'Month (GWh)'!G258+H257</f>
        <v>35583.490000000005</v>
      </c>
      <c r="I258" s="39">
        <f>'Month (GWh)'!H258+I257</f>
        <v>30920.21</v>
      </c>
      <c r="J258" s="39">
        <f>'Month (GWh)'!I258+J257</f>
        <v>5833.329999999999</v>
      </c>
      <c r="K258" s="39">
        <f>'Month (GWh)'!J258+K257</f>
        <v>0</v>
      </c>
      <c r="L258" s="39">
        <f>'Month (GWh)'!K258+L257</f>
        <v>37960.5</v>
      </c>
      <c r="M258" s="39">
        <f>'Month (GWh)'!L258+M257</f>
        <v>1566.04</v>
      </c>
      <c r="N258" s="39">
        <f>'Month (GWh)'!M258+N257</f>
        <v>0</v>
      </c>
      <c r="O258" s="39">
        <f>'Month (GWh)'!N258+O257</f>
        <v>106030.25</v>
      </c>
      <c r="P258" s="39">
        <f>'Month (GWh)'!O258+P257</f>
        <v>372157.64999999997</v>
      </c>
    </row>
    <row r="259" spans="1:16" x14ac:dyDescent="0.3">
      <c r="A259" s="55">
        <v>2021</v>
      </c>
      <c r="B259" s="123" t="s">
        <v>396</v>
      </c>
      <c r="C259" s="56">
        <f>'Month (GWh)'!B259</f>
        <v>13409.78</v>
      </c>
      <c r="D259" s="56">
        <f>'Month (GWh)'!C259</f>
        <v>14120.62</v>
      </c>
      <c r="E259" s="56">
        <f>'Month (GWh)'!D259</f>
        <v>43086.84</v>
      </c>
      <c r="F259" s="56">
        <f>'Month (GWh)'!E259</f>
        <v>8222.83</v>
      </c>
      <c r="G259" s="56">
        <f>'Month (GWh)'!F259</f>
        <v>78840.070000000007</v>
      </c>
      <c r="H259" s="57">
        <f>'Month (GWh)'!G259</f>
        <v>0</v>
      </c>
      <c r="I259" s="56">
        <f>'Month (GWh)'!H259</f>
        <v>499.67</v>
      </c>
      <c r="J259" s="56">
        <f>'Month (GWh)'!I259</f>
        <v>499.67</v>
      </c>
      <c r="K259" s="56">
        <f>'Month (GWh)'!J259</f>
        <v>0</v>
      </c>
      <c r="L259" s="56">
        <f>'Month (GWh)'!K259</f>
        <v>4666.07</v>
      </c>
      <c r="M259" s="56">
        <f>'Month (GWh)'!L259</f>
        <v>73</v>
      </c>
      <c r="N259" s="56">
        <f>'Month (GWh)'!M259</f>
        <v>0</v>
      </c>
      <c r="O259" s="56">
        <f>'Month (GWh)'!N259</f>
        <v>5238.74</v>
      </c>
      <c r="P259" s="56">
        <f>'Month (GWh)'!O259</f>
        <v>73601.33</v>
      </c>
    </row>
    <row r="260" spans="1:16" x14ac:dyDescent="0.3">
      <c r="A260" s="32">
        <f t="shared" si="18"/>
        <v>2021</v>
      </c>
      <c r="B260" s="14" t="s">
        <v>532</v>
      </c>
      <c r="C260" s="39">
        <f>'Month (GWh)'!B260+C259</f>
        <v>16715.690000000002</v>
      </c>
      <c r="D260" s="39">
        <f>'Month (GWh)'!C260+D259</f>
        <v>19197.41</v>
      </c>
      <c r="E260" s="39">
        <f>'Month (GWh)'!D260+E259</f>
        <v>74062.91</v>
      </c>
      <c r="F260" s="39">
        <f>'Month (GWh)'!E260+F259</f>
        <v>28579.089999999997</v>
      </c>
      <c r="G260" s="39">
        <f>'Month (GWh)'!F260+G259</f>
        <v>138555.1</v>
      </c>
      <c r="H260" s="46">
        <f>'Month (GWh)'!G260+H259</f>
        <v>0</v>
      </c>
      <c r="I260" s="39">
        <f>'Month (GWh)'!H260+I259</f>
        <v>912.12</v>
      </c>
      <c r="J260" s="39">
        <f>'Month (GWh)'!I260+J259</f>
        <v>912.12</v>
      </c>
      <c r="K260" s="39">
        <f>'Month (GWh)'!J260+K259</f>
        <v>0</v>
      </c>
      <c r="L260" s="39">
        <f>'Month (GWh)'!K260+L259</f>
        <v>8083.18</v>
      </c>
      <c r="M260" s="39">
        <f>'Month (GWh)'!L260+M259</f>
        <v>163.59</v>
      </c>
      <c r="N260" s="39">
        <f>'Month (GWh)'!M260+N259</f>
        <v>0</v>
      </c>
      <c r="O260" s="39">
        <f>'Month (GWh)'!N260+O259</f>
        <v>9158.89</v>
      </c>
      <c r="P260" s="39">
        <f>'Month (GWh)'!O260+P259</f>
        <v>129396.20999999999</v>
      </c>
    </row>
    <row r="261" spans="1:16" x14ac:dyDescent="0.3">
      <c r="A261" s="32">
        <f t="shared" si="18"/>
        <v>2021</v>
      </c>
      <c r="B261" s="14" t="s">
        <v>533</v>
      </c>
      <c r="C261" s="39">
        <f>'Month (GWh)'!B261+C260</f>
        <v>19070.600000000002</v>
      </c>
      <c r="D261" s="39">
        <f>'Month (GWh)'!C261+D260</f>
        <v>21060.26</v>
      </c>
      <c r="E261" s="39">
        <f>'Month (GWh)'!D261+E260</f>
        <v>104799.95000000001</v>
      </c>
      <c r="F261" s="39">
        <f>'Month (GWh)'!E261+F260</f>
        <v>55037.11</v>
      </c>
      <c r="G261" s="39">
        <f>'Month (GWh)'!F261+G260</f>
        <v>199967.92</v>
      </c>
      <c r="H261" s="46">
        <f>'Month (GWh)'!G261+H260</f>
        <v>0</v>
      </c>
      <c r="I261" s="39">
        <f>'Month (GWh)'!H261+I260</f>
        <v>1143.21</v>
      </c>
      <c r="J261" s="39">
        <f>'Month (GWh)'!I261+J260</f>
        <v>1143.21</v>
      </c>
      <c r="K261" s="39">
        <f>'Month (GWh)'!J261+K260</f>
        <v>0</v>
      </c>
      <c r="L261" s="39">
        <f>'Month (GWh)'!K261+L260</f>
        <v>12024.720000000001</v>
      </c>
      <c r="M261" s="39">
        <f>'Month (GWh)'!L261+M260</f>
        <v>263.34000000000003</v>
      </c>
      <c r="N261" s="39">
        <f>'Month (GWh)'!M261+N260</f>
        <v>0</v>
      </c>
      <c r="O261" s="39">
        <f>'Month (GWh)'!N261+O260</f>
        <v>13431.27</v>
      </c>
      <c r="P261" s="39">
        <f>'Month (GWh)'!O261+P260</f>
        <v>186536.65</v>
      </c>
    </row>
    <row r="262" spans="1:16" x14ac:dyDescent="0.3">
      <c r="A262" s="32">
        <f t="shared" si="18"/>
        <v>2021</v>
      </c>
      <c r="B262" s="14" t="s">
        <v>534</v>
      </c>
      <c r="C262" s="39">
        <f>'Month (GWh)'!B262+C261</f>
        <v>19314.660000000003</v>
      </c>
      <c r="D262" s="39">
        <f>'Month (GWh)'!C262+D261</f>
        <v>21373.789999999997</v>
      </c>
      <c r="E262" s="39">
        <f>'Month (GWh)'!D262+E261</f>
        <v>132804.63</v>
      </c>
      <c r="F262" s="39">
        <f>'Month (GWh)'!E262+F261</f>
        <v>75193.16</v>
      </c>
      <c r="G262" s="39">
        <f>'Month (GWh)'!F262+G261</f>
        <v>248686.24000000002</v>
      </c>
      <c r="H262" s="46">
        <f>'Month (GWh)'!G262+H261</f>
        <v>0</v>
      </c>
      <c r="I262" s="39">
        <f>'Month (GWh)'!H262+I261</f>
        <v>1560.8700000000001</v>
      </c>
      <c r="J262" s="39">
        <f>'Month (GWh)'!I262+J261</f>
        <v>1560.8700000000001</v>
      </c>
      <c r="K262" s="39">
        <f>'Month (GWh)'!J262+K261</f>
        <v>0</v>
      </c>
      <c r="L262" s="39">
        <f>'Month (GWh)'!K262+L261</f>
        <v>15655.28</v>
      </c>
      <c r="M262" s="39">
        <f>'Month (GWh)'!L262+M261</f>
        <v>354.5</v>
      </c>
      <c r="N262" s="39">
        <f>'Month (GWh)'!M262+N261</f>
        <v>0</v>
      </c>
      <c r="O262" s="39">
        <f>'Month (GWh)'!N262+O261</f>
        <v>17570.650000000001</v>
      </c>
      <c r="P262" s="39">
        <f>'Month (GWh)'!O262+P261</f>
        <v>231115.59</v>
      </c>
    </row>
    <row r="263" spans="1:16" x14ac:dyDescent="0.3">
      <c r="A263" s="32">
        <f t="shared" si="18"/>
        <v>2021</v>
      </c>
      <c r="B263" s="14" t="s">
        <v>535</v>
      </c>
      <c r="C263" s="39">
        <f>'Month (GWh)'!B263+C262</f>
        <v>19848.450000000004</v>
      </c>
      <c r="D263" s="39">
        <f>'Month (GWh)'!C263+D262</f>
        <v>21942.17</v>
      </c>
      <c r="E263" s="39">
        <f>'Month (GWh)'!D263+E262</f>
        <v>159823.33000000002</v>
      </c>
      <c r="F263" s="39">
        <f>'Month (GWh)'!E263+F262</f>
        <v>94225.37</v>
      </c>
      <c r="G263" s="39">
        <f>'Month (GWh)'!F263+G262</f>
        <v>295839.33</v>
      </c>
      <c r="H263" s="46">
        <f>'Month (GWh)'!G263+H262</f>
        <v>0</v>
      </c>
      <c r="I263" s="39">
        <f>'Month (GWh)'!H263+I262</f>
        <v>2034.5700000000002</v>
      </c>
      <c r="J263" s="39">
        <f>'Month (GWh)'!I263+J262</f>
        <v>2034.5600000000002</v>
      </c>
      <c r="K263" s="39">
        <f>'Month (GWh)'!J263+K262</f>
        <v>0</v>
      </c>
      <c r="L263" s="39">
        <f>'Month (GWh)'!K263+L262</f>
        <v>18696.420000000002</v>
      </c>
      <c r="M263" s="39">
        <f>'Month (GWh)'!L263+M262</f>
        <v>465.24</v>
      </c>
      <c r="N263" s="39">
        <f>'Month (GWh)'!M263+N262</f>
        <v>0</v>
      </c>
      <c r="O263" s="39">
        <f>'Month (GWh)'!N263+O262</f>
        <v>21196.230000000003</v>
      </c>
      <c r="P263" s="39">
        <f>'Month (GWh)'!O263+P262</f>
        <v>274643.08999999997</v>
      </c>
    </row>
    <row r="264" spans="1:16" x14ac:dyDescent="0.3">
      <c r="A264" s="32">
        <f t="shared" si="18"/>
        <v>2021</v>
      </c>
      <c r="B264" s="14" t="s">
        <v>536</v>
      </c>
      <c r="C264" s="39">
        <f>'Month (GWh)'!B264+C263</f>
        <v>19848.450000000004</v>
      </c>
      <c r="D264" s="39">
        <f>'Month (GWh)'!C264+D263</f>
        <v>21942.17</v>
      </c>
      <c r="E264" s="39">
        <f>'Month (GWh)'!D264+E263</f>
        <v>177236.19</v>
      </c>
      <c r="F264" s="39">
        <f>'Month (GWh)'!E264+F263</f>
        <v>106100.26999999999</v>
      </c>
      <c r="G264" s="39">
        <f>'Month (GWh)'!F264+G263</f>
        <v>325127.09000000003</v>
      </c>
      <c r="H264" s="46">
        <f>'Month (GWh)'!G264+H263</f>
        <v>0</v>
      </c>
      <c r="I264" s="39">
        <f>'Month (GWh)'!H264+I263</f>
        <v>3320.4700000000003</v>
      </c>
      <c r="J264" s="39">
        <f>'Month (GWh)'!I264+J263</f>
        <v>2504.59</v>
      </c>
      <c r="K264" s="39">
        <f>'Month (GWh)'!J264+K263</f>
        <v>0</v>
      </c>
      <c r="L264" s="39">
        <f>'Month (GWh)'!K264+L263</f>
        <v>21523.65</v>
      </c>
      <c r="M264" s="39">
        <f>'Month (GWh)'!L264+M263</f>
        <v>547.04999999999995</v>
      </c>
      <c r="N264" s="39">
        <f>'Month (GWh)'!M264+N263</f>
        <v>0</v>
      </c>
      <c r="O264" s="39">
        <f>'Month (GWh)'!N264+O263</f>
        <v>25391.180000000004</v>
      </c>
      <c r="P264" s="39">
        <f>'Month (GWh)'!O264+P263</f>
        <v>299735.90999999997</v>
      </c>
    </row>
    <row r="265" spans="1:16" x14ac:dyDescent="0.3">
      <c r="A265" s="32">
        <f t="shared" si="18"/>
        <v>2021</v>
      </c>
      <c r="B265" s="14" t="s">
        <v>537</v>
      </c>
      <c r="C265" s="39">
        <f>'Month (GWh)'!B265+C264</f>
        <v>19848.450000000004</v>
      </c>
      <c r="D265" s="39">
        <f>'Month (GWh)'!C265+D264</f>
        <v>21942.17</v>
      </c>
      <c r="E265" s="39">
        <f>'Month (GWh)'!D265+E264</f>
        <v>201014.81</v>
      </c>
      <c r="F265" s="39">
        <f>'Month (GWh)'!E265+F264</f>
        <v>107803.93999999999</v>
      </c>
      <c r="G265" s="39">
        <f>'Month (GWh)'!F265+G264</f>
        <v>350609.38</v>
      </c>
      <c r="H265" s="46">
        <f>'Month (GWh)'!G265+H264</f>
        <v>0</v>
      </c>
      <c r="I265" s="39">
        <f>'Month (GWh)'!H265+I264</f>
        <v>4874.92</v>
      </c>
      <c r="J265" s="39">
        <f>'Month (GWh)'!I265+J264</f>
        <v>2806.4500000000003</v>
      </c>
      <c r="K265" s="39">
        <f>'Month (GWh)'!J265+K264</f>
        <v>0</v>
      </c>
      <c r="L265" s="39">
        <f>'Month (GWh)'!K265+L264</f>
        <v>25484.74</v>
      </c>
      <c r="M265" s="39">
        <f>'Month (GWh)'!L265+M264</f>
        <v>685.14</v>
      </c>
      <c r="N265" s="39">
        <f>'Month (GWh)'!M265+N264</f>
        <v>0</v>
      </c>
      <c r="O265" s="39">
        <f>'Month (GWh)'!N265+O264</f>
        <v>31044.810000000005</v>
      </c>
      <c r="P265" s="39">
        <f>'Month (GWh)'!O265+P264</f>
        <v>319564.56999999995</v>
      </c>
    </row>
    <row r="266" spans="1:16" x14ac:dyDescent="0.3">
      <c r="A266" s="32">
        <f t="shared" si="18"/>
        <v>2021</v>
      </c>
      <c r="B266" s="14" t="s">
        <v>538</v>
      </c>
      <c r="C266" s="39">
        <f>'Month (GWh)'!B266+C265</f>
        <v>19848.450000000004</v>
      </c>
      <c r="D266" s="39">
        <f>'Month (GWh)'!C266+D265</f>
        <v>21942.17</v>
      </c>
      <c r="E266" s="39">
        <f>'Month (GWh)'!D266+E265</f>
        <v>222288.97</v>
      </c>
      <c r="F266" s="39">
        <f>'Month (GWh)'!E266+F265</f>
        <v>109175.99999999999</v>
      </c>
      <c r="G266" s="39">
        <f>'Month (GWh)'!F266+G265</f>
        <v>373255.59</v>
      </c>
      <c r="H266" s="46">
        <f>'Month (GWh)'!G266+H265</f>
        <v>0</v>
      </c>
      <c r="I266" s="39">
        <f>'Month (GWh)'!H266+I265</f>
        <v>6211.04</v>
      </c>
      <c r="J266" s="39">
        <f>'Month (GWh)'!I266+J265</f>
        <v>3167.9700000000003</v>
      </c>
      <c r="K266" s="39">
        <f>'Month (GWh)'!J266+K265</f>
        <v>0</v>
      </c>
      <c r="L266" s="39">
        <f>'Month (GWh)'!K266+L265</f>
        <v>28334.31</v>
      </c>
      <c r="M266" s="39">
        <f>'Month (GWh)'!L266+M265</f>
        <v>821.56</v>
      </c>
      <c r="N266" s="39">
        <f>'Month (GWh)'!M266+N265</f>
        <v>0</v>
      </c>
      <c r="O266" s="39">
        <f>'Month (GWh)'!N266+O265</f>
        <v>35366.920000000006</v>
      </c>
      <c r="P266" s="39">
        <f>'Month (GWh)'!O266+P265</f>
        <v>337888.66999999993</v>
      </c>
    </row>
    <row r="267" spans="1:16" x14ac:dyDescent="0.3">
      <c r="A267" s="32">
        <f t="shared" si="18"/>
        <v>2021</v>
      </c>
      <c r="B267" s="14" t="s">
        <v>539</v>
      </c>
      <c r="C267" s="39">
        <f>'Month (GWh)'!B267+C266</f>
        <v>19848.450000000004</v>
      </c>
      <c r="D267" s="39">
        <f>'Month (GWh)'!C267+D266</f>
        <v>21942.17</v>
      </c>
      <c r="E267" s="39">
        <f>'Month (GWh)'!D267+E266</f>
        <v>244561.15</v>
      </c>
      <c r="F267" s="39">
        <f>'Month (GWh)'!E267+F266</f>
        <v>112897.81999999999</v>
      </c>
      <c r="G267" s="39">
        <f>'Month (GWh)'!F267+G266</f>
        <v>399249.59</v>
      </c>
      <c r="H267" s="46">
        <f>'Month (GWh)'!G267+H266</f>
        <v>3486.78</v>
      </c>
      <c r="I267" s="39">
        <f>'Month (GWh)'!H267+I266</f>
        <v>7822.0599999999995</v>
      </c>
      <c r="J267" s="39">
        <f>'Month (GWh)'!I267+J266</f>
        <v>3287.94</v>
      </c>
      <c r="K267" s="39">
        <f>'Month (GWh)'!J267+K266</f>
        <v>0</v>
      </c>
      <c r="L267" s="39">
        <f>'Month (GWh)'!K267+L266</f>
        <v>31006.13</v>
      </c>
      <c r="M267" s="39">
        <f>'Month (GWh)'!L267+M266</f>
        <v>981.99</v>
      </c>
      <c r="N267" s="39">
        <f>'Month (GWh)'!M267+N266</f>
        <v>0</v>
      </c>
      <c r="O267" s="39">
        <f>'Month (GWh)'!N267+O266</f>
        <v>43296.970000000008</v>
      </c>
      <c r="P267" s="39">
        <f>'Month (GWh)'!O267+P266</f>
        <v>355952.61999999994</v>
      </c>
    </row>
    <row r="268" spans="1:16" x14ac:dyDescent="0.3">
      <c r="A268" s="32">
        <f t="shared" si="18"/>
        <v>2021</v>
      </c>
      <c r="B268" s="14" t="s">
        <v>540</v>
      </c>
      <c r="C268" s="39">
        <f>'Month (GWh)'!B268+C267</f>
        <v>19848.450000000004</v>
      </c>
      <c r="D268" s="39">
        <f>'Month (GWh)'!C268+D267</f>
        <v>21942.17</v>
      </c>
      <c r="E268" s="39">
        <f>'Month (GWh)'!D268+E267</f>
        <v>278433.75</v>
      </c>
      <c r="F268" s="39">
        <f>'Month (GWh)'!E268+F267</f>
        <v>124291.40999999999</v>
      </c>
      <c r="G268" s="39">
        <f>'Month (GWh)'!F268+G267</f>
        <v>444515.78</v>
      </c>
      <c r="H268" s="46">
        <f>'Month (GWh)'!G268+H267</f>
        <v>13411.26</v>
      </c>
      <c r="I268" s="39">
        <f>'Month (GWh)'!H268+I267</f>
        <v>11737.8</v>
      </c>
      <c r="J268" s="39">
        <f>'Month (GWh)'!I268+J267</f>
        <v>3369.44</v>
      </c>
      <c r="K268" s="39">
        <f>'Month (GWh)'!J268+K267</f>
        <v>0</v>
      </c>
      <c r="L268" s="39">
        <f>'Month (GWh)'!K268+L267</f>
        <v>33851.71</v>
      </c>
      <c r="M268" s="39">
        <f>'Month (GWh)'!L268+M267</f>
        <v>1152.8</v>
      </c>
      <c r="N268" s="39">
        <f>'Month (GWh)'!M268+N267</f>
        <v>0</v>
      </c>
      <c r="O268" s="39">
        <f>'Month (GWh)'!N268+O267</f>
        <v>60153.580000000009</v>
      </c>
      <c r="P268" s="39">
        <f>'Month (GWh)'!O268+P267</f>
        <v>384362.19999999995</v>
      </c>
    </row>
    <row r="269" spans="1:16" x14ac:dyDescent="0.3">
      <c r="A269" s="32">
        <f t="shared" si="18"/>
        <v>2021</v>
      </c>
      <c r="B269" s="14" t="s">
        <v>541</v>
      </c>
      <c r="C269" s="39">
        <f>'Month (GWh)'!B269+C268</f>
        <v>19850.520000000004</v>
      </c>
      <c r="D269" s="39">
        <f>'Month (GWh)'!C269+D268</f>
        <v>22858.699999999997</v>
      </c>
      <c r="E269" s="39">
        <f>'Month (GWh)'!D269+E268</f>
        <v>314988.77</v>
      </c>
      <c r="F269" s="39">
        <f>'Month (GWh)'!E269+F268</f>
        <v>141294.09999999998</v>
      </c>
      <c r="G269" s="39">
        <f>'Month (GWh)'!F269+G268</f>
        <v>498992.10000000003</v>
      </c>
      <c r="H269" s="46">
        <f>'Month (GWh)'!G269+H268</f>
        <v>16085.69</v>
      </c>
      <c r="I269" s="39">
        <f>'Month (GWh)'!H269+I268</f>
        <v>12807.5</v>
      </c>
      <c r="J269" s="39">
        <f>'Month (GWh)'!I269+J268</f>
        <v>3669.57</v>
      </c>
      <c r="K269" s="39">
        <f>'Month (GWh)'!J269+K268</f>
        <v>0</v>
      </c>
      <c r="L269" s="39">
        <f>'Month (GWh)'!K269+L268</f>
        <v>37497.379999999997</v>
      </c>
      <c r="M269" s="39">
        <f>'Month (GWh)'!L269+M268</f>
        <v>1307.22</v>
      </c>
      <c r="N269" s="39">
        <f>'Month (GWh)'!M269+N268</f>
        <v>0</v>
      </c>
      <c r="O269" s="39">
        <f>'Month (GWh)'!N269+O268</f>
        <v>67697.8</v>
      </c>
      <c r="P269" s="39">
        <f>'Month (GWh)'!O269+P268</f>
        <v>431294.29999999993</v>
      </c>
    </row>
    <row r="270" spans="1:16" x14ac:dyDescent="0.3">
      <c r="A270" s="48">
        <f t="shared" si="18"/>
        <v>2021</v>
      </c>
      <c r="B270" s="36" t="s">
        <v>542</v>
      </c>
      <c r="C270" s="39">
        <f>'Month (GWh)'!B270+C269</f>
        <v>20064.680000000004</v>
      </c>
      <c r="D270" s="39">
        <f>'Month (GWh)'!C270+D269</f>
        <v>25923.619999999995</v>
      </c>
      <c r="E270" s="39">
        <f>'Month (GWh)'!D270+E269</f>
        <v>354992.05000000005</v>
      </c>
      <c r="F270" s="39">
        <f>'Month (GWh)'!E270+F269</f>
        <v>159863.82999999999</v>
      </c>
      <c r="G270" s="39">
        <f>'Month (GWh)'!F270+G269</f>
        <v>560844.18000000005</v>
      </c>
      <c r="H270" s="46">
        <f>'Month (GWh)'!G270+H269</f>
        <v>19304.04</v>
      </c>
      <c r="I270" s="39">
        <f>'Month (GWh)'!H270+I269</f>
        <v>13980.85</v>
      </c>
      <c r="J270" s="39">
        <f>'Month (GWh)'!I270+J269</f>
        <v>4299.0300000000007</v>
      </c>
      <c r="K270" s="39">
        <f>'Month (GWh)'!J270+K269</f>
        <v>0</v>
      </c>
      <c r="L270" s="39">
        <f>'Month (GWh)'!K270+L269</f>
        <v>41317.279999999999</v>
      </c>
      <c r="M270" s="39">
        <f>'Month (GWh)'!L270+M269</f>
        <v>1467.94</v>
      </c>
      <c r="N270" s="39">
        <f>'Month (GWh)'!M270+N269</f>
        <v>0</v>
      </c>
      <c r="O270" s="39">
        <f>'Month (GWh)'!N270+O269</f>
        <v>76070.12</v>
      </c>
      <c r="P270" s="39">
        <f>'Month (GWh)'!O270+P269</f>
        <v>484774.05999999994</v>
      </c>
    </row>
    <row r="271" spans="1:16" x14ac:dyDescent="0.3">
      <c r="A271" s="55">
        <v>2022</v>
      </c>
      <c r="B271" s="128" t="s">
        <v>524</v>
      </c>
      <c r="C271" s="56">
        <f>'Month (GWh)'!B271</f>
        <v>581.33000000000004</v>
      </c>
      <c r="D271" s="56">
        <f>'Month (GWh)'!C271</f>
        <v>829.53</v>
      </c>
      <c r="E271" s="56">
        <f>'Month (GWh)'!D271</f>
        <v>32835.07</v>
      </c>
      <c r="F271" s="56">
        <f>'Month (GWh)'!E271</f>
        <v>35434.78</v>
      </c>
      <c r="G271" s="56">
        <f>'Month (GWh)'!F271</f>
        <v>69680.710000000006</v>
      </c>
      <c r="H271" s="57">
        <f>'Month (GWh)'!G271</f>
        <v>3032.11</v>
      </c>
      <c r="I271" s="56">
        <f>'Month (GWh)'!H271</f>
        <v>1118.3699999999999</v>
      </c>
      <c r="J271" s="56">
        <f>'Month (GWh)'!I271</f>
        <v>548.49</v>
      </c>
      <c r="K271" s="56">
        <f>'Month (GWh)'!J271</f>
        <v>0</v>
      </c>
      <c r="L271" s="56">
        <f>'Month (GWh)'!K271</f>
        <v>4364.6099999999997</v>
      </c>
      <c r="M271" s="56">
        <f>'Month (GWh)'!L271</f>
        <v>123.94</v>
      </c>
      <c r="N271" s="56">
        <f>'Month (GWh)'!M271</f>
        <v>0</v>
      </c>
      <c r="O271" s="56">
        <f>'Month (GWh)'!N271</f>
        <v>8639.0300000000007</v>
      </c>
      <c r="P271" s="56">
        <f>'Month (GWh)'!O271</f>
        <v>61041.68</v>
      </c>
    </row>
    <row r="272" spans="1:16" x14ac:dyDescent="0.3">
      <c r="A272" s="32">
        <f t="shared" si="18"/>
        <v>2022</v>
      </c>
      <c r="B272" s="129" t="s">
        <v>552</v>
      </c>
      <c r="C272" s="39">
        <f>'Month (GWh)'!B272+C271</f>
        <v>581.33000000000004</v>
      </c>
      <c r="D272" s="39">
        <f>'Month (GWh)'!C272+D271</f>
        <v>872.08999999999992</v>
      </c>
      <c r="E272" s="39">
        <f>'Month (GWh)'!D272+E271</f>
        <v>64123.39</v>
      </c>
      <c r="F272" s="39">
        <f>'Month (GWh)'!E272+F271</f>
        <v>57359.59</v>
      </c>
      <c r="G272" s="39">
        <f>'Month (GWh)'!F272+G271</f>
        <v>122936.39000000001</v>
      </c>
      <c r="H272" s="46">
        <f>'Month (GWh)'!G272+H271</f>
        <v>8957.2199999999993</v>
      </c>
      <c r="I272" s="39">
        <f>'Month (GWh)'!H272+I271</f>
        <v>1616.98</v>
      </c>
      <c r="J272" s="39">
        <f>'Month (GWh)'!I272+J271</f>
        <v>1047.0999999999999</v>
      </c>
      <c r="K272" s="39">
        <f>'Month (GWh)'!J272+K271</f>
        <v>0</v>
      </c>
      <c r="L272" s="39">
        <f>'Month (GWh)'!K272+L271</f>
        <v>7668.48</v>
      </c>
      <c r="M272" s="39">
        <f>'Month (GWh)'!L272+M271</f>
        <v>251.69</v>
      </c>
      <c r="N272" s="39">
        <f>'Month (GWh)'!M272+N271</f>
        <v>0</v>
      </c>
      <c r="O272" s="39">
        <f>'Month (GWh)'!N272+O271</f>
        <v>18494.36</v>
      </c>
      <c r="P272" s="39">
        <f>'Month (GWh)'!O272+P271</f>
        <v>104442.03</v>
      </c>
    </row>
    <row r="273" spans="1:16" x14ac:dyDescent="0.3">
      <c r="A273" s="32">
        <f t="shared" si="18"/>
        <v>2022</v>
      </c>
      <c r="B273" s="129" t="s">
        <v>553</v>
      </c>
      <c r="C273" s="39">
        <f>'Month (GWh)'!B273+C272</f>
        <v>581.33000000000004</v>
      </c>
      <c r="D273" s="39">
        <f>'Month (GWh)'!C273+D272</f>
        <v>940.83999999999992</v>
      </c>
      <c r="E273" s="39">
        <f>'Month (GWh)'!D273+E272</f>
        <v>95175.28</v>
      </c>
      <c r="F273" s="39">
        <f>'Month (GWh)'!E273+F272</f>
        <v>81676.23</v>
      </c>
      <c r="G273" s="39">
        <f>'Month (GWh)'!F273+G272</f>
        <v>178373.66</v>
      </c>
      <c r="H273" s="46">
        <f>'Month (GWh)'!G273+H272</f>
        <v>19365.879999999997</v>
      </c>
      <c r="I273" s="39">
        <f>'Month (GWh)'!H273+I272</f>
        <v>2115.39</v>
      </c>
      <c r="J273" s="39">
        <f>'Month (GWh)'!I273+J272</f>
        <v>1545.51</v>
      </c>
      <c r="K273" s="39">
        <f>'Month (GWh)'!J273+K272</f>
        <v>0</v>
      </c>
      <c r="L273" s="39">
        <f>'Month (GWh)'!K273+L272</f>
        <v>11480.36</v>
      </c>
      <c r="M273" s="39">
        <f>'Month (GWh)'!L273+M272</f>
        <v>286.62</v>
      </c>
      <c r="N273" s="39">
        <f>'Month (GWh)'!M273+N272</f>
        <v>0</v>
      </c>
      <c r="O273" s="39">
        <f>'Month (GWh)'!N273+O272</f>
        <v>33248.239999999998</v>
      </c>
      <c r="P273" s="39">
        <f>'Month (GWh)'!O273+P272</f>
        <v>145125.41999999998</v>
      </c>
    </row>
    <row r="274" spans="1:16" x14ac:dyDescent="0.3">
      <c r="A274" s="32">
        <f t="shared" si="18"/>
        <v>2022</v>
      </c>
      <c r="B274" s="129" t="s">
        <v>554</v>
      </c>
      <c r="C274" s="39">
        <f>'Month (GWh)'!B274+C273</f>
        <v>581.33000000000004</v>
      </c>
      <c r="D274" s="39">
        <f>'Month (GWh)'!C274+D273</f>
        <v>940.83999999999992</v>
      </c>
      <c r="E274" s="39">
        <f>'Month (GWh)'!D274+E273</f>
        <v>120644.33</v>
      </c>
      <c r="F274" s="39">
        <f>'Month (GWh)'!E274+F273</f>
        <v>114714.63</v>
      </c>
      <c r="G274" s="39">
        <f>'Month (GWh)'!F274+G273</f>
        <v>236881.11</v>
      </c>
      <c r="H274" s="46">
        <f>'Month (GWh)'!G274+H273</f>
        <v>36421.35</v>
      </c>
      <c r="I274" s="39">
        <f>'Month (GWh)'!H274+I273</f>
        <v>7433.57</v>
      </c>
      <c r="J274" s="39">
        <f>'Month (GWh)'!I274+J273</f>
        <v>1860.8899999999999</v>
      </c>
      <c r="K274" s="39">
        <f>'Month (GWh)'!J274+K273</f>
        <v>0</v>
      </c>
      <c r="L274" s="39">
        <f>'Month (GWh)'!K274+L273</f>
        <v>15240.150000000001</v>
      </c>
      <c r="M274" s="39">
        <f>'Month (GWh)'!L274+M273</f>
        <v>299.04000000000002</v>
      </c>
      <c r="N274" s="39">
        <f>'Month (GWh)'!M274+N273</f>
        <v>0</v>
      </c>
      <c r="O274" s="39">
        <f>'Month (GWh)'!N274+O273</f>
        <v>59394.09</v>
      </c>
      <c r="P274" s="39">
        <f>'Month (GWh)'!O274+P273</f>
        <v>177487.02</v>
      </c>
    </row>
    <row r="275" spans="1:16" x14ac:dyDescent="0.3">
      <c r="A275" s="32">
        <f t="shared" si="18"/>
        <v>2022</v>
      </c>
      <c r="B275" s="129" t="s">
        <v>555</v>
      </c>
      <c r="C275" s="39">
        <f>'Month (GWh)'!B275+C274</f>
        <v>581.33000000000004</v>
      </c>
      <c r="D275" s="39">
        <f>'Month (GWh)'!C275+D274</f>
        <v>940.83999999999992</v>
      </c>
      <c r="E275" s="39">
        <f>'Month (GWh)'!D275+E274</f>
        <v>146625.03</v>
      </c>
      <c r="F275" s="39">
        <f>'Month (GWh)'!E275+F274</f>
        <v>136350.88</v>
      </c>
      <c r="G275" s="39">
        <f>'Month (GWh)'!F275+G274</f>
        <v>284498.06</v>
      </c>
      <c r="H275" s="46">
        <f>'Month (GWh)'!G275+H274</f>
        <v>55421.58</v>
      </c>
      <c r="I275" s="39">
        <f>'Month (GWh)'!H275+I274</f>
        <v>13047.4</v>
      </c>
      <c r="J275" s="39">
        <f>'Month (GWh)'!I275+J274</f>
        <v>2280.1799999999998</v>
      </c>
      <c r="K275" s="39">
        <f>'Month (GWh)'!J275+K274</f>
        <v>0</v>
      </c>
      <c r="L275" s="39">
        <f>'Month (GWh)'!K275+L274</f>
        <v>18642.830000000002</v>
      </c>
      <c r="M275" s="39">
        <f>'Month (GWh)'!L275+M274</f>
        <v>313.14000000000004</v>
      </c>
      <c r="N275" s="39">
        <f>'Month (GWh)'!M275+N274</f>
        <v>0</v>
      </c>
      <c r="O275" s="39">
        <f>'Month (GWh)'!N275+O274</f>
        <v>87424.94</v>
      </c>
      <c r="P275" s="39">
        <f>'Month (GWh)'!O275+P274</f>
        <v>197073.12</v>
      </c>
    </row>
    <row r="276" spans="1:16" x14ac:dyDescent="0.3">
      <c r="A276" s="32">
        <f t="shared" si="18"/>
        <v>2022</v>
      </c>
      <c r="B276" s="129" t="s">
        <v>556</v>
      </c>
      <c r="C276" s="39">
        <f>'Month (GWh)'!B276+C275</f>
        <v>581.33000000000004</v>
      </c>
      <c r="D276" s="39">
        <f>'Month (GWh)'!C276+D275</f>
        <v>940.83999999999992</v>
      </c>
      <c r="E276" s="39">
        <f>'Month (GWh)'!D276+E275</f>
        <v>171083.55</v>
      </c>
      <c r="F276" s="39">
        <f>'Month (GWh)'!E276+F275</f>
        <v>151743.83000000002</v>
      </c>
      <c r="G276" s="39">
        <f>'Month (GWh)'!F276+G275</f>
        <v>324349.53000000003</v>
      </c>
      <c r="H276" s="46">
        <f>'Month (GWh)'!G276+H275</f>
        <v>73515.28</v>
      </c>
      <c r="I276" s="39">
        <f>'Month (GWh)'!H276+I275</f>
        <v>18158.21</v>
      </c>
      <c r="J276" s="39">
        <f>'Month (GWh)'!I276+J275</f>
        <v>2391.52</v>
      </c>
      <c r="K276" s="39">
        <f>'Month (GWh)'!J276+K275</f>
        <v>0</v>
      </c>
      <c r="L276" s="39">
        <f>'Month (GWh)'!K276+L275</f>
        <v>22001.040000000001</v>
      </c>
      <c r="M276" s="39">
        <f>'Month (GWh)'!L276+M275</f>
        <v>346.63000000000005</v>
      </c>
      <c r="N276" s="39">
        <f>'Month (GWh)'!M276+N275</f>
        <v>0</v>
      </c>
      <c r="O276" s="39">
        <f>'Month (GWh)'!N276+O275</f>
        <v>114021.15</v>
      </c>
      <c r="P276" s="39">
        <f>'Month (GWh)'!O276+P275</f>
        <v>210328.37</v>
      </c>
    </row>
    <row r="277" spans="1:16" x14ac:dyDescent="0.3">
      <c r="A277" s="32">
        <f t="shared" si="18"/>
        <v>2022</v>
      </c>
      <c r="B277" s="129" t="s">
        <v>557</v>
      </c>
      <c r="C277" s="39">
        <f>'Month (GWh)'!B277+C276</f>
        <v>581.33000000000004</v>
      </c>
      <c r="D277" s="39">
        <f>'Month (GWh)'!C277+D276</f>
        <v>940.83999999999992</v>
      </c>
      <c r="E277" s="39">
        <f>'Month (GWh)'!D277+E276</f>
        <v>201182.61</v>
      </c>
      <c r="F277" s="39">
        <f>'Month (GWh)'!E277+F276</f>
        <v>161363.98000000001</v>
      </c>
      <c r="G277" s="39">
        <f>'Month (GWh)'!F277+G276</f>
        <v>364068.73000000004</v>
      </c>
      <c r="H277" s="46">
        <f>'Month (GWh)'!G277+H276</f>
        <v>92022.75</v>
      </c>
      <c r="I277" s="39">
        <f>'Month (GWh)'!H277+I276</f>
        <v>23797.61</v>
      </c>
      <c r="J277" s="39">
        <f>'Month (GWh)'!I277+J276</f>
        <v>2830.06</v>
      </c>
      <c r="K277" s="39">
        <f>'Month (GWh)'!J277+K276</f>
        <v>0</v>
      </c>
      <c r="L277" s="39">
        <f>'Month (GWh)'!K277+L276</f>
        <v>25714.260000000002</v>
      </c>
      <c r="M277" s="39">
        <f>'Month (GWh)'!L277+M276</f>
        <v>378.48000000000008</v>
      </c>
      <c r="N277" s="39">
        <f>'Month (GWh)'!M277+N276</f>
        <v>0</v>
      </c>
      <c r="O277" s="39">
        <f>'Month (GWh)'!N277+O276</f>
        <v>141913.07999999999</v>
      </c>
      <c r="P277" s="39">
        <f>'Month (GWh)'!O277+P276</f>
        <v>222155.63999999998</v>
      </c>
    </row>
    <row r="278" spans="1:16" x14ac:dyDescent="0.3">
      <c r="A278" s="32">
        <f t="shared" si="18"/>
        <v>2022</v>
      </c>
      <c r="B278" s="129" t="s">
        <v>558</v>
      </c>
      <c r="C278" s="39">
        <f>'Month (GWh)'!B278+C277</f>
        <v>581.33000000000004</v>
      </c>
      <c r="D278" s="39">
        <f>'Month (GWh)'!C278+D277</f>
        <v>940.83999999999992</v>
      </c>
      <c r="E278" s="39">
        <f>'Month (GWh)'!D278+E277</f>
        <v>228754.69999999998</v>
      </c>
      <c r="F278" s="39">
        <f>'Month (GWh)'!E278+F277</f>
        <v>173712.98</v>
      </c>
      <c r="G278" s="39">
        <f>'Month (GWh)'!F278+G277</f>
        <v>403989.82000000007</v>
      </c>
      <c r="H278" s="46">
        <f>'Month (GWh)'!G278+H277</f>
        <v>109486.95999999999</v>
      </c>
      <c r="I278" s="39">
        <f>'Month (GWh)'!H278+I277</f>
        <v>29528.04</v>
      </c>
      <c r="J278" s="39">
        <f>'Month (GWh)'!I278+J277</f>
        <v>3353.87</v>
      </c>
      <c r="K278" s="39">
        <f>'Month (GWh)'!J278+K277</f>
        <v>0</v>
      </c>
      <c r="L278" s="39">
        <f>'Month (GWh)'!K278+L277</f>
        <v>29430.260000000002</v>
      </c>
      <c r="M278" s="39">
        <f>'Month (GWh)'!L278+M277</f>
        <v>442.2700000000001</v>
      </c>
      <c r="N278" s="39">
        <f>'Month (GWh)'!M278+N277</f>
        <v>0</v>
      </c>
      <c r="O278" s="39">
        <f>'Month (GWh)'!N278+O277</f>
        <v>168887.52</v>
      </c>
      <c r="P278" s="39">
        <f>'Month (GWh)'!O278+P277</f>
        <v>235102.3</v>
      </c>
    </row>
    <row r="279" spans="1:16" x14ac:dyDescent="0.3">
      <c r="A279" s="32">
        <f t="shared" si="18"/>
        <v>2022</v>
      </c>
      <c r="B279" s="129" t="s">
        <v>559</v>
      </c>
      <c r="C279" s="39">
        <f>'Month (GWh)'!B279+C278</f>
        <v>581.33000000000004</v>
      </c>
      <c r="D279" s="39">
        <f>'Month (GWh)'!C279+D278</f>
        <v>940.83999999999992</v>
      </c>
      <c r="E279" s="39">
        <f>'Month (GWh)'!D279+E278</f>
        <v>246369.65</v>
      </c>
      <c r="F279" s="39">
        <f>'Month (GWh)'!E279+F278</f>
        <v>194821.95</v>
      </c>
      <c r="G279" s="39">
        <f>'Month (GWh)'!F279+G278</f>
        <v>442713.7300000001</v>
      </c>
      <c r="H279" s="46">
        <f>'Month (GWh)'!G279+H278</f>
        <v>128379.48999999999</v>
      </c>
      <c r="I279" s="39">
        <f>'Month (GWh)'!H279+I278</f>
        <v>34578.130000000005</v>
      </c>
      <c r="J279" s="39">
        <f>'Month (GWh)'!I279+J278</f>
        <v>3873.7599999999998</v>
      </c>
      <c r="K279" s="39">
        <f>'Month (GWh)'!J279+K278</f>
        <v>0</v>
      </c>
      <c r="L279" s="39">
        <f>'Month (GWh)'!K279+L278</f>
        <v>32650.350000000002</v>
      </c>
      <c r="M279" s="39">
        <f>'Month (GWh)'!L279+M278</f>
        <v>593.67000000000007</v>
      </c>
      <c r="N279" s="39">
        <f>'Month (GWh)'!M279+N278</f>
        <v>0</v>
      </c>
      <c r="O279" s="39">
        <f>'Month (GWh)'!N279+O278</f>
        <v>196201.63</v>
      </c>
      <c r="P279" s="39">
        <f>'Month (GWh)'!O279+P278</f>
        <v>246512.11</v>
      </c>
    </row>
    <row r="280" spans="1:16" x14ac:dyDescent="0.3">
      <c r="A280" s="32">
        <f t="shared" si="18"/>
        <v>2022</v>
      </c>
      <c r="B280" s="129" t="s">
        <v>560</v>
      </c>
      <c r="C280" s="39">
        <f>'Month (GWh)'!B280+C279</f>
        <v>581.33000000000004</v>
      </c>
      <c r="D280" s="39">
        <f>'Month (GWh)'!C280+D279</f>
        <v>940.83999999999992</v>
      </c>
      <c r="E280" s="39">
        <f>'Month (GWh)'!D280+E279</f>
        <v>275293.88</v>
      </c>
      <c r="F280" s="39">
        <f>'Month (GWh)'!E280+F279</f>
        <v>215646.16</v>
      </c>
      <c r="G280" s="39">
        <f>'Month (GWh)'!F280+G279</f>
        <v>492462.1700000001</v>
      </c>
      <c r="H280" s="46">
        <f>'Month (GWh)'!G280+H279</f>
        <v>147049.85999999999</v>
      </c>
      <c r="I280" s="39">
        <f>'Month (GWh)'!H280+I279</f>
        <v>40238.790000000008</v>
      </c>
      <c r="J280" s="39">
        <f>'Month (GWh)'!I280+J279</f>
        <v>4484.7999999999993</v>
      </c>
      <c r="K280" s="39">
        <f>'Month (GWh)'!J280+K279</f>
        <v>0</v>
      </c>
      <c r="L280" s="39">
        <f>'Month (GWh)'!K280+L279</f>
        <v>35706.950000000004</v>
      </c>
      <c r="M280" s="39">
        <f>'Month (GWh)'!L280+M279</f>
        <v>726.1400000000001</v>
      </c>
      <c r="N280" s="39">
        <f>'Month (GWh)'!M280+N279</f>
        <v>0</v>
      </c>
      <c r="O280" s="39">
        <f>'Month (GWh)'!N280+O279</f>
        <v>223721.72</v>
      </c>
      <c r="P280" s="39">
        <f>'Month (GWh)'!O280+P279</f>
        <v>268740.45999999996</v>
      </c>
    </row>
    <row r="281" spans="1:16" x14ac:dyDescent="0.3">
      <c r="A281" s="32">
        <f t="shared" si="18"/>
        <v>2022</v>
      </c>
      <c r="B281" s="129" t="s">
        <v>561</v>
      </c>
      <c r="C281" s="39">
        <f>'Month (GWh)'!B281+C280</f>
        <v>581.33000000000004</v>
      </c>
      <c r="D281" s="39">
        <f>'Month (GWh)'!C281+D280</f>
        <v>940.83999999999992</v>
      </c>
      <c r="E281" s="39">
        <f>'Month (GWh)'!D281+E280</f>
        <v>302542.87</v>
      </c>
      <c r="F281" s="39">
        <f>'Month (GWh)'!E281+F280</f>
        <v>241413.37</v>
      </c>
      <c r="G281" s="39">
        <f>'Month (GWh)'!F281+G280</f>
        <v>545478.37000000011</v>
      </c>
      <c r="H281" s="46">
        <f>'Month (GWh)'!G281+H280</f>
        <v>155843.01999999999</v>
      </c>
      <c r="I281" s="39">
        <f>'Month (GWh)'!H281+I280</f>
        <v>45193.000000000007</v>
      </c>
      <c r="J281" s="39">
        <f>'Month (GWh)'!I281+J280</f>
        <v>4891.4999999999991</v>
      </c>
      <c r="K281" s="39">
        <f>'Month (GWh)'!J281+K280</f>
        <v>0</v>
      </c>
      <c r="L281" s="39">
        <f>'Month (GWh)'!K281+L280</f>
        <v>39330.94</v>
      </c>
      <c r="M281" s="39">
        <f>'Month (GWh)'!L281+M280</f>
        <v>863.30000000000007</v>
      </c>
      <c r="N281" s="39">
        <f>'Month (GWh)'!M281+N280</f>
        <v>0</v>
      </c>
      <c r="O281" s="39">
        <f>'Month (GWh)'!N281+O280</f>
        <v>241230.24</v>
      </c>
      <c r="P281" s="39">
        <f>'Month (GWh)'!O281+P280</f>
        <v>304248.13999999996</v>
      </c>
    </row>
    <row r="282" spans="1:16" x14ac:dyDescent="0.3">
      <c r="A282" s="48">
        <f t="shared" si="18"/>
        <v>2022</v>
      </c>
      <c r="B282" s="129" t="s">
        <v>562</v>
      </c>
      <c r="C282" s="49">
        <f>'Month (GWh)'!B282+C281</f>
        <v>581.33000000000004</v>
      </c>
      <c r="D282" s="49">
        <f>'Month (GWh)'!C282+D281</f>
        <v>1179.25</v>
      </c>
      <c r="E282" s="49">
        <f>'Month (GWh)'!D282+E281</f>
        <v>338697.86</v>
      </c>
      <c r="F282" s="49">
        <f>'Month (GWh)'!E282+F281</f>
        <v>277832.73</v>
      </c>
      <c r="G282" s="49">
        <f>'Month (GWh)'!F282+G281</f>
        <v>618291.13000000012</v>
      </c>
      <c r="H282" s="50">
        <f>'Month (GWh)'!G282+H281</f>
        <v>169126.22</v>
      </c>
      <c r="I282" s="49">
        <f>'Month (GWh)'!H282+I281</f>
        <v>45720.290000000008</v>
      </c>
      <c r="J282" s="49">
        <f>'Month (GWh)'!I282+J281</f>
        <v>5409.8799999999992</v>
      </c>
      <c r="K282" s="49">
        <f>'Month (GWh)'!J282+K281</f>
        <v>0</v>
      </c>
      <c r="L282" s="49">
        <f>'Month (GWh)'!K282+L281</f>
        <v>44005.39</v>
      </c>
      <c r="M282" s="49">
        <f>'Month (GWh)'!L282+M281</f>
        <v>1012.3100000000001</v>
      </c>
      <c r="N282" s="49">
        <f>'Month (GWh)'!M282+N281</f>
        <v>0</v>
      </c>
      <c r="O282" s="49">
        <f>'Month (GWh)'!N282+O281</f>
        <v>259864.18</v>
      </c>
      <c r="P282" s="49">
        <f>'Month (GWh)'!O282+P281</f>
        <v>358426.94999999995</v>
      </c>
    </row>
    <row r="283" spans="1:16" x14ac:dyDescent="0.3">
      <c r="A283" s="55">
        <v>2023</v>
      </c>
      <c r="B283" s="128" t="s">
        <v>564</v>
      </c>
      <c r="C283" s="56">
        <f>'Month (GWh)'!B283</f>
        <v>0</v>
      </c>
      <c r="D283" s="56">
        <f>'Month (GWh)'!C283</f>
        <v>68.66</v>
      </c>
      <c r="E283" s="56">
        <f>'Month (GWh)'!D283</f>
        <v>32498.66</v>
      </c>
      <c r="F283" s="56">
        <f>'Month (GWh)'!E283</f>
        <v>31079.360000000001</v>
      </c>
      <c r="G283" s="56">
        <f>'Month (GWh)'!F283</f>
        <v>63646.68</v>
      </c>
      <c r="H283" s="57">
        <f>'Month (GWh)'!G283</f>
        <v>10552.78</v>
      </c>
      <c r="I283" s="56">
        <f>'Month (GWh)'!H283</f>
        <v>443.1</v>
      </c>
      <c r="J283" s="56">
        <f>'Month (GWh)'!I283</f>
        <v>443.1</v>
      </c>
      <c r="K283" s="56">
        <f>'Month (GWh)'!J283</f>
        <v>0</v>
      </c>
      <c r="L283" s="56">
        <f>'Month (GWh)'!K283</f>
        <v>4261.57</v>
      </c>
      <c r="M283" s="56">
        <f>'Month (GWh)'!L283</f>
        <v>151.47</v>
      </c>
      <c r="N283" s="56">
        <f>'Month (GWh)'!M283</f>
        <v>0</v>
      </c>
      <c r="O283" s="56">
        <f>'Month (GWh)'!N283</f>
        <v>15408.92</v>
      </c>
      <c r="P283" s="56">
        <f>'Month (GWh)'!O283</f>
        <v>48237.760000000002</v>
      </c>
    </row>
    <row r="284" spans="1:16" x14ac:dyDescent="0.3">
      <c r="A284" s="32">
        <f t="shared" si="18"/>
        <v>2023</v>
      </c>
      <c r="B284" s="14" t="s">
        <v>619</v>
      </c>
      <c r="C284" s="39">
        <f>'Month (GWh)'!B284+C283</f>
        <v>0</v>
      </c>
      <c r="D284" s="39">
        <f>'Month (GWh)'!C284+D283</f>
        <v>199.1</v>
      </c>
      <c r="E284" s="39">
        <f>'Month (GWh)'!D284+E283</f>
        <v>60219.14</v>
      </c>
      <c r="F284" s="39">
        <f>'Month (GWh)'!E284+F283</f>
        <v>53947.58</v>
      </c>
      <c r="G284" s="39">
        <f>'Month (GWh)'!F284+G283</f>
        <v>114365.82</v>
      </c>
      <c r="H284" s="46">
        <f>'Month (GWh)'!G284+H283</f>
        <v>21590.27</v>
      </c>
      <c r="I284" s="39">
        <f>'Month (GWh)'!H284+I283</f>
        <v>879.61</v>
      </c>
      <c r="J284" s="39">
        <f>'Month (GWh)'!I284+J283</f>
        <v>879.61</v>
      </c>
      <c r="K284" s="39">
        <f>'Month (GWh)'!J284+K283</f>
        <v>0</v>
      </c>
      <c r="L284" s="39">
        <f>'Month (GWh)'!K284+L283</f>
        <v>8010.68</v>
      </c>
      <c r="M284" s="39">
        <f>'Month (GWh)'!L284+M283</f>
        <v>279.74</v>
      </c>
      <c r="N284" s="39">
        <f>'Month (GWh)'!M284+N283</f>
        <v>0</v>
      </c>
      <c r="O284" s="39">
        <f>'Month (GWh)'!N284+O283</f>
        <v>30760.3</v>
      </c>
      <c r="P284" s="39">
        <f>'Month (GWh)'!O284+P283</f>
        <v>83605.510000000009</v>
      </c>
    </row>
    <row r="285" spans="1:16" x14ac:dyDescent="0.3">
      <c r="A285" s="32">
        <f t="shared" si="18"/>
        <v>2023</v>
      </c>
      <c r="B285" s="14" t="s">
        <v>620</v>
      </c>
      <c r="C285" s="39">
        <f>'Month (GWh)'!B285+C284</f>
        <v>21</v>
      </c>
      <c r="D285" s="39">
        <f>'Month (GWh)'!C285+D284</f>
        <v>352.03999999999996</v>
      </c>
      <c r="E285" s="39">
        <f>'Month (GWh)'!D285+E284</f>
        <v>90500.12</v>
      </c>
      <c r="F285" s="39">
        <f>'Month (GWh)'!E285+F284</f>
        <v>87114.16</v>
      </c>
      <c r="G285" s="39">
        <f>'Month (GWh)'!F285+G284</f>
        <v>177987.31</v>
      </c>
      <c r="H285" s="46">
        <f>'Month (GWh)'!G285+H284</f>
        <v>32809.11</v>
      </c>
      <c r="I285" s="39">
        <f>'Month (GWh)'!H285+I284</f>
        <v>1214.76</v>
      </c>
      <c r="J285" s="39">
        <f>'Month (GWh)'!I285+J284</f>
        <v>1214.76</v>
      </c>
      <c r="K285" s="39">
        <f>'Month (GWh)'!J285+K284</f>
        <v>0</v>
      </c>
      <c r="L285" s="39">
        <f>'Month (GWh)'!K285+L284</f>
        <v>12332.42</v>
      </c>
      <c r="M285" s="39">
        <f>'Month (GWh)'!L285+M284</f>
        <v>435.83000000000004</v>
      </c>
      <c r="N285" s="39">
        <f>'Month (GWh)'!M285+N284</f>
        <v>0</v>
      </c>
      <c r="O285" s="39">
        <f>'Month (GWh)'!N285+O284</f>
        <v>46792.119999999995</v>
      </c>
      <c r="P285" s="39">
        <f>'Month (GWh)'!O285+P284</f>
        <v>131195.18</v>
      </c>
    </row>
    <row r="286" spans="1:16" x14ac:dyDescent="0.3">
      <c r="A286" s="32">
        <f t="shared" si="18"/>
        <v>2023</v>
      </c>
      <c r="B286" s="14" t="s">
        <v>621</v>
      </c>
      <c r="C286" s="39">
        <f>'Month (GWh)'!B286+C285</f>
        <v>21</v>
      </c>
      <c r="D286" s="39">
        <f>'Month (GWh)'!C286+D285</f>
        <v>352.03999999999996</v>
      </c>
      <c r="E286" s="39">
        <f>'Month (GWh)'!D286+E285</f>
        <v>113165.79999999999</v>
      </c>
      <c r="F286" s="39">
        <f>'Month (GWh)'!E286+F285</f>
        <v>119145.14</v>
      </c>
      <c r="G286" s="39">
        <f>'Month (GWh)'!F286+G285</f>
        <v>232683.97</v>
      </c>
      <c r="H286" s="46">
        <f>'Month (GWh)'!G286+H285</f>
        <v>50726.240000000005</v>
      </c>
      <c r="I286" s="39">
        <f>'Month (GWh)'!H286+I285</f>
        <v>6481.08</v>
      </c>
      <c r="J286" s="39">
        <f>'Month (GWh)'!I286+J285</f>
        <v>1706.55</v>
      </c>
      <c r="K286" s="39">
        <f>'Month (GWh)'!J286+K285</f>
        <v>0</v>
      </c>
      <c r="L286" s="39">
        <f>'Month (GWh)'!K286+L285</f>
        <v>15899.09</v>
      </c>
      <c r="M286" s="39">
        <f>'Month (GWh)'!L286+M285</f>
        <v>513.63</v>
      </c>
      <c r="N286" s="39">
        <f>'Month (GWh)'!M286+N285</f>
        <v>0</v>
      </c>
      <c r="O286" s="39">
        <f>'Month (GWh)'!N286+O285</f>
        <v>73620.03</v>
      </c>
      <c r="P286" s="39">
        <f>'Month (GWh)'!O286+P285</f>
        <v>159063.93</v>
      </c>
    </row>
    <row r="287" spans="1:16" x14ac:dyDescent="0.3">
      <c r="A287" s="32">
        <f t="shared" si="18"/>
        <v>2023</v>
      </c>
      <c r="B287" s="14" t="s">
        <v>622</v>
      </c>
      <c r="C287" s="39">
        <f>'Month (GWh)'!B287+C286</f>
        <v>21</v>
      </c>
      <c r="D287" s="39">
        <f>'Month (GWh)'!C287+D286</f>
        <v>352.03999999999996</v>
      </c>
      <c r="E287" s="39">
        <f>'Month (GWh)'!D287+E286</f>
        <v>127162.24999999999</v>
      </c>
      <c r="F287" s="39">
        <f>'Month (GWh)'!E287+F286</f>
        <v>147147.09</v>
      </c>
      <c r="G287" s="39">
        <f>'Month (GWh)'!F287+G286</f>
        <v>274682.38</v>
      </c>
      <c r="H287" s="46">
        <f>'Month (GWh)'!G287+H286</f>
        <v>68842.09</v>
      </c>
      <c r="I287" s="39">
        <f>'Month (GWh)'!H287+I286</f>
        <v>12043.8</v>
      </c>
      <c r="J287" s="39">
        <f>'Month (GWh)'!I287+J286</f>
        <v>2148.8000000000002</v>
      </c>
      <c r="K287" s="39">
        <f>'Month (GWh)'!J287+K286</f>
        <v>0</v>
      </c>
      <c r="L287" s="39">
        <f>'Month (GWh)'!K287+L286</f>
        <v>19454.84</v>
      </c>
      <c r="M287" s="39">
        <f>'Month (GWh)'!L287+M286</f>
        <v>629.29999999999995</v>
      </c>
      <c r="N287" s="39">
        <f>'Month (GWh)'!M287+N286</f>
        <v>0</v>
      </c>
      <c r="O287" s="39">
        <f>'Month (GWh)'!N287+O286</f>
        <v>100970.03</v>
      </c>
      <c r="P287" s="39">
        <f>'Month (GWh)'!O287+P286</f>
        <v>173712.34</v>
      </c>
    </row>
    <row r="288" spans="1:16" x14ac:dyDescent="0.3">
      <c r="A288" s="32">
        <f t="shared" si="18"/>
        <v>2023</v>
      </c>
      <c r="B288" s="14" t="s">
        <v>623</v>
      </c>
      <c r="C288" s="39">
        <f>'Month (GWh)'!B288+C287</f>
        <v>21</v>
      </c>
      <c r="D288" s="39">
        <f>'Month (GWh)'!C288+D287</f>
        <v>352.03999999999996</v>
      </c>
      <c r="E288" s="39">
        <f>'Month (GWh)'!D288+E287</f>
        <v>137135.69999999998</v>
      </c>
      <c r="F288" s="39">
        <f>'Month (GWh)'!E288+F287</f>
        <v>152932.5</v>
      </c>
      <c r="G288" s="39">
        <f>'Month (GWh)'!F288+G287</f>
        <v>290441.25</v>
      </c>
      <c r="H288" s="46">
        <f>'Month (GWh)'!G288+H287</f>
        <v>73868.92</v>
      </c>
      <c r="I288" s="39">
        <f>'Month (GWh)'!H288+I287</f>
        <v>14552.72</v>
      </c>
      <c r="J288" s="39">
        <f>'Month (GWh)'!I288+J287</f>
        <v>2314.84</v>
      </c>
      <c r="K288" s="39">
        <f>'Month (GWh)'!J288+K287</f>
        <v>0</v>
      </c>
      <c r="L288" s="39">
        <f>'Month (GWh)'!K288+L287</f>
        <v>22622.560000000001</v>
      </c>
      <c r="M288" s="39">
        <f>'Month (GWh)'!L288+M287</f>
        <v>739.84999999999991</v>
      </c>
      <c r="N288" s="39">
        <f>'Month (GWh)'!M288+N287</f>
        <v>0</v>
      </c>
      <c r="O288" s="39">
        <f>'Month (GWh)'!N288+O287</f>
        <v>111784.05</v>
      </c>
      <c r="P288" s="39">
        <f>'Month (GWh)'!O288+P287</f>
        <v>178657.18</v>
      </c>
    </row>
    <row r="289" spans="1:16" x14ac:dyDescent="0.3">
      <c r="A289" s="32">
        <f t="shared" ref="A289:A294" si="19">A288</f>
        <v>2023</v>
      </c>
      <c r="B289" s="14" t="s">
        <v>624</v>
      </c>
      <c r="C289" s="39">
        <f>'Month (GWh)'!B289+C288</f>
        <v>21</v>
      </c>
      <c r="D289" s="39">
        <f>'Month (GWh)'!C289+D288</f>
        <v>352.03999999999996</v>
      </c>
      <c r="E289" s="39">
        <f>'Month (GWh)'!D289+E288</f>
        <v>158573.06</v>
      </c>
      <c r="F289" s="39">
        <f>'Month (GWh)'!E289+F288</f>
        <v>154516.53</v>
      </c>
      <c r="G289" s="39">
        <f>'Month (GWh)'!F289+G288</f>
        <v>313462.64</v>
      </c>
      <c r="H289" s="46">
        <f>'Month (GWh)'!G289+H288</f>
        <v>82085.739999999991</v>
      </c>
      <c r="I289" s="39">
        <f>'Month (GWh)'!H289+I288</f>
        <v>18182.07</v>
      </c>
      <c r="J289" s="39">
        <f>'Month (GWh)'!I289+J288</f>
        <v>2835.9</v>
      </c>
      <c r="K289" s="39">
        <f>'Month (GWh)'!J289+K288</f>
        <v>0</v>
      </c>
      <c r="L289" s="39">
        <f>'Month (GWh)'!K289+L288</f>
        <v>26073.39</v>
      </c>
      <c r="M289" s="39">
        <f>'Month (GWh)'!L289+M288</f>
        <v>866.8</v>
      </c>
      <c r="N289" s="39">
        <f>'Month (GWh)'!M289+N288</f>
        <v>0</v>
      </c>
      <c r="O289" s="39">
        <f>'Month (GWh)'!N289+O288</f>
        <v>127208</v>
      </c>
      <c r="P289" s="39">
        <f>'Month (GWh)'!O289+P288</f>
        <v>186254.62</v>
      </c>
    </row>
    <row r="290" spans="1:16" x14ac:dyDescent="0.3">
      <c r="A290" s="32">
        <f t="shared" si="19"/>
        <v>2023</v>
      </c>
      <c r="B290" s="14" t="s">
        <v>625</v>
      </c>
      <c r="C290" s="39">
        <f>'Month (GWh)'!B290+C289</f>
        <v>21</v>
      </c>
      <c r="D290" s="39">
        <f>'Month (GWh)'!C290+D289</f>
        <v>352.03999999999996</v>
      </c>
      <c r="E290" s="39">
        <f>'Month (GWh)'!D290+E289</f>
        <v>179657.07</v>
      </c>
      <c r="F290" s="39">
        <f>'Month (GWh)'!E290+F289</f>
        <v>159628.31</v>
      </c>
      <c r="G290" s="39">
        <f>'Month (GWh)'!F290+G289</f>
        <v>339658.43</v>
      </c>
      <c r="H290" s="46">
        <f>'Month (GWh)'!G290+H289</f>
        <v>88758.2</v>
      </c>
      <c r="I290" s="39">
        <f>'Month (GWh)'!H290+I289</f>
        <v>20907.45</v>
      </c>
      <c r="J290" s="39">
        <f>'Month (GWh)'!I290+J289</f>
        <v>3120.6</v>
      </c>
      <c r="K290" s="39">
        <f>'Month (GWh)'!J290+K289</f>
        <v>0</v>
      </c>
      <c r="L290" s="39">
        <f>'Month (GWh)'!K290+L289</f>
        <v>29263.279999999999</v>
      </c>
      <c r="M290" s="39">
        <f>'Month (GWh)'!L290+M289</f>
        <v>986.56</v>
      </c>
      <c r="N290" s="39">
        <f>'Month (GWh)'!M290+N289</f>
        <v>0</v>
      </c>
      <c r="O290" s="39">
        <f>'Month (GWh)'!N290+O289</f>
        <v>139915.49</v>
      </c>
      <c r="P290" s="39">
        <f>'Month (GWh)'!O290+P289</f>
        <v>199742.93</v>
      </c>
    </row>
    <row r="291" spans="1:16" x14ac:dyDescent="0.3">
      <c r="A291" s="32">
        <f t="shared" si="19"/>
        <v>2023</v>
      </c>
      <c r="B291" s="14" t="s">
        <v>626</v>
      </c>
      <c r="C291" s="39">
        <f>'Month (GWh)'!B291+C290</f>
        <v>21</v>
      </c>
      <c r="D291" s="39">
        <f>'Month (GWh)'!C291+D290</f>
        <v>352.03999999999996</v>
      </c>
      <c r="E291" s="39">
        <f>'Month (GWh)'!D291+E290</f>
        <v>189485.36000000002</v>
      </c>
      <c r="F291" s="39">
        <f>'Month (GWh)'!E291+F290</f>
        <v>164976.34</v>
      </c>
      <c r="G291" s="39">
        <f>'Month (GWh)'!F291+G290</f>
        <v>354834.75</v>
      </c>
      <c r="H291" s="46">
        <f>'Month (GWh)'!G291+H290</f>
        <v>91323.849999999991</v>
      </c>
      <c r="I291" s="39">
        <f>'Month (GWh)'!H291+I290</f>
        <v>22511.38</v>
      </c>
      <c r="J291" s="39">
        <f>'Month (GWh)'!I291+J290</f>
        <v>3141.02</v>
      </c>
      <c r="K291" s="39">
        <f>'Month (GWh)'!J291+K290</f>
        <v>0</v>
      </c>
      <c r="L291" s="39">
        <f>'Month (GWh)'!K291+L290</f>
        <v>32066.98</v>
      </c>
      <c r="M291" s="39">
        <f>'Month (GWh)'!L291+M290</f>
        <v>1029.6699999999998</v>
      </c>
      <c r="N291" s="39">
        <f>'Month (GWh)'!M291+N290</f>
        <v>0</v>
      </c>
      <c r="O291" s="39">
        <f>'Month (GWh)'!N291+O290</f>
        <v>146931.88999999998</v>
      </c>
      <c r="P291" s="39">
        <f>'Month (GWh)'!O291+P290</f>
        <v>207902.85</v>
      </c>
    </row>
    <row r="292" spans="1:16" x14ac:dyDescent="0.3">
      <c r="A292" s="32">
        <f t="shared" si="19"/>
        <v>2023</v>
      </c>
      <c r="B292" s="14" t="s">
        <v>627</v>
      </c>
      <c r="C292" s="39">
        <f>'Month (GWh)'!B292+C291</f>
        <v>21</v>
      </c>
      <c r="D292" s="39">
        <f>'Month (GWh)'!C292+D291</f>
        <v>355.23999999999995</v>
      </c>
      <c r="E292" s="39">
        <f>'Month (GWh)'!D292+E291</f>
        <v>213545.1</v>
      </c>
      <c r="F292" s="39">
        <f>'Month (GWh)'!E292+F291</f>
        <v>175744.04</v>
      </c>
      <c r="G292" s="39">
        <f>'Month (GWh)'!F292+G291</f>
        <v>389665.39</v>
      </c>
      <c r="H292" s="46">
        <f>'Month (GWh)'!G292+H291</f>
        <v>97397.939999999988</v>
      </c>
      <c r="I292" s="39">
        <f>'Month (GWh)'!H292+I291</f>
        <v>22631.59</v>
      </c>
      <c r="J292" s="39">
        <f>'Month (GWh)'!I292+J291</f>
        <v>3183.66</v>
      </c>
      <c r="K292" s="39">
        <f>'Month (GWh)'!J292+K291</f>
        <v>0</v>
      </c>
      <c r="L292" s="39">
        <f>'Month (GWh)'!K292+L291</f>
        <v>35388.339999999997</v>
      </c>
      <c r="M292" s="39">
        <f>'Month (GWh)'!L292+M291</f>
        <v>1155.2499999999998</v>
      </c>
      <c r="N292" s="39">
        <f>'Month (GWh)'!M292+N291</f>
        <v>0</v>
      </c>
      <c r="O292" s="39">
        <f>'Month (GWh)'!N292+O291</f>
        <v>156573.12999999998</v>
      </c>
      <c r="P292" s="39">
        <f>'Month (GWh)'!O292+P291</f>
        <v>233092.25</v>
      </c>
    </row>
    <row r="293" spans="1:16" x14ac:dyDescent="0.3">
      <c r="A293" s="32">
        <f t="shared" si="19"/>
        <v>2023</v>
      </c>
      <c r="B293" s="14" t="s">
        <v>628</v>
      </c>
      <c r="C293" s="39">
        <f>'Month (GWh)'!B293+C292</f>
        <v>21</v>
      </c>
      <c r="D293" s="39">
        <f>'Month (GWh)'!C293+D292</f>
        <v>367.65999999999997</v>
      </c>
      <c r="E293" s="39">
        <f>'Month (GWh)'!D293+E292</f>
        <v>246325.37</v>
      </c>
      <c r="F293" s="39">
        <f>'Month (GWh)'!E293+F292</f>
        <v>191479.04000000001</v>
      </c>
      <c r="G293" s="39">
        <f>'Month (GWh)'!F293+G292</f>
        <v>438193.08</v>
      </c>
      <c r="H293" s="46">
        <f>'Month (GWh)'!G293+H292</f>
        <v>101062.90999999999</v>
      </c>
      <c r="I293" s="39">
        <f>'Month (GWh)'!H293+I292</f>
        <v>22998.19</v>
      </c>
      <c r="J293" s="39">
        <f>'Month (GWh)'!I293+J292</f>
        <v>3253.97</v>
      </c>
      <c r="K293" s="39">
        <f>'Month (GWh)'!J293+K292</f>
        <v>0</v>
      </c>
      <c r="L293" s="39">
        <f>'Month (GWh)'!K293+L292</f>
        <v>39306.89</v>
      </c>
      <c r="M293" s="39">
        <f>'Month (GWh)'!L293+M292</f>
        <v>1293.9399999999998</v>
      </c>
      <c r="N293" s="39">
        <f>'Month (GWh)'!M293+N292</f>
        <v>0</v>
      </c>
      <c r="O293" s="39">
        <f>'Month (GWh)'!N293+O292</f>
        <v>164661.93999999997</v>
      </c>
      <c r="P293" s="39">
        <f>'Month (GWh)'!O293+P292</f>
        <v>273531.13</v>
      </c>
    </row>
    <row r="294" spans="1:16" x14ac:dyDescent="0.3">
      <c r="A294" s="48">
        <f t="shared" si="19"/>
        <v>2023</v>
      </c>
      <c r="B294" s="36" t="s">
        <v>629</v>
      </c>
      <c r="C294" s="49">
        <f>'Month (GWh)'!B294+C293</f>
        <v>21</v>
      </c>
      <c r="D294" s="49">
        <f>'Month (GWh)'!C294+D293</f>
        <v>373.38</v>
      </c>
      <c r="E294" s="49">
        <f>'Month (GWh)'!D294+E293</f>
        <v>283643.7</v>
      </c>
      <c r="F294" s="49">
        <f>'Month (GWh)'!E294+F293</f>
        <v>209848.91</v>
      </c>
      <c r="G294" s="49">
        <f>'Month (GWh)'!F294+G293</f>
        <v>493887</v>
      </c>
      <c r="H294" s="50">
        <f>'Month (GWh)'!G294+H293</f>
        <v>107871.26</v>
      </c>
      <c r="I294" s="49">
        <f>'Month (GWh)'!H294+I293</f>
        <v>23395.39</v>
      </c>
      <c r="J294" s="49">
        <f>'Month (GWh)'!I294+J293</f>
        <v>3651.16</v>
      </c>
      <c r="K294" s="49">
        <f>'Month (GWh)'!J294+K293</f>
        <v>0</v>
      </c>
      <c r="L294" s="49">
        <f>'Month (GWh)'!K294+L293</f>
        <v>42888.59</v>
      </c>
      <c r="M294" s="49">
        <f>'Month (GWh)'!L294+M293</f>
        <v>1435.5299999999997</v>
      </c>
      <c r="N294" s="49">
        <f>'Month (GWh)'!M294+N293</f>
        <v>0</v>
      </c>
      <c r="O294" s="49">
        <f>'Month (GWh)'!N294+O293</f>
        <v>175590.76999999996</v>
      </c>
      <c r="P294" s="49">
        <f>'Month (GWh)'!O294+P293</f>
        <v>318296.21999999997</v>
      </c>
    </row>
    <row r="295" spans="1:16" x14ac:dyDescent="0.3">
      <c r="A295" s="55">
        <v>2024</v>
      </c>
      <c r="B295" s="54" t="s">
        <v>600</v>
      </c>
      <c r="C295" s="56">
        <f>'Month (GWh)'!B295</f>
        <v>97.29</v>
      </c>
      <c r="D295" s="56">
        <f>'Month (GWh)'!C295</f>
        <v>21.71</v>
      </c>
      <c r="E295" s="56">
        <f>'Month (GWh)'!D295</f>
        <v>35420.36</v>
      </c>
      <c r="F295" s="56">
        <f>'Month (GWh)'!E295</f>
        <v>25268.400000000001</v>
      </c>
      <c r="G295" s="56">
        <f>'Month (GWh)'!F295</f>
        <v>60807.76</v>
      </c>
      <c r="H295" s="57">
        <f>'Month (GWh)'!G295</f>
        <v>745.81</v>
      </c>
      <c r="I295" s="56">
        <f>'Month (GWh)'!H295</f>
        <v>430.97</v>
      </c>
      <c r="J295" s="56">
        <f>'Month (GWh)'!I295</f>
        <v>409.26</v>
      </c>
      <c r="K295" s="56">
        <f>'Month (GWh)'!J295</f>
        <v>0</v>
      </c>
      <c r="L295" s="56">
        <f>'Month (GWh)'!K295</f>
        <v>4860.0600000000004</v>
      </c>
      <c r="M295" s="56">
        <f>'Month (GWh)'!L295</f>
        <v>159.51</v>
      </c>
      <c r="N295" s="56">
        <f>'Month (GWh)'!M295</f>
        <v>0</v>
      </c>
      <c r="O295" s="56">
        <f>'Month (GWh)'!N295</f>
        <v>6196.35</v>
      </c>
      <c r="P295" s="56">
        <f>'Month (GWh)'!O295</f>
        <v>54611.41</v>
      </c>
    </row>
    <row r="296" spans="1:16" x14ac:dyDescent="0.3">
      <c r="A296" s="32">
        <f t="shared" ref="A296:A306" si="20">A295</f>
        <v>2024</v>
      </c>
      <c r="B296" s="14" t="s">
        <v>601</v>
      </c>
    </row>
    <row r="297" spans="1:16" x14ac:dyDescent="0.3">
      <c r="A297" s="32">
        <f t="shared" si="20"/>
        <v>2024</v>
      </c>
      <c r="B297" s="14" t="s">
        <v>602</v>
      </c>
    </row>
    <row r="298" spans="1:16" x14ac:dyDescent="0.3">
      <c r="A298" s="32">
        <f t="shared" si="20"/>
        <v>2024</v>
      </c>
      <c r="B298" s="14" t="s">
        <v>603</v>
      </c>
    </row>
    <row r="299" spans="1:16" x14ac:dyDescent="0.3">
      <c r="A299" s="32">
        <f t="shared" si="20"/>
        <v>2024</v>
      </c>
      <c r="B299" s="14" t="s">
        <v>604</v>
      </c>
    </row>
    <row r="300" spans="1:16" x14ac:dyDescent="0.3">
      <c r="A300" s="32">
        <f t="shared" si="20"/>
        <v>2024</v>
      </c>
      <c r="B300" s="14" t="s">
        <v>605</v>
      </c>
    </row>
    <row r="301" spans="1:16" x14ac:dyDescent="0.3">
      <c r="A301" s="32">
        <f t="shared" si="20"/>
        <v>2024</v>
      </c>
      <c r="B301" s="14" t="s">
        <v>606</v>
      </c>
    </row>
    <row r="302" spans="1:16" x14ac:dyDescent="0.3">
      <c r="A302" s="32">
        <f t="shared" si="20"/>
        <v>2024</v>
      </c>
      <c r="B302" s="14" t="s">
        <v>607</v>
      </c>
    </row>
    <row r="303" spans="1:16" x14ac:dyDescent="0.3">
      <c r="A303" s="32">
        <f t="shared" si="20"/>
        <v>2024</v>
      </c>
      <c r="B303" s="14" t="s">
        <v>608</v>
      </c>
    </row>
    <row r="304" spans="1:16" x14ac:dyDescent="0.3">
      <c r="A304" s="32">
        <f t="shared" si="20"/>
        <v>2024</v>
      </c>
      <c r="B304" s="14" t="s">
        <v>609</v>
      </c>
    </row>
    <row r="305" spans="1:2" x14ac:dyDescent="0.3">
      <c r="A305" s="32">
        <f t="shared" si="20"/>
        <v>2024</v>
      </c>
      <c r="B305" s="14" t="s">
        <v>610</v>
      </c>
    </row>
    <row r="306" spans="1:2" x14ac:dyDescent="0.3">
      <c r="A306" s="48">
        <f t="shared" si="20"/>
        <v>2024</v>
      </c>
      <c r="B306" s="36" t="s">
        <v>611</v>
      </c>
    </row>
  </sheetData>
  <printOptions horizontalCentered="1" gridLines="1" gridLinesSet="0"/>
  <pageMargins left="0.39370078740157483" right="0.39370078740157483" top="0.98425196850393704" bottom="0.98425196850393704" header="0.51181102362204722" footer="0.51181102362204722"/>
  <pageSetup paperSize="9" orientation="portrait" horizontalDpi="300" verticalDpi="30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0F6E1-043D-408F-86AF-93C530B9CE4F}">
  <sheetPr codeName="Sheet3">
    <pageSetUpPr fitToPage="1"/>
  </sheetPr>
  <dimension ref="A1:O29"/>
  <sheetViews>
    <sheetView showGridLines="0" zoomScaleNormal="100" workbookViewId="0"/>
  </sheetViews>
  <sheetFormatPr defaultColWidth="3.54296875" defaultRowHeight="15.5" x14ac:dyDescent="0.35"/>
  <cols>
    <col min="1" max="1" width="19.7265625" style="73" customWidth="1"/>
    <col min="2" max="15" width="12.54296875" style="2" customWidth="1"/>
    <col min="16" max="126" width="3.54296875" style="2"/>
    <col min="127" max="127" width="13" style="2" customWidth="1"/>
    <col min="128" max="128" width="10.453125" style="2" customWidth="1"/>
    <col min="129" max="129" width="13.453125" style="2" customWidth="1"/>
    <col min="130" max="130" width="9.453125" style="2" customWidth="1"/>
    <col min="131" max="131" width="12.54296875" style="2" customWidth="1"/>
    <col min="132" max="132" width="8.54296875" style="2" customWidth="1"/>
    <col min="133" max="133" width="10.54296875" style="2" customWidth="1"/>
    <col min="134" max="134" width="13.453125" style="2" customWidth="1"/>
    <col min="135" max="135" width="9.453125" style="2" customWidth="1"/>
    <col min="136" max="136" width="10.54296875" style="2" customWidth="1"/>
    <col min="137" max="137" width="8.54296875" style="2" bestFit="1" customWidth="1"/>
    <col min="138" max="138" width="12.453125" style="2" customWidth="1"/>
    <col min="139" max="139" width="9" style="2" customWidth="1"/>
    <col min="140" max="140" width="11.26953125" style="2" customWidth="1"/>
    <col min="141" max="141" width="8.453125" style="2" bestFit="1" customWidth="1"/>
    <col min="142" max="142" width="5.453125" style="2" bestFit="1" customWidth="1"/>
    <col min="143" max="143" width="7.54296875" style="2" bestFit="1" customWidth="1"/>
    <col min="144" max="144" width="3.453125" style="2" bestFit="1" customWidth="1"/>
    <col min="145" max="145" width="4.453125" style="2" bestFit="1" customWidth="1"/>
    <col min="146" max="146" width="8" style="2" bestFit="1" customWidth="1"/>
    <col min="147" max="382" width="3.54296875" style="2"/>
    <col min="383" max="383" width="13" style="2" customWidth="1"/>
    <col min="384" max="384" width="10.453125" style="2" customWidth="1"/>
    <col min="385" max="385" width="13.453125" style="2" customWidth="1"/>
    <col min="386" max="386" width="9.453125" style="2" customWidth="1"/>
    <col min="387" max="387" width="12.54296875" style="2" customWidth="1"/>
    <col min="388" max="388" width="8.54296875" style="2" customWidth="1"/>
    <col min="389" max="389" width="10.54296875" style="2" customWidth="1"/>
    <col min="390" max="390" width="13.453125" style="2" customWidth="1"/>
    <col min="391" max="391" width="9.453125" style="2" customWidth="1"/>
    <col min="392" max="392" width="10.54296875" style="2" customWidth="1"/>
    <col min="393" max="393" width="8.54296875" style="2" bestFit="1" customWidth="1"/>
    <col min="394" max="394" width="12.453125" style="2" customWidth="1"/>
    <col min="395" max="395" width="9" style="2" customWidth="1"/>
    <col min="396" max="396" width="11.26953125" style="2" customWidth="1"/>
    <col min="397" max="397" width="8.453125" style="2" bestFit="1" customWidth="1"/>
    <col min="398" max="398" width="5.453125" style="2" bestFit="1" customWidth="1"/>
    <col min="399" max="399" width="7.54296875" style="2" bestFit="1" customWidth="1"/>
    <col min="400" max="400" width="3.453125" style="2" bestFit="1" customWidth="1"/>
    <col min="401" max="401" width="4.453125" style="2" bestFit="1" customWidth="1"/>
    <col min="402" max="402" width="8" style="2" bestFit="1" customWidth="1"/>
    <col min="403" max="638" width="3.54296875" style="2"/>
    <col min="639" max="639" width="13" style="2" customWidth="1"/>
    <col min="640" max="640" width="10.453125" style="2" customWidth="1"/>
    <col min="641" max="641" width="13.453125" style="2" customWidth="1"/>
    <col min="642" max="642" width="9.453125" style="2" customWidth="1"/>
    <col min="643" max="643" width="12.54296875" style="2" customWidth="1"/>
    <col min="644" max="644" width="8.54296875" style="2" customWidth="1"/>
    <col min="645" max="645" width="10.54296875" style="2" customWidth="1"/>
    <col min="646" max="646" width="13.453125" style="2" customWidth="1"/>
    <col min="647" max="647" width="9.453125" style="2" customWidth="1"/>
    <col min="648" max="648" width="10.54296875" style="2" customWidth="1"/>
    <col min="649" max="649" width="8.54296875" style="2" bestFit="1" customWidth="1"/>
    <col min="650" max="650" width="12.453125" style="2" customWidth="1"/>
    <col min="651" max="651" width="9" style="2" customWidth="1"/>
    <col min="652" max="652" width="11.26953125" style="2" customWidth="1"/>
    <col min="653" max="653" width="8.453125" style="2" bestFit="1" customWidth="1"/>
    <col min="654" max="654" width="5.453125" style="2" bestFit="1" customWidth="1"/>
    <col min="655" max="655" width="7.54296875" style="2" bestFit="1" customWidth="1"/>
    <col min="656" max="656" width="3.453125" style="2" bestFit="1" customWidth="1"/>
    <col min="657" max="657" width="4.453125" style="2" bestFit="1" customWidth="1"/>
    <col min="658" max="658" width="8" style="2" bestFit="1" customWidth="1"/>
    <col min="659" max="894" width="3.54296875" style="2"/>
    <col min="895" max="895" width="13" style="2" customWidth="1"/>
    <col min="896" max="896" width="10.453125" style="2" customWidth="1"/>
    <col min="897" max="897" width="13.453125" style="2" customWidth="1"/>
    <col min="898" max="898" width="9.453125" style="2" customWidth="1"/>
    <col min="899" max="899" width="12.54296875" style="2" customWidth="1"/>
    <col min="900" max="900" width="8.54296875" style="2" customWidth="1"/>
    <col min="901" max="901" width="10.54296875" style="2" customWidth="1"/>
    <col min="902" max="902" width="13.453125" style="2" customWidth="1"/>
    <col min="903" max="903" width="9.453125" style="2" customWidth="1"/>
    <col min="904" max="904" width="10.54296875" style="2" customWidth="1"/>
    <col min="905" max="905" width="8.54296875" style="2" bestFit="1" customWidth="1"/>
    <col min="906" max="906" width="12.453125" style="2" customWidth="1"/>
    <col min="907" max="907" width="9" style="2" customWidth="1"/>
    <col min="908" max="908" width="11.26953125" style="2" customWidth="1"/>
    <col min="909" max="909" width="8.453125" style="2" bestFit="1" customWidth="1"/>
    <col min="910" max="910" width="5.453125" style="2" bestFit="1" customWidth="1"/>
    <col min="911" max="911" width="7.54296875" style="2" bestFit="1" customWidth="1"/>
    <col min="912" max="912" width="3.453125" style="2" bestFit="1" customWidth="1"/>
    <col min="913" max="913" width="4.453125" style="2" bestFit="1" customWidth="1"/>
    <col min="914" max="914" width="8" style="2" bestFit="1" customWidth="1"/>
    <col min="915" max="1150" width="3.54296875" style="2"/>
    <col min="1151" max="1151" width="13" style="2" customWidth="1"/>
    <col min="1152" max="1152" width="10.453125" style="2" customWidth="1"/>
    <col min="1153" max="1153" width="13.453125" style="2" customWidth="1"/>
    <col min="1154" max="1154" width="9.453125" style="2" customWidth="1"/>
    <col min="1155" max="1155" width="12.54296875" style="2" customWidth="1"/>
    <col min="1156" max="1156" width="8.54296875" style="2" customWidth="1"/>
    <col min="1157" max="1157" width="10.54296875" style="2" customWidth="1"/>
    <col min="1158" max="1158" width="13.453125" style="2" customWidth="1"/>
    <col min="1159" max="1159" width="9.453125" style="2" customWidth="1"/>
    <col min="1160" max="1160" width="10.54296875" style="2" customWidth="1"/>
    <col min="1161" max="1161" width="8.54296875" style="2" bestFit="1" customWidth="1"/>
    <col min="1162" max="1162" width="12.453125" style="2" customWidth="1"/>
    <col min="1163" max="1163" width="9" style="2" customWidth="1"/>
    <col min="1164" max="1164" width="11.26953125" style="2" customWidth="1"/>
    <col min="1165" max="1165" width="8.453125" style="2" bestFit="1" customWidth="1"/>
    <col min="1166" max="1166" width="5.453125" style="2" bestFit="1" customWidth="1"/>
    <col min="1167" max="1167" width="7.54296875" style="2" bestFit="1" customWidth="1"/>
    <col min="1168" max="1168" width="3.453125" style="2" bestFit="1" customWidth="1"/>
    <col min="1169" max="1169" width="4.453125" style="2" bestFit="1" customWidth="1"/>
    <col min="1170" max="1170" width="8" style="2" bestFit="1" customWidth="1"/>
    <col min="1171" max="1406" width="3.54296875" style="2"/>
    <col min="1407" max="1407" width="13" style="2" customWidth="1"/>
    <col min="1408" max="1408" width="10.453125" style="2" customWidth="1"/>
    <col min="1409" max="1409" width="13.453125" style="2" customWidth="1"/>
    <col min="1410" max="1410" width="9.453125" style="2" customWidth="1"/>
    <col min="1411" max="1411" width="12.54296875" style="2" customWidth="1"/>
    <col min="1412" max="1412" width="8.54296875" style="2" customWidth="1"/>
    <col min="1413" max="1413" width="10.54296875" style="2" customWidth="1"/>
    <col min="1414" max="1414" width="13.453125" style="2" customWidth="1"/>
    <col min="1415" max="1415" width="9.453125" style="2" customWidth="1"/>
    <col min="1416" max="1416" width="10.54296875" style="2" customWidth="1"/>
    <col min="1417" max="1417" width="8.54296875" style="2" bestFit="1" customWidth="1"/>
    <col min="1418" max="1418" width="12.453125" style="2" customWidth="1"/>
    <col min="1419" max="1419" width="9" style="2" customWidth="1"/>
    <col min="1420" max="1420" width="11.26953125" style="2" customWidth="1"/>
    <col min="1421" max="1421" width="8.453125" style="2" bestFit="1" customWidth="1"/>
    <col min="1422" max="1422" width="5.453125" style="2" bestFit="1" customWidth="1"/>
    <col min="1423" max="1423" width="7.54296875" style="2" bestFit="1" customWidth="1"/>
    <col min="1424" max="1424" width="3.453125" style="2" bestFit="1" customWidth="1"/>
    <col min="1425" max="1425" width="4.453125" style="2" bestFit="1" customWidth="1"/>
    <col min="1426" max="1426" width="8" style="2" bestFit="1" customWidth="1"/>
    <col min="1427" max="1662" width="3.54296875" style="2"/>
    <col min="1663" max="1663" width="13" style="2" customWidth="1"/>
    <col min="1664" max="1664" width="10.453125" style="2" customWidth="1"/>
    <col min="1665" max="1665" width="13.453125" style="2" customWidth="1"/>
    <col min="1666" max="1666" width="9.453125" style="2" customWidth="1"/>
    <col min="1667" max="1667" width="12.54296875" style="2" customWidth="1"/>
    <col min="1668" max="1668" width="8.54296875" style="2" customWidth="1"/>
    <col min="1669" max="1669" width="10.54296875" style="2" customWidth="1"/>
    <col min="1670" max="1670" width="13.453125" style="2" customWidth="1"/>
    <col min="1671" max="1671" width="9.453125" style="2" customWidth="1"/>
    <col min="1672" max="1672" width="10.54296875" style="2" customWidth="1"/>
    <col min="1673" max="1673" width="8.54296875" style="2" bestFit="1" customWidth="1"/>
    <col min="1674" max="1674" width="12.453125" style="2" customWidth="1"/>
    <col min="1675" max="1675" width="9" style="2" customWidth="1"/>
    <col min="1676" max="1676" width="11.26953125" style="2" customWidth="1"/>
    <col min="1677" max="1677" width="8.453125" style="2" bestFit="1" customWidth="1"/>
    <col min="1678" max="1678" width="5.453125" style="2" bestFit="1" customWidth="1"/>
    <col min="1679" max="1679" width="7.54296875" style="2" bestFit="1" customWidth="1"/>
    <col min="1680" max="1680" width="3.453125" style="2" bestFit="1" customWidth="1"/>
    <col min="1681" max="1681" width="4.453125" style="2" bestFit="1" customWidth="1"/>
    <col min="1682" max="1682" width="8" style="2" bestFit="1" customWidth="1"/>
    <col min="1683" max="1918" width="3.54296875" style="2"/>
    <col min="1919" max="1919" width="13" style="2" customWidth="1"/>
    <col min="1920" max="1920" width="10.453125" style="2" customWidth="1"/>
    <col min="1921" max="1921" width="13.453125" style="2" customWidth="1"/>
    <col min="1922" max="1922" width="9.453125" style="2" customWidth="1"/>
    <col min="1923" max="1923" width="12.54296875" style="2" customWidth="1"/>
    <col min="1924" max="1924" width="8.54296875" style="2" customWidth="1"/>
    <col min="1925" max="1925" width="10.54296875" style="2" customWidth="1"/>
    <col min="1926" max="1926" width="13.453125" style="2" customWidth="1"/>
    <col min="1927" max="1927" width="9.453125" style="2" customWidth="1"/>
    <col min="1928" max="1928" width="10.54296875" style="2" customWidth="1"/>
    <col min="1929" max="1929" width="8.54296875" style="2" bestFit="1" customWidth="1"/>
    <col min="1930" max="1930" width="12.453125" style="2" customWidth="1"/>
    <col min="1931" max="1931" width="9" style="2" customWidth="1"/>
    <col min="1932" max="1932" width="11.26953125" style="2" customWidth="1"/>
    <col min="1933" max="1933" width="8.453125" style="2" bestFit="1" customWidth="1"/>
    <col min="1934" max="1934" width="5.453125" style="2" bestFit="1" customWidth="1"/>
    <col min="1935" max="1935" width="7.54296875" style="2" bestFit="1" customWidth="1"/>
    <col min="1936" max="1936" width="3.453125" style="2" bestFit="1" customWidth="1"/>
    <col min="1937" max="1937" width="4.453125" style="2" bestFit="1" customWidth="1"/>
    <col min="1938" max="1938" width="8" style="2" bestFit="1" customWidth="1"/>
    <col min="1939" max="2174" width="3.54296875" style="2"/>
    <col min="2175" max="2175" width="13" style="2" customWidth="1"/>
    <col min="2176" max="2176" width="10.453125" style="2" customWidth="1"/>
    <col min="2177" max="2177" width="13.453125" style="2" customWidth="1"/>
    <col min="2178" max="2178" width="9.453125" style="2" customWidth="1"/>
    <col min="2179" max="2179" width="12.54296875" style="2" customWidth="1"/>
    <col min="2180" max="2180" width="8.54296875" style="2" customWidth="1"/>
    <col min="2181" max="2181" width="10.54296875" style="2" customWidth="1"/>
    <col min="2182" max="2182" width="13.453125" style="2" customWidth="1"/>
    <col min="2183" max="2183" width="9.453125" style="2" customWidth="1"/>
    <col min="2184" max="2184" width="10.54296875" style="2" customWidth="1"/>
    <col min="2185" max="2185" width="8.54296875" style="2" bestFit="1" customWidth="1"/>
    <col min="2186" max="2186" width="12.453125" style="2" customWidth="1"/>
    <col min="2187" max="2187" width="9" style="2" customWidth="1"/>
    <col min="2188" max="2188" width="11.26953125" style="2" customWidth="1"/>
    <col min="2189" max="2189" width="8.453125" style="2" bestFit="1" customWidth="1"/>
    <col min="2190" max="2190" width="5.453125" style="2" bestFit="1" customWidth="1"/>
    <col min="2191" max="2191" width="7.54296875" style="2" bestFit="1" customWidth="1"/>
    <col min="2192" max="2192" width="3.453125" style="2" bestFit="1" customWidth="1"/>
    <col min="2193" max="2193" width="4.453125" style="2" bestFit="1" customWidth="1"/>
    <col min="2194" max="2194" width="8" style="2" bestFit="1" customWidth="1"/>
    <col min="2195" max="2430" width="3.54296875" style="2"/>
    <col min="2431" max="2431" width="13" style="2" customWidth="1"/>
    <col min="2432" max="2432" width="10.453125" style="2" customWidth="1"/>
    <col min="2433" max="2433" width="13.453125" style="2" customWidth="1"/>
    <col min="2434" max="2434" width="9.453125" style="2" customWidth="1"/>
    <col min="2435" max="2435" width="12.54296875" style="2" customWidth="1"/>
    <col min="2436" max="2436" width="8.54296875" style="2" customWidth="1"/>
    <col min="2437" max="2437" width="10.54296875" style="2" customWidth="1"/>
    <col min="2438" max="2438" width="13.453125" style="2" customWidth="1"/>
    <col min="2439" max="2439" width="9.453125" style="2" customWidth="1"/>
    <col min="2440" max="2440" width="10.54296875" style="2" customWidth="1"/>
    <col min="2441" max="2441" width="8.54296875" style="2" bestFit="1" customWidth="1"/>
    <col min="2442" max="2442" width="12.453125" style="2" customWidth="1"/>
    <col min="2443" max="2443" width="9" style="2" customWidth="1"/>
    <col min="2444" max="2444" width="11.26953125" style="2" customWidth="1"/>
    <col min="2445" max="2445" width="8.453125" style="2" bestFit="1" customWidth="1"/>
    <col min="2446" max="2446" width="5.453125" style="2" bestFit="1" customWidth="1"/>
    <col min="2447" max="2447" width="7.54296875" style="2" bestFit="1" customWidth="1"/>
    <col min="2448" max="2448" width="3.453125" style="2" bestFit="1" customWidth="1"/>
    <col min="2449" max="2449" width="4.453125" style="2" bestFit="1" customWidth="1"/>
    <col min="2450" max="2450" width="8" style="2" bestFit="1" customWidth="1"/>
    <col min="2451" max="2686" width="3.54296875" style="2"/>
    <col min="2687" max="2687" width="13" style="2" customWidth="1"/>
    <col min="2688" max="2688" width="10.453125" style="2" customWidth="1"/>
    <col min="2689" max="2689" width="13.453125" style="2" customWidth="1"/>
    <col min="2690" max="2690" width="9.453125" style="2" customWidth="1"/>
    <col min="2691" max="2691" width="12.54296875" style="2" customWidth="1"/>
    <col min="2692" max="2692" width="8.54296875" style="2" customWidth="1"/>
    <col min="2693" max="2693" width="10.54296875" style="2" customWidth="1"/>
    <col min="2694" max="2694" width="13.453125" style="2" customWidth="1"/>
    <col min="2695" max="2695" width="9.453125" style="2" customWidth="1"/>
    <col min="2696" max="2696" width="10.54296875" style="2" customWidth="1"/>
    <col min="2697" max="2697" width="8.54296875" style="2" bestFit="1" customWidth="1"/>
    <col min="2698" max="2698" width="12.453125" style="2" customWidth="1"/>
    <col min="2699" max="2699" width="9" style="2" customWidth="1"/>
    <col min="2700" max="2700" width="11.26953125" style="2" customWidth="1"/>
    <col min="2701" max="2701" width="8.453125" style="2" bestFit="1" customWidth="1"/>
    <col min="2702" max="2702" width="5.453125" style="2" bestFit="1" customWidth="1"/>
    <col min="2703" max="2703" width="7.54296875" style="2" bestFit="1" customWidth="1"/>
    <col min="2704" max="2704" width="3.453125" style="2" bestFit="1" customWidth="1"/>
    <col min="2705" max="2705" width="4.453125" style="2" bestFit="1" customWidth="1"/>
    <col min="2706" max="2706" width="8" style="2" bestFit="1" customWidth="1"/>
    <col min="2707" max="2942" width="3.54296875" style="2"/>
    <col min="2943" max="2943" width="13" style="2" customWidth="1"/>
    <col min="2944" max="2944" width="10.453125" style="2" customWidth="1"/>
    <col min="2945" max="2945" width="13.453125" style="2" customWidth="1"/>
    <col min="2946" max="2946" width="9.453125" style="2" customWidth="1"/>
    <col min="2947" max="2947" width="12.54296875" style="2" customWidth="1"/>
    <col min="2948" max="2948" width="8.54296875" style="2" customWidth="1"/>
    <col min="2949" max="2949" width="10.54296875" style="2" customWidth="1"/>
    <col min="2950" max="2950" width="13.453125" style="2" customWidth="1"/>
    <col min="2951" max="2951" width="9.453125" style="2" customWidth="1"/>
    <col min="2952" max="2952" width="10.54296875" style="2" customWidth="1"/>
    <col min="2953" max="2953" width="8.54296875" style="2" bestFit="1" customWidth="1"/>
    <col min="2954" max="2954" width="12.453125" style="2" customWidth="1"/>
    <col min="2955" max="2955" width="9" style="2" customWidth="1"/>
    <col min="2956" max="2956" width="11.26953125" style="2" customWidth="1"/>
    <col min="2957" max="2957" width="8.453125" style="2" bestFit="1" customWidth="1"/>
    <col min="2958" max="2958" width="5.453125" style="2" bestFit="1" customWidth="1"/>
    <col min="2959" max="2959" width="7.54296875" style="2" bestFit="1" customWidth="1"/>
    <col min="2960" max="2960" width="3.453125" style="2" bestFit="1" customWidth="1"/>
    <col min="2961" max="2961" width="4.453125" style="2" bestFit="1" customWidth="1"/>
    <col min="2962" max="2962" width="8" style="2" bestFit="1" customWidth="1"/>
    <col min="2963" max="3198" width="3.54296875" style="2"/>
    <col min="3199" max="3199" width="13" style="2" customWidth="1"/>
    <col min="3200" max="3200" width="10.453125" style="2" customWidth="1"/>
    <col min="3201" max="3201" width="13.453125" style="2" customWidth="1"/>
    <col min="3202" max="3202" width="9.453125" style="2" customWidth="1"/>
    <col min="3203" max="3203" width="12.54296875" style="2" customWidth="1"/>
    <col min="3204" max="3204" width="8.54296875" style="2" customWidth="1"/>
    <col min="3205" max="3205" width="10.54296875" style="2" customWidth="1"/>
    <col min="3206" max="3206" width="13.453125" style="2" customWidth="1"/>
    <col min="3207" max="3207" width="9.453125" style="2" customWidth="1"/>
    <col min="3208" max="3208" width="10.54296875" style="2" customWidth="1"/>
    <col min="3209" max="3209" width="8.54296875" style="2" bestFit="1" customWidth="1"/>
    <col min="3210" max="3210" width="12.453125" style="2" customWidth="1"/>
    <col min="3211" max="3211" width="9" style="2" customWidth="1"/>
    <col min="3212" max="3212" width="11.26953125" style="2" customWidth="1"/>
    <col min="3213" max="3213" width="8.453125" style="2" bestFit="1" customWidth="1"/>
    <col min="3214" max="3214" width="5.453125" style="2" bestFit="1" customWidth="1"/>
    <col min="3215" max="3215" width="7.54296875" style="2" bestFit="1" customWidth="1"/>
    <col min="3216" max="3216" width="3.453125" style="2" bestFit="1" customWidth="1"/>
    <col min="3217" max="3217" width="4.453125" style="2" bestFit="1" customWidth="1"/>
    <col min="3218" max="3218" width="8" style="2" bestFit="1" customWidth="1"/>
    <col min="3219" max="3454" width="3.54296875" style="2"/>
    <col min="3455" max="3455" width="13" style="2" customWidth="1"/>
    <col min="3456" max="3456" width="10.453125" style="2" customWidth="1"/>
    <col min="3457" max="3457" width="13.453125" style="2" customWidth="1"/>
    <col min="3458" max="3458" width="9.453125" style="2" customWidth="1"/>
    <col min="3459" max="3459" width="12.54296875" style="2" customWidth="1"/>
    <col min="3460" max="3460" width="8.54296875" style="2" customWidth="1"/>
    <col min="3461" max="3461" width="10.54296875" style="2" customWidth="1"/>
    <col min="3462" max="3462" width="13.453125" style="2" customWidth="1"/>
    <col min="3463" max="3463" width="9.453125" style="2" customWidth="1"/>
    <col min="3464" max="3464" width="10.54296875" style="2" customWidth="1"/>
    <col min="3465" max="3465" width="8.54296875" style="2" bestFit="1" customWidth="1"/>
    <col min="3466" max="3466" width="12.453125" style="2" customWidth="1"/>
    <col min="3467" max="3467" width="9" style="2" customWidth="1"/>
    <col min="3468" max="3468" width="11.26953125" style="2" customWidth="1"/>
    <col min="3469" max="3469" width="8.453125" style="2" bestFit="1" customWidth="1"/>
    <col min="3470" max="3470" width="5.453125" style="2" bestFit="1" customWidth="1"/>
    <col min="3471" max="3471" width="7.54296875" style="2" bestFit="1" customWidth="1"/>
    <col min="3472" max="3472" width="3.453125" style="2" bestFit="1" customWidth="1"/>
    <col min="3473" max="3473" width="4.453125" style="2" bestFit="1" customWidth="1"/>
    <col min="3474" max="3474" width="8" style="2" bestFit="1" customWidth="1"/>
    <col min="3475" max="3710" width="3.54296875" style="2"/>
    <col min="3711" max="3711" width="13" style="2" customWidth="1"/>
    <col min="3712" max="3712" width="10.453125" style="2" customWidth="1"/>
    <col min="3713" max="3713" width="13.453125" style="2" customWidth="1"/>
    <col min="3714" max="3714" width="9.453125" style="2" customWidth="1"/>
    <col min="3715" max="3715" width="12.54296875" style="2" customWidth="1"/>
    <col min="3716" max="3716" width="8.54296875" style="2" customWidth="1"/>
    <col min="3717" max="3717" width="10.54296875" style="2" customWidth="1"/>
    <col min="3718" max="3718" width="13.453125" style="2" customWidth="1"/>
    <col min="3719" max="3719" width="9.453125" style="2" customWidth="1"/>
    <col min="3720" max="3720" width="10.54296875" style="2" customWidth="1"/>
    <col min="3721" max="3721" width="8.54296875" style="2" bestFit="1" customWidth="1"/>
    <col min="3722" max="3722" width="12.453125" style="2" customWidth="1"/>
    <col min="3723" max="3723" width="9" style="2" customWidth="1"/>
    <col min="3724" max="3724" width="11.26953125" style="2" customWidth="1"/>
    <col min="3725" max="3725" width="8.453125" style="2" bestFit="1" customWidth="1"/>
    <col min="3726" max="3726" width="5.453125" style="2" bestFit="1" customWidth="1"/>
    <col min="3727" max="3727" width="7.54296875" style="2" bestFit="1" customWidth="1"/>
    <col min="3728" max="3728" width="3.453125" style="2" bestFit="1" customWidth="1"/>
    <col min="3729" max="3729" width="4.453125" style="2" bestFit="1" customWidth="1"/>
    <col min="3730" max="3730" width="8" style="2" bestFit="1" customWidth="1"/>
    <col min="3731" max="3966" width="3.54296875" style="2"/>
    <col min="3967" max="3967" width="13" style="2" customWidth="1"/>
    <col min="3968" max="3968" width="10.453125" style="2" customWidth="1"/>
    <col min="3969" max="3969" width="13.453125" style="2" customWidth="1"/>
    <col min="3970" max="3970" width="9.453125" style="2" customWidth="1"/>
    <col min="3971" max="3971" width="12.54296875" style="2" customWidth="1"/>
    <col min="3972" max="3972" width="8.54296875" style="2" customWidth="1"/>
    <col min="3973" max="3973" width="10.54296875" style="2" customWidth="1"/>
    <col min="3974" max="3974" width="13.453125" style="2" customWidth="1"/>
    <col min="3975" max="3975" width="9.453125" style="2" customWidth="1"/>
    <col min="3976" max="3976" width="10.54296875" style="2" customWidth="1"/>
    <col min="3977" max="3977" width="8.54296875" style="2" bestFit="1" customWidth="1"/>
    <col min="3978" max="3978" width="12.453125" style="2" customWidth="1"/>
    <col min="3979" max="3979" width="9" style="2" customWidth="1"/>
    <col min="3980" max="3980" width="11.26953125" style="2" customWidth="1"/>
    <col min="3981" max="3981" width="8.453125" style="2" bestFit="1" customWidth="1"/>
    <col min="3982" max="3982" width="5.453125" style="2" bestFit="1" customWidth="1"/>
    <col min="3983" max="3983" width="7.54296875" style="2" bestFit="1" customWidth="1"/>
    <col min="3984" max="3984" width="3.453125" style="2" bestFit="1" customWidth="1"/>
    <col min="3985" max="3985" width="4.453125" style="2" bestFit="1" customWidth="1"/>
    <col min="3986" max="3986" width="8" style="2" bestFit="1" customWidth="1"/>
    <col min="3987" max="4222" width="3.54296875" style="2"/>
    <col min="4223" max="4223" width="13" style="2" customWidth="1"/>
    <col min="4224" max="4224" width="10.453125" style="2" customWidth="1"/>
    <col min="4225" max="4225" width="13.453125" style="2" customWidth="1"/>
    <col min="4226" max="4226" width="9.453125" style="2" customWidth="1"/>
    <col min="4227" max="4227" width="12.54296875" style="2" customWidth="1"/>
    <col min="4228" max="4228" width="8.54296875" style="2" customWidth="1"/>
    <col min="4229" max="4229" width="10.54296875" style="2" customWidth="1"/>
    <col min="4230" max="4230" width="13.453125" style="2" customWidth="1"/>
    <col min="4231" max="4231" width="9.453125" style="2" customWidth="1"/>
    <col min="4232" max="4232" width="10.54296875" style="2" customWidth="1"/>
    <col min="4233" max="4233" width="8.54296875" style="2" bestFit="1" customWidth="1"/>
    <col min="4234" max="4234" width="12.453125" style="2" customWidth="1"/>
    <col min="4235" max="4235" width="9" style="2" customWidth="1"/>
    <col min="4236" max="4236" width="11.26953125" style="2" customWidth="1"/>
    <col min="4237" max="4237" width="8.453125" style="2" bestFit="1" customWidth="1"/>
    <col min="4238" max="4238" width="5.453125" style="2" bestFit="1" customWidth="1"/>
    <col min="4239" max="4239" width="7.54296875" style="2" bestFit="1" customWidth="1"/>
    <col min="4240" max="4240" width="3.453125" style="2" bestFit="1" customWidth="1"/>
    <col min="4241" max="4241" width="4.453125" style="2" bestFit="1" customWidth="1"/>
    <col min="4242" max="4242" width="8" style="2" bestFit="1" customWidth="1"/>
    <col min="4243" max="4478" width="3.54296875" style="2"/>
    <col min="4479" max="4479" width="13" style="2" customWidth="1"/>
    <col min="4480" max="4480" width="10.453125" style="2" customWidth="1"/>
    <col min="4481" max="4481" width="13.453125" style="2" customWidth="1"/>
    <col min="4482" max="4482" width="9.453125" style="2" customWidth="1"/>
    <col min="4483" max="4483" width="12.54296875" style="2" customWidth="1"/>
    <col min="4484" max="4484" width="8.54296875" style="2" customWidth="1"/>
    <col min="4485" max="4485" width="10.54296875" style="2" customWidth="1"/>
    <col min="4486" max="4486" width="13.453125" style="2" customWidth="1"/>
    <col min="4487" max="4487" width="9.453125" style="2" customWidth="1"/>
    <col min="4488" max="4488" width="10.54296875" style="2" customWidth="1"/>
    <col min="4489" max="4489" width="8.54296875" style="2" bestFit="1" customWidth="1"/>
    <col min="4490" max="4490" width="12.453125" style="2" customWidth="1"/>
    <col min="4491" max="4491" width="9" style="2" customWidth="1"/>
    <col min="4492" max="4492" width="11.26953125" style="2" customWidth="1"/>
    <col min="4493" max="4493" width="8.453125" style="2" bestFit="1" customWidth="1"/>
    <col min="4494" max="4494" width="5.453125" style="2" bestFit="1" customWidth="1"/>
    <col min="4495" max="4495" width="7.54296875" style="2" bestFit="1" customWidth="1"/>
    <col min="4496" max="4496" width="3.453125" style="2" bestFit="1" customWidth="1"/>
    <col min="4497" max="4497" width="4.453125" style="2" bestFit="1" customWidth="1"/>
    <col min="4498" max="4498" width="8" style="2" bestFit="1" customWidth="1"/>
    <col min="4499" max="4734" width="3.54296875" style="2"/>
    <col min="4735" max="4735" width="13" style="2" customWidth="1"/>
    <col min="4736" max="4736" width="10.453125" style="2" customWidth="1"/>
    <col min="4737" max="4737" width="13.453125" style="2" customWidth="1"/>
    <col min="4738" max="4738" width="9.453125" style="2" customWidth="1"/>
    <col min="4739" max="4739" width="12.54296875" style="2" customWidth="1"/>
    <col min="4740" max="4740" width="8.54296875" style="2" customWidth="1"/>
    <col min="4741" max="4741" width="10.54296875" style="2" customWidth="1"/>
    <col min="4742" max="4742" width="13.453125" style="2" customWidth="1"/>
    <col min="4743" max="4743" width="9.453125" style="2" customWidth="1"/>
    <col min="4744" max="4744" width="10.54296875" style="2" customWidth="1"/>
    <col min="4745" max="4745" width="8.54296875" style="2" bestFit="1" customWidth="1"/>
    <col min="4746" max="4746" width="12.453125" style="2" customWidth="1"/>
    <col min="4747" max="4747" width="9" style="2" customWidth="1"/>
    <col min="4748" max="4748" width="11.26953125" style="2" customWidth="1"/>
    <col min="4749" max="4749" width="8.453125" style="2" bestFit="1" customWidth="1"/>
    <col min="4750" max="4750" width="5.453125" style="2" bestFit="1" customWidth="1"/>
    <col min="4751" max="4751" width="7.54296875" style="2" bestFit="1" customWidth="1"/>
    <col min="4752" max="4752" width="3.453125" style="2" bestFit="1" customWidth="1"/>
    <col min="4753" max="4753" width="4.453125" style="2" bestFit="1" customWidth="1"/>
    <col min="4754" max="4754" width="8" style="2" bestFit="1" customWidth="1"/>
    <col min="4755" max="4990" width="3.54296875" style="2"/>
    <col min="4991" max="4991" width="13" style="2" customWidth="1"/>
    <col min="4992" max="4992" width="10.453125" style="2" customWidth="1"/>
    <col min="4993" max="4993" width="13.453125" style="2" customWidth="1"/>
    <col min="4994" max="4994" width="9.453125" style="2" customWidth="1"/>
    <col min="4995" max="4995" width="12.54296875" style="2" customWidth="1"/>
    <col min="4996" max="4996" width="8.54296875" style="2" customWidth="1"/>
    <col min="4997" max="4997" width="10.54296875" style="2" customWidth="1"/>
    <col min="4998" max="4998" width="13.453125" style="2" customWidth="1"/>
    <col min="4999" max="4999" width="9.453125" style="2" customWidth="1"/>
    <col min="5000" max="5000" width="10.54296875" style="2" customWidth="1"/>
    <col min="5001" max="5001" width="8.54296875" style="2" bestFit="1" customWidth="1"/>
    <col min="5002" max="5002" width="12.453125" style="2" customWidth="1"/>
    <col min="5003" max="5003" width="9" style="2" customWidth="1"/>
    <col min="5004" max="5004" width="11.26953125" style="2" customWidth="1"/>
    <col min="5005" max="5005" width="8.453125" style="2" bestFit="1" customWidth="1"/>
    <col min="5006" max="5006" width="5.453125" style="2" bestFit="1" customWidth="1"/>
    <col min="5007" max="5007" width="7.54296875" style="2" bestFit="1" customWidth="1"/>
    <col min="5008" max="5008" width="3.453125" style="2" bestFit="1" customWidth="1"/>
    <col min="5009" max="5009" width="4.453125" style="2" bestFit="1" customWidth="1"/>
    <col min="5010" max="5010" width="8" style="2" bestFit="1" customWidth="1"/>
    <col min="5011" max="5246" width="3.54296875" style="2"/>
    <col min="5247" max="5247" width="13" style="2" customWidth="1"/>
    <col min="5248" max="5248" width="10.453125" style="2" customWidth="1"/>
    <col min="5249" max="5249" width="13.453125" style="2" customWidth="1"/>
    <col min="5250" max="5250" width="9.453125" style="2" customWidth="1"/>
    <col min="5251" max="5251" width="12.54296875" style="2" customWidth="1"/>
    <col min="5252" max="5252" width="8.54296875" style="2" customWidth="1"/>
    <col min="5253" max="5253" width="10.54296875" style="2" customWidth="1"/>
    <col min="5254" max="5254" width="13.453125" style="2" customWidth="1"/>
    <col min="5255" max="5255" width="9.453125" style="2" customWidth="1"/>
    <col min="5256" max="5256" width="10.54296875" style="2" customWidth="1"/>
    <col min="5257" max="5257" width="8.54296875" style="2" bestFit="1" customWidth="1"/>
    <col min="5258" max="5258" width="12.453125" style="2" customWidth="1"/>
    <col min="5259" max="5259" width="9" style="2" customWidth="1"/>
    <col min="5260" max="5260" width="11.26953125" style="2" customWidth="1"/>
    <col min="5261" max="5261" width="8.453125" style="2" bestFit="1" customWidth="1"/>
    <col min="5262" max="5262" width="5.453125" style="2" bestFit="1" customWidth="1"/>
    <col min="5263" max="5263" width="7.54296875" style="2" bestFit="1" customWidth="1"/>
    <col min="5264" max="5264" width="3.453125" style="2" bestFit="1" customWidth="1"/>
    <col min="5265" max="5265" width="4.453125" style="2" bestFit="1" customWidth="1"/>
    <col min="5266" max="5266" width="8" style="2" bestFit="1" customWidth="1"/>
    <col min="5267" max="5502" width="3.54296875" style="2"/>
    <col min="5503" max="5503" width="13" style="2" customWidth="1"/>
    <col min="5504" max="5504" width="10.453125" style="2" customWidth="1"/>
    <col min="5505" max="5505" width="13.453125" style="2" customWidth="1"/>
    <col min="5506" max="5506" width="9.453125" style="2" customWidth="1"/>
    <col min="5507" max="5507" width="12.54296875" style="2" customWidth="1"/>
    <col min="5508" max="5508" width="8.54296875" style="2" customWidth="1"/>
    <col min="5509" max="5509" width="10.54296875" style="2" customWidth="1"/>
    <col min="5510" max="5510" width="13.453125" style="2" customWidth="1"/>
    <col min="5511" max="5511" width="9.453125" style="2" customWidth="1"/>
    <col min="5512" max="5512" width="10.54296875" style="2" customWidth="1"/>
    <col min="5513" max="5513" width="8.54296875" style="2" bestFit="1" customWidth="1"/>
    <col min="5514" max="5514" width="12.453125" style="2" customWidth="1"/>
    <col min="5515" max="5515" width="9" style="2" customWidth="1"/>
    <col min="5516" max="5516" width="11.26953125" style="2" customWidth="1"/>
    <col min="5517" max="5517" width="8.453125" style="2" bestFit="1" customWidth="1"/>
    <col min="5518" max="5518" width="5.453125" style="2" bestFit="1" customWidth="1"/>
    <col min="5519" max="5519" width="7.54296875" style="2" bestFit="1" customWidth="1"/>
    <col min="5520" max="5520" width="3.453125" style="2" bestFit="1" customWidth="1"/>
    <col min="5521" max="5521" width="4.453125" style="2" bestFit="1" customWidth="1"/>
    <col min="5522" max="5522" width="8" style="2" bestFit="1" customWidth="1"/>
    <col min="5523" max="5758" width="3.54296875" style="2"/>
    <col min="5759" max="5759" width="13" style="2" customWidth="1"/>
    <col min="5760" max="5760" width="10.453125" style="2" customWidth="1"/>
    <col min="5761" max="5761" width="13.453125" style="2" customWidth="1"/>
    <col min="5762" max="5762" width="9.453125" style="2" customWidth="1"/>
    <col min="5763" max="5763" width="12.54296875" style="2" customWidth="1"/>
    <col min="5764" max="5764" width="8.54296875" style="2" customWidth="1"/>
    <col min="5765" max="5765" width="10.54296875" style="2" customWidth="1"/>
    <col min="5766" max="5766" width="13.453125" style="2" customWidth="1"/>
    <col min="5767" max="5767" width="9.453125" style="2" customWidth="1"/>
    <col min="5768" max="5768" width="10.54296875" style="2" customWidth="1"/>
    <col min="5769" max="5769" width="8.54296875" style="2" bestFit="1" customWidth="1"/>
    <col min="5770" max="5770" width="12.453125" style="2" customWidth="1"/>
    <col min="5771" max="5771" width="9" style="2" customWidth="1"/>
    <col min="5772" max="5772" width="11.26953125" style="2" customWidth="1"/>
    <col min="5773" max="5773" width="8.453125" style="2" bestFit="1" customWidth="1"/>
    <col min="5774" max="5774" width="5.453125" style="2" bestFit="1" customWidth="1"/>
    <col min="5775" max="5775" width="7.54296875" style="2" bestFit="1" customWidth="1"/>
    <col min="5776" max="5776" width="3.453125" style="2" bestFit="1" customWidth="1"/>
    <col min="5777" max="5777" width="4.453125" style="2" bestFit="1" customWidth="1"/>
    <col min="5778" max="5778" width="8" style="2" bestFit="1" customWidth="1"/>
    <col min="5779" max="6014" width="3.54296875" style="2"/>
    <col min="6015" max="6015" width="13" style="2" customWidth="1"/>
    <col min="6016" max="6016" width="10.453125" style="2" customWidth="1"/>
    <col min="6017" max="6017" width="13.453125" style="2" customWidth="1"/>
    <col min="6018" max="6018" width="9.453125" style="2" customWidth="1"/>
    <col min="6019" max="6019" width="12.54296875" style="2" customWidth="1"/>
    <col min="6020" max="6020" width="8.54296875" style="2" customWidth="1"/>
    <col min="6021" max="6021" width="10.54296875" style="2" customWidth="1"/>
    <col min="6022" max="6022" width="13.453125" style="2" customWidth="1"/>
    <col min="6023" max="6023" width="9.453125" style="2" customWidth="1"/>
    <col min="6024" max="6024" width="10.54296875" style="2" customWidth="1"/>
    <col min="6025" max="6025" width="8.54296875" style="2" bestFit="1" customWidth="1"/>
    <col min="6026" max="6026" width="12.453125" style="2" customWidth="1"/>
    <col min="6027" max="6027" width="9" style="2" customWidth="1"/>
    <col min="6028" max="6028" width="11.26953125" style="2" customWidth="1"/>
    <col min="6029" max="6029" width="8.453125" style="2" bestFit="1" customWidth="1"/>
    <col min="6030" max="6030" width="5.453125" style="2" bestFit="1" customWidth="1"/>
    <col min="6031" max="6031" width="7.54296875" style="2" bestFit="1" customWidth="1"/>
    <col min="6032" max="6032" width="3.453125" style="2" bestFit="1" customWidth="1"/>
    <col min="6033" max="6033" width="4.453125" style="2" bestFit="1" customWidth="1"/>
    <col min="6034" max="6034" width="8" style="2" bestFit="1" customWidth="1"/>
    <col min="6035" max="6270" width="3.54296875" style="2"/>
    <col min="6271" max="6271" width="13" style="2" customWidth="1"/>
    <col min="6272" max="6272" width="10.453125" style="2" customWidth="1"/>
    <col min="6273" max="6273" width="13.453125" style="2" customWidth="1"/>
    <col min="6274" max="6274" width="9.453125" style="2" customWidth="1"/>
    <col min="6275" max="6275" width="12.54296875" style="2" customWidth="1"/>
    <col min="6276" max="6276" width="8.54296875" style="2" customWidth="1"/>
    <col min="6277" max="6277" width="10.54296875" style="2" customWidth="1"/>
    <col min="6278" max="6278" width="13.453125" style="2" customWidth="1"/>
    <col min="6279" max="6279" width="9.453125" style="2" customWidth="1"/>
    <col min="6280" max="6280" width="10.54296875" style="2" customWidth="1"/>
    <col min="6281" max="6281" width="8.54296875" style="2" bestFit="1" customWidth="1"/>
    <col min="6282" max="6282" width="12.453125" style="2" customWidth="1"/>
    <col min="6283" max="6283" width="9" style="2" customWidth="1"/>
    <col min="6284" max="6284" width="11.26953125" style="2" customWidth="1"/>
    <col min="6285" max="6285" width="8.453125" style="2" bestFit="1" customWidth="1"/>
    <col min="6286" max="6286" width="5.453125" style="2" bestFit="1" customWidth="1"/>
    <col min="6287" max="6287" width="7.54296875" style="2" bestFit="1" customWidth="1"/>
    <col min="6288" max="6288" width="3.453125" style="2" bestFit="1" customWidth="1"/>
    <col min="6289" max="6289" width="4.453125" style="2" bestFit="1" customWidth="1"/>
    <col min="6290" max="6290" width="8" style="2" bestFit="1" customWidth="1"/>
    <col min="6291" max="6526" width="3.54296875" style="2"/>
    <col min="6527" max="6527" width="13" style="2" customWidth="1"/>
    <col min="6528" max="6528" width="10.453125" style="2" customWidth="1"/>
    <col min="6529" max="6529" width="13.453125" style="2" customWidth="1"/>
    <col min="6530" max="6530" width="9.453125" style="2" customWidth="1"/>
    <col min="6531" max="6531" width="12.54296875" style="2" customWidth="1"/>
    <col min="6532" max="6532" width="8.54296875" style="2" customWidth="1"/>
    <col min="6533" max="6533" width="10.54296875" style="2" customWidth="1"/>
    <col min="6534" max="6534" width="13.453125" style="2" customWidth="1"/>
    <col min="6535" max="6535" width="9.453125" style="2" customWidth="1"/>
    <col min="6536" max="6536" width="10.54296875" style="2" customWidth="1"/>
    <col min="6537" max="6537" width="8.54296875" style="2" bestFit="1" customWidth="1"/>
    <col min="6538" max="6538" width="12.453125" style="2" customWidth="1"/>
    <col min="6539" max="6539" width="9" style="2" customWidth="1"/>
    <col min="6540" max="6540" width="11.26953125" style="2" customWidth="1"/>
    <col min="6541" max="6541" width="8.453125" style="2" bestFit="1" customWidth="1"/>
    <col min="6542" max="6542" width="5.453125" style="2" bestFit="1" customWidth="1"/>
    <col min="6543" max="6543" width="7.54296875" style="2" bestFit="1" customWidth="1"/>
    <col min="6544" max="6544" width="3.453125" style="2" bestFit="1" customWidth="1"/>
    <col min="6545" max="6545" width="4.453125" style="2" bestFit="1" customWidth="1"/>
    <col min="6546" max="6546" width="8" style="2" bestFit="1" customWidth="1"/>
    <col min="6547" max="6782" width="3.54296875" style="2"/>
    <col min="6783" max="6783" width="13" style="2" customWidth="1"/>
    <col min="6784" max="6784" width="10.453125" style="2" customWidth="1"/>
    <col min="6785" max="6785" width="13.453125" style="2" customWidth="1"/>
    <col min="6786" max="6786" width="9.453125" style="2" customWidth="1"/>
    <col min="6787" max="6787" width="12.54296875" style="2" customWidth="1"/>
    <col min="6788" max="6788" width="8.54296875" style="2" customWidth="1"/>
    <col min="6789" max="6789" width="10.54296875" style="2" customWidth="1"/>
    <col min="6790" max="6790" width="13.453125" style="2" customWidth="1"/>
    <col min="6791" max="6791" width="9.453125" style="2" customWidth="1"/>
    <col min="6792" max="6792" width="10.54296875" style="2" customWidth="1"/>
    <col min="6793" max="6793" width="8.54296875" style="2" bestFit="1" customWidth="1"/>
    <col min="6794" max="6794" width="12.453125" style="2" customWidth="1"/>
    <col min="6795" max="6795" width="9" style="2" customWidth="1"/>
    <col min="6796" max="6796" width="11.26953125" style="2" customWidth="1"/>
    <col min="6797" max="6797" width="8.453125" style="2" bestFit="1" customWidth="1"/>
    <col min="6798" max="6798" width="5.453125" style="2" bestFit="1" customWidth="1"/>
    <col min="6799" max="6799" width="7.54296875" style="2" bestFit="1" customWidth="1"/>
    <col min="6800" max="6800" width="3.453125" style="2" bestFit="1" customWidth="1"/>
    <col min="6801" max="6801" width="4.453125" style="2" bestFit="1" customWidth="1"/>
    <col min="6802" max="6802" width="8" style="2" bestFit="1" customWidth="1"/>
    <col min="6803" max="7038" width="3.54296875" style="2"/>
    <col min="7039" max="7039" width="13" style="2" customWidth="1"/>
    <col min="7040" max="7040" width="10.453125" style="2" customWidth="1"/>
    <col min="7041" max="7041" width="13.453125" style="2" customWidth="1"/>
    <col min="7042" max="7042" width="9.453125" style="2" customWidth="1"/>
    <col min="7043" max="7043" width="12.54296875" style="2" customWidth="1"/>
    <col min="7044" max="7044" width="8.54296875" style="2" customWidth="1"/>
    <col min="7045" max="7045" width="10.54296875" style="2" customWidth="1"/>
    <col min="7046" max="7046" width="13.453125" style="2" customWidth="1"/>
    <col min="7047" max="7047" width="9.453125" style="2" customWidth="1"/>
    <col min="7048" max="7048" width="10.54296875" style="2" customWidth="1"/>
    <col min="7049" max="7049" width="8.54296875" style="2" bestFit="1" customWidth="1"/>
    <col min="7050" max="7050" width="12.453125" style="2" customWidth="1"/>
    <col min="7051" max="7051" width="9" style="2" customWidth="1"/>
    <col min="7052" max="7052" width="11.26953125" style="2" customWidth="1"/>
    <col min="7053" max="7053" width="8.453125" style="2" bestFit="1" customWidth="1"/>
    <col min="7054" max="7054" width="5.453125" style="2" bestFit="1" customWidth="1"/>
    <col min="7055" max="7055" width="7.54296875" style="2" bestFit="1" customWidth="1"/>
    <col min="7056" max="7056" width="3.453125" style="2" bestFit="1" customWidth="1"/>
    <col min="7057" max="7057" width="4.453125" style="2" bestFit="1" customWidth="1"/>
    <col min="7058" max="7058" width="8" style="2" bestFit="1" customWidth="1"/>
    <col min="7059" max="7294" width="3.54296875" style="2"/>
    <col min="7295" max="7295" width="13" style="2" customWidth="1"/>
    <col min="7296" max="7296" width="10.453125" style="2" customWidth="1"/>
    <col min="7297" max="7297" width="13.453125" style="2" customWidth="1"/>
    <col min="7298" max="7298" width="9.453125" style="2" customWidth="1"/>
    <col min="7299" max="7299" width="12.54296875" style="2" customWidth="1"/>
    <col min="7300" max="7300" width="8.54296875" style="2" customWidth="1"/>
    <col min="7301" max="7301" width="10.54296875" style="2" customWidth="1"/>
    <col min="7302" max="7302" width="13.453125" style="2" customWidth="1"/>
    <col min="7303" max="7303" width="9.453125" style="2" customWidth="1"/>
    <col min="7304" max="7304" width="10.54296875" style="2" customWidth="1"/>
    <col min="7305" max="7305" width="8.54296875" style="2" bestFit="1" customWidth="1"/>
    <col min="7306" max="7306" width="12.453125" style="2" customWidth="1"/>
    <col min="7307" max="7307" width="9" style="2" customWidth="1"/>
    <col min="7308" max="7308" width="11.26953125" style="2" customWidth="1"/>
    <col min="7309" max="7309" width="8.453125" style="2" bestFit="1" customWidth="1"/>
    <col min="7310" max="7310" width="5.453125" style="2" bestFit="1" customWidth="1"/>
    <col min="7311" max="7311" width="7.54296875" style="2" bestFit="1" customWidth="1"/>
    <col min="7312" max="7312" width="3.453125" style="2" bestFit="1" customWidth="1"/>
    <col min="7313" max="7313" width="4.453125" style="2" bestFit="1" customWidth="1"/>
    <col min="7314" max="7314" width="8" style="2" bestFit="1" customWidth="1"/>
    <col min="7315" max="7550" width="3.54296875" style="2"/>
    <col min="7551" max="7551" width="13" style="2" customWidth="1"/>
    <col min="7552" max="7552" width="10.453125" style="2" customWidth="1"/>
    <col min="7553" max="7553" width="13.453125" style="2" customWidth="1"/>
    <col min="7554" max="7554" width="9.453125" style="2" customWidth="1"/>
    <col min="7555" max="7555" width="12.54296875" style="2" customWidth="1"/>
    <col min="7556" max="7556" width="8.54296875" style="2" customWidth="1"/>
    <col min="7557" max="7557" width="10.54296875" style="2" customWidth="1"/>
    <col min="7558" max="7558" width="13.453125" style="2" customWidth="1"/>
    <col min="7559" max="7559" width="9.453125" style="2" customWidth="1"/>
    <col min="7560" max="7560" width="10.54296875" style="2" customWidth="1"/>
    <col min="7561" max="7561" width="8.54296875" style="2" bestFit="1" customWidth="1"/>
    <col min="7562" max="7562" width="12.453125" style="2" customWidth="1"/>
    <col min="7563" max="7563" width="9" style="2" customWidth="1"/>
    <col min="7564" max="7564" width="11.26953125" style="2" customWidth="1"/>
    <col min="7565" max="7565" width="8.453125" style="2" bestFit="1" customWidth="1"/>
    <col min="7566" max="7566" width="5.453125" style="2" bestFit="1" customWidth="1"/>
    <col min="7567" max="7567" width="7.54296875" style="2" bestFit="1" customWidth="1"/>
    <col min="7568" max="7568" width="3.453125" style="2" bestFit="1" customWidth="1"/>
    <col min="7569" max="7569" width="4.453125" style="2" bestFit="1" customWidth="1"/>
    <col min="7570" max="7570" width="8" style="2" bestFit="1" customWidth="1"/>
    <col min="7571" max="7806" width="3.54296875" style="2"/>
    <col min="7807" max="7807" width="13" style="2" customWidth="1"/>
    <col min="7808" max="7808" width="10.453125" style="2" customWidth="1"/>
    <col min="7809" max="7809" width="13.453125" style="2" customWidth="1"/>
    <col min="7810" max="7810" width="9.453125" style="2" customWidth="1"/>
    <col min="7811" max="7811" width="12.54296875" style="2" customWidth="1"/>
    <col min="7812" max="7812" width="8.54296875" style="2" customWidth="1"/>
    <col min="7813" max="7813" width="10.54296875" style="2" customWidth="1"/>
    <col min="7814" max="7814" width="13.453125" style="2" customWidth="1"/>
    <col min="7815" max="7815" width="9.453125" style="2" customWidth="1"/>
    <col min="7816" max="7816" width="10.54296875" style="2" customWidth="1"/>
    <col min="7817" max="7817" width="8.54296875" style="2" bestFit="1" customWidth="1"/>
    <col min="7818" max="7818" width="12.453125" style="2" customWidth="1"/>
    <col min="7819" max="7819" width="9" style="2" customWidth="1"/>
    <col min="7820" max="7820" width="11.26953125" style="2" customWidth="1"/>
    <col min="7821" max="7821" width="8.453125" style="2" bestFit="1" customWidth="1"/>
    <col min="7822" max="7822" width="5.453125" style="2" bestFit="1" customWidth="1"/>
    <col min="7823" max="7823" width="7.54296875" style="2" bestFit="1" customWidth="1"/>
    <col min="7824" max="7824" width="3.453125" style="2" bestFit="1" customWidth="1"/>
    <col min="7825" max="7825" width="4.453125" style="2" bestFit="1" customWidth="1"/>
    <col min="7826" max="7826" width="8" style="2" bestFit="1" customWidth="1"/>
    <col min="7827" max="8062" width="3.54296875" style="2"/>
    <col min="8063" max="8063" width="13" style="2" customWidth="1"/>
    <col min="8064" max="8064" width="10.453125" style="2" customWidth="1"/>
    <col min="8065" max="8065" width="13.453125" style="2" customWidth="1"/>
    <col min="8066" max="8066" width="9.453125" style="2" customWidth="1"/>
    <col min="8067" max="8067" width="12.54296875" style="2" customWidth="1"/>
    <col min="8068" max="8068" width="8.54296875" style="2" customWidth="1"/>
    <col min="8069" max="8069" width="10.54296875" style="2" customWidth="1"/>
    <col min="8070" max="8070" width="13.453125" style="2" customWidth="1"/>
    <col min="8071" max="8071" width="9.453125" style="2" customWidth="1"/>
    <col min="8072" max="8072" width="10.54296875" style="2" customWidth="1"/>
    <col min="8073" max="8073" width="8.54296875" style="2" bestFit="1" customWidth="1"/>
    <col min="8074" max="8074" width="12.453125" style="2" customWidth="1"/>
    <col min="8075" max="8075" width="9" style="2" customWidth="1"/>
    <col min="8076" max="8076" width="11.26953125" style="2" customWidth="1"/>
    <col min="8077" max="8077" width="8.453125" style="2" bestFit="1" customWidth="1"/>
    <col min="8078" max="8078" width="5.453125" style="2" bestFit="1" customWidth="1"/>
    <col min="8079" max="8079" width="7.54296875" style="2" bestFit="1" customWidth="1"/>
    <col min="8080" max="8080" width="3.453125" style="2" bestFit="1" customWidth="1"/>
    <col min="8081" max="8081" width="4.453125" style="2" bestFit="1" customWidth="1"/>
    <col min="8082" max="8082" width="8" style="2" bestFit="1" customWidth="1"/>
    <col min="8083" max="8318" width="3.54296875" style="2"/>
    <col min="8319" max="8319" width="13" style="2" customWidth="1"/>
    <col min="8320" max="8320" width="10.453125" style="2" customWidth="1"/>
    <col min="8321" max="8321" width="13.453125" style="2" customWidth="1"/>
    <col min="8322" max="8322" width="9.453125" style="2" customWidth="1"/>
    <col min="8323" max="8323" width="12.54296875" style="2" customWidth="1"/>
    <col min="8324" max="8324" width="8.54296875" style="2" customWidth="1"/>
    <col min="8325" max="8325" width="10.54296875" style="2" customWidth="1"/>
    <col min="8326" max="8326" width="13.453125" style="2" customWidth="1"/>
    <col min="8327" max="8327" width="9.453125" style="2" customWidth="1"/>
    <col min="8328" max="8328" width="10.54296875" style="2" customWidth="1"/>
    <col min="8329" max="8329" width="8.54296875" style="2" bestFit="1" customWidth="1"/>
    <col min="8330" max="8330" width="12.453125" style="2" customWidth="1"/>
    <col min="8331" max="8331" width="9" style="2" customWidth="1"/>
    <col min="8332" max="8332" width="11.26953125" style="2" customWidth="1"/>
    <col min="8333" max="8333" width="8.453125" style="2" bestFit="1" customWidth="1"/>
    <col min="8334" max="8334" width="5.453125" style="2" bestFit="1" customWidth="1"/>
    <col min="8335" max="8335" width="7.54296875" style="2" bestFit="1" customWidth="1"/>
    <col min="8336" max="8336" width="3.453125" style="2" bestFit="1" customWidth="1"/>
    <col min="8337" max="8337" width="4.453125" style="2" bestFit="1" customWidth="1"/>
    <col min="8338" max="8338" width="8" style="2" bestFit="1" customWidth="1"/>
    <col min="8339" max="8574" width="3.54296875" style="2"/>
    <col min="8575" max="8575" width="13" style="2" customWidth="1"/>
    <col min="8576" max="8576" width="10.453125" style="2" customWidth="1"/>
    <col min="8577" max="8577" width="13.453125" style="2" customWidth="1"/>
    <col min="8578" max="8578" width="9.453125" style="2" customWidth="1"/>
    <col min="8579" max="8579" width="12.54296875" style="2" customWidth="1"/>
    <col min="8580" max="8580" width="8.54296875" style="2" customWidth="1"/>
    <col min="8581" max="8581" width="10.54296875" style="2" customWidth="1"/>
    <col min="8582" max="8582" width="13.453125" style="2" customWidth="1"/>
    <col min="8583" max="8583" width="9.453125" style="2" customWidth="1"/>
    <col min="8584" max="8584" width="10.54296875" style="2" customWidth="1"/>
    <col min="8585" max="8585" width="8.54296875" style="2" bestFit="1" customWidth="1"/>
    <col min="8586" max="8586" width="12.453125" style="2" customWidth="1"/>
    <col min="8587" max="8587" width="9" style="2" customWidth="1"/>
    <col min="8588" max="8588" width="11.26953125" style="2" customWidth="1"/>
    <col min="8589" max="8589" width="8.453125" style="2" bestFit="1" customWidth="1"/>
    <col min="8590" max="8590" width="5.453125" style="2" bestFit="1" customWidth="1"/>
    <col min="8591" max="8591" width="7.54296875" style="2" bestFit="1" customWidth="1"/>
    <col min="8592" max="8592" width="3.453125" style="2" bestFit="1" customWidth="1"/>
    <col min="8593" max="8593" width="4.453125" style="2" bestFit="1" customWidth="1"/>
    <col min="8594" max="8594" width="8" style="2" bestFit="1" customWidth="1"/>
    <col min="8595" max="8830" width="3.54296875" style="2"/>
    <col min="8831" max="8831" width="13" style="2" customWidth="1"/>
    <col min="8832" max="8832" width="10.453125" style="2" customWidth="1"/>
    <col min="8833" max="8833" width="13.453125" style="2" customWidth="1"/>
    <col min="8834" max="8834" width="9.453125" style="2" customWidth="1"/>
    <col min="8835" max="8835" width="12.54296875" style="2" customWidth="1"/>
    <col min="8836" max="8836" width="8.54296875" style="2" customWidth="1"/>
    <col min="8837" max="8837" width="10.54296875" style="2" customWidth="1"/>
    <col min="8838" max="8838" width="13.453125" style="2" customWidth="1"/>
    <col min="8839" max="8839" width="9.453125" style="2" customWidth="1"/>
    <col min="8840" max="8840" width="10.54296875" style="2" customWidth="1"/>
    <col min="8841" max="8841" width="8.54296875" style="2" bestFit="1" customWidth="1"/>
    <col min="8842" max="8842" width="12.453125" style="2" customWidth="1"/>
    <col min="8843" max="8843" width="9" style="2" customWidth="1"/>
    <col min="8844" max="8844" width="11.26953125" style="2" customWidth="1"/>
    <col min="8845" max="8845" width="8.453125" style="2" bestFit="1" customWidth="1"/>
    <col min="8846" max="8846" width="5.453125" style="2" bestFit="1" customWidth="1"/>
    <col min="8847" max="8847" width="7.54296875" style="2" bestFit="1" customWidth="1"/>
    <col min="8848" max="8848" width="3.453125" style="2" bestFit="1" customWidth="1"/>
    <col min="8849" max="8849" width="4.453125" style="2" bestFit="1" customWidth="1"/>
    <col min="8850" max="8850" width="8" style="2" bestFit="1" customWidth="1"/>
    <col min="8851" max="9086" width="3.54296875" style="2"/>
    <col min="9087" max="9087" width="13" style="2" customWidth="1"/>
    <col min="9088" max="9088" width="10.453125" style="2" customWidth="1"/>
    <col min="9089" max="9089" width="13.453125" style="2" customWidth="1"/>
    <col min="9090" max="9090" width="9.453125" style="2" customWidth="1"/>
    <col min="9091" max="9091" width="12.54296875" style="2" customWidth="1"/>
    <col min="9092" max="9092" width="8.54296875" style="2" customWidth="1"/>
    <col min="9093" max="9093" width="10.54296875" style="2" customWidth="1"/>
    <col min="9094" max="9094" width="13.453125" style="2" customWidth="1"/>
    <col min="9095" max="9095" width="9.453125" style="2" customWidth="1"/>
    <col min="9096" max="9096" width="10.54296875" style="2" customWidth="1"/>
    <col min="9097" max="9097" width="8.54296875" style="2" bestFit="1" customWidth="1"/>
    <col min="9098" max="9098" width="12.453125" style="2" customWidth="1"/>
    <col min="9099" max="9099" width="9" style="2" customWidth="1"/>
    <col min="9100" max="9100" width="11.26953125" style="2" customWidth="1"/>
    <col min="9101" max="9101" width="8.453125" style="2" bestFit="1" customWidth="1"/>
    <col min="9102" max="9102" width="5.453125" style="2" bestFit="1" customWidth="1"/>
    <col min="9103" max="9103" width="7.54296875" style="2" bestFit="1" customWidth="1"/>
    <col min="9104" max="9104" width="3.453125" style="2" bestFit="1" customWidth="1"/>
    <col min="9105" max="9105" width="4.453125" style="2" bestFit="1" customWidth="1"/>
    <col min="9106" max="9106" width="8" style="2" bestFit="1" customWidth="1"/>
    <col min="9107" max="9342" width="3.54296875" style="2"/>
    <col min="9343" max="9343" width="13" style="2" customWidth="1"/>
    <col min="9344" max="9344" width="10.453125" style="2" customWidth="1"/>
    <col min="9345" max="9345" width="13.453125" style="2" customWidth="1"/>
    <col min="9346" max="9346" width="9.453125" style="2" customWidth="1"/>
    <col min="9347" max="9347" width="12.54296875" style="2" customWidth="1"/>
    <col min="9348" max="9348" width="8.54296875" style="2" customWidth="1"/>
    <col min="9349" max="9349" width="10.54296875" style="2" customWidth="1"/>
    <col min="9350" max="9350" width="13.453125" style="2" customWidth="1"/>
    <col min="9351" max="9351" width="9.453125" style="2" customWidth="1"/>
    <col min="9352" max="9352" width="10.54296875" style="2" customWidth="1"/>
    <col min="9353" max="9353" width="8.54296875" style="2" bestFit="1" customWidth="1"/>
    <col min="9354" max="9354" width="12.453125" style="2" customWidth="1"/>
    <col min="9355" max="9355" width="9" style="2" customWidth="1"/>
    <col min="9356" max="9356" width="11.26953125" style="2" customWidth="1"/>
    <col min="9357" max="9357" width="8.453125" style="2" bestFit="1" customWidth="1"/>
    <col min="9358" max="9358" width="5.453125" style="2" bestFit="1" customWidth="1"/>
    <col min="9359" max="9359" width="7.54296875" style="2" bestFit="1" customWidth="1"/>
    <col min="9360" max="9360" width="3.453125" style="2" bestFit="1" customWidth="1"/>
    <col min="9361" max="9361" width="4.453125" style="2" bestFit="1" customWidth="1"/>
    <col min="9362" max="9362" width="8" style="2" bestFit="1" customWidth="1"/>
    <col min="9363" max="9598" width="3.54296875" style="2"/>
    <col min="9599" max="9599" width="13" style="2" customWidth="1"/>
    <col min="9600" max="9600" width="10.453125" style="2" customWidth="1"/>
    <col min="9601" max="9601" width="13.453125" style="2" customWidth="1"/>
    <col min="9602" max="9602" width="9.453125" style="2" customWidth="1"/>
    <col min="9603" max="9603" width="12.54296875" style="2" customWidth="1"/>
    <col min="9604" max="9604" width="8.54296875" style="2" customWidth="1"/>
    <col min="9605" max="9605" width="10.54296875" style="2" customWidth="1"/>
    <col min="9606" max="9606" width="13.453125" style="2" customWidth="1"/>
    <col min="9607" max="9607" width="9.453125" style="2" customWidth="1"/>
    <col min="9608" max="9608" width="10.54296875" style="2" customWidth="1"/>
    <col min="9609" max="9609" width="8.54296875" style="2" bestFit="1" customWidth="1"/>
    <col min="9610" max="9610" width="12.453125" style="2" customWidth="1"/>
    <col min="9611" max="9611" width="9" style="2" customWidth="1"/>
    <col min="9612" max="9612" width="11.26953125" style="2" customWidth="1"/>
    <col min="9613" max="9613" width="8.453125" style="2" bestFit="1" customWidth="1"/>
    <col min="9614" max="9614" width="5.453125" style="2" bestFit="1" customWidth="1"/>
    <col min="9615" max="9615" width="7.54296875" style="2" bestFit="1" customWidth="1"/>
    <col min="9616" max="9616" width="3.453125" style="2" bestFit="1" customWidth="1"/>
    <col min="9617" max="9617" width="4.453125" style="2" bestFit="1" customWidth="1"/>
    <col min="9618" max="9618" width="8" style="2" bestFit="1" customWidth="1"/>
    <col min="9619" max="9854" width="3.54296875" style="2"/>
    <col min="9855" max="9855" width="13" style="2" customWidth="1"/>
    <col min="9856" max="9856" width="10.453125" style="2" customWidth="1"/>
    <col min="9857" max="9857" width="13.453125" style="2" customWidth="1"/>
    <col min="9858" max="9858" width="9.453125" style="2" customWidth="1"/>
    <col min="9859" max="9859" width="12.54296875" style="2" customWidth="1"/>
    <col min="9860" max="9860" width="8.54296875" style="2" customWidth="1"/>
    <col min="9861" max="9861" width="10.54296875" style="2" customWidth="1"/>
    <col min="9862" max="9862" width="13.453125" style="2" customWidth="1"/>
    <col min="9863" max="9863" width="9.453125" style="2" customWidth="1"/>
    <col min="9864" max="9864" width="10.54296875" style="2" customWidth="1"/>
    <col min="9865" max="9865" width="8.54296875" style="2" bestFit="1" customWidth="1"/>
    <col min="9866" max="9866" width="12.453125" style="2" customWidth="1"/>
    <col min="9867" max="9867" width="9" style="2" customWidth="1"/>
    <col min="9868" max="9868" width="11.26953125" style="2" customWidth="1"/>
    <col min="9869" max="9869" width="8.453125" style="2" bestFit="1" customWidth="1"/>
    <col min="9870" max="9870" width="5.453125" style="2" bestFit="1" customWidth="1"/>
    <col min="9871" max="9871" width="7.54296875" style="2" bestFit="1" customWidth="1"/>
    <col min="9872" max="9872" width="3.453125" style="2" bestFit="1" customWidth="1"/>
    <col min="9873" max="9873" width="4.453125" style="2" bestFit="1" customWidth="1"/>
    <col min="9874" max="9874" width="8" style="2" bestFit="1" customWidth="1"/>
    <col min="9875" max="10110" width="3.54296875" style="2"/>
    <col min="10111" max="10111" width="13" style="2" customWidth="1"/>
    <col min="10112" max="10112" width="10.453125" style="2" customWidth="1"/>
    <col min="10113" max="10113" width="13.453125" style="2" customWidth="1"/>
    <col min="10114" max="10114" width="9.453125" style="2" customWidth="1"/>
    <col min="10115" max="10115" width="12.54296875" style="2" customWidth="1"/>
    <col min="10116" max="10116" width="8.54296875" style="2" customWidth="1"/>
    <col min="10117" max="10117" width="10.54296875" style="2" customWidth="1"/>
    <col min="10118" max="10118" width="13.453125" style="2" customWidth="1"/>
    <col min="10119" max="10119" width="9.453125" style="2" customWidth="1"/>
    <col min="10120" max="10120" width="10.54296875" style="2" customWidth="1"/>
    <col min="10121" max="10121" width="8.54296875" style="2" bestFit="1" customWidth="1"/>
    <col min="10122" max="10122" width="12.453125" style="2" customWidth="1"/>
    <col min="10123" max="10123" width="9" style="2" customWidth="1"/>
    <col min="10124" max="10124" width="11.26953125" style="2" customWidth="1"/>
    <col min="10125" max="10125" width="8.453125" style="2" bestFit="1" customWidth="1"/>
    <col min="10126" max="10126" width="5.453125" style="2" bestFit="1" customWidth="1"/>
    <col min="10127" max="10127" width="7.54296875" style="2" bestFit="1" customWidth="1"/>
    <col min="10128" max="10128" width="3.453125" style="2" bestFit="1" customWidth="1"/>
    <col min="10129" max="10129" width="4.453125" style="2" bestFit="1" customWidth="1"/>
    <col min="10130" max="10130" width="8" style="2" bestFit="1" customWidth="1"/>
    <col min="10131" max="10366" width="3.54296875" style="2"/>
    <col min="10367" max="10367" width="13" style="2" customWidth="1"/>
    <col min="10368" max="10368" width="10.453125" style="2" customWidth="1"/>
    <col min="10369" max="10369" width="13.453125" style="2" customWidth="1"/>
    <col min="10370" max="10370" width="9.453125" style="2" customWidth="1"/>
    <col min="10371" max="10371" width="12.54296875" style="2" customWidth="1"/>
    <col min="10372" max="10372" width="8.54296875" style="2" customWidth="1"/>
    <col min="10373" max="10373" width="10.54296875" style="2" customWidth="1"/>
    <col min="10374" max="10374" width="13.453125" style="2" customWidth="1"/>
    <col min="10375" max="10375" width="9.453125" style="2" customWidth="1"/>
    <col min="10376" max="10376" width="10.54296875" style="2" customWidth="1"/>
    <col min="10377" max="10377" width="8.54296875" style="2" bestFit="1" customWidth="1"/>
    <col min="10378" max="10378" width="12.453125" style="2" customWidth="1"/>
    <col min="10379" max="10379" width="9" style="2" customWidth="1"/>
    <col min="10380" max="10380" width="11.26953125" style="2" customWidth="1"/>
    <col min="10381" max="10381" width="8.453125" style="2" bestFit="1" customWidth="1"/>
    <col min="10382" max="10382" width="5.453125" style="2" bestFit="1" customWidth="1"/>
    <col min="10383" max="10383" width="7.54296875" style="2" bestFit="1" customWidth="1"/>
    <col min="10384" max="10384" width="3.453125" style="2" bestFit="1" customWidth="1"/>
    <col min="10385" max="10385" width="4.453125" style="2" bestFit="1" customWidth="1"/>
    <col min="10386" max="10386" width="8" style="2" bestFit="1" customWidth="1"/>
    <col min="10387" max="10622" width="3.54296875" style="2"/>
    <col min="10623" max="10623" width="13" style="2" customWidth="1"/>
    <col min="10624" max="10624" width="10.453125" style="2" customWidth="1"/>
    <col min="10625" max="10625" width="13.453125" style="2" customWidth="1"/>
    <col min="10626" max="10626" width="9.453125" style="2" customWidth="1"/>
    <col min="10627" max="10627" width="12.54296875" style="2" customWidth="1"/>
    <col min="10628" max="10628" width="8.54296875" style="2" customWidth="1"/>
    <col min="10629" max="10629" width="10.54296875" style="2" customWidth="1"/>
    <col min="10630" max="10630" width="13.453125" style="2" customWidth="1"/>
    <col min="10631" max="10631" width="9.453125" style="2" customWidth="1"/>
    <col min="10632" max="10632" width="10.54296875" style="2" customWidth="1"/>
    <col min="10633" max="10633" width="8.54296875" style="2" bestFit="1" customWidth="1"/>
    <col min="10634" max="10634" width="12.453125" style="2" customWidth="1"/>
    <col min="10635" max="10635" width="9" style="2" customWidth="1"/>
    <col min="10636" max="10636" width="11.26953125" style="2" customWidth="1"/>
    <col min="10637" max="10637" width="8.453125" style="2" bestFit="1" customWidth="1"/>
    <col min="10638" max="10638" width="5.453125" style="2" bestFit="1" customWidth="1"/>
    <col min="10639" max="10639" width="7.54296875" style="2" bestFit="1" customWidth="1"/>
    <col min="10640" max="10640" width="3.453125" style="2" bestFit="1" customWidth="1"/>
    <col min="10641" max="10641" width="4.453125" style="2" bestFit="1" customWidth="1"/>
    <col min="10642" max="10642" width="8" style="2" bestFit="1" customWidth="1"/>
    <col min="10643" max="10878" width="3.54296875" style="2"/>
    <col min="10879" max="10879" width="13" style="2" customWidth="1"/>
    <col min="10880" max="10880" width="10.453125" style="2" customWidth="1"/>
    <col min="10881" max="10881" width="13.453125" style="2" customWidth="1"/>
    <col min="10882" max="10882" width="9.453125" style="2" customWidth="1"/>
    <col min="10883" max="10883" width="12.54296875" style="2" customWidth="1"/>
    <col min="10884" max="10884" width="8.54296875" style="2" customWidth="1"/>
    <col min="10885" max="10885" width="10.54296875" style="2" customWidth="1"/>
    <col min="10886" max="10886" width="13.453125" style="2" customWidth="1"/>
    <col min="10887" max="10887" width="9.453125" style="2" customWidth="1"/>
    <col min="10888" max="10888" width="10.54296875" style="2" customWidth="1"/>
    <col min="10889" max="10889" width="8.54296875" style="2" bestFit="1" customWidth="1"/>
    <col min="10890" max="10890" width="12.453125" style="2" customWidth="1"/>
    <col min="10891" max="10891" width="9" style="2" customWidth="1"/>
    <col min="10892" max="10892" width="11.26953125" style="2" customWidth="1"/>
    <col min="10893" max="10893" width="8.453125" style="2" bestFit="1" customWidth="1"/>
    <col min="10894" max="10894" width="5.453125" style="2" bestFit="1" customWidth="1"/>
    <col min="10895" max="10895" width="7.54296875" style="2" bestFit="1" customWidth="1"/>
    <col min="10896" max="10896" width="3.453125" style="2" bestFit="1" customWidth="1"/>
    <col min="10897" max="10897" width="4.453125" style="2" bestFit="1" customWidth="1"/>
    <col min="10898" max="10898" width="8" style="2" bestFit="1" customWidth="1"/>
    <col min="10899" max="11134" width="3.54296875" style="2"/>
    <col min="11135" max="11135" width="13" style="2" customWidth="1"/>
    <col min="11136" max="11136" width="10.453125" style="2" customWidth="1"/>
    <col min="11137" max="11137" width="13.453125" style="2" customWidth="1"/>
    <col min="11138" max="11138" width="9.453125" style="2" customWidth="1"/>
    <col min="11139" max="11139" width="12.54296875" style="2" customWidth="1"/>
    <col min="11140" max="11140" width="8.54296875" style="2" customWidth="1"/>
    <col min="11141" max="11141" width="10.54296875" style="2" customWidth="1"/>
    <col min="11142" max="11142" width="13.453125" style="2" customWidth="1"/>
    <col min="11143" max="11143" width="9.453125" style="2" customWidth="1"/>
    <col min="11144" max="11144" width="10.54296875" style="2" customWidth="1"/>
    <col min="11145" max="11145" width="8.54296875" style="2" bestFit="1" customWidth="1"/>
    <col min="11146" max="11146" width="12.453125" style="2" customWidth="1"/>
    <col min="11147" max="11147" width="9" style="2" customWidth="1"/>
    <col min="11148" max="11148" width="11.26953125" style="2" customWidth="1"/>
    <col min="11149" max="11149" width="8.453125" style="2" bestFit="1" customWidth="1"/>
    <col min="11150" max="11150" width="5.453125" style="2" bestFit="1" customWidth="1"/>
    <col min="11151" max="11151" width="7.54296875" style="2" bestFit="1" customWidth="1"/>
    <col min="11152" max="11152" width="3.453125" style="2" bestFit="1" customWidth="1"/>
    <col min="11153" max="11153" width="4.453125" style="2" bestFit="1" customWidth="1"/>
    <col min="11154" max="11154" width="8" style="2" bestFit="1" customWidth="1"/>
    <col min="11155" max="11390" width="3.54296875" style="2"/>
    <col min="11391" max="11391" width="13" style="2" customWidth="1"/>
    <col min="11392" max="11392" width="10.453125" style="2" customWidth="1"/>
    <col min="11393" max="11393" width="13.453125" style="2" customWidth="1"/>
    <col min="11394" max="11394" width="9.453125" style="2" customWidth="1"/>
    <col min="11395" max="11395" width="12.54296875" style="2" customWidth="1"/>
    <col min="11396" max="11396" width="8.54296875" style="2" customWidth="1"/>
    <col min="11397" max="11397" width="10.54296875" style="2" customWidth="1"/>
    <col min="11398" max="11398" width="13.453125" style="2" customWidth="1"/>
    <col min="11399" max="11399" width="9.453125" style="2" customWidth="1"/>
    <col min="11400" max="11400" width="10.54296875" style="2" customWidth="1"/>
    <col min="11401" max="11401" width="8.54296875" style="2" bestFit="1" customWidth="1"/>
    <col min="11402" max="11402" width="12.453125" style="2" customWidth="1"/>
    <col min="11403" max="11403" width="9" style="2" customWidth="1"/>
    <col min="11404" max="11404" width="11.26953125" style="2" customWidth="1"/>
    <col min="11405" max="11405" width="8.453125" style="2" bestFit="1" customWidth="1"/>
    <col min="11406" max="11406" width="5.453125" style="2" bestFit="1" customWidth="1"/>
    <col min="11407" max="11407" width="7.54296875" style="2" bestFit="1" customWidth="1"/>
    <col min="11408" max="11408" width="3.453125" style="2" bestFit="1" customWidth="1"/>
    <col min="11409" max="11409" width="4.453125" style="2" bestFit="1" customWidth="1"/>
    <col min="11410" max="11410" width="8" style="2" bestFit="1" customWidth="1"/>
    <col min="11411" max="11646" width="3.54296875" style="2"/>
    <col min="11647" max="11647" width="13" style="2" customWidth="1"/>
    <col min="11648" max="11648" width="10.453125" style="2" customWidth="1"/>
    <col min="11649" max="11649" width="13.453125" style="2" customWidth="1"/>
    <col min="11650" max="11650" width="9.453125" style="2" customWidth="1"/>
    <col min="11651" max="11651" width="12.54296875" style="2" customWidth="1"/>
    <col min="11652" max="11652" width="8.54296875" style="2" customWidth="1"/>
    <col min="11653" max="11653" width="10.54296875" style="2" customWidth="1"/>
    <col min="11654" max="11654" width="13.453125" style="2" customWidth="1"/>
    <col min="11655" max="11655" width="9.453125" style="2" customWidth="1"/>
    <col min="11656" max="11656" width="10.54296875" style="2" customWidth="1"/>
    <col min="11657" max="11657" width="8.54296875" style="2" bestFit="1" customWidth="1"/>
    <col min="11658" max="11658" width="12.453125" style="2" customWidth="1"/>
    <col min="11659" max="11659" width="9" style="2" customWidth="1"/>
    <col min="11660" max="11660" width="11.26953125" style="2" customWidth="1"/>
    <col min="11661" max="11661" width="8.453125" style="2" bestFit="1" customWidth="1"/>
    <col min="11662" max="11662" width="5.453125" style="2" bestFit="1" customWidth="1"/>
    <col min="11663" max="11663" width="7.54296875" style="2" bestFit="1" customWidth="1"/>
    <col min="11664" max="11664" width="3.453125" style="2" bestFit="1" customWidth="1"/>
    <col min="11665" max="11665" width="4.453125" style="2" bestFit="1" customWidth="1"/>
    <col min="11666" max="11666" width="8" style="2" bestFit="1" customWidth="1"/>
    <col min="11667" max="11902" width="3.54296875" style="2"/>
    <col min="11903" max="11903" width="13" style="2" customWidth="1"/>
    <col min="11904" max="11904" width="10.453125" style="2" customWidth="1"/>
    <col min="11905" max="11905" width="13.453125" style="2" customWidth="1"/>
    <col min="11906" max="11906" width="9.453125" style="2" customWidth="1"/>
    <col min="11907" max="11907" width="12.54296875" style="2" customWidth="1"/>
    <col min="11908" max="11908" width="8.54296875" style="2" customWidth="1"/>
    <col min="11909" max="11909" width="10.54296875" style="2" customWidth="1"/>
    <col min="11910" max="11910" width="13.453125" style="2" customWidth="1"/>
    <col min="11911" max="11911" width="9.453125" style="2" customWidth="1"/>
    <col min="11912" max="11912" width="10.54296875" style="2" customWidth="1"/>
    <col min="11913" max="11913" width="8.54296875" style="2" bestFit="1" customWidth="1"/>
    <col min="11914" max="11914" width="12.453125" style="2" customWidth="1"/>
    <col min="11915" max="11915" width="9" style="2" customWidth="1"/>
    <col min="11916" max="11916" width="11.26953125" style="2" customWidth="1"/>
    <col min="11917" max="11917" width="8.453125" style="2" bestFit="1" customWidth="1"/>
    <col min="11918" max="11918" width="5.453125" style="2" bestFit="1" customWidth="1"/>
    <col min="11919" max="11919" width="7.54296875" style="2" bestFit="1" customWidth="1"/>
    <col min="11920" max="11920" width="3.453125" style="2" bestFit="1" customWidth="1"/>
    <col min="11921" max="11921" width="4.453125" style="2" bestFit="1" customWidth="1"/>
    <col min="11922" max="11922" width="8" style="2" bestFit="1" customWidth="1"/>
    <col min="11923" max="12158" width="3.54296875" style="2"/>
    <col min="12159" max="12159" width="13" style="2" customWidth="1"/>
    <col min="12160" max="12160" width="10.453125" style="2" customWidth="1"/>
    <col min="12161" max="12161" width="13.453125" style="2" customWidth="1"/>
    <col min="12162" max="12162" width="9.453125" style="2" customWidth="1"/>
    <col min="12163" max="12163" width="12.54296875" style="2" customWidth="1"/>
    <col min="12164" max="12164" width="8.54296875" style="2" customWidth="1"/>
    <col min="12165" max="12165" width="10.54296875" style="2" customWidth="1"/>
    <col min="12166" max="12166" width="13.453125" style="2" customWidth="1"/>
    <col min="12167" max="12167" width="9.453125" style="2" customWidth="1"/>
    <col min="12168" max="12168" width="10.54296875" style="2" customWidth="1"/>
    <col min="12169" max="12169" width="8.54296875" style="2" bestFit="1" customWidth="1"/>
    <col min="12170" max="12170" width="12.453125" style="2" customWidth="1"/>
    <col min="12171" max="12171" width="9" style="2" customWidth="1"/>
    <col min="12172" max="12172" width="11.26953125" style="2" customWidth="1"/>
    <col min="12173" max="12173" width="8.453125" style="2" bestFit="1" customWidth="1"/>
    <col min="12174" max="12174" width="5.453125" style="2" bestFit="1" customWidth="1"/>
    <col min="12175" max="12175" width="7.54296875" style="2" bestFit="1" customWidth="1"/>
    <col min="12176" max="12176" width="3.453125" style="2" bestFit="1" customWidth="1"/>
    <col min="12177" max="12177" width="4.453125" style="2" bestFit="1" customWidth="1"/>
    <col min="12178" max="12178" width="8" style="2" bestFit="1" customWidth="1"/>
    <col min="12179" max="12414" width="3.54296875" style="2"/>
    <col min="12415" max="12415" width="13" style="2" customWidth="1"/>
    <col min="12416" max="12416" width="10.453125" style="2" customWidth="1"/>
    <col min="12417" max="12417" width="13.453125" style="2" customWidth="1"/>
    <col min="12418" max="12418" width="9.453125" style="2" customWidth="1"/>
    <col min="12419" max="12419" width="12.54296875" style="2" customWidth="1"/>
    <col min="12420" max="12420" width="8.54296875" style="2" customWidth="1"/>
    <col min="12421" max="12421" width="10.54296875" style="2" customWidth="1"/>
    <col min="12422" max="12422" width="13.453125" style="2" customWidth="1"/>
    <col min="12423" max="12423" width="9.453125" style="2" customWidth="1"/>
    <col min="12424" max="12424" width="10.54296875" style="2" customWidth="1"/>
    <col min="12425" max="12425" width="8.54296875" style="2" bestFit="1" customWidth="1"/>
    <col min="12426" max="12426" width="12.453125" style="2" customWidth="1"/>
    <col min="12427" max="12427" width="9" style="2" customWidth="1"/>
    <col min="12428" max="12428" width="11.26953125" style="2" customWidth="1"/>
    <col min="12429" max="12429" width="8.453125" style="2" bestFit="1" customWidth="1"/>
    <col min="12430" max="12430" width="5.453125" style="2" bestFit="1" customWidth="1"/>
    <col min="12431" max="12431" width="7.54296875" style="2" bestFit="1" customWidth="1"/>
    <col min="12432" max="12432" width="3.453125" style="2" bestFit="1" customWidth="1"/>
    <col min="12433" max="12433" width="4.453125" style="2" bestFit="1" customWidth="1"/>
    <col min="12434" max="12434" width="8" style="2" bestFit="1" customWidth="1"/>
    <col min="12435" max="12670" width="3.54296875" style="2"/>
    <col min="12671" max="12671" width="13" style="2" customWidth="1"/>
    <col min="12672" max="12672" width="10.453125" style="2" customWidth="1"/>
    <col min="12673" max="12673" width="13.453125" style="2" customWidth="1"/>
    <col min="12674" max="12674" width="9.453125" style="2" customWidth="1"/>
    <col min="12675" max="12675" width="12.54296875" style="2" customWidth="1"/>
    <col min="12676" max="12676" width="8.54296875" style="2" customWidth="1"/>
    <col min="12677" max="12677" width="10.54296875" style="2" customWidth="1"/>
    <col min="12678" max="12678" width="13.453125" style="2" customWidth="1"/>
    <col min="12679" max="12679" width="9.453125" style="2" customWidth="1"/>
    <col min="12680" max="12680" width="10.54296875" style="2" customWidth="1"/>
    <col min="12681" max="12681" width="8.54296875" style="2" bestFit="1" customWidth="1"/>
    <col min="12682" max="12682" width="12.453125" style="2" customWidth="1"/>
    <col min="12683" max="12683" width="9" style="2" customWidth="1"/>
    <col min="12684" max="12684" width="11.26953125" style="2" customWidth="1"/>
    <col min="12685" max="12685" width="8.453125" style="2" bestFit="1" customWidth="1"/>
    <col min="12686" max="12686" width="5.453125" style="2" bestFit="1" customWidth="1"/>
    <col min="12687" max="12687" width="7.54296875" style="2" bestFit="1" customWidth="1"/>
    <col min="12688" max="12688" width="3.453125" style="2" bestFit="1" customWidth="1"/>
    <col min="12689" max="12689" width="4.453125" style="2" bestFit="1" customWidth="1"/>
    <col min="12690" max="12690" width="8" style="2" bestFit="1" customWidth="1"/>
    <col min="12691" max="12926" width="3.54296875" style="2"/>
    <col min="12927" max="12927" width="13" style="2" customWidth="1"/>
    <col min="12928" max="12928" width="10.453125" style="2" customWidth="1"/>
    <col min="12929" max="12929" width="13.453125" style="2" customWidth="1"/>
    <col min="12930" max="12930" width="9.453125" style="2" customWidth="1"/>
    <col min="12931" max="12931" width="12.54296875" style="2" customWidth="1"/>
    <col min="12932" max="12932" width="8.54296875" style="2" customWidth="1"/>
    <col min="12933" max="12933" width="10.54296875" style="2" customWidth="1"/>
    <col min="12934" max="12934" width="13.453125" style="2" customWidth="1"/>
    <col min="12935" max="12935" width="9.453125" style="2" customWidth="1"/>
    <col min="12936" max="12936" width="10.54296875" style="2" customWidth="1"/>
    <col min="12937" max="12937" width="8.54296875" style="2" bestFit="1" customWidth="1"/>
    <col min="12938" max="12938" width="12.453125" style="2" customWidth="1"/>
    <col min="12939" max="12939" width="9" style="2" customWidth="1"/>
    <col min="12940" max="12940" width="11.26953125" style="2" customWidth="1"/>
    <col min="12941" max="12941" width="8.453125" style="2" bestFit="1" customWidth="1"/>
    <col min="12942" max="12942" width="5.453125" style="2" bestFit="1" customWidth="1"/>
    <col min="12943" max="12943" width="7.54296875" style="2" bestFit="1" customWidth="1"/>
    <col min="12944" max="12944" width="3.453125" style="2" bestFit="1" customWidth="1"/>
    <col min="12945" max="12945" width="4.453125" style="2" bestFit="1" customWidth="1"/>
    <col min="12946" max="12946" width="8" style="2" bestFit="1" customWidth="1"/>
    <col min="12947" max="13182" width="3.54296875" style="2"/>
    <col min="13183" max="13183" width="13" style="2" customWidth="1"/>
    <col min="13184" max="13184" width="10.453125" style="2" customWidth="1"/>
    <col min="13185" max="13185" width="13.453125" style="2" customWidth="1"/>
    <col min="13186" max="13186" width="9.453125" style="2" customWidth="1"/>
    <col min="13187" max="13187" width="12.54296875" style="2" customWidth="1"/>
    <col min="13188" max="13188" width="8.54296875" style="2" customWidth="1"/>
    <col min="13189" max="13189" width="10.54296875" style="2" customWidth="1"/>
    <col min="13190" max="13190" width="13.453125" style="2" customWidth="1"/>
    <col min="13191" max="13191" width="9.453125" style="2" customWidth="1"/>
    <col min="13192" max="13192" width="10.54296875" style="2" customWidth="1"/>
    <col min="13193" max="13193" width="8.54296875" style="2" bestFit="1" customWidth="1"/>
    <col min="13194" max="13194" width="12.453125" style="2" customWidth="1"/>
    <col min="13195" max="13195" width="9" style="2" customWidth="1"/>
    <col min="13196" max="13196" width="11.26953125" style="2" customWidth="1"/>
    <col min="13197" max="13197" width="8.453125" style="2" bestFit="1" customWidth="1"/>
    <col min="13198" max="13198" width="5.453125" style="2" bestFit="1" customWidth="1"/>
    <col min="13199" max="13199" width="7.54296875" style="2" bestFit="1" customWidth="1"/>
    <col min="13200" max="13200" width="3.453125" style="2" bestFit="1" customWidth="1"/>
    <col min="13201" max="13201" width="4.453125" style="2" bestFit="1" customWidth="1"/>
    <col min="13202" max="13202" width="8" style="2" bestFit="1" customWidth="1"/>
    <col min="13203" max="13438" width="3.54296875" style="2"/>
    <col min="13439" max="13439" width="13" style="2" customWidth="1"/>
    <col min="13440" max="13440" width="10.453125" style="2" customWidth="1"/>
    <col min="13441" max="13441" width="13.453125" style="2" customWidth="1"/>
    <col min="13442" max="13442" width="9.453125" style="2" customWidth="1"/>
    <col min="13443" max="13443" width="12.54296875" style="2" customWidth="1"/>
    <col min="13444" max="13444" width="8.54296875" style="2" customWidth="1"/>
    <col min="13445" max="13445" width="10.54296875" style="2" customWidth="1"/>
    <col min="13446" max="13446" width="13.453125" style="2" customWidth="1"/>
    <col min="13447" max="13447" width="9.453125" style="2" customWidth="1"/>
    <col min="13448" max="13448" width="10.54296875" style="2" customWidth="1"/>
    <col min="13449" max="13449" width="8.54296875" style="2" bestFit="1" customWidth="1"/>
    <col min="13450" max="13450" width="12.453125" style="2" customWidth="1"/>
    <col min="13451" max="13451" width="9" style="2" customWidth="1"/>
    <col min="13452" max="13452" width="11.26953125" style="2" customWidth="1"/>
    <col min="13453" max="13453" width="8.453125" style="2" bestFit="1" customWidth="1"/>
    <col min="13454" max="13454" width="5.453125" style="2" bestFit="1" customWidth="1"/>
    <col min="13455" max="13455" width="7.54296875" style="2" bestFit="1" customWidth="1"/>
    <col min="13456" max="13456" width="3.453125" style="2" bestFit="1" customWidth="1"/>
    <col min="13457" max="13457" width="4.453125" style="2" bestFit="1" customWidth="1"/>
    <col min="13458" max="13458" width="8" style="2" bestFit="1" customWidth="1"/>
    <col min="13459" max="13694" width="3.54296875" style="2"/>
    <col min="13695" max="13695" width="13" style="2" customWidth="1"/>
    <col min="13696" max="13696" width="10.453125" style="2" customWidth="1"/>
    <col min="13697" max="13697" width="13.453125" style="2" customWidth="1"/>
    <col min="13698" max="13698" width="9.453125" style="2" customWidth="1"/>
    <col min="13699" max="13699" width="12.54296875" style="2" customWidth="1"/>
    <col min="13700" max="13700" width="8.54296875" style="2" customWidth="1"/>
    <col min="13701" max="13701" width="10.54296875" style="2" customWidth="1"/>
    <col min="13702" max="13702" width="13.453125" style="2" customWidth="1"/>
    <col min="13703" max="13703" width="9.453125" style="2" customWidth="1"/>
    <col min="13704" max="13704" width="10.54296875" style="2" customWidth="1"/>
    <col min="13705" max="13705" width="8.54296875" style="2" bestFit="1" customWidth="1"/>
    <col min="13706" max="13706" width="12.453125" style="2" customWidth="1"/>
    <col min="13707" max="13707" width="9" style="2" customWidth="1"/>
    <col min="13708" max="13708" width="11.26953125" style="2" customWidth="1"/>
    <col min="13709" max="13709" width="8.453125" style="2" bestFit="1" customWidth="1"/>
    <col min="13710" max="13710" width="5.453125" style="2" bestFit="1" customWidth="1"/>
    <col min="13711" max="13711" width="7.54296875" style="2" bestFit="1" customWidth="1"/>
    <col min="13712" max="13712" width="3.453125" style="2" bestFit="1" customWidth="1"/>
    <col min="13713" max="13713" width="4.453125" style="2" bestFit="1" customWidth="1"/>
    <col min="13714" max="13714" width="8" style="2" bestFit="1" customWidth="1"/>
    <col min="13715" max="13950" width="3.54296875" style="2"/>
    <col min="13951" max="13951" width="13" style="2" customWidth="1"/>
    <col min="13952" max="13952" width="10.453125" style="2" customWidth="1"/>
    <col min="13953" max="13953" width="13.453125" style="2" customWidth="1"/>
    <col min="13954" max="13954" width="9.453125" style="2" customWidth="1"/>
    <col min="13955" max="13955" width="12.54296875" style="2" customWidth="1"/>
    <col min="13956" max="13956" width="8.54296875" style="2" customWidth="1"/>
    <col min="13957" max="13957" width="10.54296875" style="2" customWidth="1"/>
    <col min="13958" max="13958" width="13.453125" style="2" customWidth="1"/>
    <col min="13959" max="13959" width="9.453125" style="2" customWidth="1"/>
    <col min="13960" max="13960" width="10.54296875" style="2" customWidth="1"/>
    <col min="13961" max="13961" width="8.54296875" style="2" bestFit="1" customWidth="1"/>
    <col min="13962" max="13962" width="12.453125" style="2" customWidth="1"/>
    <col min="13963" max="13963" width="9" style="2" customWidth="1"/>
    <col min="13964" max="13964" width="11.26953125" style="2" customWidth="1"/>
    <col min="13965" max="13965" width="8.453125" style="2" bestFit="1" customWidth="1"/>
    <col min="13966" max="13966" width="5.453125" style="2" bestFit="1" customWidth="1"/>
    <col min="13967" max="13967" width="7.54296875" style="2" bestFit="1" customWidth="1"/>
    <col min="13968" max="13968" width="3.453125" style="2" bestFit="1" customWidth="1"/>
    <col min="13969" max="13969" width="4.453125" style="2" bestFit="1" customWidth="1"/>
    <col min="13970" max="13970" width="8" style="2" bestFit="1" customWidth="1"/>
    <col min="13971" max="14206" width="3.54296875" style="2"/>
    <col min="14207" max="14207" width="13" style="2" customWidth="1"/>
    <col min="14208" max="14208" width="10.453125" style="2" customWidth="1"/>
    <col min="14209" max="14209" width="13.453125" style="2" customWidth="1"/>
    <col min="14210" max="14210" width="9.453125" style="2" customWidth="1"/>
    <col min="14211" max="14211" width="12.54296875" style="2" customWidth="1"/>
    <col min="14212" max="14212" width="8.54296875" style="2" customWidth="1"/>
    <col min="14213" max="14213" width="10.54296875" style="2" customWidth="1"/>
    <col min="14214" max="14214" width="13.453125" style="2" customWidth="1"/>
    <col min="14215" max="14215" width="9.453125" style="2" customWidth="1"/>
    <col min="14216" max="14216" width="10.54296875" style="2" customWidth="1"/>
    <col min="14217" max="14217" width="8.54296875" style="2" bestFit="1" customWidth="1"/>
    <col min="14218" max="14218" width="12.453125" style="2" customWidth="1"/>
    <col min="14219" max="14219" width="9" style="2" customWidth="1"/>
    <col min="14220" max="14220" width="11.26953125" style="2" customWidth="1"/>
    <col min="14221" max="14221" width="8.453125" style="2" bestFit="1" customWidth="1"/>
    <col min="14222" max="14222" width="5.453125" style="2" bestFit="1" customWidth="1"/>
    <col min="14223" max="14223" width="7.54296875" style="2" bestFit="1" customWidth="1"/>
    <col min="14224" max="14224" width="3.453125" style="2" bestFit="1" customWidth="1"/>
    <col min="14225" max="14225" width="4.453125" style="2" bestFit="1" customWidth="1"/>
    <col min="14226" max="14226" width="8" style="2" bestFit="1" customWidth="1"/>
    <col min="14227" max="14462" width="3.54296875" style="2"/>
    <col min="14463" max="14463" width="13" style="2" customWidth="1"/>
    <col min="14464" max="14464" width="10.453125" style="2" customWidth="1"/>
    <col min="14465" max="14465" width="13.453125" style="2" customWidth="1"/>
    <col min="14466" max="14466" width="9.453125" style="2" customWidth="1"/>
    <col min="14467" max="14467" width="12.54296875" style="2" customWidth="1"/>
    <col min="14468" max="14468" width="8.54296875" style="2" customWidth="1"/>
    <col min="14469" max="14469" width="10.54296875" style="2" customWidth="1"/>
    <col min="14470" max="14470" width="13.453125" style="2" customWidth="1"/>
    <col min="14471" max="14471" width="9.453125" style="2" customWidth="1"/>
    <col min="14472" max="14472" width="10.54296875" style="2" customWidth="1"/>
    <col min="14473" max="14473" width="8.54296875" style="2" bestFit="1" customWidth="1"/>
    <col min="14474" max="14474" width="12.453125" style="2" customWidth="1"/>
    <col min="14475" max="14475" width="9" style="2" customWidth="1"/>
    <col min="14476" max="14476" width="11.26953125" style="2" customWidth="1"/>
    <col min="14477" max="14477" width="8.453125" style="2" bestFit="1" customWidth="1"/>
    <col min="14478" max="14478" width="5.453125" style="2" bestFit="1" customWidth="1"/>
    <col min="14479" max="14479" width="7.54296875" style="2" bestFit="1" customWidth="1"/>
    <col min="14480" max="14480" width="3.453125" style="2" bestFit="1" customWidth="1"/>
    <col min="14481" max="14481" width="4.453125" style="2" bestFit="1" customWidth="1"/>
    <col min="14482" max="14482" width="8" style="2" bestFit="1" customWidth="1"/>
    <col min="14483" max="14718" width="3.54296875" style="2"/>
    <col min="14719" max="14719" width="13" style="2" customWidth="1"/>
    <col min="14720" max="14720" width="10.453125" style="2" customWidth="1"/>
    <col min="14721" max="14721" width="13.453125" style="2" customWidth="1"/>
    <col min="14722" max="14722" width="9.453125" style="2" customWidth="1"/>
    <col min="14723" max="14723" width="12.54296875" style="2" customWidth="1"/>
    <col min="14724" max="14724" width="8.54296875" style="2" customWidth="1"/>
    <col min="14725" max="14725" width="10.54296875" style="2" customWidth="1"/>
    <col min="14726" max="14726" width="13.453125" style="2" customWidth="1"/>
    <col min="14727" max="14727" width="9.453125" style="2" customWidth="1"/>
    <col min="14728" max="14728" width="10.54296875" style="2" customWidth="1"/>
    <col min="14729" max="14729" width="8.54296875" style="2" bestFit="1" customWidth="1"/>
    <col min="14730" max="14730" width="12.453125" style="2" customWidth="1"/>
    <col min="14731" max="14731" width="9" style="2" customWidth="1"/>
    <col min="14732" max="14732" width="11.26953125" style="2" customWidth="1"/>
    <col min="14733" max="14733" width="8.453125" style="2" bestFit="1" customWidth="1"/>
    <col min="14734" max="14734" width="5.453125" style="2" bestFit="1" customWidth="1"/>
    <col min="14735" max="14735" width="7.54296875" style="2" bestFit="1" customWidth="1"/>
    <col min="14736" max="14736" width="3.453125" style="2" bestFit="1" customWidth="1"/>
    <col min="14737" max="14737" width="4.453125" style="2" bestFit="1" customWidth="1"/>
    <col min="14738" max="14738" width="8" style="2" bestFit="1" customWidth="1"/>
    <col min="14739" max="14974" width="3.54296875" style="2"/>
    <col min="14975" max="14975" width="13" style="2" customWidth="1"/>
    <col min="14976" max="14976" width="10.453125" style="2" customWidth="1"/>
    <col min="14977" max="14977" width="13.453125" style="2" customWidth="1"/>
    <col min="14978" max="14978" width="9.453125" style="2" customWidth="1"/>
    <col min="14979" max="14979" width="12.54296875" style="2" customWidth="1"/>
    <col min="14980" max="14980" width="8.54296875" style="2" customWidth="1"/>
    <col min="14981" max="14981" width="10.54296875" style="2" customWidth="1"/>
    <col min="14982" max="14982" width="13.453125" style="2" customWidth="1"/>
    <col min="14983" max="14983" width="9.453125" style="2" customWidth="1"/>
    <col min="14984" max="14984" width="10.54296875" style="2" customWidth="1"/>
    <col min="14985" max="14985" width="8.54296875" style="2" bestFit="1" customWidth="1"/>
    <col min="14986" max="14986" width="12.453125" style="2" customWidth="1"/>
    <col min="14987" max="14987" width="9" style="2" customWidth="1"/>
    <col min="14988" max="14988" width="11.26953125" style="2" customWidth="1"/>
    <col min="14989" max="14989" width="8.453125" style="2" bestFit="1" customWidth="1"/>
    <col min="14990" max="14990" width="5.453125" style="2" bestFit="1" customWidth="1"/>
    <col min="14991" max="14991" width="7.54296875" style="2" bestFit="1" customWidth="1"/>
    <col min="14992" max="14992" width="3.453125" style="2" bestFit="1" customWidth="1"/>
    <col min="14993" max="14993" width="4.453125" style="2" bestFit="1" customWidth="1"/>
    <col min="14994" max="14994" width="8" style="2" bestFit="1" customWidth="1"/>
    <col min="14995" max="15230" width="3.54296875" style="2"/>
    <col min="15231" max="15231" width="13" style="2" customWidth="1"/>
    <col min="15232" max="15232" width="10.453125" style="2" customWidth="1"/>
    <col min="15233" max="15233" width="13.453125" style="2" customWidth="1"/>
    <col min="15234" max="15234" width="9.453125" style="2" customWidth="1"/>
    <col min="15235" max="15235" width="12.54296875" style="2" customWidth="1"/>
    <col min="15236" max="15236" width="8.54296875" style="2" customWidth="1"/>
    <col min="15237" max="15237" width="10.54296875" style="2" customWidth="1"/>
    <col min="15238" max="15238" width="13.453125" style="2" customWidth="1"/>
    <col min="15239" max="15239" width="9.453125" style="2" customWidth="1"/>
    <col min="15240" max="15240" width="10.54296875" style="2" customWidth="1"/>
    <col min="15241" max="15241" width="8.54296875" style="2" bestFit="1" customWidth="1"/>
    <col min="15242" max="15242" width="12.453125" style="2" customWidth="1"/>
    <col min="15243" max="15243" width="9" style="2" customWidth="1"/>
    <col min="15244" max="15244" width="11.26953125" style="2" customWidth="1"/>
    <col min="15245" max="15245" width="8.453125" style="2" bestFit="1" customWidth="1"/>
    <col min="15246" max="15246" width="5.453125" style="2" bestFit="1" customWidth="1"/>
    <col min="15247" max="15247" width="7.54296875" style="2" bestFit="1" customWidth="1"/>
    <col min="15248" max="15248" width="3.453125" style="2" bestFit="1" customWidth="1"/>
    <col min="15249" max="15249" width="4.453125" style="2" bestFit="1" customWidth="1"/>
    <col min="15250" max="15250" width="8" style="2" bestFit="1" customWidth="1"/>
    <col min="15251" max="15486" width="3.54296875" style="2"/>
    <col min="15487" max="15487" width="13" style="2" customWidth="1"/>
    <col min="15488" max="15488" width="10.453125" style="2" customWidth="1"/>
    <col min="15489" max="15489" width="13.453125" style="2" customWidth="1"/>
    <col min="15490" max="15490" width="9.453125" style="2" customWidth="1"/>
    <col min="15491" max="15491" width="12.54296875" style="2" customWidth="1"/>
    <col min="15492" max="15492" width="8.54296875" style="2" customWidth="1"/>
    <col min="15493" max="15493" width="10.54296875" style="2" customWidth="1"/>
    <col min="15494" max="15494" width="13.453125" style="2" customWidth="1"/>
    <col min="15495" max="15495" width="9.453125" style="2" customWidth="1"/>
    <col min="15496" max="15496" width="10.54296875" style="2" customWidth="1"/>
    <col min="15497" max="15497" width="8.54296875" style="2" bestFit="1" customWidth="1"/>
    <col min="15498" max="15498" width="12.453125" style="2" customWidth="1"/>
    <col min="15499" max="15499" width="9" style="2" customWidth="1"/>
    <col min="15500" max="15500" width="11.26953125" style="2" customWidth="1"/>
    <col min="15501" max="15501" width="8.453125" style="2" bestFit="1" customWidth="1"/>
    <col min="15502" max="15502" width="5.453125" style="2" bestFit="1" customWidth="1"/>
    <col min="15503" max="15503" width="7.54296875" style="2" bestFit="1" customWidth="1"/>
    <col min="15504" max="15504" width="3.453125" style="2" bestFit="1" customWidth="1"/>
    <col min="15505" max="15505" width="4.453125" style="2" bestFit="1" customWidth="1"/>
    <col min="15506" max="15506" width="8" style="2" bestFit="1" customWidth="1"/>
    <col min="15507" max="15742" width="3.54296875" style="2"/>
    <col min="15743" max="15743" width="13" style="2" customWidth="1"/>
    <col min="15744" max="15744" width="10.453125" style="2" customWidth="1"/>
    <col min="15745" max="15745" width="13.453125" style="2" customWidth="1"/>
    <col min="15746" max="15746" width="9.453125" style="2" customWidth="1"/>
    <col min="15747" max="15747" width="12.54296875" style="2" customWidth="1"/>
    <col min="15748" max="15748" width="8.54296875" style="2" customWidth="1"/>
    <col min="15749" max="15749" width="10.54296875" style="2" customWidth="1"/>
    <col min="15750" max="15750" width="13.453125" style="2" customWidth="1"/>
    <col min="15751" max="15751" width="9.453125" style="2" customWidth="1"/>
    <col min="15752" max="15752" width="10.54296875" style="2" customWidth="1"/>
    <col min="15753" max="15753" width="8.54296875" style="2" bestFit="1" customWidth="1"/>
    <col min="15754" max="15754" width="12.453125" style="2" customWidth="1"/>
    <col min="15755" max="15755" width="9" style="2" customWidth="1"/>
    <col min="15756" max="15756" width="11.26953125" style="2" customWidth="1"/>
    <col min="15757" max="15757" width="8.453125" style="2" bestFit="1" customWidth="1"/>
    <col min="15758" max="15758" width="5.453125" style="2" bestFit="1" customWidth="1"/>
    <col min="15759" max="15759" width="7.54296875" style="2" bestFit="1" customWidth="1"/>
    <col min="15760" max="15760" width="3.453125" style="2" bestFit="1" customWidth="1"/>
    <col min="15761" max="15761" width="4.453125" style="2" bestFit="1" customWidth="1"/>
    <col min="15762" max="15762" width="8" style="2" bestFit="1" customWidth="1"/>
    <col min="15763" max="15998" width="3.54296875" style="2"/>
    <col min="15999" max="15999" width="13" style="2" customWidth="1"/>
    <col min="16000" max="16000" width="10.453125" style="2" customWidth="1"/>
    <col min="16001" max="16001" width="13.453125" style="2" customWidth="1"/>
    <col min="16002" max="16002" width="9.453125" style="2" customWidth="1"/>
    <col min="16003" max="16003" width="12.54296875" style="2" customWidth="1"/>
    <col min="16004" max="16004" width="8.54296875" style="2" customWidth="1"/>
    <col min="16005" max="16005" width="10.54296875" style="2" customWidth="1"/>
    <col min="16006" max="16006" width="13.453125" style="2" customWidth="1"/>
    <col min="16007" max="16007" width="9.453125" style="2" customWidth="1"/>
    <col min="16008" max="16008" width="10.54296875" style="2" customWidth="1"/>
    <col min="16009" max="16009" width="8.54296875" style="2" bestFit="1" customWidth="1"/>
    <col min="16010" max="16010" width="12.453125" style="2" customWidth="1"/>
    <col min="16011" max="16011" width="9" style="2" customWidth="1"/>
    <col min="16012" max="16012" width="11.26953125" style="2" customWidth="1"/>
    <col min="16013" max="16013" width="8.453125" style="2" bestFit="1" customWidth="1"/>
    <col min="16014" max="16014" width="5.453125" style="2" bestFit="1" customWidth="1"/>
    <col min="16015" max="16015" width="7.54296875" style="2" bestFit="1" customWidth="1"/>
    <col min="16016" max="16016" width="3.453125" style="2" bestFit="1" customWidth="1"/>
    <col min="16017" max="16017" width="4.453125" style="2" bestFit="1" customWidth="1"/>
    <col min="16018" max="16018" width="8" style="2" bestFit="1" customWidth="1"/>
    <col min="16019" max="16384" width="3.54296875" style="2"/>
  </cols>
  <sheetData>
    <row r="1" spans="1:15" ht="45" customHeight="1" x14ac:dyDescent="0.35">
      <c r="A1" s="71" t="s">
        <v>136</v>
      </c>
    </row>
    <row r="2" spans="1:15" s="3" customFormat="1" ht="20.25" customHeight="1" x14ac:dyDescent="0.35">
      <c r="A2" s="72" t="s">
        <v>25</v>
      </c>
    </row>
    <row r="3" spans="1:15" s="3" customFormat="1" ht="20.25" customHeight="1" x14ac:dyDescent="0.35">
      <c r="A3" s="72" t="s">
        <v>120</v>
      </c>
    </row>
    <row r="4" spans="1:15" ht="20.25" customHeight="1" x14ac:dyDescent="0.35">
      <c r="A4" s="79"/>
      <c r="B4" s="69" t="s">
        <v>121</v>
      </c>
      <c r="C4" s="64"/>
      <c r="D4" s="64"/>
      <c r="E4" s="64"/>
      <c r="F4" s="65"/>
      <c r="G4" s="70" t="s">
        <v>122</v>
      </c>
      <c r="H4" s="64"/>
      <c r="I4" s="64"/>
      <c r="J4" s="64"/>
      <c r="K4" s="64"/>
      <c r="L4" s="64"/>
      <c r="M4" s="64"/>
      <c r="N4" s="65"/>
      <c r="O4" s="65"/>
    </row>
    <row r="5" spans="1:15" ht="60" customHeight="1" x14ac:dyDescent="0.35">
      <c r="A5" s="66" t="s">
        <v>62</v>
      </c>
      <c r="B5" s="66" t="s">
        <v>123</v>
      </c>
      <c r="C5" s="67" t="s">
        <v>124</v>
      </c>
      <c r="D5" s="67" t="s">
        <v>125</v>
      </c>
      <c r="E5" s="67" t="s">
        <v>126</v>
      </c>
      <c r="F5" s="68" t="s">
        <v>37</v>
      </c>
      <c r="G5" s="67" t="s">
        <v>46</v>
      </c>
      <c r="H5" s="67" t="s">
        <v>127</v>
      </c>
      <c r="I5" s="142" t="s">
        <v>579</v>
      </c>
      <c r="J5" s="67" t="s">
        <v>128</v>
      </c>
      <c r="K5" s="67" t="s">
        <v>129</v>
      </c>
      <c r="L5" s="67" t="s">
        <v>130</v>
      </c>
      <c r="M5" s="67" t="s">
        <v>131</v>
      </c>
      <c r="N5" s="68" t="s">
        <v>38</v>
      </c>
      <c r="O5" s="67" t="s">
        <v>132</v>
      </c>
    </row>
    <row r="6" spans="1:15" ht="20.25" customHeight="1" x14ac:dyDescent="0.35">
      <c r="A6" s="147">
        <v>2000</v>
      </c>
      <c r="B6" s="74">
        <f>SUM('Quarter (GWh)'!B7:B10)</f>
        <v>2955</v>
      </c>
      <c r="C6" s="74">
        <f>SUM('Quarter (GWh)'!C7:C10)</f>
        <v>0</v>
      </c>
      <c r="D6" s="74">
        <f>SUM('Quarter (GWh)'!D7:D10)</f>
        <v>11279</v>
      </c>
      <c r="E6" s="74">
        <f>SUM('Quarter (GWh)'!E7:E10)</f>
        <v>0</v>
      </c>
      <c r="F6" s="75">
        <f>SUM('Quarter (GWh)'!F7:F10)</f>
        <v>14234</v>
      </c>
      <c r="G6" s="74">
        <f>SUM('Quarter (GWh)'!G7:G10)</f>
        <v>94574</v>
      </c>
      <c r="H6" s="74">
        <f>SUM('Quarter (GWh)'!H7:H10)</f>
        <v>7723</v>
      </c>
      <c r="I6" s="74">
        <f>SUM('Quarter (GWh)'!I7:I10)</f>
        <v>7723</v>
      </c>
      <c r="J6" s="74">
        <f>SUM('Quarter (GWh)'!J7:J10)</f>
        <v>0</v>
      </c>
      <c r="K6" s="74">
        <f>SUM('Quarter (GWh)'!K7:K10)</f>
        <v>32248</v>
      </c>
      <c r="L6" s="74">
        <f>SUM('Quarter (GWh)'!L7:L10)</f>
        <v>0</v>
      </c>
      <c r="M6" s="74">
        <f>SUM('Quarter (GWh)'!M7:M10)</f>
        <v>0</v>
      </c>
      <c r="N6" s="76">
        <f>SUM('Quarter (GWh)'!N7:N10)</f>
        <v>134545</v>
      </c>
      <c r="O6" s="105">
        <f>SUM('Quarter (GWh)'!O7:O10)</f>
        <v>-120311</v>
      </c>
    </row>
    <row r="7" spans="1:15" ht="20.25" customHeight="1" x14ac:dyDescent="0.35">
      <c r="A7" s="148">
        <v>2001</v>
      </c>
      <c r="B7" s="74">
        <f>SUM('Quarter (GWh)'!B11:B14)</f>
        <v>4015</v>
      </c>
      <c r="C7" s="74">
        <f>SUM('Quarter (GWh)'!C11:C14)</f>
        <v>0</v>
      </c>
      <c r="D7" s="74">
        <f>SUM('Quarter (GWh)'!D11:D14)</f>
        <v>12734</v>
      </c>
      <c r="E7" s="74">
        <f>SUM('Quarter (GWh)'!E11:E14)</f>
        <v>0</v>
      </c>
      <c r="F7" s="76">
        <f>SUM('Quarter (GWh)'!F11:F14)</f>
        <v>16749</v>
      </c>
      <c r="G7" s="74">
        <f>SUM('Quarter (GWh)'!G11:G14)</f>
        <v>80846</v>
      </c>
      <c r="H7" s="74">
        <f>SUM('Quarter (GWh)'!H11:H14)</f>
        <v>5640</v>
      </c>
      <c r="I7" s="74">
        <f>SUM('Quarter (GWh)'!I11:I14)</f>
        <v>5640</v>
      </c>
      <c r="J7" s="74">
        <f>SUM('Quarter (GWh)'!J11:J14)</f>
        <v>0</v>
      </c>
      <c r="K7" s="74">
        <f>SUM('Quarter (GWh)'!K11:K14)</f>
        <v>38128</v>
      </c>
      <c r="L7" s="74">
        <f>SUM('Quarter (GWh)'!L11:L14)</f>
        <v>0</v>
      </c>
      <c r="M7" s="74">
        <f>SUM('Quarter (GWh)'!M11:M14)</f>
        <v>0</v>
      </c>
      <c r="N7" s="76">
        <f>SUM('Quarter (GWh)'!N11:N14)</f>
        <v>124614</v>
      </c>
      <c r="O7" s="106">
        <f>SUM('Quarter (GWh)'!O11:O14)</f>
        <v>-107865</v>
      </c>
    </row>
    <row r="8" spans="1:15" ht="20.25" customHeight="1" x14ac:dyDescent="0.35">
      <c r="A8" s="148">
        <v>2002</v>
      </c>
      <c r="B8" s="74">
        <f>SUM('Quarter (GWh)'!B15:B18)</f>
        <v>6645</v>
      </c>
      <c r="C8" s="74">
        <f>SUM('Quarter (GWh)'!C15:C18)</f>
        <v>0</v>
      </c>
      <c r="D8" s="74">
        <f>SUM('Quarter (GWh)'!D15:D18)</f>
        <v>37883</v>
      </c>
      <c r="E8" s="74">
        <f>SUM('Quarter (GWh)'!E15:E18)</f>
        <v>0</v>
      </c>
      <c r="F8" s="76">
        <f>SUM('Quarter (GWh)'!F15:F18)</f>
        <v>44528</v>
      </c>
      <c r="G8" s="74">
        <f>SUM('Quarter (GWh)'!G15:G18)</f>
        <v>91189</v>
      </c>
      <c r="H8" s="74">
        <f>SUM('Quarter (GWh)'!H15:H18)</f>
        <v>4837</v>
      </c>
      <c r="I8" s="74">
        <f>SUM('Quarter (GWh)'!I15:I18)</f>
        <v>4837</v>
      </c>
      <c r="J8" s="74">
        <f>SUM('Quarter (GWh)'!J15:J18)</f>
        <v>0</v>
      </c>
      <c r="K8" s="74">
        <f>SUM('Quarter (GWh)'!K15:K18)</f>
        <v>38740</v>
      </c>
      <c r="L8" s="74">
        <f>SUM('Quarter (GWh)'!L15:L18)</f>
        <v>0</v>
      </c>
      <c r="M8" s="74">
        <f>SUM('Quarter (GWh)'!M15:M18)</f>
        <v>0</v>
      </c>
      <c r="N8" s="76">
        <f>SUM('Quarter (GWh)'!N15:N18)</f>
        <v>134766</v>
      </c>
      <c r="O8" s="106">
        <f>SUM('Quarter (GWh)'!O15:O18)</f>
        <v>-90238</v>
      </c>
    </row>
    <row r="9" spans="1:15" ht="20.25" customHeight="1" x14ac:dyDescent="0.35">
      <c r="A9" s="148">
        <v>2003</v>
      </c>
      <c r="B9" s="74">
        <f>SUM('Quarter (GWh)'!B19:B22)</f>
        <v>4387</v>
      </c>
      <c r="C9" s="74">
        <f>SUM('Quarter (GWh)'!C19:C22)</f>
        <v>0</v>
      </c>
      <c r="D9" s="74">
        <f>SUM('Quarter (GWh)'!D19:D22)</f>
        <v>71755</v>
      </c>
      <c r="E9" s="74">
        <f>SUM('Quarter (GWh)'!E19:E22)</f>
        <v>0</v>
      </c>
      <c r="F9" s="76">
        <f>SUM('Quarter (GWh)'!F19:F22)</f>
        <v>76142</v>
      </c>
      <c r="G9" s="74">
        <f>SUM('Quarter (GWh)'!G19:G22)</f>
        <v>122651</v>
      </c>
      <c r="H9" s="74">
        <f>SUM('Quarter (GWh)'!H19:H22)</f>
        <v>3424</v>
      </c>
      <c r="I9" s="74">
        <f>SUM('Quarter (GWh)'!I19:I22)</f>
        <v>3424</v>
      </c>
      <c r="J9" s="74">
        <f>SUM('Quarter (GWh)'!J19:J22)</f>
        <v>0</v>
      </c>
      <c r="K9" s="74">
        <f>SUM('Quarter (GWh)'!K19:K22)</f>
        <v>40806</v>
      </c>
      <c r="L9" s="74">
        <f>SUM('Quarter (GWh)'!L19:L22)</f>
        <v>0</v>
      </c>
      <c r="M9" s="74">
        <f>SUM('Quarter (GWh)'!M19:M22)</f>
        <v>0</v>
      </c>
      <c r="N9" s="76">
        <f>SUM('Quarter (GWh)'!N19:N22)</f>
        <v>166881</v>
      </c>
      <c r="O9" s="106">
        <f>SUM('Quarter (GWh)'!O19:O22)</f>
        <v>-90739</v>
      </c>
    </row>
    <row r="10" spans="1:15" ht="20.25" customHeight="1" x14ac:dyDescent="0.35">
      <c r="A10" s="148">
        <v>2004</v>
      </c>
      <c r="B10" s="74">
        <f>SUM('Quarter (GWh)'!B23:B26)</f>
        <v>25592</v>
      </c>
      <c r="C10" s="74">
        <f>SUM('Quarter (GWh)'!C23:C26)</f>
        <v>0</v>
      </c>
      <c r="D10" s="74">
        <f>SUM('Quarter (GWh)'!D23:D26)</f>
        <v>95363</v>
      </c>
      <c r="E10" s="74">
        <f>SUM('Quarter (GWh)'!E23:E26)</f>
        <v>0</v>
      </c>
      <c r="F10" s="76">
        <f>SUM('Quarter (GWh)'!F23:F26)</f>
        <v>120955</v>
      </c>
      <c r="G10" s="74">
        <f>SUM('Quarter (GWh)'!G23:G26)</f>
        <v>60060</v>
      </c>
      <c r="H10" s="74">
        <f>SUM('Quarter (GWh)'!H23:H26)</f>
        <v>2887</v>
      </c>
      <c r="I10" s="74">
        <f>SUM('Quarter (GWh)'!I23:I26)</f>
        <v>2887</v>
      </c>
      <c r="J10" s="74">
        <f>SUM('Quarter (GWh)'!J23:J26)</f>
        <v>0</v>
      </c>
      <c r="K10" s="74">
        <f>SUM('Quarter (GWh)'!K23:K26)</f>
        <v>39084</v>
      </c>
      <c r="L10" s="74">
        <f>SUM('Quarter (GWh)'!L23:L26)</f>
        <v>0</v>
      </c>
      <c r="M10" s="74">
        <f>SUM('Quarter (GWh)'!M23:M26)</f>
        <v>0</v>
      </c>
      <c r="N10" s="76">
        <f>SUM('Quarter (GWh)'!N23:N26)</f>
        <v>102031</v>
      </c>
      <c r="O10" s="106">
        <f>SUM('Quarter (GWh)'!O23:O26)</f>
        <v>18924</v>
      </c>
    </row>
    <row r="11" spans="1:15" ht="20.25" customHeight="1" x14ac:dyDescent="0.35">
      <c r="A11" s="148">
        <v>2005</v>
      </c>
      <c r="B11" s="74">
        <f>SUM('Quarter (GWh)'!B27:B30)</f>
        <v>24108</v>
      </c>
      <c r="C11" s="74">
        <f>SUM('Quarter (GWh)'!C27:C30)</f>
        <v>0</v>
      </c>
      <c r="D11" s="74">
        <f>SUM('Quarter (GWh)'!D27:D30)</f>
        <v>127894</v>
      </c>
      <c r="E11" s="74">
        <f>SUM('Quarter (GWh)'!E27:E30)</f>
        <v>5453</v>
      </c>
      <c r="F11" s="76">
        <f>SUM('Quarter (GWh)'!F27:F30)</f>
        <v>157455</v>
      </c>
      <c r="G11" s="74">
        <f>SUM('Quarter (GWh)'!G27:G30)</f>
        <v>36640</v>
      </c>
      <c r="H11" s="74">
        <f>SUM('Quarter (GWh)'!H27:H30)</f>
        <v>4261</v>
      </c>
      <c r="I11" s="74">
        <f>SUM('Quarter (GWh)'!I27:I30)</f>
        <v>4261</v>
      </c>
      <c r="J11" s="74">
        <f>SUM('Quarter (GWh)'!J27:J30)</f>
        <v>0</v>
      </c>
      <c r="K11" s="74">
        <f>SUM('Quarter (GWh)'!K27:K30)</f>
        <v>38456.94</v>
      </c>
      <c r="L11" s="74">
        <f>SUM('Quarter (GWh)'!L27:L30)</f>
        <v>950.06</v>
      </c>
      <c r="M11" s="74">
        <f>SUM('Quarter (GWh)'!M27:M30)</f>
        <v>0</v>
      </c>
      <c r="N11" s="76">
        <f>SUM('Quarter (GWh)'!N27:N30)</f>
        <v>80308</v>
      </c>
      <c r="O11" s="106">
        <f>SUM('Quarter (GWh)'!O27:O30)</f>
        <v>77147</v>
      </c>
    </row>
    <row r="12" spans="1:15" ht="20.25" customHeight="1" x14ac:dyDescent="0.35">
      <c r="A12" s="148">
        <v>2006</v>
      </c>
      <c r="B12" s="74">
        <f>SUM('Quarter (GWh)'!B31:B34)</f>
        <v>30505</v>
      </c>
      <c r="C12" s="74">
        <f>SUM('Quarter (GWh)'!C31:C34)</f>
        <v>9135</v>
      </c>
      <c r="D12" s="74">
        <f>SUM('Quarter (GWh)'!D31:D34)</f>
        <v>157036</v>
      </c>
      <c r="E12" s="74">
        <f>SUM('Quarter (GWh)'!E31:E34)</f>
        <v>37576</v>
      </c>
      <c r="F12" s="76">
        <f>SUM('Quarter (GWh)'!F31:F34)</f>
        <v>234252</v>
      </c>
      <c r="G12" s="74">
        <f>SUM('Quarter (GWh)'!G31:G34)</f>
        <v>60194</v>
      </c>
      <c r="H12" s="74">
        <f>SUM('Quarter (GWh)'!H31:H34)</f>
        <v>3371</v>
      </c>
      <c r="I12" s="74">
        <f>SUM('Quarter (GWh)'!I31:I34)</f>
        <v>3371</v>
      </c>
      <c r="J12" s="74">
        <f>SUM('Quarter (GWh)'!J31:J34)</f>
        <v>0</v>
      </c>
      <c r="K12" s="74">
        <f>SUM('Quarter (GWh)'!K31:K34)</f>
        <v>46219.79</v>
      </c>
      <c r="L12" s="74">
        <f>SUM('Quarter (GWh)'!L31:L34)</f>
        <v>1027.21</v>
      </c>
      <c r="M12" s="74">
        <f>SUM('Quarter (GWh)'!M31:M34)</f>
        <v>0</v>
      </c>
      <c r="N12" s="76">
        <f>SUM('Quarter (GWh)'!N31:N34)</f>
        <v>110812</v>
      </c>
      <c r="O12" s="106">
        <f>SUM('Quarter (GWh)'!O31:O34)</f>
        <v>123440</v>
      </c>
    </row>
    <row r="13" spans="1:15" ht="20.25" customHeight="1" x14ac:dyDescent="0.35">
      <c r="A13" s="148">
        <v>2007</v>
      </c>
      <c r="B13" s="74">
        <f>SUM('Quarter (GWh)'!B35:B38)</f>
        <v>6471.16</v>
      </c>
      <c r="C13" s="74">
        <f>SUM('Quarter (GWh)'!C35:C38)</f>
        <v>76602.42</v>
      </c>
      <c r="D13" s="74">
        <f>SUM('Quarter (GWh)'!D35:D38)</f>
        <v>225764</v>
      </c>
      <c r="E13" s="74">
        <f>SUM('Quarter (GWh)'!E35:E38)</f>
        <v>14903.150000000001</v>
      </c>
      <c r="F13" s="76">
        <f>SUM('Quarter (GWh)'!F35:F38)</f>
        <v>323740.75</v>
      </c>
      <c r="G13" s="74">
        <f>SUM('Quarter (GWh)'!G35:G38)</f>
        <v>51389.87</v>
      </c>
      <c r="H13" s="74">
        <f>SUM('Quarter (GWh)'!H35:H38)</f>
        <v>6357.57</v>
      </c>
      <c r="I13" s="74">
        <f>SUM('Quarter (GWh)'!I35:I38)</f>
        <v>6357.57</v>
      </c>
      <c r="J13" s="74">
        <f>SUM('Quarter (GWh)'!J35:J38)</f>
        <v>152.52999999999997</v>
      </c>
      <c r="K13" s="74">
        <f>SUM('Quarter (GWh)'!K35:K38)</f>
        <v>49835.16</v>
      </c>
      <c r="L13" s="74">
        <f>SUM('Quarter (GWh)'!L35:L38)</f>
        <v>1136.6500000000001</v>
      </c>
      <c r="M13" s="74">
        <f>SUM('Quarter (GWh)'!M35:M38)</f>
        <v>0</v>
      </c>
      <c r="N13" s="76">
        <f>SUM('Quarter (GWh)'!N35:N38)</f>
        <v>108871.81999999999</v>
      </c>
      <c r="O13" s="106">
        <f>SUM('Quarter (GWh)'!O35:O38)</f>
        <v>214868.94999999998</v>
      </c>
    </row>
    <row r="14" spans="1:15" ht="20.25" customHeight="1" x14ac:dyDescent="0.35">
      <c r="A14" s="148">
        <v>2008</v>
      </c>
      <c r="B14" s="74">
        <f>SUM('Quarter (GWh)'!B39:B42)</f>
        <v>12174.12</v>
      </c>
      <c r="C14" s="74">
        <f>SUM('Quarter (GWh)'!C39:C42)</f>
        <v>90563.09</v>
      </c>
      <c r="D14" s="74">
        <f>SUM('Quarter (GWh)'!D39:D42)</f>
        <v>285582.37</v>
      </c>
      <c r="E14" s="74">
        <f>SUM('Quarter (GWh)'!E39:E42)</f>
        <v>9045.49</v>
      </c>
      <c r="F14" s="76">
        <f>SUM('Quarter (GWh)'!F39:F42)</f>
        <v>397365.04</v>
      </c>
      <c r="G14" s="74">
        <f>SUM('Quarter (GWh)'!G39:G42)</f>
        <v>45949.380000000005</v>
      </c>
      <c r="H14" s="74">
        <f>SUM('Quarter (GWh)'!H39:H42)</f>
        <v>10388.700000000001</v>
      </c>
      <c r="I14" s="74">
        <f>SUM('Quarter (GWh)'!I39:I42)</f>
        <v>10388.700000000001</v>
      </c>
      <c r="J14" s="74">
        <f>SUM('Quarter (GWh)'!J39:J42)</f>
        <v>389.09</v>
      </c>
      <c r="K14" s="74">
        <f>SUM('Quarter (GWh)'!K39:K42)</f>
        <v>52963.199999999997</v>
      </c>
      <c r="L14" s="74">
        <f>SUM('Quarter (GWh)'!L39:L42)</f>
        <v>1296.96</v>
      </c>
      <c r="M14" s="74">
        <f>SUM('Quarter (GWh)'!M39:M42)</f>
        <v>0</v>
      </c>
      <c r="N14" s="76">
        <f>SUM('Quarter (GWh)'!N39:N42)</f>
        <v>110987.31</v>
      </c>
      <c r="O14" s="106">
        <f>SUM('Quarter (GWh)'!O39:O42)</f>
        <v>286377.75</v>
      </c>
    </row>
    <row r="15" spans="1:15" ht="20.25" customHeight="1" x14ac:dyDescent="0.35">
      <c r="A15" s="148">
        <v>2009</v>
      </c>
      <c r="B15" s="74">
        <f>SUM('Quarter (GWh)'!B43:B46)</f>
        <v>7945.2300000000005</v>
      </c>
      <c r="C15" s="74">
        <f>SUM('Quarter (GWh)'!C43:C46)</f>
        <v>69528.549999999988</v>
      </c>
      <c r="D15" s="74">
        <f>SUM('Quarter (GWh)'!D43:D46)</f>
        <v>274832.74</v>
      </c>
      <c r="E15" s="74">
        <f>SUM('Quarter (GWh)'!E43:E46)</f>
        <v>112237.52</v>
      </c>
      <c r="F15" s="76">
        <f>SUM('Quarter (GWh)'!F43:F46)</f>
        <v>464544.1</v>
      </c>
      <c r="G15" s="74">
        <f>SUM('Quarter (GWh)'!G43:G46)</f>
        <v>62084.160000000003</v>
      </c>
      <c r="H15" s="74">
        <f>SUM('Quarter (GWh)'!H43:H46)</f>
        <v>13091.42</v>
      </c>
      <c r="I15" s="74">
        <f>SUM('Quarter (GWh)'!I43:I46)</f>
        <v>13091.42</v>
      </c>
      <c r="J15" s="74">
        <f>SUM('Quarter (GWh)'!J43:J46)</f>
        <v>267.92</v>
      </c>
      <c r="K15" s="74">
        <f>SUM('Quarter (GWh)'!K43:K46)</f>
        <v>52999.29</v>
      </c>
      <c r="L15" s="74">
        <f>SUM('Quarter (GWh)'!L43:L46)</f>
        <v>1357.85</v>
      </c>
      <c r="M15" s="74">
        <f>SUM('Quarter (GWh)'!M43:M46)</f>
        <v>0</v>
      </c>
      <c r="N15" s="76">
        <f>SUM('Quarter (GWh)'!N43:N46)</f>
        <v>129800.64</v>
      </c>
      <c r="O15" s="106">
        <f>SUM('Quarter (GWh)'!O43:O46)</f>
        <v>334743.44</v>
      </c>
    </row>
    <row r="16" spans="1:15" ht="20.25" customHeight="1" x14ac:dyDescent="0.35">
      <c r="A16" s="148">
        <v>2010</v>
      </c>
      <c r="B16" s="74">
        <f>SUM('Quarter (GWh)'!B47:B50)</f>
        <v>13568.189999999999</v>
      </c>
      <c r="C16" s="74">
        <f>SUM('Quarter (GWh)'!C47:C50)</f>
        <v>87119.97</v>
      </c>
      <c r="D16" s="74">
        <f>SUM('Quarter (GWh)'!D47:D50)</f>
        <v>298731.23</v>
      </c>
      <c r="E16" s="74">
        <f>SUM('Quarter (GWh)'!E47:E50)</f>
        <v>206846</v>
      </c>
      <c r="F16" s="76">
        <f>SUM('Quarter (GWh)'!F47:F50)</f>
        <v>606265.38</v>
      </c>
      <c r="G16" s="74">
        <f>SUM('Quarter (GWh)'!G47:G50)</f>
        <v>95932.340000000011</v>
      </c>
      <c r="H16" s="74">
        <f>SUM('Quarter (GWh)'!H47:H50)</f>
        <v>15830.42</v>
      </c>
      <c r="I16" s="74">
        <f>SUM('Quarter (GWh)'!I47:I50)</f>
        <v>15830.42</v>
      </c>
      <c r="J16" s="74">
        <f>SUM('Quarter (GWh)'!J47:J50)</f>
        <v>157.52000000000001</v>
      </c>
      <c r="K16" s="74">
        <f>SUM('Quarter (GWh)'!K47:K50)</f>
        <v>54938.64</v>
      </c>
      <c r="L16" s="74">
        <f>SUM('Quarter (GWh)'!L47:L50)</f>
        <v>1327.07</v>
      </c>
      <c r="M16" s="74">
        <f>SUM('Quarter (GWh)'!M47:M50)</f>
        <v>0</v>
      </c>
      <c r="N16" s="76">
        <f>SUM('Quarter (GWh)'!N47:N50)</f>
        <v>168186</v>
      </c>
      <c r="O16" s="106">
        <f>SUM('Quarter (GWh)'!O47:O50)</f>
        <v>438079.36999999994</v>
      </c>
    </row>
    <row r="17" spans="1:15" ht="20.25" customHeight="1" x14ac:dyDescent="0.35">
      <c r="A17" s="148">
        <v>2011</v>
      </c>
      <c r="B17" s="74">
        <f>SUM('Quarter (GWh)'!B51:B54)</f>
        <v>4031.6</v>
      </c>
      <c r="C17" s="74">
        <f>SUM('Quarter (GWh)'!C51:C54)</f>
        <v>69001.09</v>
      </c>
      <c r="D17" s="74">
        <f>SUM('Quarter (GWh)'!D51:D54)</f>
        <v>249642.53999999998</v>
      </c>
      <c r="E17" s="74">
        <f>SUM('Quarter (GWh)'!E51:E54)</f>
        <v>274794.23</v>
      </c>
      <c r="F17" s="76">
        <f>SUM('Quarter (GWh)'!F51:F54)</f>
        <v>597469.48</v>
      </c>
      <c r="G17" s="74">
        <f>SUM('Quarter (GWh)'!G51:G54)</f>
        <v>101526.27</v>
      </c>
      <c r="H17" s="74">
        <f>SUM('Quarter (GWh)'!H51:H54)</f>
        <v>17543.68</v>
      </c>
      <c r="I17" s="74">
        <f>SUM('Quarter (GWh)'!I51:I54)</f>
        <v>17543.68</v>
      </c>
      <c r="J17" s="74">
        <f>SUM('Quarter (GWh)'!J51:J54)</f>
        <v>120.04</v>
      </c>
      <c r="K17" s="74">
        <f>SUM('Quarter (GWh)'!K51:K54)</f>
        <v>56834.06</v>
      </c>
      <c r="L17" s="74">
        <f>SUM('Quarter (GWh)'!L51:L54)</f>
        <v>1207.4000000000001</v>
      </c>
      <c r="M17" s="74">
        <f>SUM('Quarter (GWh)'!M51:M54)</f>
        <v>0</v>
      </c>
      <c r="N17" s="76">
        <f>SUM('Quarter (GWh)'!N51:N54)</f>
        <v>177231.47</v>
      </c>
      <c r="O17" s="106">
        <f>SUM('Quarter (GWh)'!O51:O54)</f>
        <v>420238.01</v>
      </c>
    </row>
    <row r="18" spans="1:15" ht="20.25" customHeight="1" x14ac:dyDescent="0.35">
      <c r="A18" s="148">
        <v>2012</v>
      </c>
      <c r="B18" s="74">
        <f>SUM('Quarter (GWh)'!B55:B58)</f>
        <v>14263.62</v>
      </c>
      <c r="C18" s="74">
        <f>SUM('Quarter (GWh)'!C55:C58)</f>
        <v>78258.47</v>
      </c>
      <c r="D18" s="74">
        <f>SUM('Quarter (GWh)'!D55:D58)</f>
        <v>311736.21999999997</v>
      </c>
      <c r="E18" s="74">
        <f>SUM('Quarter (GWh)'!E55:E58)</f>
        <v>150097.68</v>
      </c>
      <c r="F18" s="76">
        <f>SUM('Quarter (GWh)'!F55:F58)</f>
        <v>554356</v>
      </c>
      <c r="G18" s="74">
        <f>SUM('Quarter (GWh)'!G55:G58)</f>
        <v>50343.12</v>
      </c>
      <c r="H18" s="74">
        <f>SUM('Quarter (GWh)'!H55:H58)</f>
        <v>23728.54</v>
      </c>
      <c r="I18" s="74">
        <f>SUM('Quarter (GWh)'!I55:I58)</f>
        <v>23728.54</v>
      </c>
      <c r="J18" s="74">
        <f>SUM('Quarter (GWh)'!J55:J58)</f>
        <v>49.339999999999996</v>
      </c>
      <c r="K18" s="74">
        <f>SUM('Quarter (GWh)'!K55:K58)</f>
        <v>56764.459999999992</v>
      </c>
      <c r="L18" s="74">
        <f>SUM('Quarter (GWh)'!L55:L58)</f>
        <v>825.16000000000008</v>
      </c>
      <c r="M18" s="74">
        <f>SUM('Quarter (GWh)'!M55:M58)</f>
        <v>0</v>
      </c>
      <c r="N18" s="76">
        <f>SUM('Quarter (GWh)'!N55:N58)</f>
        <v>131710.62</v>
      </c>
      <c r="O18" s="106">
        <f>SUM('Quarter (GWh)'!O55:O58)</f>
        <v>422645.38</v>
      </c>
    </row>
    <row r="19" spans="1:15" ht="20.25" customHeight="1" x14ac:dyDescent="0.35">
      <c r="A19" s="148">
        <v>2013</v>
      </c>
      <c r="B19" s="74">
        <f>SUM('Quarter (GWh)'!B59:B62)</f>
        <v>35366.850000000006</v>
      </c>
      <c r="C19" s="74">
        <f>SUM('Quarter (GWh)'!C59:C62)</f>
        <v>81519.41</v>
      </c>
      <c r="D19" s="74">
        <f>SUM('Quarter (GWh)'!D59:D62)</f>
        <v>318633.56999999995</v>
      </c>
      <c r="E19" s="74">
        <f>SUM('Quarter (GWh)'!E59:E62)</f>
        <v>102620.32999999999</v>
      </c>
      <c r="F19" s="76">
        <f>SUM('Quarter (GWh)'!F59:F62)</f>
        <v>538140.16000000003</v>
      </c>
      <c r="G19" s="74">
        <f>SUM('Quarter (GWh)'!G59:G62)</f>
        <v>27457.84</v>
      </c>
      <c r="H19" s="74">
        <f>SUM('Quarter (GWh)'!H59:H62)</f>
        <v>18597.03</v>
      </c>
      <c r="I19" s="74">
        <f>SUM('Quarter (GWh)'!I59:I62)</f>
        <v>18597.03</v>
      </c>
      <c r="J19" s="74">
        <f>SUM('Quarter (GWh)'!J59:J62)</f>
        <v>19.54</v>
      </c>
      <c r="K19" s="74">
        <f>SUM('Quarter (GWh)'!K59:K62)</f>
        <v>52257.05</v>
      </c>
      <c r="L19" s="74">
        <f>SUM('Quarter (GWh)'!L59:L62)</f>
        <v>1250.56</v>
      </c>
      <c r="M19" s="74">
        <f>SUM('Quarter (GWh)'!M59:M62)</f>
        <v>0</v>
      </c>
      <c r="N19" s="76">
        <f>SUM('Quarter (GWh)'!N59:N62)</f>
        <v>99582</v>
      </c>
      <c r="O19" s="106">
        <f>SUM('Quarter (GWh)'!O59:O62)</f>
        <v>438558.15</v>
      </c>
    </row>
    <row r="20" spans="1:15" ht="20.25" customHeight="1" x14ac:dyDescent="0.35">
      <c r="A20" s="148">
        <v>2014</v>
      </c>
      <c r="B20" s="74">
        <f>SUM('Quarter (GWh)'!B63:B66)</f>
        <v>3948.5799999999995</v>
      </c>
      <c r="C20" s="74">
        <f>SUM('Quarter (GWh)'!C63:C66)</f>
        <v>70292.61</v>
      </c>
      <c r="D20" s="74">
        <f>SUM('Quarter (GWh)'!D63:D66)</f>
        <v>278817.52</v>
      </c>
      <c r="E20" s="74">
        <f>SUM('Quarter (GWh)'!E63:E66)</f>
        <v>123909.86000000002</v>
      </c>
      <c r="F20" s="76">
        <f>SUM('Quarter (GWh)'!F63:F66)</f>
        <v>476968.55</v>
      </c>
      <c r="G20" s="74">
        <f>SUM('Quarter (GWh)'!G63:G66)</f>
        <v>48073.750000000007</v>
      </c>
      <c r="H20" s="74">
        <f>SUM('Quarter (GWh)'!H63:H66)</f>
        <v>18851.690000000002</v>
      </c>
      <c r="I20" s="74">
        <f>SUM('Quarter (GWh)'!I63:I66)</f>
        <v>18851.690000000002</v>
      </c>
      <c r="J20" s="74">
        <f>SUM('Quarter (GWh)'!J63:J66)</f>
        <v>8.9</v>
      </c>
      <c r="K20" s="74">
        <f>SUM('Quarter (GWh)'!K63:K66)</f>
        <v>47736.93</v>
      </c>
      <c r="L20" s="74">
        <f>SUM('Quarter (GWh)'!L63:L66)</f>
        <v>1267.22</v>
      </c>
      <c r="M20" s="74">
        <f>SUM('Quarter (GWh)'!M63:M66)</f>
        <v>0</v>
      </c>
      <c r="N20" s="76">
        <f>SUM('Quarter (GWh)'!N63:N66)</f>
        <v>115938.5</v>
      </c>
      <c r="O20" s="106">
        <f>SUM('Quarter (GWh)'!O63:O66)</f>
        <v>361030.08</v>
      </c>
    </row>
    <row r="21" spans="1:15" ht="20.25" customHeight="1" x14ac:dyDescent="0.35">
      <c r="A21" s="148">
        <v>2015</v>
      </c>
      <c r="B21" s="74">
        <f>SUM('Quarter (GWh)'!B67:B70)</f>
        <v>2116.1999999999998</v>
      </c>
      <c r="C21" s="74">
        <f>SUM('Quarter (GWh)'!C67:C70)</f>
        <v>35932.86</v>
      </c>
      <c r="D21" s="74">
        <f>SUM('Quarter (GWh)'!D67:D70)</f>
        <v>307942.53000000003</v>
      </c>
      <c r="E21" s="74">
        <f>SUM('Quarter (GWh)'!E67:E70)</f>
        <v>152406.47</v>
      </c>
      <c r="F21" s="76">
        <f>SUM('Quarter (GWh)'!F67:F70)</f>
        <v>498398.08</v>
      </c>
      <c r="G21" s="74">
        <f>SUM('Quarter (GWh)'!G67:G70)</f>
        <v>84465.069999999992</v>
      </c>
      <c r="H21" s="74">
        <f>SUM('Quarter (GWh)'!H67:H70)</f>
        <v>20789.259999999998</v>
      </c>
      <c r="I21" s="74">
        <f>SUM('Quarter (GWh)'!I67:I70)</f>
        <v>20789.259999999998</v>
      </c>
      <c r="J21" s="74">
        <f>SUM('Quarter (GWh)'!J67:J70)</f>
        <v>3.58</v>
      </c>
      <c r="K21" s="74">
        <f>SUM('Quarter (GWh)'!K67:K70)</f>
        <v>46898.46</v>
      </c>
      <c r="L21" s="74">
        <f>SUM('Quarter (GWh)'!L67:L70)</f>
        <v>1192.25</v>
      </c>
      <c r="M21" s="74">
        <f>SUM('Quarter (GWh)'!M67:M70)</f>
        <v>3004.6099999999997</v>
      </c>
      <c r="N21" s="76">
        <f>SUM('Quarter (GWh)'!N67:N70)</f>
        <v>156353.24</v>
      </c>
      <c r="O21" s="106">
        <f>SUM('Quarter (GWh)'!O67:O70)</f>
        <v>342044.85</v>
      </c>
    </row>
    <row r="22" spans="1:15" ht="20.25" customHeight="1" x14ac:dyDescent="0.35">
      <c r="A22" s="148">
        <v>2016</v>
      </c>
      <c r="B22" s="74">
        <f>SUM('Quarter (GWh)'!B71:B74)</f>
        <v>15414.050000000001</v>
      </c>
      <c r="C22" s="74">
        <f>SUM('Quarter (GWh)'!C71:C74)</f>
        <v>47443.97</v>
      </c>
      <c r="D22" s="74">
        <f>SUM('Quarter (GWh)'!D71:D74)</f>
        <v>347004.80000000005</v>
      </c>
      <c r="E22" s="74">
        <f>SUM('Quarter (GWh)'!E71:E74)</f>
        <v>106647.91999999998</v>
      </c>
      <c r="F22" s="76">
        <f>SUM('Quarter (GWh)'!F71:F74)</f>
        <v>516510.78</v>
      </c>
      <c r="G22" s="74">
        <f>SUM('Quarter (GWh)'!G71:G74)</f>
        <v>67188.740000000005</v>
      </c>
      <c r="H22" s="74">
        <f>SUM('Quarter (GWh)'!H71:H74)</f>
        <v>18302.25</v>
      </c>
      <c r="I22" s="74">
        <f>SUM('Quarter (GWh)'!I71:I74)</f>
        <v>18302.25</v>
      </c>
      <c r="J22" s="74">
        <f>SUM('Quarter (GWh)'!J71:J74)</f>
        <v>1.4800000000000002</v>
      </c>
      <c r="K22" s="74">
        <f>SUM('Quarter (GWh)'!K71:K74)</f>
        <v>26013.239999999998</v>
      </c>
      <c r="L22" s="74">
        <f>SUM('Quarter (GWh)'!L71:L74)</f>
        <v>1350.5</v>
      </c>
      <c r="M22" s="74">
        <f>SUM('Quarter (GWh)'!M71:M74)</f>
        <v>5420.21</v>
      </c>
      <c r="N22" s="76">
        <f>SUM('Quarter (GWh)'!N71:N74)</f>
        <v>118276.4</v>
      </c>
      <c r="O22" s="106">
        <f>SUM('Quarter (GWh)'!O71:O74)</f>
        <v>398234.35</v>
      </c>
    </row>
    <row r="23" spans="1:15" ht="20.25" customHeight="1" x14ac:dyDescent="0.35">
      <c r="A23" s="148">
        <v>2017</v>
      </c>
      <c r="B23" s="74">
        <f>SUM('Quarter (GWh)'!B75:B78)</f>
        <v>29428.260000000002</v>
      </c>
      <c r="C23" s="74">
        <f>SUM('Quarter (GWh)'!C75:C78)</f>
        <v>20765.77</v>
      </c>
      <c r="D23" s="74">
        <f>SUM('Quarter (GWh)'!D75:D78)</f>
        <v>393417.33999999997</v>
      </c>
      <c r="E23" s="74">
        <f>SUM('Quarter (GWh)'!E75:E78)</f>
        <v>70676.89</v>
      </c>
      <c r="F23" s="76">
        <f>SUM('Quarter (GWh)'!F75:F78)</f>
        <v>514288.25</v>
      </c>
      <c r="G23" s="74">
        <f>SUM('Quarter (GWh)'!G75:G78)</f>
        <v>87872.94</v>
      </c>
      <c r="H23" s="74">
        <f>SUM('Quarter (GWh)'!H75:H78)</f>
        <v>12574.39</v>
      </c>
      <c r="I23" s="74">
        <f>SUM('Quarter (GWh)'!I75:I78)</f>
        <v>12574.39</v>
      </c>
      <c r="J23" s="74">
        <f>SUM('Quarter (GWh)'!J75:J78)</f>
        <v>2.17</v>
      </c>
      <c r="K23" s="74">
        <f>SUM('Quarter (GWh)'!K75:K78)</f>
        <v>19927.349999999999</v>
      </c>
      <c r="L23" s="74">
        <f>SUM('Quarter (GWh)'!L75:L78)</f>
        <v>1307.19</v>
      </c>
      <c r="M23" s="74">
        <f>SUM('Quarter (GWh)'!M75:M78)</f>
        <v>4455.17</v>
      </c>
      <c r="N23" s="76">
        <f>SUM('Quarter (GWh)'!N75:N78)</f>
        <v>126139.2</v>
      </c>
      <c r="O23" s="106">
        <f>SUM('Quarter (GWh)'!O75:O78)</f>
        <v>388149.06999999995</v>
      </c>
    </row>
    <row r="24" spans="1:15" ht="20.25" customHeight="1" x14ac:dyDescent="0.35">
      <c r="A24" s="148">
        <v>2018</v>
      </c>
      <c r="B24" s="74">
        <f>SUM('Quarter (GWh)'!B79:B82)</f>
        <v>35527.39</v>
      </c>
      <c r="C24" s="74">
        <f>SUM('Quarter (GWh)'!C79:C82)</f>
        <v>30095.79</v>
      </c>
      <c r="D24" s="74">
        <f>SUM('Quarter (GWh)'!D79:D82)</f>
        <v>373346.73</v>
      </c>
      <c r="E24" s="74">
        <f>SUM('Quarter (GWh)'!E79:E82)</f>
        <v>74789.7</v>
      </c>
      <c r="F24" s="76">
        <f>SUM('Quarter (GWh)'!F79:F82)</f>
        <v>513759.60000000009</v>
      </c>
      <c r="G24" s="74">
        <f>SUM('Quarter (GWh)'!G79:G82)</f>
        <v>48967.02</v>
      </c>
      <c r="H24" s="74">
        <f>SUM('Quarter (GWh)'!H79:H82)</f>
        <v>8339.73</v>
      </c>
      <c r="I24" s="74">
        <f>SUM('Quarter (GWh)'!I79:I82)</f>
        <v>8339.73</v>
      </c>
      <c r="J24" s="74">
        <f>SUM('Quarter (GWh)'!J79:J82)</f>
        <v>0</v>
      </c>
      <c r="K24" s="74">
        <f>SUM('Quarter (GWh)'!K79:K82)</f>
        <v>23271.17</v>
      </c>
      <c r="L24" s="74">
        <f>SUM('Quarter (GWh)'!L79:L82)</f>
        <v>1261.78</v>
      </c>
      <c r="M24" s="74">
        <f>SUM('Quarter (GWh)'!M79:M82)</f>
        <v>1836.01</v>
      </c>
      <c r="N24" s="76">
        <f>SUM('Quarter (GWh)'!N79:N82)</f>
        <v>83675.700000000012</v>
      </c>
      <c r="O24" s="106">
        <f>SUM('Quarter (GWh)'!O79:O82)</f>
        <v>430083.89</v>
      </c>
    </row>
    <row r="25" spans="1:15" ht="20.25" customHeight="1" x14ac:dyDescent="0.35">
      <c r="A25" s="148">
        <v>2019</v>
      </c>
      <c r="B25" s="74">
        <f>SUM('Quarter (GWh)'!B83:B86)</f>
        <v>4056.12</v>
      </c>
      <c r="C25" s="74">
        <f>SUM('Quarter (GWh)'!C83:C86)</f>
        <v>17570.150000000001</v>
      </c>
      <c r="D25" s="74">
        <f>SUM('Quarter (GWh)'!D83:D86)</f>
        <v>295927.75</v>
      </c>
      <c r="E25" s="74">
        <f>SUM('Quarter (GWh)'!E83:E86)</f>
        <v>186068.34000000003</v>
      </c>
      <c r="F25" s="76">
        <f>SUM('Quarter (GWh)'!F83:F86)</f>
        <v>503622.33</v>
      </c>
      <c r="G25" s="74">
        <f>SUM('Quarter (GWh)'!G83:G86)</f>
        <v>48325.07</v>
      </c>
      <c r="H25" s="74">
        <f>SUM('Quarter (GWh)'!H83:H86)</f>
        <v>10160.26</v>
      </c>
      <c r="I25" s="74">
        <f>SUM('Quarter (GWh)'!I83:I86)</f>
        <v>6545.2099999999991</v>
      </c>
      <c r="J25" s="74">
        <f>SUM('Quarter (GWh)'!J83:J86)</f>
        <v>0</v>
      </c>
      <c r="K25" s="74">
        <f>SUM('Quarter (GWh)'!K83:K86)</f>
        <v>31794.080000000002</v>
      </c>
      <c r="L25" s="74">
        <f>SUM('Quarter (GWh)'!L83:L86)</f>
        <v>1514.4900000000002</v>
      </c>
      <c r="M25" s="74">
        <f>SUM('Quarter (GWh)'!M83:M86)</f>
        <v>0</v>
      </c>
      <c r="N25" s="76">
        <f>SUM('Quarter (GWh)'!N83:N86)</f>
        <v>91793.94</v>
      </c>
      <c r="O25" s="106">
        <f>SUM('Quarter (GWh)'!O83:O86)</f>
        <v>411828.39</v>
      </c>
    </row>
    <row r="26" spans="1:15" ht="20.25" customHeight="1" x14ac:dyDescent="0.35">
      <c r="A26" s="148">
        <v>2020</v>
      </c>
      <c r="B26" s="74">
        <f>SUM('Quarter (GWh)'!B87:B90)</f>
        <v>3553.5299999999997</v>
      </c>
      <c r="C26" s="74">
        <f>SUM('Quarter (GWh)'!C87:C90)</f>
        <v>11072.51</v>
      </c>
      <c r="D26" s="74">
        <f>SUM('Quarter (GWh)'!D87:D90)</f>
        <v>263495.39</v>
      </c>
      <c r="E26" s="74">
        <f>SUM('Quarter (GWh)'!E87:E90)</f>
        <v>200066.47000000003</v>
      </c>
      <c r="F26" s="76">
        <f>SUM('Quarter (GWh)'!F87:F90)</f>
        <v>478187.89</v>
      </c>
      <c r="G26" s="74">
        <f>SUM('Quarter (GWh)'!G87:G90)</f>
        <v>35583.49</v>
      </c>
      <c r="H26" s="74">
        <f>SUM('Quarter (GWh)'!H87:H90)</f>
        <v>30920.21</v>
      </c>
      <c r="I26" s="74">
        <f>SUM('Quarter (GWh)'!I87:I90)</f>
        <v>5833.33</v>
      </c>
      <c r="J26" s="74">
        <f>SUM('Quarter (GWh)'!J87:J90)</f>
        <v>0</v>
      </c>
      <c r="K26" s="74">
        <f>SUM('Quarter (GWh)'!K87:K90)</f>
        <v>37960.5</v>
      </c>
      <c r="L26" s="74">
        <f>SUM('Quarter (GWh)'!L87:L90)</f>
        <v>1566.04</v>
      </c>
      <c r="M26" s="74">
        <f>SUM('Quarter (GWh)'!M87:M90)</f>
        <v>0</v>
      </c>
      <c r="N26" s="76">
        <f>SUM('Quarter (GWh)'!N87:N90)</f>
        <v>106030.25</v>
      </c>
      <c r="O26" s="106">
        <f>SUM('Quarter (GWh)'!O87:O90)</f>
        <v>372157.64999999997</v>
      </c>
    </row>
    <row r="27" spans="1:15" ht="20.25" customHeight="1" x14ac:dyDescent="0.35">
      <c r="A27" s="148">
        <v>2021</v>
      </c>
      <c r="B27" s="74">
        <f>SUM('Quarter (GWh)'!B91:B94)</f>
        <v>20064.68</v>
      </c>
      <c r="C27" s="74">
        <f>SUM('Quarter (GWh)'!C91:C94)</f>
        <v>25923.62</v>
      </c>
      <c r="D27" s="74">
        <f>SUM('Quarter (GWh)'!D91:D94)</f>
        <v>354992.05</v>
      </c>
      <c r="E27" s="74">
        <f>SUM('Quarter (GWh)'!E91:E94)</f>
        <v>159863.82999999999</v>
      </c>
      <c r="F27" s="76">
        <f>SUM('Quarter (GWh)'!F91:F94)</f>
        <v>560844.18000000005</v>
      </c>
      <c r="G27" s="74">
        <f>SUM('Quarter (GWh)'!G91:G94)</f>
        <v>19304.04</v>
      </c>
      <c r="H27" s="74">
        <f>SUM('Quarter (GWh)'!H91:H94)</f>
        <v>13980.849999999999</v>
      </c>
      <c r="I27" s="74">
        <f>SUM('Quarter (GWh)'!I91:I94)</f>
        <v>4299.03</v>
      </c>
      <c r="J27" s="74">
        <f>SUM('Quarter (GWh)'!J91:J94)</f>
        <v>0</v>
      </c>
      <c r="K27" s="74">
        <f>SUM('Quarter (GWh)'!K91:K94)</f>
        <v>41317.279999999999</v>
      </c>
      <c r="L27" s="74">
        <f>SUM('Quarter (GWh)'!L91:L94)</f>
        <v>1467.94</v>
      </c>
      <c r="M27" s="74">
        <f>SUM('Quarter (GWh)'!M91:M94)</f>
        <v>0</v>
      </c>
      <c r="N27" s="76">
        <f>SUM('Quarter (GWh)'!N91:N94)</f>
        <v>76070.12</v>
      </c>
      <c r="O27" s="106">
        <f>SUM('Quarter (GWh)'!O91:O94)</f>
        <v>484774.06</v>
      </c>
    </row>
    <row r="28" spans="1:15" ht="20.25" customHeight="1" x14ac:dyDescent="0.35">
      <c r="A28" s="148">
        <v>2022</v>
      </c>
      <c r="B28" s="74">
        <f>SUM('Quarter (GWh)'!B95:B98)</f>
        <v>581.33000000000004</v>
      </c>
      <c r="C28" s="74">
        <f>SUM('Quarter (GWh)'!C95:C98)</f>
        <v>1179.25</v>
      </c>
      <c r="D28" s="74">
        <f>SUM('Quarter (GWh)'!D95:D98)</f>
        <v>338697.86</v>
      </c>
      <c r="E28" s="74">
        <f>SUM('Quarter (GWh)'!E95:E98)</f>
        <v>277832.73</v>
      </c>
      <c r="F28" s="76">
        <f>SUM('Quarter (GWh)'!F95:F98)</f>
        <v>618291.13</v>
      </c>
      <c r="G28" s="74">
        <f>SUM('Quarter (GWh)'!G95:G98)</f>
        <v>169126.21999999997</v>
      </c>
      <c r="H28" s="74">
        <f>SUM('Quarter (GWh)'!H95:H98)</f>
        <v>45720.289999999994</v>
      </c>
      <c r="I28" s="74">
        <f>SUM('Quarter (GWh)'!I95:I98)</f>
        <v>5409.8799999999992</v>
      </c>
      <c r="J28" s="74">
        <f>SUM('Quarter (GWh)'!J95:J98)</f>
        <v>0</v>
      </c>
      <c r="K28" s="74">
        <f>SUM('Quarter (GWh)'!K95:K98)</f>
        <v>44005.39</v>
      </c>
      <c r="L28" s="74">
        <f>SUM('Quarter (GWh)'!L95:L98)</f>
        <v>1012.3100000000001</v>
      </c>
      <c r="M28" s="74">
        <f>SUM('Quarter (GWh)'!M95:M98)</f>
        <v>0</v>
      </c>
      <c r="N28" s="76">
        <f>SUM('Quarter (GWh)'!N95:N98)</f>
        <v>259864.18</v>
      </c>
      <c r="O28" s="106">
        <f>SUM('Quarter (GWh)'!O95:O98)</f>
        <v>358426.94999999995</v>
      </c>
    </row>
    <row r="29" spans="1:15" ht="20.25" customHeight="1" x14ac:dyDescent="0.35">
      <c r="A29" s="148" t="s">
        <v>599</v>
      </c>
      <c r="B29" s="74">
        <f>SUM('Quarter (GWh)'!B99:B102)</f>
        <v>21</v>
      </c>
      <c r="C29" s="74">
        <f>SUM('Quarter (GWh)'!C99:C102)</f>
        <v>373.37999999999994</v>
      </c>
      <c r="D29" s="74">
        <f>SUM('Quarter (GWh)'!D99:D102)</f>
        <v>283643.7</v>
      </c>
      <c r="E29" s="74">
        <f>SUM('Quarter (GWh)'!E99:E102)</f>
        <v>209848.91</v>
      </c>
      <c r="F29" s="76">
        <f>SUM('Quarter (GWh)'!F99:F102)</f>
        <v>493887</v>
      </c>
      <c r="G29" s="74">
        <f>SUM('Quarter (GWh)'!G99:G102)</f>
        <v>107871.26000000001</v>
      </c>
      <c r="H29" s="74">
        <f>SUM('Quarter (GWh)'!H99:H102)</f>
        <v>23395.39</v>
      </c>
      <c r="I29" s="74">
        <f>SUM('Quarter (GWh)'!I99:I102)</f>
        <v>3651.16</v>
      </c>
      <c r="J29" s="74">
        <f>SUM('Quarter (GWh)'!J99:J102)</f>
        <v>0</v>
      </c>
      <c r="K29" s="74">
        <f>SUM('Quarter (GWh)'!K99:K102)</f>
        <v>42888.59</v>
      </c>
      <c r="L29" s="74">
        <f>SUM('Quarter (GWh)'!L99:L102)</f>
        <v>1435.5300000000002</v>
      </c>
      <c r="M29" s="74">
        <f>SUM('Quarter (GWh)'!M99:M102)</f>
        <v>0</v>
      </c>
      <c r="N29" s="76">
        <f>SUM('Quarter (GWh)'!N99:N102)</f>
        <v>175590.77000000002</v>
      </c>
      <c r="O29" s="106">
        <f>SUM('Quarter (GWh)'!O99:O102)</f>
        <v>318296.21999999997</v>
      </c>
    </row>
  </sheetData>
  <pageMargins left="0.74803149606299213" right="0.74803149606299213" top="0.98425196850393704" bottom="0.98425196850393704" header="0.51181102362204722" footer="0.51181102362204722"/>
  <pageSetup paperSize="9" fitToHeight="0"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9A2F-8AE7-4AAA-B7B2-531738DBDB33}">
  <sheetPr codeName="Sheet4">
    <pageSetUpPr fitToPage="1"/>
  </sheetPr>
  <dimension ref="A1:S102"/>
  <sheetViews>
    <sheetView showGridLines="0" zoomScaleNormal="100" workbookViewId="0">
      <pane xSplit="1" ySplit="6" topLeftCell="B98" activePane="bottomRight" state="frozen"/>
      <selection activeCell="A12" sqref="A12"/>
      <selection pane="topRight" activeCell="A12" sqref="A12"/>
      <selection pane="bottomLeft" activeCell="A12" sqref="A12"/>
      <selection pane="bottomRight" activeCell="A98" sqref="A98"/>
    </sheetView>
  </sheetViews>
  <sheetFormatPr defaultColWidth="9" defaultRowHeight="15.5" x14ac:dyDescent="0.35"/>
  <cols>
    <col min="1" max="1" width="30.54296875" style="2" customWidth="1"/>
    <col min="2" max="15" width="12.54296875" style="2" customWidth="1"/>
    <col min="16" max="18" width="9" style="2"/>
    <col min="19" max="19" width="10.453125" style="2" bestFit="1" customWidth="1"/>
    <col min="20" max="256" width="9" style="2"/>
    <col min="257" max="257" width="8.453125" style="2" customWidth="1"/>
    <col min="258" max="258" width="10.453125" style="2" customWidth="1"/>
    <col min="259" max="259" width="9.54296875" style="2" customWidth="1"/>
    <col min="260" max="260" width="11" style="2" customWidth="1"/>
    <col min="261" max="261" width="9.54296875" style="2" customWidth="1"/>
    <col min="262" max="262" width="11.7265625" style="2" customWidth="1"/>
    <col min="263" max="264" width="9.54296875" style="2" customWidth="1"/>
    <col min="265" max="265" width="11" style="2" customWidth="1"/>
    <col min="266" max="268" width="9.54296875" style="2" customWidth="1"/>
    <col min="269" max="269" width="11.7265625" style="2" customWidth="1"/>
    <col min="270" max="270" width="9.54296875" style="2" customWidth="1"/>
    <col min="271" max="271" width="11.453125" style="2" customWidth="1"/>
    <col min="272" max="512" width="9" style="2"/>
    <col min="513" max="513" width="8.453125" style="2" customWidth="1"/>
    <col min="514" max="514" width="10.453125" style="2" customWidth="1"/>
    <col min="515" max="515" width="9.54296875" style="2" customWidth="1"/>
    <col min="516" max="516" width="11" style="2" customWidth="1"/>
    <col min="517" max="517" width="9.54296875" style="2" customWidth="1"/>
    <col min="518" max="518" width="11.7265625" style="2" customWidth="1"/>
    <col min="519" max="520" width="9.54296875" style="2" customWidth="1"/>
    <col min="521" max="521" width="11" style="2" customWidth="1"/>
    <col min="522" max="524" width="9.54296875" style="2" customWidth="1"/>
    <col min="525" max="525" width="11.7265625" style="2" customWidth="1"/>
    <col min="526" max="526" width="9.54296875" style="2" customWidth="1"/>
    <col min="527" max="527" width="11.453125" style="2" customWidth="1"/>
    <col min="528" max="768" width="9" style="2"/>
    <col min="769" max="769" width="8.453125" style="2" customWidth="1"/>
    <col min="770" max="770" width="10.453125" style="2" customWidth="1"/>
    <col min="771" max="771" width="9.54296875" style="2" customWidth="1"/>
    <col min="772" max="772" width="11" style="2" customWidth="1"/>
    <col min="773" max="773" width="9.54296875" style="2" customWidth="1"/>
    <col min="774" max="774" width="11.7265625" style="2" customWidth="1"/>
    <col min="775" max="776" width="9.54296875" style="2" customWidth="1"/>
    <col min="777" max="777" width="11" style="2" customWidth="1"/>
    <col min="778" max="780" width="9.54296875" style="2" customWidth="1"/>
    <col min="781" max="781" width="11.7265625" style="2" customWidth="1"/>
    <col min="782" max="782" width="9.54296875" style="2" customWidth="1"/>
    <col min="783" max="783" width="11.453125" style="2" customWidth="1"/>
    <col min="784" max="1024" width="9" style="2"/>
    <col min="1025" max="1025" width="8.453125" style="2" customWidth="1"/>
    <col min="1026" max="1026" width="10.453125" style="2" customWidth="1"/>
    <col min="1027" max="1027" width="9.54296875" style="2" customWidth="1"/>
    <col min="1028" max="1028" width="11" style="2" customWidth="1"/>
    <col min="1029" max="1029" width="9.54296875" style="2" customWidth="1"/>
    <col min="1030" max="1030" width="11.7265625" style="2" customWidth="1"/>
    <col min="1031" max="1032" width="9.54296875" style="2" customWidth="1"/>
    <col min="1033" max="1033" width="11" style="2" customWidth="1"/>
    <col min="1034" max="1036" width="9.54296875" style="2" customWidth="1"/>
    <col min="1037" max="1037" width="11.7265625" style="2" customWidth="1"/>
    <col min="1038" max="1038" width="9.54296875" style="2" customWidth="1"/>
    <col min="1039" max="1039" width="11.453125" style="2" customWidth="1"/>
    <col min="1040" max="1280" width="9" style="2"/>
    <col min="1281" max="1281" width="8.453125" style="2" customWidth="1"/>
    <col min="1282" max="1282" width="10.453125" style="2" customWidth="1"/>
    <col min="1283" max="1283" width="9.54296875" style="2" customWidth="1"/>
    <col min="1284" max="1284" width="11" style="2" customWidth="1"/>
    <col min="1285" max="1285" width="9.54296875" style="2" customWidth="1"/>
    <col min="1286" max="1286" width="11.7265625" style="2" customWidth="1"/>
    <col min="1287" max="1288" width="9.54296875" style="2" customWidth="1"/>
    <col min="1289" max="1289" width="11" style="2" customWidth="1"/>
    <col min="1290" max="1292" width="9.54296875" style="2" customWidth="1"/>
    <col min="1293" max="1293" width="11.7265625" style="2" customWidth="1"/>
    <col min="1294" max="1294" width="9.54296875" style="2" customWidth="1"/>
    <col min="1295" max="1295" width="11.453125" style="2" customWidth="1"/>
    <col min="1296" max="1536" width="9" style="2"/>
    <col min="1537" max="1537" width="8.453125" style="2" customWidth="1"/>
    <col min="1538" max="1538" width="10.453125" style="2" customWidth="1"/>
    <col min="1539" max="1539" width="9.54296875" style="2" customWidth="1"/>
    <col min="1540" max="1540" width="11" style="2" customWidth="1"/>
    <col min="1541" max="1541" width="9.54296875" style="2" customWidth="1"/>
    <col min="1542" max="1542" width="11.7265625" style="2" customWidth="1"/>
    <col min="1543" max="1544" width="9.54296875" style="2" customWidth="1"/>
    <col min="1545" max="1545" width="11" style="2" customWidth="1"/>
    <col min="1546" max="1548" width="9.54296875" style="2" customWidth="1"/>
    <col min="1549" max="1549" width="11.7265625" style="2" customWidth="1"/>
    <col min="1550" max="1550" width="9.54296875" style="2" customWidth="1"/>
    <col min="1551" max="1551" width="11.453125" style="2" customWidth="1"/>
    <col min="1552" max="1792" width="9" style="2"/>
    <col min="1793" max="1793" width="8.453125" style="2" customWidth="1"/>
    <col min="1794" max="1794" width="10.453125" style="2" customWidth="1"/>
    <col min="1795" max="1795" width="9.54296875" style="2" customWidth="1"/>
    <col min="1796" max="1796" width="11" style="2" customWidth="1"/>
    <col min="1797" max="1797" width="9.54296875" style="2" customWidth="1"/>
    <col min="1798" max="1798" width="11.7265625" style="2" customWidth="1"/>
    <col min="1799" max="1800" width="9.54296875" style="2" customWidth="1"/>
    <col min="1801" max="1801" width="11" style="2" customWidth="1"/>
    <col min="1802" max="1804" width="9.54296875" style="2" customWidth="1"/>
    <col min="1805" max="1805" width="11.7265625" style="2" customWidth="1"/>
    <col min="1806" max="1806" width="9.54296875" style="2" customWidth="1"/>
    <col min="1807" max="1807" width="11.453125" style="2" customWidth="1"/>
    <col min="1808" max="2048" width="9" style="2"/>
    <col min="2049" max="2049" width="8.453125" style="2" customWidth="1"/>
    <col min="2050" max="2050" width="10.453125" style="2" customWidth="1"/>
    <col min="2051" max="2051" width="9.54296875" style="2" customWidth="1"/>
    <col min="2052" max="2052" width="11" style="2" customWidth="1"/>
    <col min="2053" max="2053" width="9.54296875" style="2" customWidth="1"/>
    <col min="2054" max="2054" width="11.7265625" style="2" customWidth="1"/>
    <col min="2055" max="2056" width="9.54296875" style="2" customWidth="1"/>
    <col min="2057" max="2057" width="11" style="2" customWidth="1"/>
    <col min="2058" max="2060" width="9.54296875" style="2" customWidth="1"/>
    <col min="2061" max="2061" width="11.7265625" style="2" customWidth="1"/>
    <col min="2062" max="2062" width="9.54296875" style="2" customWidth="1"/>
    <col min="2063" max="2063" width="11.453125" style="2" customWidth="1"/>
    <col min="2064" max="2304" width="9" style="2"/>
    <col min="2305" max="2305" width="8.453125" style="2" customWidth="1"/>
    <col min="2306" max="2306" width="10.453125" style="2" customWidth="1"/>
    <col min="2307" max="2307" width="9.54296875" style="2" customWidth="1"/>
    <col min="2308" max="2308" width="11" style="2" customWidth="1"/>
    <col min="2309" max="2309" width="9.54296875" style="2" customWidth="1"/>
    <col min="2310" max="2310" width="11.7265625" style="2" customWidth="1"/>
    <col min="2311" max="2312" width="9.54296875" style="2" customWidth="1"/>
    <col min="2313" max="2313" width="11" style="2" customWidth="1"/>
    <col min="2314" max="2316" width="9.54296875" style="2" customWidth="1"/>
    <col min="2317" max="2317" width="11.7265625" style="2" customWidth="1"/>
    <col min="2318" max="2318" width="9.54296875" style="2" customWidth="1"/>
    <col min="2319" max="2319" width="11.453125" style="2" customWidth="1"/>
    <col min="2320" max="2560" width="9" style="2"/>
    <col min="2561" max="2561" width="8.453125" style="2" customWidth="1"/>
    <col min="2562" max="2562" width="10.453125" style="2" customWidth="1"/>
    <col min="2563" max="2563" width="9.54296875" style="2" customWidth="1"/>
    <col min="2564" max="2564" width="11" style="2" customWidth="1"/>
    <col min="2565" max="2565" width="9.54296875" style="2" customWidth="1"/>
    <col min="2566" max="2566" width="11.7265625" style="2" customWidth="1"/>
    <col min="2567" max="2568" width="9.54296875" style="2" customWidth="1"/>
    <col min="2569" max="2569" width="11" style="2" customWidth="1"/>
    <col min="2570" max="2572" width="9.54296875" style="2" customWidth="1"/>
    <col min="2573" max="2573" width="11.7265625" style="2" customWidth="1"/>
    <col min="2574" max="2574" width="9.54296875" style="2" customWidth="1"/>
    <col min="2575" max="2575" width="11.453125" style="2" customWidth="1"/>
    <col min="2576" max="2816" width="9" style="2"/>
    <col min="2817" max="2817" width="8.453125" style="2" customWidth="1"/>
    <col min="2818" max="2818" width="10.453125" style="2" customWidth="1"/>
    <col min="2819" max="2819" width="9.54296875" style="2" customWidth="1"/>
    <col min="2820" max="2820" width="11" style="2" customWidth="1"/>
    <col min="2821" max="2821" width="9.54296875" style="2" customWidth="1"/>
    <col min="2822" max="2822" width="11.7265625" style="2" customWidth="1"/>
    <col min="2823" max="2824" width="9.54296875" style="2" customWidth="1"/>
    <col min="2825" max="2825" width="11" style="2" customWidth="1"/>
    <col min="2826" max="2828" width="9.54296875" style="2" customWidth="1"/>
    <col min="2829" max="2829" width="11.7265625" style="2" customWidth="1"/>
    <col min="2830" max="2830" width="9.54296875" style="2" customWidth="1"/>
    <col min="2831" max="2831" width="11.453125" style="2" customWidth="1"/>
    <col min="2832" max="3072" width="9" style="2"/>
    <col min="3073" max="3073" width="8.453125" style="2" customWidth="1"/>
    <col min="3074" max="3074" width="10.453125" style="2" customWidth="1"/>
    <col min="3075" max="3075" width="9.54296875" style="2" customWidth="1"/>
    <col min="3076" max="3076" width="11" style="2" customWidth="1"/>
    <col min="3077" max="3077" width="9.54296875" style="2" customWidth="1"/>
    <col min="3078" max="3078" width="11.7265625" style="2" customWidth="1"/>
    <col min="3079" max="3080" width="9.54296875" style="2" customWidth="1"/>
    <col min="3081" max="3081" width="11" style="2" customWidth="1"/>
    <col min="3082" max="3084" width="9.54296875" style="2" customWidth="1"/>
    <col min="3085" max="3085" width="11.7265625" style="2" customWidth="1"/>
    <col min="3086" max="3086" width="9.54296875" style="2" customWidth="1"/>
    <col min="3087" max="3087" width="11.453125" style="2" customWidth="1"/>
    <col min="3088" max="3328" width="9" style="2"/>
    <col min="3329" max="3329" width="8.453125" style="2" customWidth="1"/>
    <col min="3330" max="3330" width="10.453125" style="2" customWidth="1"/>
    <col min="3331" max="3331" width="9.54296875" style="2" customWidth="1"/>
    <col min="3332" max="3332" width="11" style="2" customWidth="1"/>
    <col min="3333" max="3333" width="9.54296875" style="2" customWidth="1"/>
    <col min="3334" max="3334" width="11.7265625" style="2" customWidth="1"/>
    <col min="3335" max="3336" width="9.54296875" style="2" customWidth="1"/>
    <col min="3337" max="3337" width="11" style="2" customWidth="1"/>
    <col min="3338" max="3340" width="9.54296875" style="2" customWidth="1"/>
    <col min="3341" max="3341" width="11.7265625" style="2" customWidth="1"/>
    <col min="3342" max="3342" width="9.54296875" style="2" customWidth="1"/>
    <col min="3343" max="3343" width="11.453125" style="2" customWidth="1"/>
    <col min="3344" max="3584" width="9" style="2"/>
    <col min="3585" max="3585" width="8.453125" style="2" customWidth="1"/>
    <col min="3586" max="3586" width="10.453125" style="2" customWidth="1"/>
    <col min="3587" max="3587" width="9.54296875" style="2" customWidth="1"/>
    <col min="3588" max="3588" width="11" style="2" customWidth="1"/>
    <col min="3589" max="3589" width="9.54296875" style="2" customWidth="1"/>
    <col min="3590" max="3590" width="11.7265625" style="2" customWidth="1"/>
    <col min="3591" max="3592" width="9.54296875" style="2" customWidth="1"/>
    <col min="3593" max="3593" width="11" style="2" customWidth="1"/>
    <col min="3594" max="3596" width="9.54296875" style="2" customWidth="1"/>
    <col min="3597" max="3597" width="11.7265625" style="2" customWidth="1"/>
    <col min="3598" max="3598" width="9.54296875" style="2" customWidth="1"/>
    <col min="3599" max="3599" width="11.453125" style="2" customWidth="1"/>
    <col min="3600" max="3840" width="9" style="2"/>
    <col min="3841" max="3841" width="8.453125" style="2" customWidth="1"/>
    <col min="3842" max="3842" width="10.453125" style="2" customWidth="1"/>
    <col min="3843" max="3843" width="9.54296875" style="2" customWidth="1"/>
    <col min="3844" max="3844" width="11" style="2" customWidth="1"/>
    <col min="3845" max="3845" width="9.54296875" style="2" customWidth="1"/>
    <col min="3846" max="3846" width="11.7265625" style="2" customWidth="1"/>
    <col min="3847" max="3848" width="9.54296875" style="2" customWidth="1"/>
    <col min="3849" max="3849" width="11" style="2" customWidth="1"/>
    <col min="3850" max="3852" width="9.54296875" style="2" customWidth="1"/>
    <col min="3853" max="3853" width="11.7265625" style="2" customWidth="1"/>
    <col min="3854" max="3854" width="9.54296875" style="2" customWidth="1"/>
    <col min="3855" max="3855" width="11.453125" style="2" customWidth="1"/>
    <col min="3856" max="4096" width="9" style="2"/>
    <col min="4097" max="4097" width="8.453125" style="2" customWidth="1"/>
    <col min="4098" max="4098" width="10.453125" style="2" customWidth="1"/>
    <col min="4099" max="4099" width="9.54296875" style="2" customWidth="1"/>
    <col min="4100" max="4100" width="11" style="2" customWidth="1"/>
    <col min="4101" max="4101" width="9.54296875" style="2" customWidth="1"/>
    <col min="4102" max="4102" width="11.7265625" style="2" customWidth="1"/>
    <col min="4103" max="4104" width="9.54296875" style="2" customWidth="1"/>
    <col min="4105" max="4105" width="11" style="2" customWidth="1"/>
    <col min="4106" max="4108" width="9.54296875" style="2" customWidth="1"/>
    <col min="4109" max="4109" width="11.7265625" style="2" customWidth="1"/>
    <col min="4110" max="4110" width="9.54296875" style="2" customWidth="1"/>
    <col min="4111" max="4111" width="11.453125" style="2" customWidth="1"/>
    <col min="4112" max="4352" width="9" style="2"/>
    <col min="4353" max="4353" width="8.453125" style="2" customWidth="1"/>
    <col min="4354" max="4354" width="10.453125" style="2" customWidth="1"/>
    <col min="4355" max="4355" width="9.54296875" style="2" customWidth="1"/>
    <col min="4356" max="4356" width="11" style="2" customWidth="1"/>
    <col min="4357" max="4357" width="9.54296875" style="2" customWidth="1"/>
    <col min="4358" max="4358" width="11.7265625" style="2" customWidth="1"/>
    <col min="4359" max="4360" width="9.54296875" style="2" customWidth="1"/>
    <col min="4361" max="4361" width="11" style="2" customWidth="1"/>
    <col min="4362" max="4364" width="9.54296875" style="2" customWidth="1"/>
    <col min="4365" max="4365" width="11.7265625" style="2" customWidth="1"/>
    <col min="4366" max="4366" width="9.54296875" style="2" customWidth="1"/>
    <col min="4367" max="4367" width="11.453125" style="2" customWidth="1"/>
    <col min="4368" max="4608" width="9" style="2"/>
    <col min="4609" max="4609" width="8.453125" style="2" customWidth="1"/>
    <col min="4610" max="4610" width="10.453125" style="2" customWidth="1"/>
    <col min="4611" max="4611" width="9.54296875" style="2" customWidth="1"/>
    <col min="4612" max="4612" width="11" style="2" customWidth="1"/>
    <col min="4613" max="4613" width="9.54296875" style="2" customWidth="1"/>
    <col min="4614" max="4614" width="11.7265625" style="2" customWidth="1"/>
    <col min="4615" max="4616" width="9.54296875" style="2" customWidth="1"/>
    <col min="4617" max="4617" width="11" style="2" customWidth="1"/>
    <col min="4618" max="4620" width="9.54296875" style="2" customWidth="1"/>
    <col min="4621" max="4621" width="11.7265625" style="2" customWidth="1"/>
    <col min="4622" max="4622" width="9.54296875" style="2" customWidth="1"/>
    <col min="4623" max="4623" width="11.453125" style="2" customWidth="1"/>
    <col min="4624" max="4864" width="9" style="2"/>
    <col min="4865" max="4865" width="8.453125" style="2" customWidth="1"/>
    <col min="4866" max="4866" width="10.453125" style="2" customWidth="1"/>
    <col min="4867" max="4867" width="9.54296875" style="2" customWidth="1"/>
    <col min="4868" max="4868" width="11" style="2" customWidth="1"/>
    <col min="4869" max="4869" width="9.54296875" style="2" customWidth="1"/>
    <col min="4870" max="4870" width="11.7265625" style="2" customWidth="1"/>
    <col min="4871" max="4872" width="9.54296875" style="2" customWidth="1"/>
    <col min="4873" max="4873" width="11" style="2" customWidth="1"/>
    <col min="4874" max="4876" width="9.54296875" style="2" customWidth="1"/>
    <col min="4877" max="4877" width="11.7265625" style="2" customWidth="1"/>
    <col min="4878" max="4878" width="9.54296875" style="2" customWidth="1"/>
    <col min="4879" max="4879" width="11.453125" style="2" customWidth="1"/>
    <col min="4880" max="5120" width="9" style="2"/>
    <col min="5121" max="5121" width="8.453125" style="2" customWidth="1"/>
    <col min="5122" max="5122" width="10.453125" style="2" customWidth="1"/>
    <col min="5123" max="5123" width="9.54296875" style="2" customWidth="1"/>
    <col min="5124" max="5124" width="11" style="2" customWidth="1"/>
    <col min="5125" max="5125" width="9.54296875" style="2" customWidth="1"/>
    <col min="5126" max="5126" width="11.7265625" style="2" customWidth="1"/>
    <col min="5127" max="5128" width="9.54296875" style="2" customWidth="1"/>
    <col min="5129" max="5129" width="11" style="2" customWidth="1"/>
    <col min="5130" max="5132" width="9.54296875" style="2" customWidth="1"/>
    <col min="5133" max="5133" width="11.7265625" style="2" customWidth="1"/>
    <col min="5134" max="5134" width="9.54296875" style="2" customWidth="1"/>
    <col min="5135" max="5135" width="11.453125" style="2" customWidth="1"/>
    <col min="5136" max="5376" width="9" style="2"/>
    <col min="5377" max="5377" width="8.453125" style="2" customWidth="1"/>
    <col min="5378" max="5378" width="10.453125" style="2" customWidth="1"/>
    <col min="5379" max="5379" width="9.54296875" style="2" customWidth="1"/>
    <col min="5380" max="5380" width="11" style="2" customWidth="1"/>
    <col min="5381" max="5381" width="9.54296875" style="2" customWidth="1"/>
    <col min="5382" max="5382" width="11.7265625" style="2" customWidth="1"/>
    <col min="5383" max="5384" width="9.54296875" style="2" customWidth="1"/>
    <col min="5385" max="5385" width="11" style="2" customWidth="1"/>
    <col min="5386" max="5388" width="9.54296875" style="2" customWidth="1"/>
    <col min="5389" max="5389" width="11.7265625" style="2" customWidth="1"/>
    <col min="5390" max="5390" width="9.54296875" style="2" customWidth="1"/>
    <col min="5391" max="5391" width="11.453125" style="2" customWidth="1"/>
    <col min="5392" max="5632" width="9" style="2"/>
    <col min="5633" max="5633" width="8.453125" style="2" customWidth="1"/>
    <col min="5634" max="5634" width="10.453125" style="2" customWidth="1"/>
    <col min="5635" max="5635" width="9.54296875" style="2" customWidth="1"/>
    <col min="5636" max="5636" width="11" style="2" customWidth="1"/>
    <col min="5637" max="5637" width="9.54296875" style="2" customWidth="1"/>
    <col min="5638" max="5638" width="11.7265625" style="2" customWidth="1"/>
    <col min="5639" max="5640" width="9.54296875" style="2" customWidth="1"/>
    <col min="5641" max="5641" width="11" style="2" customWidth="1"/>
    <col min="5642" max="5644" width="9.54296875" style="2" customWidth="1"/>
    <col min="5645" max="5645" width="11.7265625" style="2" customWidth="1"/>
    <col min="5646" max="5646" width="9.54296875" style="2" customWidth="1"/>
    <col min="5647" max="5647" width="11.453125" style="2" customWidth="1"/>
    <col min="5648" max="5888" width="9" style="2"/>
    <col min="5889" max="5889" width="8.453125" style="2" customWidth="1"/>
    <col min="5890" max="5890" width="10.453125" style="2" customWidth="1"/>
    <col min="5891" max="5891" width="9.54296875" style="2" customWidth="1"/>
    <col min="5892" max="5892" width="11" style="2" customWidth="1"/>
    <col min="5893" max="5893" width="9.54296875" style="2" customWidth="1"/>
    <col min="5894" max="5894" width="11.7265625" style="2" customWidth="1"/>
    <col min="5895" max="5896" width="9.54296875" style="2" customWidth="1"/>
    <col min="5897" max="5897" width="11" style="2" customWidth="1"/>
    <col min="5898" max="5900" width="9.54296875" style="2" customWidth="1"/>
    <col min="5901" max="5901" width="11.7265625" style="2" customWidth="1"/>
    <col min="5902" max="5902" width="9.54296875" style="2" customWidth="1"/>
    <col min="5903" max="5903" width="11.453125" style="2" customWidth="1"/>
    <col min="5904" max="6144" width="9" style="2"/>
    <col min="6145" max="6145" width="8.453125" style="2" customWidth="1"/>
    <col min="6146" max="6146" width="10.453125" style="2" customWidth="1"/>
    <col min="6147" max="6147" width="9.54296875" style="2" customWidth="1"/>
    <col min="6148" max="6148" width="11" style="2" customWidth="1"/>
    <col min="6149" max="6149" width="9.54296875" style="2" customWidth="1"/>
    <col min="6150" max="6150" width="11.7265625" style="2" customWidth="1"/>
    <col min="6151" max="6152" width="9.54296875" style="2" customWidth="1"/>
    <col min="6153" max="6153" width="11" style="2" customWidth="1"/>
    <col min="6154" max="6156" width="9.54296875" style="2" customWidth="1"/>
    <col min="6157" max="6157" width="11.7265625" style="2" customWidth="1"/>
    <col min="6158" max="6158" width="9.54296875" style="2" customWidth="1"/>
    <col min="6159" max="6159" width="11.453125" style="2" customWidth="1"/>
    <col min="6160" max="6400" width="9" style="2"/>
    <col min="6401" max="6401" width="8.453125" style="2" customWidth="1"/>
    <col min="6402" max="6402" width="10.453125" style="2" customWidth="1"/>
    <col min="6403" max="6403" width="9.54296875" style="2" customWidth="1"/>
    <col min="6404" max="6404" width="11" style="2" customWidth="1"/>
    <col min="6405" max="6405" width="9.54296875" style="2" customWidth="1"/>
    <col min="6406" max="6406" width="11.7265625" style="2" customWidth="1"/>
    <col min="6407" max="6408" width="9.54296875" style="2" customWidth="1"/>
    <col min="6409" max="6409" width="11" style="2" customWidth="1"/>
    <col min="6410" max="6412" width="9.54296875" style="2" customWidth="1"/>
    <col min="6413" max="6413" width="11.7265625" style="2" customWidth="1"/>
    <col min="6414" max="6414" width="9.54296875" style="2" customWidth="1"/>
    <col min="6415" max="6415" width="11.453125" style="2" customWidth="1"/>
    <col min="6416" max="6656" width="9" style="2"/>
    <col min="6657" max="6657" width="8.453125" style="2" customWidth="1"/>
    <col min="6658" max="6658" width="10.453125" style="2" customWidth="1"/>
    <col min="6659" max="6659" width="9.54296875" style="2" customWidth="1"/>
    <col min="6660" max="6660" width="11" style="2" customWidth="1"/>
    <col min="6661" max="6661" width="9.54296875" style="2" customWidth="1"/>
    <col min="6662" max="6662" width="11.7265625" style="2" customWidth="1"/>
    <col min="6663" max="6664" width="9.54296875" style="2" customWidth="1"/>
    <col min="6665" max="6665" width="11" style="2" customWidth="1"/>
    <col min="6666" max="6668" width="9.54296875" style="2" customWidth="1"/>
    <col min="6669" max="6669" width="11.7265625" style="2" customWidth="1"/>
    <col min="6670" max="6670" width="9.54296875" style="2" customWidth="1"/>
    <col min="6671" max="6671" width="11.453125" style="2" customWidth="1"/>
    <col min="6672" max="6912" width="9" style="2"/>
    <col min="6913" max="6913" width="8.453125" style="2" customWidth="1"/>
    <col min="6914" max="6914" width="10.453125" style="2" customWidth="1"/>
    <col min="6915" max="6915" width="9.54296875" style="2" customWidth="1"/>
    <col min="6916" max="6916" width="11" style="2" customWidth="1"/>
    <col min="6917" max="6917" width="9.54296875" style="2" customWidth="1"/>
    <col min="6918" max="6918" width="11.7265625" style="2" customWidth="1"/>
    <col min="6919" max="6920" width="9.54296875" style="2" customWidth="1"/>
    <col min="6921" max="6921" width="11" style="2" customWidth="1"/>
    <col min="6922" max="6924" width="9.54296875" style="2" customWidth="1"/>
    <col min="6925" max="6925" width="11.7265625" style="2" customWidth="1"/>
    <col min="6926" max="6926" width="9.54296875" style="2" customWidth="1"/>
    <col min="6927" max="6927" width="11.453125" style="2" customWidth="1"/>
    <col min="6928" max="7168" width="9" style="2"/>
    <col min="7169" max="7169" width="8.453125" style="2" customWidth="1"/>
    <col min="7170" max="7170" width="10.453125" style="2" customWidth="1"/>
    <col min="7171" max="7171" width="9.54296875" style="2" customWidth="1"/>
    <col min="7172" max="7172" width="11" style="2" customWidth="1"/>
    <col min="7173" max="7173" width="9.54296875" style="2" customWidth="1"/>
    <col min="7174" max="7174" width="11.7265625" style="2" customWidth="1"/>
    <col min="7175" max="7176" width="9.54296875" style="2" customWidth="1"/>
    <col min="7177" max="7177" width="11" style="2" customWidth="1"/>
    <col min="7178" max="7180" width="9.54296875" style="2" customWidth="1"/>
    <col min="7181" max="7181" width="11.7265625" style="2" customWidth="1"/>
    <col min="7182" max="7182" width="9.54296875" style="2" customWidth="1"/>
    <col min="7183" max="7183" width="11.453125" style="2" customWidth="1"/>
    <col min="7184" max="7424" width="9" style="2"/>
    <col min="7425" max="7425" width="8.453125" style="2" customWidth="1"/>
    <col min="7426" max="7426" width="10.453125" style="2" customWidth="1"/>
    <col min="7427" max="7427" width="9.54296875" style="2" customWidth="1"/>
    <col min="7428" max="7428" width="11" style="2" customWidth="1"/>
    <col min="7429" max="7429" width="9.54296875" style="2" customWidth="1"/>
    <col min="7430" max="7430" width="11.7265625" style="2" customWidth="1"/>
    <col min="7431" max="7432" width="9.54296875" style="2" customWidth="1"/>
    <col min="7433" max="7433" width="11" style="2" customWidth="1"/>
    <col min="7434" max="7436" width="9.54296875" style="2" customWidth="1"/>
    <col min="7437" max="7437" width="11.7265625" style="2" customWidth="1"/>
    <col min="7438" max="7438" width="9.54296875" style="2" customWidth="1"/>
    <col min="7439" max="7439" width="11.453125" style="2" customWidth="1"/>
    <col min="7440" max="7680" width="9" style="2"/>
    <col min="7681" max="7681" width="8.453125" style="2" customWidth="1"/>
    <col min="7682" max="7682" width="10.453125" style="2" customWidth="1"/>
    <col min="7683" max="7683" width="9.54296875" style="2" customWidth="1"/>
    <col min="7684" max="7684" width="11" style="2" customWidth="1"/>
    <col min="7685" max="7685" width="9.54296875" style="2" customWidth="1"/>
    <col min="7686" max="7686" width="11.7265625" style="2" customWidth="1"/>
    <col min="7687" max="7688" width="9.54296875" style="2" customWidth="1"/>
    <col min="7689" max="7689" width="11" style="2" customWidth="1"/>
    <col min="7690" max="7692" width="9.54296875" style="2" customWidth="1"/>
    <col min="7693" max="7693" width="11.7265625" style="2" customWidth="1"/>
    <col min="7694" max="7694" width="9.54296875" style="2" customWidth="1"/>
    <col min="7695" max="7695" width="11.453125" style="2" customWidth="1"/>
    <col min="7696" max="7936" width="9" style="2"/>
    <col min="7937" max="7937" width="8.453125" style="2" customWidth="1"/>
    <col min="7938" max="7938" width="10.453125" style="2" customWidth="1"/>
    <col min="7939" max="7939" width="9.54296875" style="2" customWidth="1"/>
    <col min="7940" max="7940" width="11" style="2" customWidth="1"/>
    <col min="7941" max="7941" width="9.54296875" style="2" customWidth="1"/>
    <col min="7942" max="7942" width="11.7265625" style="2" customWidth="1"/>
    <col min="7943" max="7944" width="9.54296875" style="2" customWidth="1"/>
    <col min="7945" max="7945" width="11" style="2" customWidth="1"/>
    <col min="7946" max="7948" width="9.54296875" style="2" customWidth="1"/>
    <col min="7949" max="7949" width="11.7265625" style="2" customWidth="1"/>
    <col min="7950" max="7950" width="9.54296875" style="2" customWidth="1"/>
    <col min="7951" max="7951" width="11.453125" style="2" customWidth="1"/>
    <col min="7952" max="8192" width="9" style="2"/>
    <col min="8193" max="8193" width="8.453125" style="2" customWidth="1"/>
    <col min="8194" max="8194" width="10.453125" style="2" customWidth="1"/>
    <col min="8195" max="8195" width="9.54296875" style="2" customWidth="1"/>
    <col min="8196" max="8196" width="11" style="2" customWidth="1"/>
    <col min="8197" max="8197" width="9.54296875" style="2" customWidth="1"/>
    <col min="8198" max="8198" width="11.7265625" style="2" customWidth="1"/>
    <col min="8199" max="8200" width="9.54296875" style="2" customWidth="1"/>
    <col min="8201" max="8201" width="11" style="2" customWidth="1"/>
    <col min="8202" max="8204" width="9.54296875" style="2" customWidth="1"/>
    <col min="8205" max="8205" width="11.7265625" style="2" customWidth="1"/>
    <col min="8206" max="8206" width="9.54296875" style="2" customWidth="1"/>
    <col min="8207" max="8207" width="11.453125" style="2" customWidth="1"/>
    <col min="8208" max="8448" width="9" style="2"/>
    <col min="8449" max="8449" width="8.453125" style="2" customWidth="1"/>
    <col min="8450" max="8450" width="10.453125" style="2" customWidth="1"/>
    <col min="8451" max="8451" width="9.54296875" style="2" customWidth="1"/>
    <col min="8452" max="8452" width="11" style="2" customWidth="1"/>
    <col min="8453" max="8453" width="9.54296875" style="2" customWidth="1"/>
    <col min="8454" max="8454" width="11.7265625" style="2" customWidth="1"/>
    <col min="8455" max="8456" width="9.54296875" style="2" customWidth="1"/>
    <col min="8457" max="8457" width="11" style="2" customWidth="1"/>
    <col min="8458" max="8460" width="9.54296875" style="2" customWidth="1"/>
    <col min="8461" max="8461" width="11.7265625" style="2" customWidth="1"/>
    <col min="8462" max="8462" width="9.54296875" style="2" customWidth="1"/>
    <col min="8463" max="8463" width="11.453125" style="2" customWidth="1"/>
    <col min="8464" max="8704" width="9" style="2"/>
    <col min="8705" max="8705" width="8.453125" style="2" customWidth="1"/>
    <col min="8706" max="8706" width="10.453125" style="2" customWidth="1"/>
    <col min="8707" max="8707" width="9.54296875" style="2" customWidth="1"/>
    <col min="8708" max="8708" width="11" style="2" customWidth="1"/>
    <col min="8709" max="8709" width="9.54296875" style="2" customWidth="1"/>
    <col min="8710" max="8710" width="11.7265625" style="2" customWidth="1"/>
    <col min="8711" max="8712" width="9.54296875" style="2" customWidth="1"/>
    <col min="8713" max="8713" width="11" style="2" customWidth="1"/>
    <col min="8714" max="8716" width="9.54296875" style="2" customWidth="1"/>
    <col min="8717" max="8717" width="11.7265625" style="2" customWidth="1"/>
    <col min="8718" max="8718" width="9.54296875" style="2" customWidth="1"/>
    <col min="8719" max="8719" width="11.453125" style="2" customWidth="1"/>
    <col min="8720" max="8960" width="9" style="2"/>
    <col min="8961" max="8961" width="8.453125" style="2" customWidth="1"/>
    <col min="8962" max="8962" width="10.453125" style="2" customWidth="1"/>
    <col min="8963" max="8963" width="9.54296875" style="2" customWidth="1"/>
    <col min="8964" max="8964" width="11" style="2" customWidth="1"/>
    <col min="8965" max="8965" width="9.54296875" style="2" customWidth="1"/>
    <col min="8966" max="8966" width="11.7265625" style="2" customWidth="1"/>
    <col min="8967" max="8968" width="9.54296875" style="2" customWidth="1"/>
    <col min="8969" max="8969" width="11" style="2" customWidth="1"/>
    <col min="8970" max="8972" width="9.54296875" style="2" customWidth="1"/>
    <col min="8973" max="8973" width="11.7265625" style="2" customWidth="1"/>
    <col min="8974" max="8974" width="9.54296875" style="2" customWidth="1"/>
    <col min="8975" max="8975" width="11.453125" style="2" customWidth="1"/>
    <col min="8976" max="9216" width="9" style="2"/>
    <col min="9217" max="9217" width="8.453125" style="2" customWidth="1"/>
    <col min="9218" max="9218" width="10.453125" style="2" customWidth="1"/>
    <col min="9219" max="9219" width="9.54296875" style="2" customWidth="1"/>
    <col min="9220" max="9220" width="11" style="2" customWidth="1"/>
    <col min="9221" max="9221" width="9.54296875" style="2" customWidth="1"/>
    <col min="9222" max="9222" width="11.7265625" style="2" customWidth="1"/>
    <col min="9223" max="9224" width="9.54296875" style="2" customWidth="1"/>
    <col min="9225" max="9225" width="11" style="2" customWidth="1"/>
    <col min="9226" max="9228" width="9.54296875" style="2" customWidth="1"/>
    <col min="9229" max="9229" width="11.7265625" style="2" customWidth="1"/>
    <col min="9230" max="9230" width="9.54296875" style="2" customWidth="1"/>
    <col min="9231" max="9231" width="11.453125" style="2" customWidth="1"/>
    <col min="9232" max="9472" width="9" style="2"/>
    <col min="9473" max="9473" width="8.453125" style="2" customWidth="1"/>
    <col min="9474" max="9474" width="10.453125" style="2" customWidth="1"/>
    <col min="9475" max="9475" width="9.54296875" style="2" customWidth="1"/>
    <col min="9476" max="9476" width="11" style="2" customWidth="1"/>
    <col min="9477" max="9477" width="9.54296875" style="2" customWidth="1"/>
    <col min="9478" max="9478" width="11.7265625" style="2" customWidth="1"/>
    <col min="9479" max="9480" width="9.54296875" style="2" customWidth="1"/>
    <col min="9481" max="9481" width="11" style="2" customWidth="1"/>
    <col min="9482" max="9484" width="9.54296875" style="2" customWidth="1"/>
    <col min="9485" max="9485" width="11.7265625" style="2" customWidth="1"/>
    <col min="9486" max="9486" width="9.54296875" style="2" customWidth="1"/>
    <col min="9487" max="9487" width="11.453125" style="2" customWidth="1"/>
    <col min="9488" max="9728" width="9" style="2"/>
    <col min="9729" max="9729" width="8.453125" style="2" customWidth="1"/>
    <col min="9730" max="9730" width="10.453125" style="2" customWidth="1"/>
    <col min="9731" max="9731" width="9.54296875" style="2" customWidth="1"/>
    <col min="9732" max="9732" width="11" style="2" customWidth="1"/>
    <col min="9733" max="9733" width="9.54296875" style="2" customWidth="1"/>
    <col min="9734" max="9734" width="11.7265625" style="2" customWidth="1"/>
    <col min="9735" max="9736" width="9.54296875" style="2" customWidth="1"/>
    <col min="9737" max="9737" width="11" style="2" customWidth="1"/>
    <col min="9738" max="9740" width="9.54296875" style="2" customWidth="1"/>
    <col min="9741" max="9741" width="11.7265625" style="2" customWidth="1"/>
    <col min="9742" max="9742" width="9.54296875" style="2" customWidth="1"/>
    <col min="9743" max="9743" width="11.453125" style="2" customWidth="1"/>
    <col min="9744" max="9984" width="9" style="2"/>
    <col min="9985" max="9985" width="8.453125" style="2" customWidth="1"/>
    <col min="9986" max="9986" width="10.453125" style="2" customWidth="1"/>
    <col min="9987" max="9987" width="9.54296875" style="2" customWidth="1"/>
    <col min="9988" max="9988" width="11" style="2" customWidth="1"/>
    <col min="9989" max="9989" width="9.54296875" style="2" customWidth="1"/>
    <col min="9990" max="9990" width="11.7265625" style="2" customWidth="1"/>
    <col min="9991" max="9992" width="9.54296875" style="2" customWidth="1"/>
    <col min="9993" max="9993" width="11" style="2" customWidth="1"/>
    <col min="9994" max="9996" width="9.54296875" style="2" customWidth="1"/>
    <col min="9997" max="9997" width="11.7265625" style="2" customWidth="1"/>
    <col min="9998" max="9998" width="9.54296875" style="2" customWidth="1"/>
    <col min="9999" max="9999" width="11.453125" style="2" customWidth="1"/>
    <col min="10000" max="10240" width="9" style="2"/>
    <col min="10241" max="10241" width="8.453125" style="2" customWidth="1"/>
    <col min="10242" max="10242" width="10.453125" style="2" customWidth="1"/>
    <col min="10243" max="10243" width="9.54296875" style="2" customWidth="1"/>
    <col min="10244" max="10244" width="11" style="2" customWidth="1"/>
    <col min="10245" max="10245" width="9.54296875" style="2" customWidth="1"/>
    <col min="10246" max="10246" width="11.7265625" style="2" customWidth="1"/>
    <col min="10247" max="10248" width="9.54296875" style="2" customWidth="1"/>
    <col min="10249" max="10249" width="11" style="2" customWidth="1"/>
    <col min="10250" max="10252" width="9.54296875" style="2" customWidth="1"/>
    <col min="10253" max="10253" width="11.7265625" style="2" customWidth="1"/>
    <col min="10254" max="10254" width="9.54296875" style="2" customWidth="1"/>
    <col min="10255" max="10255" width="11.453125" style="2" customWidth="1"/>
    <col min="10256" max="10496" width="9" style="2"/>
    <col min="10497" max="10497" width="8.453125" style="2" customWidth="1"/>
    <col min="10498" max="10498" width="10.453125" style="2" customWidth="1"/>
    <col min="10499" max="10499" width="9.54296875" style="2" customWidth="1"/>
    <col min="10500" max="10500" width="11" style="2" customWidth="1"/>
    <col min="10501" max="10501" width="9.54296875" style="2" customWidth="1"/>
    <col min="10502" max="10502" width="11.7265625" style="2" customWidth="1"/>
    <col min="10503" max="10504" width="9.54296875" style="2" customWidth="1"/>
    <col min="10505" max="10505" width="11" style="2" customWidth="1"/>
    <col min="10506" max="10508" width="9.54296875" style="2" customWidth="1"/>
    <col min="10509" max="10509" width="11.7265625" style="2" customWidth="1"/>
    <col min="10510" max="10510" width="9.54296875" style="2" customWidth="1"/>
    <col min="10511" max="10511" width="11.453125" style="2" customWidth="1"/>
    <col min="10512" max="10752" width="9" style="2"/>
    <col min="10753" max="10753" width="8.453125" style="2" customWidth="1"/>
    <col min="10754" max="10754" width="10.453125" style="2" customWidth="1"/>
    <col min="10755" max="10755" width="9.54296875" style="2" customWidth="1"/>
    <col min="10756" max="10756" width="11" style="2" customWidth="1"/>
    <col min="10757" max="10757" width="9.54296875" style="2" customWidth="1"/>
    <col min="10758" max="10758" width="11.7265625" style="2" customWidth="1"/>
    <col min="10759" max="10760" width="9.54296875" style="2" customWidth="1"/>
    <col min="10761" max="10761" width="11" style="2" customWidth="1"/>
    <col min="10762" max="10764" width="9.54296875" style="2" customWidth="1"/>
    <col min="10765" max="10765" width="11.7265625" style="2" customWidth="1"/>
    <col min="10766" max="10766" width="9.54296875" style="2" customWidth="1"/>
    <col min="10767" max="10767" width="11.453125" style="2" customWidth="1"/>
    <col min="10768" max="11008" width="9" style="2"/>
    <col min="11009" max="11009" width="8.453125" style="2" customWidth="1"/>
    <col min="11010" max="11010" width="10.453125" style="2" customWidth="1"/>
    <col min="11011" max="11011" width="9.54296875" style="2" customWidth="1"/>
    <col min="11012" max="11012" width="11" style="2" customWidth="1"/>
    <col min="11013" max="11013" width="9.54296875" style="2" customWidth="1"/>
    <col min="11014" max="11014" width="11.7265625" style="2" customWidth="1"/>
    <col min="11015" max="11016" width="9.54296875" style="2" customWidth="1"/>
    <col min="11017" max="11017" width="11" style="2" customWidth="1"/>
    <col min="11018" max="11020" width="9.54296875" style="2" customWidth="1"/>
    <col min="11021" max="11021" width="11.7265625" style="2" customWidth="1"/>
    <col min="11022" max="11022" width="9.54296875" style="2" customWidth="1"/>
    <col min="11023" max="11023" width="11.453125" style="2" customWidth="1"/>
    <col min="11024" max="11264" width="9" style="2"/>
    <col min="11265" max="11265" width="8.453125" style="2" customWidth="1"/>
    <col min="11266" max="11266" width="10.453125" style="2" customWidth="1"/>
    <col min="11267" max="11267" width="9.54296875" style="2" customWidth="1"/>
    <col min="11268" max="11268" width="11" style="2" customWidth="1"/>
    <col min="11269" max="11269" width="9.54296875" style="2" customWidth="1"/>
    <col min="11270" max="11270" width="11.7265625" style="2" customWidth="1"/>
    <col min="11271" max="11272" width="9.54296875" style="2" customWidth="1"/>
    <col min="11273" max="11273" width="11" style="2" customWidth="1"/>
    <col min="11274" max="11276" width="9.54296875" style="2" customWidth="1"/>
    <col min="11277" max="11277" width="11.7265625" style="2" customWidth="1"/>
    <col min="11278" max="11278" width="9.54296875" style="2" customWidth="1"/>
    <col min="11279" max="11279" width="11.453125" style="2" customWidth="1"/>
    <col min="11280" max="11520" width="9" style="2"/>
    <col min="11521" max="11521" width="8.453125" style="2" customWidth="1"/>
    <col min="11522" max="11522" width="10.453125" style="2" customWidth="1"/>
    <col min="11523" max="11523" width="9.54296875" style="2" customWidth="1"/>
    <col min="11524" max="11524" width="11" style="2" customWidth="1"/>
    <col min="11525" max="11525" width="9.54296875" style="2" customWidth="1"/>
    <col min="11526" max="11526" width="11.7265625" style="2" customWidth="1"/>
    <col min="11527" max="11528" width="9.54296875" style="2" customWidth="1"/>
    <col min="11529" max="11529" width="11" style="2" customWidth="1"/>
    <col min="11530" max="11532" width="9.54296875" style="2" customWidth="1"/>
    <col min="11533" max="11533" width="11.7265625" style="2" customWidth="1"/>
    <col min="11534" max="11534" width="9.54296875" style="2" customWidth="1"/>
    <col min="11535" max="11535" width="11.453125" style="2" customWidth="1"/>
    <col min="11536" max="11776" width="9" style="2"/>
    <col min="11777" max="11777" width="8.453125" style="2" customWidth="1"/>
    <col min="11778" max="11778" width="10.453125" style="2" customWidth="1"/>
    <col min="11779" max="11779" width="9.54296875" style="2" customWidth="1"/>
    <col min="11780" max="11780" width="11" style="2" customWidth="1"/>
    <col min="11781" max="11781" width="9.54296875" style="2" customWidth="1"/>
    <col min="11782" max="11782" width="11.7265625" style="2" customWidth="1"/>
    <col min="11783" max="11784" width="9.54296875" style="2" customWidth="1"/>
    <col min="11785" max="11785" width="11" style="2" customWidth="1"/>
    <col min="11786" max="11788" width="9.54296875" style="2" customWidth="1"/>
    <col min="11789" max="11789" width="11.7265625" style="2" customWidth="1"/>
    <col min="11790" max="11790" width="9.54296875" style="2" customWidth="1"/>
    <col min="11791" max="11791" width="11.453125" style="2" customWidth="1"/>
    <col min="11792" max="12032" width="9" style="2"/>
    <col min="12033" max="12033" width="8.453125" style="2" customWidth="1"/>
    <col min="12034" max="12034" width="10.453125" style="2" customWidth="1"/>
    <col min="12035" max="12035" width="9.54296875" style="2" customWidth="1"/>
    <col min="12036" max="12036" width="11" style="2" customWidth="1"/>
    <col min="12037" max="12037" width="9.54296875" style="2" customWidth="1"/>
    <col min="12038" max="12038" width="11.7265625" style="2" customWidth="1"/>
    <col min="12039" max="12040" width="9.54296875" style="2" customWidth="1"/>
    <col min="12041" max="12041" width="11" style="2" customWidth="1"/>
    <col min="12042" max="12044" width="9.54296875" style="2" customWidth="1"/>
    <col min="12045" max="12045" width="11.7265625" style="2" customWidth="1"/>
    <col min="12046" max="12046" width="9.54296875" style="2" customWidth="1"/>
    <col min="12047" max="12047" width="11.453125" style="2" customWidth="1"/>
    <col min="12048" max="12288" width="9" style="2"/>
    <col min="12289" max="12289" width="8.453125" style="2" customWidth="1"/>
    <col min="12290" max="12290" width="10.453125" style="2" customWidth="1"/>
    <col min="12291" max="12291" width="9.54296875" style="2" customWidth="1"/>
    <col min="12292" max="12292" width="11" style="2" customWidth="1"/>
    <col min="12293" max="12293" width="9.54296875" style="2" customWidth="1"/>
    <col min="12294" max="12294" width="11.7265625" style="2" customWidth="1"/>
    <col min="12295" max="12296" width="9.54296875" style="2" customWidth="1"/>
    <col min="12297" max="12297" width="11" style="2" customWidth="1"/>
    <col min="12298" max="12300" width="9.54296875" style="2" customWidth="1"/>
    <col min="12301" max="12301" width="11.7265625" style="2" customWidth="1"/>
    <col min="12302" max="12302" width="9.54296875" style="2" customWidth="1"/>
    <col min="12303" max="12303" width="11.453125" style="2" customWidth="1"/>
    <col min="12304" max="12544" width="9" style="2"/>
    <col min="12545" max="12545" width="8.453125" style="2" customWidth="1"/>
    <col min="12546" max="12546" width="10.453125" style="2" customWidth="1"/>
    <col min="12547" max="12547" width="9.54296875" style="2" customWidth="1"/>
    <col min="12548" max="12548" width="11" style="2" customWidth="1"/>
    <col min="12549" max="12549" width="9.54296875" style="2" customWidth="1"/>
    <col min="12550" max="12550" width="11.7265625" style="2" customWidth="1"/>
    <col min="12551" max="12552" width="9.54296875" style="2" customWidth="1"/>
    <col min="12553" max="12553" width="11" style="2" customWidth="1"/>
    <col min="12554" max="12556" width="9.54296875" style="2" customWidth="1"/>
    <col min="12557" max="12557" width="11.7265625" style="2" customWidth="1"/>
    <col min="12558" max="12558" width="9.54296875" style="2" customWidth="1"/>
    <col min="12559" max="12559" width="11.453125" style="2" customWidth="1"/>
    <col min="12560" max="12800" width="9" style="2"/>
    <col min="12801" max="12801" width="8.453125" style="2" customWidth="1"/>
    <col min="12802" max="12802" width="10.453125" style="2" customWidth="1"/>
    <col min="12803" max="12803" width="9.54296875" style="2" customWidth="1"/>
    <col min="12804" max="12804" width="11" style="2" customWidth="1"/>
    <col min="12805" max="12805" width="9.54296875" style="2" customWidth="1"/>
    <col min="12806" max="12806" width="11.7265625" style="2" customWidth="1"/>
    <col min="12807" max="12808" width="9.54296875" style="2" customWidth="1"/>
    <col min="12809" max="12809" width="11" style="2" customWidth="1"/>
    <col min="12810" max="12812" width="9.54296875" style="2" customWidth="1"/>
    <col min="12813" max="12813" width="11.7265625" style="2" customWidth="1"/>
    <col min="12814" max="12814" width="9.54296875" style="2" customWidth="1"/>
    <col min="12815" max="12815" width="11.453125" style="2" customWidth="1"/>
    <col min="12816" max="13056" width="9" style="2"/>
    <col min="13057" max="13057" width="8.453125" style="2" customWidth="1"/>
    <col min="13058" max="13058" width="10.453125" style="2" customWidth="1"/>
    <col min="13059" max="13059" width="9.54296875" style="2" customWidth="1"/>
    <col min="13060" max="13060" width="11" style="2" customWidth="1"/>
    <col min="13061" max="13061" width="9.54296875" style="2" customWidth="1"/>
    <col min="13062" max="13062" width="11.7265625" style="2" customWidth="1"/>
    <col min="13063" max="13064" width="9.54296875" style="2" customWidth="1"/>
    <col min="13065" max="13065" width="11" style="2" customWidth="1"/>
    <col min="13066" max="13068" width="9.54296875" style="2" customWidth="1"/>
    <col min="13069" max="13069" width="11.7265625" style="2" customWidth="1"/>
    <col min="13070" max="13070" width="9.54296875" style="2" customWidth="1"/>
    <col min="13071" max="13071" width="11.453125" style="2" customWidth="1"/>
    <col min="13072" max="13312" width="9" style="2"/>
    <col min="13313" max="13313" width="8.453125" style="2" customWidth="1"/>
    <col min="13314" max="13314" width="10.453125" style="2" customWidth="1"/>
    <col min="13315" max="13315" width="9.54296875" style="2" customWidth="1"/>
    <col min="13316" max="13316" width="11" style="2" customWidth="1"/>
    <col min="13317" max="13317" width="9.54296875" style="2" customWidth="1"/>
    <col min="13318" max="13318" width="11.7265625" style="2" customWidth="1"/>
    <col min="13319" max="13320" width="9.54296875" style="2" customWidth="1"/>
    <col min="13321" max="13321" width="11" style="2" customWidth="1"/>
    <col min="13322" max="13324" width="9.54296875" style="2" customWidth="1"/>
    <col min="13325" max="13325" width="11.7265625" style="2" customWidth="1"/>
    <col min="13326" max="13326" width="9.54296875" style="2" customWidth="1"/>
    <col min="13327" max="13327" width="11.453125" style="2" customWidth="1"/>
    <col min="13328" max="13568" width="9" style="2"/>
    <col min="13569" max="13569" width="8.453125" style="2" customWidth="1"/>
    <col min="13570" max="13570" width="10.453125" style="2" customWidth="1"/>
    <col min="13571" max="13571" width="9.54296875" style="2" customWidth="1"/>
    <col min="13572" max="13572" width="11" style="2" customWidth="1"/>
    <col min="13573" max="13573" width="9.54296875" style="2" customWidth="1"/>
    <col min="13574" max="13574" width="11.7265625" style="2" customWidth="1"/>
    <col min="13575" max="13576" width="9.54296875" style="2" customWidth="1"/>
    <col min="13577" max="13577" width="11" style="2" customWidth="1"/>
    <col min="13578" max="13580" width="9.54296875" style="2" customWidth="1"/>
    <col min="13581" max="13581" width="11.7265625" style="2" customWidth="1"/>
    <col min="13582" max="13582" width="9.54296875" style="2" customWidth="1"/>
    <col min="13583" max="13583" width="11.453125" style="2" customWidth="1"/>
    <col min="13584" max="13824" width="9" style="2"/>
    <col min="13825" max="13825" width="8.453125" style="2" customWidth="1"/>
    <col min="13826" max="13826" width="10.453125" style="2" customWidth="1"/>
    <col min="13827" max="13827" width="9.54296875" style="2" customWidth="1"/>
    <col min="13828" max="13828" width="11" style="2" customWidth="1"/>
    <col min="13829" max="13829" width="9.54296875" style="2" customWidth="1"/>
    <col min="13830" max="13830" width="11.7265625" style="2" customWidth="1"/>
    <col min="13831" max="13832" width="9.54296875" style="2" customWidth="1"/>
    <col min="13833" max="13833" width="11" style="2" customWidth="1"/>
    <col min="13834" max="13836" width="9.54296875" style="2" customWidth="1"/>
    <col min="13837" max="13837" width="11.7265625" style="2" customWidth="1"/>
    <col min="13838" max="13838" width="9.54296875" style="2" customWidth="1"/>
    <col min="13839" max="13839" width="11.453125" style="2" customWidth="1"/>
    <col min="13840" max="14080" width="9" style="2"/>
    <col min="14081" max="14081" width="8.453125" style="2" customWidth="1"/>
    <col min="14082" max="14082" width="10.453125" style="2" customWidth="1"/>
    <col min="14083" max="14083" width="9.54296875" style="2" customWidth="1"/>
    <col min="14084" max="14084" width="11" style="2" customWidth="1"/>
    <col min="14085" max="14085" width="9.54296875" style="2" customWidth="1"/>
    <col min="14086" max="14086" width="11.7265625" style="2" customWidth="1"/>
    <col min="14087" max="14088" width="9.54296875" style="2" customWidth="1"/>
    <col min="14089" max="14089" width="11" style="2" customWidth="1"/>
    <col min="14090" max="14092" width="9.54296875" style="2" customWidth="1"/>
    <col min="14093" max="14093" width="11.7265625" style="2" customWidth="1"/>
    <col min="14094" max="14094" width="9.54296875" style="2" customWidth="1"/>
    <col min="14095" max="14095" width="11.453125" style="2" customWidth="1"/>
    <col min="14096" max="14336" width="9" style="2"/>
    <col min="14337" max="14337" width="8.453125" style="2" customWidth="1"/>
    <col min="14338" max="14338" width="10.453125" style="2" customWidth="1"/>
    <col min="14339" max="14339" width="9.54296875" style="2" customWidth="1"/>
    <col min="14340" max="14340" width="11" style="2" customWidth="1"/>
    <col min="14341" max="14341" width="9.54296875" style="2" customWidth="1"/>
    <col min="14342" max="14342" width="11.7265625" style="2" customWidth="1"/>
    <col min="14343" max="14344" width="9.54296875" style="2" customWidth="1"/>
    <col min="14345" max="14345" width="11" style="2" customWidth="1"/>
    <col min="14346" max="14348" width="9.54296875" style="2" customWidth="1"/>
    <col min="14349" max="14349" width="11.7265625" style="2" customWidth="1"/>
    <col min="14350" max="14350" width="9.54296875" style="2" customWidth="1"/>
    <col min="14351" max="14351" width="11.453125" style="2" customWidth="1"/>
    <col min="14352" max="14592" width="9" style="2"/>
    <col min="14593" max="14593" width="8.453125" style="2" customWidth="1"/>
    <col min="14594" max="14594" width="10.453125" style="2" customWidth="1"/>
    <col min="14595" max="14595" width="9.54296875" style="2" customWidth="1"/>
    <col min="14596" max="14596" width="11" style="2" customWidth="1"/>
    <col min="14597" max="14597" width="9.54296875" style="2" customWidth="1"/>
    <col min="14598" max="14598" width="11.7265625" style="2" customWidth="1"/>
    <col min="14599" max="14600" width="9.54296875" style="2" customWidth="1"/>
    <col min="14601" max="14601" width="11" style="2" customWidth="1"/>
    <col min="14602" max="14604" width="9.54296875" style="2" customWidth="1"/>
    <col min="14605" max="14605" width="11.7265625" style="2" customWidth="1"/>
    <col min="14606" max="14606" width="9.54296875" style="2" customWidth="1"/>
    <col min="14607" max="14607" width="11.453125" style="2" customWidth="1"/>
    <col min="14608" max="14848" width="9" style="2"/>
    <col min="14849" max="14849" width="8.453125" style="2" customWidth="1"/>
    <col min="14850" max="14850" width="10.453125" style="2" customWidth="1"/>
    <col min="14851" max="14851" width="9.54296875" style="2" customWidth="1"/>
    <col min="14852" max="14852" width="11" style="2" customWidth="1"/>
    <col min="14853" max="14853" width="9.54296875" style="2" customWidth="1"/>
    <col min="14854" max="14854" width="11.7265625" style="2" customWidth="1"/>
    <col min="14855" max="14856" width="9.54296875" style="2" customWidth="1"/>
    <col min="14857" max="14857" width="11" style="2" customWidth="1"/>
    <col min="14858" max="14860" width="9.54296875" style="2" customWidth="1"/>
    <col min="14861" max="14861" width="11.7265625" style="2" customWidth="1"/>
    <col min="14862" max="14862" width="9.54296875" style="2" customWidth="1"/>
    <col min="14863" max="14863" width="11.453125" style="2" customWidth="1"/>
    <col min="14864" max="15104" width="9" style="2"/>
    <col min="15105" max="15105" width="8.453125" style="2" customWidth="1"/>
    <col min="15106" max="15106" width="10.453125" style="2" customWidth="1"/>
    <col min="15107" max="15107" width="9.54296875" style="2" customWidth="1"/>
    <col min="15108" max="15108" width="11" style="2" customWidth="1"/>
    <col min="15109" max="15109" width="9.54296875" style="2" customWidth="1"/>
    <col min="15110" max="15110" width="11.7265625" style="2" customWidth="1"/>
    <col min="15111" max="15112" width="9.54296875" style="2" customWidth="1"/>
    <col min="15113" max="15113" width="11" style="2" customWidth="1"/>
    <col min="15114" max="15116" width="9.54296875" style="2" customWidth="1"/>
    <col min="15117" max="15117" width="11.7265625" style="2" customWidth="1"/>
    <col min="15118" max="15118" width="9.54296875" style="2" customWidth="1"/>
    <col min="15119" max="15119" width="11.453125" style="2" customWidth="1"/>
    <col min="15120" max="15360" width="9" style="2"/>
    <col min="15361" max="15361" width="8.453125" style="2" customWidth="1"/>
    <col min="15362" max="15362" width="10.453125" style="2" customWidth="1"/>
    <col min="15363" max="15363" width="9.54296875" style="2" customWidth="1"/>
    <col min="15364" max="15364" width="11" style="2" customWidth="1"/>
    <col min="15365" max="15365" width="9.54296875" style="2" customWidth="1"/>
    <col min="15366" max="15366" width="11.7265625" style="2" customWidth="1"/>
    <col min="15367" max="15368" width="9.54296875" style="2" customWidth="1"/>
    <col min="15369" max="15369" width="11" style="2" customWidth="1"/>
    <col min="15370" max="15372" width="9.54296875" style="2" customWidth="1"/>
    <col min="15373" max="15373" width="11.7265625" style="2" customWidth="1"/>
    <col min="15374" max="15374" width="9.54296875" style="2" customWidth="1"/>
    <col min="15375" max="15375" width="11.453125" style="2" customWidth="1"/>
    <col min="15376" max="15616" width="9" style="2"/>
    <col min="15617" max="15617" width="8.453125" style="2" customWidth="1"/>
    <col min="15618" max="15618" width="10.453125" style="2" customWidth="1"/>
    <col min="15619" max="15619" width="9.54296875" style="2" customWidth="1"/>
    <col min="15620" max="15620" width="11" style="2" customWidth="1"/>
    <col min="15621" max="15621" width="9.54296875" style="2" customWidth="1"/>
    <col min="15622" max="15622" width="11.7265625" style="2" customWidth="1"/>
    <col min="15623" max="15624" width="9.54296875" style="2" customWidth="1"/>
    <col min="15625" max="15625" width="11" style="2" customWidth="1"/>
    <col min="15626" max="15628" width="9.54296875" style="2" customWidth="1"/>
    <col min="15629" max="15629" width="11.7265625" style="2" customWidth="1"/>
    <col min="15630" max="15630" width="9.54296875" style="2" customWidth="1"/>
    <col min="15631" max="15631" width="11.453125" style="2" customWidth="1"/>
    <col min="15632" max="15872" width="9" style="2"/>
    <col min="15873" max="15873" width="8.453125" style="2" customWidth="1"/>
    <col min="15874" max="15874" width="10.453125" style="2" customWidth="1"/>
    <col min="15875" max="15875" width="9.54296875" style="2" customWidth="1"/>
    <col min="15876" max="15876" width="11" style="2" customWidth="1"/>
    <col min="15877" max="15877" width="9.54296875" style="2" customWidth="1"/>
    <col min="15878" max="15878" width="11.7265625" style="2" customWidth="1"/>
    <col min="15879" max="15880" width="9.54296875" style="2" customWidth="1"/>
    <col min="15881" max="15881" width="11" style="2" customWidth="1"/>
    <col min="15882" max="15884" width="9.54296875" style="2" customWidth="1"/>
    <col min="15885" max="15885" width="11.7265625" style="2" customWidth="1"/>
    <col min="15886" max="15886" width="9.54296875" style="2" customWidth="1"/>
    <col min="15887" max="15887" width="11.453125" style="2" customWidth="1"/>
    <col min="15888" max="16128" width="9" style="2"/>
    <col min="16129" max="16129" width="8.453125" style="2" customWidth="1"/>
    <col min="16130" max="16130" width="10.453125" style="2" customWidth="1"/>
    <col min="16131" max="16131" width="9.54296875" style="2" customWidth="1"/>
    <col min="16132" max="16132" width="11" style="2" customWidth="1"/>
    <col min="16133" max="16133" width="9.54296875" style="2" customWidth="1"/>
    <col min="16134" max="16134" width="11.7265625" style="2" customWidth="1"/>
    <col min="16135" max="16136" width="9.54296875" style="2" customWidth="1"/>
    <col min="16137" max="16137" width="11" style="2" customWidth="1"/>
    <col min="16138" max="16140" width="9.54296875" style="2" customWidth="1"/>
    <col min="16141" max="16141" width="11.7265625" style="2" customWidth="1"/>
    <col min="16142" max="16142" width="9.54296875" style="2" customWidth="1"/>
    <col min="16143" max="16143" width="11.453125" style="2" customWidth="1"/>
    <col min="16144" max="16384" width="9" style="2"/>
  </cols>
  <sheetData>
    <row r="1" spans="1:19" ht="45" customHeight="1" x14ac:dyDescent="0.35">
      <c r="A1" s="71" t="s">
        <v>137</v>
      </c>
    </row>
    <row r="2" spans="1:19" ht="20.25" customHeight="1" x14ac:dyDescent="0.35">
      <c r="A2" s="72" t="s">
        <v>25</v>
      </c>
    </row>
    <row r="3" spans="1:19" ht="20.25" customHeight="1" x14ac:dyDescent="0.35">
      <c r="A3" s="72" t="s">
        <v>120</v>
      </c>
    </row>
    <row r="4" spans="1:19" customFormat="1" ht="20.25" customHeight="1" x14ac:dyDescent="0.35">
      <c r="A4" s="72" t="s">
        <v>134</v>
      </c>
      <c r="B4" s="84"/>
      <c r="C4" s="84"/>
      <c r="D4" s="84"/>
      <c r="E4" s="84"/>
      <c r="F4" s="84"/>
      <c r="G4" s="84"/>
      <c r="H4" s="84"/>
      <c r="I4" s="84"/>
      <c r="J4" s="84"/>
      <c r="K4" s="85"/>
      <c r="L4" s="84"/>
      <c r="M4" s="84"/>
      <c r="N4" s="84"/>
      <c r="O4" s="84"/>
      <c r="P4" s="84"/>
      <c r="Q4" s="84"/>
    </row>
    <row r="5" spans="1:19" ht="20.25" customHeight="1" x14ac:dyDescent="0.35">
      <c r="A5" s="115"/>
      <c r="B5" s="70" t="s">
        <v>121</v>
      </c>
      <c r="C5" s="64"/>
      <c r="D5" s="64"/>
      <c r="E5" s="64"/>
      <c r="F5" s="65"/>
      <c r="G5" s="70" t="s">
        <v>122</v>
      </c>
      <c r="H5" s="64"/>
      <c r="I5" s="64"/>
      <c r="J5" s="64"/>
      <c r="K5" s="64"/>
      <c r="L5" s="64"/>
      <c r="M5" s="64"/>
      <c r="N5" s="65"/>
      <c r="O5" s="65"/>
    </row>
    <row r="6" spans="1:19" ht="60" customHeight="1" x14ac:dyDescent="0.35">
      <c r="A6" s="149" t="s">
        <v>133</v>
      </c>
      <c r="B6" s="67" t="s">
        <v>123</v>
      </c>
      <c r="C6" s="67" t="s">
        <v>124</v>
      </c>
      <c r="D6" s="67" t="s">
        <v>125</v>
      </c>
      <c r="E6" s="67" t="s">
        <v>126</v>
      </c>
      <c r="F6" s="68" t="s">
        <v>37</v>
      </c>
      <c r="G6" s="67" t="s">
        <v>46</v>
      </c>
      <c r="H6" s="67" t="s">
        <v>127</v>
      </c>
      <c r="I6" s="142" t="s">
        <v>579</v>
      </c>
      <c r="J6" s="67" t="s">
        <v>128</v>
      </c>
      <c r="K6" s="67" t="s">
        <v>129</v>
      </c>
      <c r="L6" s="67" t="s">
        <v>130</v>
      </c>
      <c r="M6" s="67" t="s">
        <v>131</v>
      </c>
      <c r="N6" s="68" t="s">
        <v>38</v>
      </c>
      <c r="O6" s="67" t="s">
        <v>132</v>
      </c>
    </row>
    <row r="7" spans="1:19" ht="20.25" customHeight="1" x14ac:dyDescent="0.35">
      <c r="A7" s="150" t="s">
        <v>488</v>
      </c>
      <c r="B7" s="74">
        <f>SUM('Month (GWh)'!B7:B9)</f>
        <v>0</v>
      </c>
      <c r="C7" s="74">
        <f>SUM('Month (GWh)'!C7:C9)</f>
        <v>0</v>
      </c>
      <c r="D7" s="74">
        <f>SUM('Month (GWh)'!D7:D9)</f>
        <v>3074</v>
      </c>
      <c r="E7" s="74">
        <f>SUM('Month (GWh)'!E7:E9)</f>
        <v>0</v>
      </c>
      <c r="F7" s="75">
        <f>SUM('Month (GWh)'!F7:F9)</f>
        <v>3074</v>
      </c>
      <c r="G7" s="74">
        <f>SUM('Month (GWh)'!G7:G9)</f>
        <v>21214</v>
      </c>
      <c r="H7" s="74">
        <f>SUM('Month (GWh)'!H7:H9)</f>
        <v>2728</v>
      </c>
      <c r="I7" s="74">
        <f>SUM('Month (GWh)'!I7:I9)</f>
        <v>2728</v>
      </c>
      <c r="J7" s="74">
        <f>SUM('Month (GWh)'!J7:J9)</f>
        <v>0</v>
      </c>
      <c r="K7" s="74">
        <f>SUM('Month (GWh)'!K7:K9)</f>
        <v>8735</v>
      </c>
      <c r="L7" s="74">
        <f>SUM('Month (GWh)'!L7:L9)</f>
        <v>0</v>
      </c>
      <c r="M7" s="74">
        <f>SUM('Month (GWh)'!M7:M9)</f>
        <v>0</v>
      </c>
      <c r="N7" s="75">
        <f>SUM('Month (GWh)'!N7:N9)</f>
        <v>32677</v>
      </c>
      <c r="O7" s="86">
        <f>SUM('Month (GWh)'!O7:O9)</f>
        <v>-29603</v>
      </c>
    </row>
    <row r="8" spans="1:19" ht="20.25" customHeight="1" x14ac:dyDescent="0.35">
      <c r="A8" s="150" t="s">
        <v>487</v>
      </c>
      <c r="B8" s="74">
        <f>SUM('Month (GWh)'!B10:B12)</f>
        <v>0</v>
      </c>
      <c r="C8" s="74">
        <f>SUM('Month (GWh)'!C10:C12)</f>
        <v>0</v>
      </c>
      <c r="D8" s="74">
        <f>SUM('Month (GWh)'!D10:D12)</f>
        <v>2429</v>
      </c>
      <c r="E8" s="74">
        <f>SUM('Month (GWh)'!E10:E12)</f>
        <v>0</v>
      </c>
      <c r="F8" s="76">
        <f>SUM('Month (GWh)'!F10:F12)</f>
        <v>2429</v>
      </c>
      <c r="G8" s="74">
        <f>SUM('Month (GWh)'!G10:G12)</f>
        <v>34401</v>
      </c>
      <c r="H8" s="74">
        <f>SUM('Month (GWh)'!H10:H12)</f>
        <v>2154</v>
      </c>
      <c r="I8" s="74">
        <f>SUM('Month (GWh)'!I10:I12)</f>
        <v>2154</v>
      </c>
      <c r="J8" s="74">
        <f>SUM('Month (GWh)'!J10:J12)</f>
        <v>0</v>
      </c>
      <c r="K8" s="74">
        <f>SUM('Month (GWh)'!K10:K12)</f>
        <v>8168</v>
      </c>
      <c r="L8" s="74">
        <f>SUM('Month (GWh)'!L10:L12)</f>
        <v>0</v>
      </c>
      <c r="M8" s="74">
        <f>SUM('Month (GWh)'!M10:M12)</f>
        <v>0</v>
      </c>
      <c r="N8" s="76">
        <f>SUM('Month (GWh)'!N10:N12)</f>
        <v>44723</v>
      </c>
      <c r="O8" s="87">
        <f>SUM('Month (GWh)'!O10:O12)</f>
        <v>-42294</v>
      </c>
    </row>
    <row r="9" spans="1:19" ht="20.25" customHeight="1" x14ac:dyDescent="0.35">
      <c r="A9" s="150" t="s">
        <v>486</v>
      </c>
      <c r="B9" s="74">
        <f>SUM('Month (GWh)'!B13:B15)</f>
        <v>0</v>
      </c>
      <c r="C9" s="74">
        <f>SUM('Month (GWh)'!C13:C15)</f>
        <v>0</v>
      </c>
      <c r="D9" s="74">
        <f>SUM('Month (GWh)'!D13:D15)</f>
        <v>2462</v>
      </c>
      <c r="E9" s="74">
        <f>SUM('Month (GWh)'!E13:E15)</f>
        <v>0</v>
      </c>
      <c r="F9" s="76">
        <f>SUM('Month (GWh)'!F13:F15)</f>
        <v>2462</v>
      </c>
      <c r="G9" s="74">
        <f>SUM('Month (GWh)'!G13:G15)</f>
        <v>32397</v>
      </c>
      <c r="H9" s="74">
        <f>SUM('Month (GWh)'!H13:H15)</f>
        <v>1204</v>
      </c>
      <c r="I9" s="74">
        <f>SUM('Month (GWh)'!I13:I15)</f>
        <v>1204</v>
      </c>
      <c r="J9" s="74">
        <f>SUM('Month (GWh)'!J13:J15)</f>
        <v>0</v>
      </c>
      <c r="K9" s="74">
        <f>SUM('Month (GWh)'!K13:K15)</f>
        <v>6663</v>
      </c>
      <c r="L9" s="74">
        <f>SUM('Month (GWh)'!L13:L15)</f>
        <v>0</v>
      </c>
      <c r="M9" s="74">
        <f>SUM('Month (GWh)'!M13:M15)</f>
        <v>0</v>
      </c>
      <c r="N9" s="76">
        <f>SUM('Month (GWh)'!N13:N15)</f>
        <v>40264</v>
      </c>
      <c r="O9" s="87">
        <f>SUM('Month (GWh)'!O13:O15)</f>
        <v>-37802</v>
      </c>
      <c r="S9" s="107"/>
    </row>
    <row r="10" spans="1:19" ht="20.25" customHeight="1" x14ac:dyDescent="0.35">
      <c r="A10" s="150" t="s">
        <v>485</v>
      </c>
      <c r="B10" s="74">
        <f>SUM('Month (GWh)'!B16:B18)</f>
        <v>2955</v>
      </c>
      <c r="C10" s="74">
        <f>SUM('Month (GWh)'!C16:C18)</f>
        <v>0</v>
      </c>
      <c r="D10" s="74">
        <f>SUM('Month (GWh)'!D16:D18)</f>
        <v>3314</v>
      </c>
      <c r="E10" s="74">
        <f>SUM('Month (GWh)'!E16:E18)</f>
        <v>0</v>
      </c>
      <c r="F10" s="76">
        <f>SUM('Month (GWh)'!F16:F18)</f>
        <v>6269</v>
      </c>
      <c r="G10" s="74">
        <f>SUM('Month (GWh)'!G16:G18)</f>
        <v>6562</v>
      </c>
      <c r="H10" s="74">
        <f>SUM('Month (GWh)'!H16:H18)</f>
        <v>1637</v>
      </c>
      <c r="I10" s="74">
        <f>SUM('Month (GWh)'!I16:I18)</f>
        <v>1637</v>
      </c>
      <c r="J10" s="74">
        <f>SUM('Month (GWh)'!J16:J18)</f>
        <v>0</v>
      </c>
      <c r="K10" s="74">
        <f>SUM('Month (GWh)'!K16:K18)</f>
        <v>8682</v>
      </c>
      <c r="L10" s="74">
        <f>SUM('Month (GWh)'!L16:L18)</f>
        <v>0</v>
      </c>
      <c r="M10" s="74">
        <f>SUM('Month (GWh)'!M16:M18)</f>
        <v>0</v>
      </c>
      <c r="N10" s="76">
        <f>SUM('Month (GWh)'!N16:N18)</f>
        <v>16881</v>
      </c>
      <c r="O10" s="87">
        <f>SUM('Month (GWh)'!O16:O18)</f>
        <v>-10612</v>
      </c>
      <c r="S10" s="107"/>
    </row>
    <row r="11" spans="1:19" ht="20.25" customHeight="1" x14ac:dyDescent="0.35">
      <c r="A11" s="150" t="s">
        <v>484</v>
      </c>
      <c r="B11" s="74">
        <f>SUM('Month (GWh)'!B19:B21)</f>
        <v>3080</v>
      </c>
      <c r="C11" s="74">
        <f>SUM('Month (GWh)'!C19:C21)</f>
        <v>0</v>
      </c>
      <c r="D11" s="74">
        <f>SUM('Month (GWh)'!D19:D21)</f>
        <v>2873</v>
      </c>
      <c r="E11" s="74">
        <f>SUM('Month (GWh)'!E19:E21)</f>
        <v>0</v>
      </c>
      <c r="F11" s="76">
        <f>SUM('Month (GWh)'!F19:F21)</f>
        <v>5953</v>
      </c>
      <c r="G11" s="74">
        <f>SUM('Month (GWh)'!G19:G21)</f>
        <v>2332</v>
      </c>
      <c r="H11" s="74">
        <f>SUM('Month (GWh)'!H19:H21)</f>
        <v>1522</v>
      </c>
      <c r="I11" s="74">
        <f>SUM('Month (GWh)'!I19:I21)</f>
        <v>1522</v>
      </c>
      <c r="J11" s="74">
        <f>SUM('Month (GWh)'!J19:J21)</f>
        <v>0</v>
      </c>
      <c r="K11" s="74">
        <f>SUM('Month (GWh)'!K19:K21)</f>
        <v>10504</v>
      </c>
      <c r="L11" s="74">
        <f>SUM('Month (GWh)'!L19:L21)</f>
        <v>0</v>
      </c>
      <c r="M11" s="74">
        <f>SUM('Month (GWh)'!M19:M21)</f>
        <v>0</v>
      </c>
      <c r="N11" s="76">
        <f>SUM('Month (GWh)'!N19:N21)</f>
        <v>14358</v>
      </c>
      <c r="O11" s="87">
        <f>SUM('Month (GWh)'!O19:O21)</f>
        <v>-8405</v>
      </c>
      <c r="S11" s="107"/>
    </row>
    <row r="12" spans="1:19" ht="20.25" customHeight="1" x14ac:dyDescent="0.35">
      <c r="A12" s="150" t="s">
        <v>483</v>
      </c>
      <c r="B12" s="74">
        <f>SUM('Month (GWh)'!B22:B24)</f>
        <v>0</v>
      </c>
      <c r="C12" s="74">
        <f>SUM('Month (GWh)'!C22:C24)</f>
        <v>0</v>
      </c>
      <c r="D12" s="74">
        <f>SUM('Month (GWh)'!D22:D24)</f>
        <v>2096</v>
      </c>
      <c r="E12" s="74">
        <f>SUM('Month (GWh)'!E22:E24)</f>
        <v>0</v>
      </c>
      <c r="F12" s="76">
        <f>SUM('Month (GWh)'!F22:F24)</f>
        <v>2096</v>
      </c>
      <c r="G12" s="74">
        <f>SUM('Month (GWh)'!G22:G24)</f>
        <v>26846</v>
      </c>
      <c r="H12" s="74">
        <f>SUM('Month (GWh)'!H22:H24)</f>
        <v>1049</v>
      </c>
      <c r="I12" s="74">
        <f>SUM('Month (GWh)'!I22:I24)</f>
        <v>1049</v>
      </c>
      <c r="J12" s="74">
        <f>SUM('Month (GWh)'!J22:J24)</f>
        <v>0</v>
      </c>
      <c r="K12" s="74">
        <f>SUM('Month (GWh)'!K22:K24)</f>
        <v>9426</v>
      </c>
      <c r="L12" s="74">
        <f>SUM('Month (GWh)'!L22:L24)</f>
        <v>0</v>
      </c>
      <c r="M12" s="74">
        <f>SUM('Month (GWh)'!M22:M24)</f>
        <v>0</v>
      </c>
      <c r="N12" s="76">
        <f>SUM('Month (GWh)'!N22:N24)</f>
        <v>37321</v>
      </c>
      <c r="O12" s="87">
        <f>SUM('Month (GWh)'!O22:O24)</f>
        <v>-35225</v>
      </c>
      <c r="S12" s="107"/>
    </row>
    <row r="13" spans="1:19" ht="20.25" customHeight="1" x14ac:dyDescent="0.35">
      <c r="A13" s="150" t="s">
        <v>482</v>
      </c>
      <c r="B13" s="74">
        <f>SUM('Month (GWh)'!B25:B27)</f>
        <v>0</v>
      </c>
      <c r="C13" s="74">
        <f>SUM('Month (GWh)'!C25:C27)</f>
        <v>0</v>
      </c>
      <c r="D13" s="74">
        <f>SUM('Month (GWh)'!D25:D27)</f>
        <v>1420</v>
      </c>
      <c r="E13" s="74">
        <f>SUM('Month (GWh)'!E25:E27)</f>
        <v>0</v>
      </c>
      <c r="F13" s="76">
        <f>SUM('Month (GWh)'!F25:F27)</f>
        <v>1420</v>
      </c>
      <c r="G13" s="74">
        <f>SUM('Month (GWh)'!G25:G27)</f>
        <v>35329</v>
      </c>
      <c r="H13" s="74">
        <f>SUM('Month (GWh)'!H25:H27)</f>
        <v>1359</v>
      </c>
      <c r="I13" s="74">
        <f>SUM('Month (GWh)'!I25:I27)</f>
        <v>1359</v>
      </c>
      <c r="J13" s="74">
        <f>SUM('Month (GWh)'!J25:J27)</f>
        <v>0</v>
      </c>
      <c r="K13" s="74">
        <f>SUM('Month (GWh)'!K25:K27)</f>
        <v>9098</v>
      </c>
      <c r="L13" s="74">
        <f>SUM('Month (GWh)'!L25:L27)</f>
        <v>0</v>
      </c>
      <c r="M13" s="74">
        <f>SUM('Month (GWh)'!M25:M27)</f>
        <v>0</v>
      </c>
      <c r="N13" s="76">
        <f>SUM('Month (GWh)'!N25:N27)</f>
        <v>45786</v>
      </c>
      <c r="O13" s="87">
        <f>SUM('Month (GWh)'!O25:O27)</f>
        <v>-44366</v>
      </c>
      <c r="S13" s="107"/>
    </row>
    <row r="14" spans="1:19" ht="20.25" customHeight="1" x14ac:dyDescent="0.35">
      <c r="A14" s="150" t="s">
        <v>481</v>
      </c>
      <c r="B14" s="74">
        <f>SUM('Month (GWh)'!B28:B30)</f>
        <v>935</v>
      </c>
      <c r="C14" s="74">
        <f>SUM('Month (GWh)'!C28:C30)</f>
        <v>0</v>
      </c>
      <c r="D14" s="74">
        <f>SUM('Month (GWh)'!D28:D30)</f>
        <v>6345</v>
      </c>
      <c r="E14" s="74">
        <f>SUM('Month (GWh)'!E28:E30)</f>
        <v>0</v>
      </c>
      <c r="F14" s="76">
        <f>SUM('Month (GWh)'!F28:F30)</f>
        <v>7280</v>
      </c>
      <c r="G14" s="74">
        <f>SUM('Month (GWh)'!G28:G30)</f>
        <v>16339</v>
      </c>
      <c r="H14" s="74">
        <f>SUM('Month (GWh)'!H28:H30)</f>
        <v>1710</v>
      </c>
      <c r="I14" s="74">
        <f>SUM('Month (GWh)'!I28:I30)</f>
        <v>1710</v>
      </c>
      <c r="J14" s="74">
        <f>SUM('Month (GWh)'!J28:J30)</f>
        <v>0</v>
      </c>
      <c r="K14" s="74">
        <f>SUM('Month (GWh)'!K28:K30)</f>
        <v>9100</v>
      </c>
      <c r="L14" s="74">
        <f>SUM('Month (GWh)'!L28:L30)</f>
        <v>0</v>
      </c>
      <c r="M14" s="74">
        <f>SUM('Month (GWh)'!M28:M30)</f>
        <v>0</v>
      </c>
      <c r="N14" s="76">
        <f>SUM('Month (GWh)'!N28:N30)</f>
        <v>27149</v>
      </c>
      <c r="O14" s="87">
        <f>SUM('Month (GWh)'!O28:O30)</f>
        <v>-19869</v>
      </c>
      <c r="S14" s="107"/>
    </row>
    <row r="15" spans="1:19" ht="20.25" customHeight="1" x14ac:dyDescent="0.35">
      <c r="A15" s="150" t="s">
        <v>480</v>
      </c>
      <c r="B15" s="74">
        <f>SUM('Month (GWh)'!B31:B33)</f>
        <v>5548</v>
      </c>
      <c r="C15" s="74">
        <f>SUM('Month (GWh)'!C31:C33)</f>
        <v>0</v>
      </c>
      <c r="D15" s="74">
        <f>SUM('Month (GWh)'!D31:D33)</f>
        <v>11939</v>
      </c>
      <c r="E15" s="74">
        <f>SUM('Month (GWh)'!E31:E33)</f>
        <v>0</v>
      </c>
      <c r="F15" s="76">
        <f>SUM('Month (GWh)'!F31:F33)</f>
        <v>17487</v>
      </c>
      <c r="G15" s="74">
        <f>SUM('Month (GWh)'!G31:G33)</f>
        <v>5527</v>
      </c>
      <c r="H15" s="74">
        <f>SUM('Month (GWh)'!H31:H33)</f>
        <v>1429</v>
      </c>
      <c r="I15" s="74">
        <f>SUM('Month (GWh)'!I31:I33)</f>
        <v>1429</v>
      </c>
      <c r="J15" s="74">
        <f>SUM('Month (GWh)'!J31:J33)</f>
        <v>0</v>
      </c>
      <c r="K15" s="74">
        <f>SUM('Month (GWh)'!K31:K33)</f>
        <v>9201</v>
      </c>
      <c r="L15" s="74">
        <f>SUM('Month (GWh)'!L31:L33)</f>
        <v>0</v>
      </c>
      <c r="M15" s="74">
        <f>SUM('Month (GWh)'!M31:M33)</f>
        <v>0</v>
      </c>
      <c r="N15" s="76">
        <f>SUM('Month (GWh)'!N31:N33)</f>
        <v>16157</v>
      </c>
      <c r="O15" s="87">
        <f>SUM('Month (GWh)'!O31:O33)</f>
        <v>1330</v>
      </c>
      <c r="S15" s="107"/>
    </row>
    <row r="16" spans="1:19" ht="20.25" customHeight="1" x14ac:dyDescent="0.35">
      <c r="A16" s="150" t="s">
        <v>479</v>
      </c>
      <c r="B16" s="74">
        <f>SUM('Month (GWh)'!B34:B36)</f>
        <v>0</v>
      </c>
      <c r="C16" s="74">
        <f>SUM('Month (GWh)'!C34:C36)</f>
        <v>0</v>
      </c>
      <c r="D16" s="74">
        <f>SUM('Month (GWh)'!D34:D36)</f>
        <v>4449</v>
      </c>
      <c r="E16" s="74">
        <f>SUM('Month (GWh)'!E34:E36)</f>
        <v>0</v>
      </c>
      <c r="F16" s="76">
        <f>SUM('Month (GWh)'!F34:F36)</f>
        <v>4449</v>
      </c>
      <c r="G16" s="74">
        <f>SUM('Month (GWh)'!G34:G36)</f>
        <v>38565</v>
      </c>
      <c r="H16" s="74">
        <f>SUM('Month (GWh)'!H34:H36)</f>
        <v>1363</v>
      </c>
      <c r="I16" s="74">
        <f>SUM('Month (GWh)'!I34:I36)</f>
        <v>1363</v>
      </c>
      <c r="J16" s="74">
        <f>SUM('Month (GWh)'!J34:J36)</f>
        <v>0</v>
      </c>
      <c r="K16" s="74">
        <f>SUM('Month (GWh)'!K34:K36)</f>
        <v>10072</v>
      </c>
      <c r="L16" s="74">
        <f>SUM('Month (GWh)'!L34:L36)</f>
        <v>0</v>
      </c>
      <c r="M16" s="74">
        <f>SUM('Month (GWh)'!M34:M36)</f>
        <v>0</v>
      </c>
      <c r="N16" s="76">
        <f>SUM('Month (GWh)'!N34:N36)</f>
        <v>50000</v>
      </c>
      <c r="O16" s="87">
        <f>SUM('Month (GWh)'!O34:O36)</f>
        <v>-45551</v>
      </c>
      <c r="S16" s="107"/>
    </row>
    <row r="17" spans="1:19" ht="20.25" customHeight="1" x14ac:dyDescent="0.35">
      <c r="A17" s="150" t="s">
        <v>478</v>
      </c>
      <c r="B17" s="74">
        <f>SUM('Month (GWh)'!B37:B39)</f>
        <v>775</v>
      </c>
      <c r="C17" s="74">
        <f>SUM('Month (GWh)'!C37:C39)</f>
        <v>0</v>
      </c>
      <c r="D17" s="74">
        <f>SUM('Month (GWh)'!D37:D39)</f>
        <v>5087</v>
      </c>
      <c r="E17" s="74">
        <f>SUM('Month (GWh)'!E37:E39)</f>
        <v>0</v>
      </c>
      <c r="F17" s="76">
        <f>SUM('Month (GWh)'!F37:F39)</f>
        <v>5862</v>
      </c>
      <c r="G17" s="74">
        <f>SUM('Month (GWh)'!G37:G39)</f>
        <v>23154</v>
      </c>
      <c r="H17" s="74">
        <f>SUM('Month (GWh)'!H37:H39)</f>
        <v>1021</v>
      </c>
      <c r="I17" s="74">
        <f>SUM('Month (GWh)'!I37:I39)</f>
        <v>1021</v>
      </c>
      <c r="J17" s="74">
        <f>SUM('Month (GWh)'!J37:J39)</f>
        <v>0</v>
      </c>
      <c r="K17" s="74">
        <f>SUM('Month (GWh)'!K37:K39)</f>
        <v>9202</v>
      </c>
      <c r="L17" s="74">
        <f>SUM('Month (GWh)'!L37:L39)</f>
        <v>0</v>
      </c>
      <c r="M17" s="74">
        <f>SUM('Month (GWh)'!M37:M39)</f>
        <v>0</v>
      </c>
      <c r="N17" s="76">
        <f>SUM('Month (GWh)'!N37:N39)</f>
        <v>33377</v>
      </c>
      <c r="O17" s="87">
        <f>SUM('Month (GWh)'!O37:O39)</f>
        <v>-27515</v>
      </c>
      <c r="S17" s="107"/>
    </row>
    <row r="18" spans="1:19" ht="20.25" customHeight="1" x14ac:dyDescent="0.35">
      <c r="A18" s="150" t="s">
        <v>477</v>
      </c>
      <c r="B18" s="74">
        <f>SUM('Month (GWh)'!B40:B42)</f>
        <v>322</v>
      </c>
      <c r="C18" s="74">
        <f>SUM('Month (GWh)'!C40:C42)</f>
        <v>0</v>
      </c>
      <c r="D18" s="74">
        <f>SUM('Month (GWh)'!D40:D42)</f>
        <v>16408</v>
      </c>
      <c r="E18" s="74">
        <f>SUM('Month (GWh)'!E40:E42)</f>
        <v>0</v>
      </c>
      <c r="F18" s="76">
        <f>SUM('Month (GWh)'!F40:F42)</f>
        <v>16730</v>
      </c>
      <c r="G18" s="74">
        <f>SUM('Month (GWh)'!G40:G42)</f>
        <v>23943</v>
      </c>
      <c r="H18" s="74">
        <f>SUM('Month (GWh)'!H40:H42)</f>
        <v>1024</v>
      </c>
      <c r="I18" s="74">
        <f>SUM('Month (GWh)'!I40:I42)</f>
        <v>1024</v>
      </c>
      <c r="J18" s="74">
        <f>SUM('Month (GWh)'!J40:J42)</f>
        <v>0</v>
      </c>
      <c r="K18" s="74">
        <f>SUM('Month (GWh)'!K40:K42)</f>
        <v>10265</v>
      </c>
      <c r="L18" s="74">
        <f>SUM('Month (GWh)'!L40:L42)</f>
        <v>0</v>
      </c>
      <c r="M18" s="74">
        <f>SUM('Month (GWh)'!M40:M42)</f>
        <v>0</v>
      </c>
      <c r="N18" s="76">
        <f>SUM('Month (GWh)'!N40:N42)</f>
        <v>35232</v>
      </c>
      <c r="O18" s="87">
        <f>SUM('Month (GWh)'!O40:O42)</f>
        <v>-18502</v>
      </c>
      <c r="S18" s="107"/>
    </row>
    <row r="19" spans="1:19" ht="20.25" customHeight="1" x14ac:dyDescent="0.35">
      <c r="A19" s="150" t="s">
        <v>476</v>
      </c>
      <c r="B19" s="74">
        <f>SUM('Month (GWh)'!B43:B45)</f>
        <v>0</v>
      </c>
      <c r="C19" s="74">
        <f>SUM('Month (GWh)'!C43:C45)</f>
        <v>0</v>
      </c>
      <c r="D19" s="74">
        <f>SUM('Month (GWh)'!D43:D45)</f>
        <v>19642</v>
      </c>
      <c r="E19" s="74">
        <f>SUM('Month (GWh)'!E43:E45)</f>
        <v>0</v>
      </c>
      <c r="F19" s="76">
        <f>SUM('Month (GWh)'!F43:F45)</f>
        <v>19642</v>
      </c>
      <c r="G19" s="74">
        <f>SUM('Month (GWh)'!G43:G45)</f>
        <v>21610</v>
      </c>
      <c r="H19" s="74">
        <f>SUM('Month (GWh)'!H43:H45)</f>
        <v>1023</v>
      </c>
      <c r="I19" s="74">
        <f>SUM('Month (GWh)'!I43:I45)</f>
        <v>1023</v>
      </c>
      <c r="J19" s="74">
        <f>SUM('Month (GWh)'!J43:J45)</f>
        <v>0</v>
      </c>
      <c r="K19" s="74">
        <f>SUM('Month (GWh)'!K43:K45)</f>
        <v>11232</v>
      </c>
      <c r="L19" s="74">
        <f>SUM('Month (GWh)'!L43:L45)</f>
        <v>0</v>
      </c>
      <c r="M19" s="74">
        <f>SUM('Month (GWh)'!M43:M45)</f>
        <v>0</v>
      </c>
      <c r="N19" s="76">
        <f>SUM('Month (GWh)'!N43:N45)</f>
        <v>33865</v>
      </c>
      <c r="O19" s="87">
        <f>SUM('Month (GWh)'!O43:O45)</f>
        <v>-14223</v>
      </c>
      <c r="S19" s="107"/>
    </row>
    <row r="20" spans="1:19" ht="20.25" customHeight="1" x14ac:dyDescent="0.35">
      <c r="A20" s="150" t="s">
        <v>475</v>
      </c>
      <c r="B20" s="74">
        <f>SUM('Month (GWh)'!B46:B48)</f>
        <v>0</v>
      </c>
      <c r="C20" s="74">
        <f>SUM('Month (GWh)'!C46:C48)</f>
        <v>0</v>
      </c>
      <c r="D20" s="74">
        <f>SUM('Month (GWh)'!D46:D48)</f>
        <v>13370</v>
      </c>
      <c r="E20" s="74">
        <f>SUM('Month (GWh)'!E46:E48)</f>
        <v>0</v>
      </c>
      <c r="F20" s="76">
        <f>SUM('Month (GWh)'!F46:F48)</f>
        <v>13370</v>
      </c>
      <c r="G20" s="74">
        <f>SUM('Month (GWh)'!G46:G48)</f>
        <v>52715</v>
      </c>
      <c r="H20" s="74">
        <f>SUM('Month (GWh)'!H46:H48)</f>
        <v>721</v>
      </c>
      <c r="I20" s="74">
        <f>SUM('Month (GWh)'!I46:I48)</f>
        <v>721</v>
      </c>
      <c r="J20" s="74">
        <f>SUM('Month (GWh)'!J46:J48)</f>
        <v>0</v>
      </c>
      <c r="K20" s="74">
        <f>SUM('Month (GWh)'!K46:K48)</f>
        <v>9992</v>
      </c>
      <c r="L20" s="74">
        <f>SUM('Month (GWh)'!L46:L48)</f>
        <v>0</v>
      </c>
      <c r="M20" s="74">
        <f>SUM('Month (GWh)'!M46:M48)</f>
        <v>0</v>
      </c>
      <c r="N20" s="76">
        <f>SUM('Month (GWh)'!N46:N48)</f>
        <v>63428</v>
      </c>
      <c r="O20" s="87">
        <f>SUM('Month (GWh)'!O46:O48)</f>
        <v>-50058</v>
      </c>
      <c r="S20" s="107"/>
    </row>
    <row r="21" spans="1:19" ht="20.25" customHeight="1" x14ac:dyDescent="0.35">
      <c r="A21" s="150" t="s">
        <v>474</v>
      </c>
      <c r="B21" s="74">
        <f>SUM('Month (GWh)'!B49:B51)</f>
        <v>0</v>
      </c>
      <c r="C21" s="74">
        <f>SUM('Month (GWh)'!C49:C51)</f>
        <v>0</v>
      </c>
      <c r="D21" s="74">
        <f>SUM('Month (GWh)'!D49:D51)</f>
        <v>10549</v>
      </c>
      <c r="E21" s="74">
        <f>SUM('Month (GWh)'!E49:E51)</f>
        <v>0</v>
      </c>
      <c r="F21" s="76">
        <f>SUM('Month (GWh)'!F49:F51)</f>
        <v>10549</v>
      </c>
      <c r="G21" s="74">
        <f>SUM('Month (GWh)'!G49:G51)</f>
        <v>40698</v>
      </c>
      <c r="H21" s="74">
        <f>SUM('Month (GWh)'!H49:H51)</f>
        <v>875</v>
      </c>
      <c r="I21" s="74">
        <f>SUM('Month (GWh)'!I49:I51)</f>
        <v>875</v>
      </c>
      <c r="J21" s="74">
        <f>SUM('Month (GWh)'!J49:J51)</f>
        <v>0</v>
      </c>
      <c r="K21" s="74">
        <f>SUM('Month (GWh)'!K49:K51)</f>
        <v>9205</v>
      </c>
      <c r="L21" s="74">
        <f>SUM('Month (GWh)'!L49:L51)</f>
        <v>0</v>
      </c>
      <c r="M21" s="74">
        <f>SUM('Month (GWh)'!M49:M51)</f>
        <v>0</v>
      </c>
      <c r="N21" s="76">
        <f>SUM('Month (GWh)'!N49:N51)</f>
        <v>50778</v>
      </c>
      <c r="O21" s="87">
        <f>SUM('Month (GWh)'!O49:O51)</f>
        <v>-40229</v>
      </c>
      <c r="S21" s="107"/>
    </row>
    <row r="22" spans="1:19" ht="20.25" customHeight="1" x14ac:dyDescent="0.35">
      <c r="A22" s="150" t="s">
        <v>473</v>
      </c>
      <c r="B22" s="74">
        <f>SUM('Month (GWh)'!B52:B54)</f>
        <v>4387</v>
      </c>
      <c r="C22" s="74">
        <f>SUM('Month (GWh)'!C52:C54)</f>
        <v>0</v>
      </c>
      <c r="D22" s="74">
        <f>SUM('Month (GWh)'!D52:D54)</f>
        <v>28194</v>
      </c>
      <c r="E22" s="74">
        <f>SUM('Month (GWh)'!E52:E54)</f>
        <v>0</v>
      </c>
      <c r="F22" s="76">
        <f>SUM('Month (GWh)'!F52:F54)</f>
        <v>32581</v>
      </c>
      <c r="G22" s="74">
        <f>SUM('Month (GWh)'!G52:G54)</f>
        <v>7628</v>
      </c>
      <c r="H22" s="74">
        <f>SUM('Month (GWh)'!H52:H54)</f>
        <v>805</v>
      </c>
      <c r="I22" s="74">
        <f>SUM('Month (GWh)'!I52:I54)</f>
        <v>805</v>
      </c>
      <c r="J22" s="74">
        <f>SUM('Month (GWh)'!J52:J54)</f>
        <v>0</v>
      </c>
      <c r="K22" s="74">
        <f>SUM('Month (GWh)'!K52:K54)</f>
        <v>10377</v>
      </c>
      <c r="L22" s="74">
        <f>SUM('Month (GWh)'!L52:L54)</f>
        <v>0</v>
      </c>
      <c r="M22" s="74">
        <f>SUM('Month (GWh)'!M52:M54)</f>
        <v>0</v>
      </c>
      <c r="N22" s="76">
        <f>SUM('Month (GWh)'!N52:N54)</f>
        <v>18810</v>
      </c>
      <c r="O22" s="87">
        <f>SUM('Month (GWh)'!O52:O54)</f>
        <v>13771</v>
      </c>
      <c r="S22" s="107"/>
    </row>
    <row r="23" spans="1:19" ht="20.25" customHeight="1" x14ac:dyDescent="0.35">
      <c r="A23" s="150" t="s">
        <v>472</v>
      </c>
      <c r="B23" s="74">
        <f>SUM('Month (GWh)'!B55:B57)</f>
        <v>14475</v>
      </c>
      <c r="C23" s="74">
        <f>SUM('Month (GWh)'!C55:C57)</f>
        <v>0</v>
      </c>
      <c r="D23" s="74">
        <f>SUM('Month (GWh)'!D55:D57)</f>
        <v>30147</v>
      </c>
      <c r="E23" s="74">
        <f>SUM('Month (GWh)'!E55:E57)</f>
        <v>0</v>
      </c>
      <c r="F23" s="76">
        <f>SUM('Month (GWh)'!F55:F57)</f>
        <v>44622</v>
      </c>
      <c r="G23" s="74">
        <f>SUM('Month (GWh)'!G55:G57)</f>
        <v>1045</v>
      </c>
      <c r="H23" s="74">
        <f>SUM('Month (GWh)'!H55:H57)</f>
        <v>815</v>
      </c>
      <c r="I23" s="74">
        <f>SUM('Month (GWh)'!I55:I57)</f>
        <v>815</v>
      </c>
      <c r="J23" s="74">
        <f>SUM('Month (GWh)'!J55:J57)</f>
        <v>0</v>
      </c>
      <c r="K23" s="74">
        <f>SUM('Month (GWh)'!K55:K57)</f>
        <v>9918</v>
      </c>
      <c r="L23" s="74">
        <f>SUM('Month (GWh)'!L55:L57)</f>
        <v>0</v>
      </c>
      <c r="M23" s="74">
        <f>SUM('Month (GWh)'!M55:M57)</f>
        <v>0</v>
      </c>
      <c r="N23" s="76">
        <f>SUM('Month (GWh)'!N55:N57)</f>
        <v>11778</v>
      </c>
      <c r="O23" s="87">
        <f>SUM('Month (GWh)'!O55:O57)</f>
        <v>32844</v>
      </c>
      <c r="S23" s="107"/>
    </row>
    <row r="24" spans="1:19" ht="20.25" customHeight="1" x14ac:dyDescent="0.35">
      <c r="A24" s="150" t="s">
        <v>471</v>
      </c>
      <c r="B24" s="74">
        <f>SUM('Month (GWh)'!B58:B60)</f>
        <v>0</v>
      </c>
      <c r="C24" s="74">
        <f>SUM('Month (GWh)'!C58:C60)</f>
        <v>0</v>
      </c>
      <c r="D24" s="74">
        <f>SUM('Month (GWh)'!D58:D60)</f>
        <v>15054</v>
      </c>
      <c r="E24" s="74">
        <f>SUM('Month (GWh)'!E58:E60)</f>
        <v>0</v>
      </c>
      <c r="F24" s="76">
        <f>SUM('Month (GWh)'!F58:F60)</f>
        <v>15054</v>
      </c>
      <c r="G24" s="74">
        <f>SUM('Month (GWh)'!G58:G60)</f>
        <v>33681</v>
      </c>
      <c r="H24" s="74">
        <f>SUM('Month (GWh)'!H58:H60)</f>
        <v>784</v>
      </c>
      <c r="I24" s="74">
        <f>SUM('Month (GWh)'!I58:I60)</f>
        <v>784</v>
      </c>
      <c r="J24" s="74">
        <f>SUM('Month (GWh)'!J58:J60)</f>
        <v>0</v>
      </c>
      <c r="K24" s="74">
        <f>SUM('Month (GWh)'!K58:K60)</f>
        <v>9605</v>
      </c>
      <c r="L24" s="74">
        <f>SUM('Month (GWh)'!L58:L60)</f>
        <v>0</v>
      </c>
      <c r="M24" s="74">
        <f>SUM('Month (GWh)'!M58:M60)</f>
        <v>0</v>
      </c>
      <c r="N24" s="76">
        <f>SUM('Month (GWh)'!N58:N60)</f>
        <v>44070</v>
      </c>
      <c r="O24" s="87">
        <f>SUM('Month (GWh)'!O58:O60)</f>
        <v>-29016</v>
      </c>
      <c r="S24" s="107"/>
    </row>
    <row r="25" spans="1:19" ht="20.25" customHeight="1" x14ac:dyDescent="0.35">
      <c r="A25" s="150" t="s">
        <v>470</v>
      </c>
      <c r="B25" s="74">
        <f>SUM('Month (GWh)'!B61:B63)</f>
        <v>224</v>
      </c>
      <c r="C25" s="74">
        <f>SUM('Month (GWh)'!C61:C63)</f>
        <v>0</v>
      </c>
      <c r="D25" s="74">
        <f>SUM('Month (GWh)'!D61:D63)</f>
        <v>15991</v>
      </c>
      <c r="E25" s="74">
        <f>SUM('Month (GWh)'!E61:E63)</f>
        <v>0</v>
      </c>
      <c r="F25" s="76">
        <f>SUM('Month (GWh)'!F61:F63)</f>
        <v>16215</v>
      </c>
      <c r="G25" s="74">
        <f>SUM('Month (GWh)'!G61:G63)</f>
        <v>25334</v>
      </c>
      <c r="H25" s="74">
        <f>SUM('Month (GWh)'!H61:H63)</f>
        <v>618</v>
      </c>
      <c r="I25" s="74">
        <f>SUM('Month (GWh)'!I61:I63)</f>
        <v>618</v>
      </c>
      <c r="J25" s="74">
        <f>SUM('Month (GWh)'!J61:J63)</f>
        <v>0</v>
      </c>
      <c r="K25" s="74">
        <f>SUM('Month (GWh)'!K61:K63)</f>
        <v>9157</v>
      </c>
      <c r="L25" s="74">
        <f>SUM('Month (GWh)'!L61:L63)</f>
        <v>0</v>
      </c>
      <c r="M25" s="74">
        <f>SUM('Month (GWh)'!M61:M63)</f>
        <v>0</v>
      </c>
      <c r="N25" s="76">
        <f>SUM('Month (GWh)'!N61:N63)</f>
        <v>35109</v>
      </c>
      <c r="O25" s="87">
        <f>SUM('Month (GWh)'!O61:O63)</f>
        <v>-18894</v>
      </c>
      <c r="S25" s="107"/>
    </row>
    <row r="26" spans="1:19" ht="20.25" customHeight="1" x14ac:dyDescent="0.35">
      <c r="A26" s="150" t="s">
        <v>469</v>
      </c>
      <c r="B26" s="74">
        <f>SUM('Month (GWh)'!B64:B66)</f>
        <v>10893</v>
      </c>
      <c r="C26" s="74">
        <f>SUM('Month (GWh)'!C64:C66)</f>
        <v>0</v>
      </c>
      <c r="D26" s="74">
        <f>SUM('Month (GWh)'!D64:D66)</f>
        <v>34171</v>
      </c>
      <c r="E26" s="74">
        <f>SUM('Month (GWh)'!E64:E66)</f>
        <v>0</v>
      </c>
      <c r="F26" s="76">
        <f>SUM('Month (GWh)'!F64:F66)</f>
        <v>45064</v>
      </c>
      <c r="G26" s="74">
        <f>SUM('Month (GWh)'!G64:G66)</f>
        <v>0</v>
      </c>
      <c r="H26" s="74">
        <f>SUM('Month (GWh)'!H64:H66)</f>
        <v>670</v>
      </c>
      <c r="I26" s="74">
        <f>SUM('Month (GWh)'!I64:I66)</f>
        <v>670</v>
      </c>
      <c r="J26" s="74">
        <f>SUM('Month (GWh)'!J64:J66)</f>
        <v>0</v>
      </c>
      <c r="K26" s="74">
        <f>SUM('Month (GWh)'!K64:K66)</f>
        <v>10404</v>
      </c>
      <c r="L26" s="74">
        <f>SUM('Month (GWh)'!L64:L66)</f>
        <v>0</v>
      </c>
      <c r="M26" s="74">
        <f>SUM('Month (GWh)'!M64:M66)</f>
        <v>0</v>
      </c>
      <c r="N26" s="76">
        <f>SUM('Month (GWh)'!N64:N66)</f>
        <v>11074</v>
      </c>
      <c r="O26" s="87">
        <f>SUM('Month (GWh)'!O64:O66)</f>
        <v>33990</v>
      </c>
      <c r="S26" s="107"/>
    </row>
    <row r="27" spans="1:19" ht="20.25" customHeight="1" x14ac:dyDescent="0.35">
      <c r="A27" s="150" t="s">
        <v>468</v>
      </c>
      <c r="B27" s="74">
        <f>SUM('Month (GWh)'!B67:B69)</f>
        <v>9924</v>
      </c>
      <c r="C27" s="74">
        <f>SUM('Month (GWh)'!C67:C69)</f>
        <v>0</v>
      </c>
      <c r="D27" s="74">
        <f>SUM('Month (GWh)'!D67:D69)</f>
        <v>38222</v>
      </c>
      <c r="E27" s="74">
        <f>SUM('Month (GWh)'!E67:E69)</f>
        <v>0</v>
      </c>
      <c r="F27" s="76">
        <f>SUM('Month (GWh)'!F67:F69)</f>
        <v>48146</v>
      </c>
      <c r="G27" s="74">
        <f>SUM('Month (GWh)'!G67:G69)</f>
        <v>1919</v>
      </c>
      <c r="H27" s="74">
        <f>SUM('Month (GWh)'!H67:H69)</f>
        <v>878</v>
      </c>
      <c r="I27" s="74">
        <f>SUM('Month (GWh)'!I67:I69)</f>
        <v>878</v>
      </c>
      <c r="J27" s="74">
        <f>SUM('Month (GWh)'!J67:J69)</f>
        <v>0</v>
      </c>
      <c r="K27" s="74">
        <f>SUM('Month (GWh)'!K67:K69)</f>
        <v>9321.91</v>
      </c>
      <c r="L27" s="74">
        <f>SUM('Month (GWh)'!L67:L69)</f>
        <v>156.09</v>
      </c>
      <c r="M27" s="74">
        <f>SUM('Month (GWh)'!M67:M69)</f>
        <v>0</v>
      </c>
      <c r="N27" s="76">
        <f>SUM('Month (GWh)'!N67:N69)</f>
        <v>12275</v>
      </c>
      <c r="O27" s="87">
        <f>SUM('Month (GWh)'!O67:O69)</f>
        <v>35871</v>
      </c>
      <c r="S27" s="107"/>
    </row>
    <row r="28" spans="1:19" ht="20.25" customHeight="1" x14ac:dyDescent="0.35">
      <c r="A28" s="150" t="s">
        <v>467</v>
      </c>
      <c r="B28" s="74">
        <f>SUM('Month (GWh)'!B70:B72)</f>
        <v>0</v>
      </c>
      <c r="C28" s="74">
        <f>SUM('Month (GWh)'!C70:C72)</f>
        <v>0</v>
      </c>
      <c r="D28" s="74">
        <f>SUM('Month (GWh)'!D70:D72)</f>
        <v>24566</v>
      </c>
      <c r="E28" s="74">
        <f>SUM('Month (GWh)'!E70:E72)</f>
        <v>0</v>
      </c>
      <c r="F28" s="76">
        <f>SUM('Month (GWh)'!F70:F72)</f>
        <v>24566</v>
      </c>
      <c r="G28" s="74">
        <f>SUM('Month (GWh)'!G70:G72)</f>
        <v>19880</v>
      </c>
      <c r="H28" s="74">
        <f>SUM('Month (GWh)'!H70:H72)</f>
        <v>1240</v>
      </c>
      <c r="I28" s="74">
        <f>SUM('Month (GWh)'!I70:I72)</f>
        <v>1240</v>
      </c>
      <c r="J28" s="74">
        <f>SUM('Month (GWh)'!J70:J72)</f>
        <v>0</v>
      </c>
      <c r="K28" s="74">
        <f>SUM('Month (GWh)'!K70:K72)</f>
        <v>9725.2900000000009</v>
      </c>
      <c r="L28" s="74">
        <f>SUM('Month (GWh)'!L70:L72)</f>
        <v>284.70999999999998</v>
      </c>
      <c r="M28" s="74">
        <f>SUM('Month (GWh)'!M70:M72)</f>
        <v>0</v>
      </c>
      <c r="N28" s="76">
        <f>SUM('Month (GWh)'!N70:N72)</f>
        <v>31130</v>
      </c>
      <c r="O28" s="87">
        <f>SUM('Month (GWh)'!O70:O72)</f>
        <v>-6564</v>
      </c>
      <c r="S28" s="107"/>
    </row>
    <row r="29" spans="1:19" ht="20.25" customHeight="1" x14ac:dyDescent="0.35">
      <c r="A29" s="150" t="s">
        <v>466</v>
      </c>
      <c r="B29" s="74">
        <f>SUM('Month (GWh)'!B73:B75)</f>
        <v>1271</v>
      </c>
      <c r="C29" s="74">
        <f>SUM('Month (GWh)'!C73:C75)</f>
        <v>0</v>
      </c>
      <c r="D29" s="74">
        <f>SUM('Month (GWh)'!D73:D75)</f>
        <v>29573</v>
      </c>
      <c r="E29" s="74">
        <f>SUM('Month (GWh)'!E73:E75)</f>
        <v>1224</v>
      </c>
      <c r="F29" s="76">
        <f>SUM('Month (GWh)'!F73:F75)</f>
        <v>32068</v>
      </c>
      <c r="G29" s="74">
        <f>SUM('Month (GWh)'!G73:G75)</f>
        <v>12278</v>
      </c>
      <c r="H29" s="74">
        <f>SUM('Month (GWh)'!H73:H75)</f>
        <v>951</v>
      </c>
      <c r="I29" s="74">
        <f>SUM('Month (GWh)'!I73:I75)</f>
        <v>951</v>
      </c>
      <c r="J29" s="74">
        <f>SUM('Month (GWh)'!J73:J75)</f>
        <v>0</v>
      </c>
      <c r="K29" s="74">
        <f>SUM('Month (GWh)'!K73:K75)</f>
        <v>9346.5300000000007</v>
      </c>
      <c r="L29" s="74">
        <f>SUM('Month (GWh)'!L73:L75)</f>
        <v>224.47</v>
      </c>
      <c r="M29" s="74">
        <f>SUM('Month (GWh)'!M73:M75)</f>
        <v>0</v>
      </c>
      <c r="N29" s="76">
        <f>SUM('Month (GWh)'!N73:N75)</f>
        <v>22800</v>
      </c>
      <c r="O29" s="87">
        <f>SUM('Month (GWh)'!O73:O75)</f>
        <v>9268</v>
      </c>
      <c r="S29" s="107"/>
    </row>
    <row r="30" spans="1:19" ht="20.25" customHeight="1" x14ac:dyDescent="0.35">
      <c r="A30" s="150" t="s">
        <v>465</v>
      </c>
      <c r="B30" s="74">
        <f>SUM('Month (GWh)'!B76:B78)</f>
        <v>12913</v>
      </c>
      <c r="C30" s="74">
        <f>SUM('Month (GWh)'!C76:C78)</f>
        <v>0</v>
      </c>
      <c r="D30" s="74">
        <f>SUM('Month (GWh)'!D76:D78)</f>
        <v>35533</v>
      </c>
      <c r="E30" s="74">
        <f>SUM('Month (GWh)'!E76:E78)</f>
        <v>4229</v>
      </c>
      <c r="F30" s="76">
        <f>SUM('Month (GWh)'!F76:F78)</f>
        <v>52675</v>
      </c>
      <c r="G30" s="74">
        <f>SUM('Month (GWh)'!G76:G78)</f>
        <v>2563</v>
      </c>
      <c r="H30" s="74">
        <f>SUM('Month (GWh)'!H76:H78)</f>
        <v>1192</v>
      </c>
      <c r="I30" s="74">
        <f>SUM('Month (GWh)'!I76:I78)</f>
        <v>1192</v>
      </c>
      <c r="J30" s="74">
        <f>SUM('Month (GWh)'!J76:J78)</f>
        <v>0</v>
      </c>
      <c r="K30" s="74">
        <f>SUM('Month (GWh)'!K76:K78)</f>
        <v>10063.209999999999</v>
      </c>
      <c r="L30" s="74">
        <f>SUM('Month (GWh)'!L76:L78)</f>
        <v>284.79000000000002</v>
      </c>
      <c r="M30" s="74">
        <f>SUM('Month (GWh)'!M76:M78)</f>
        <v>0</v>
      </c>
      <c r="N30" s="76">
        <f>SUM('Month (GWh)'!N76:N78)</f>
        <v>14103</v>
      </c>
      <c r="O30" s="87">
        <f>SUM('Month (GWh)'!O76:O78)</f>
        <v>38572</v>
      </c>
      <c r="S30" s="107"/>
    </row>
    <row r="31" spans="1:19" ht="20.25" customHeight="1" x14ac:dyDescent="0.35">
      <c r="A31" s="150" t="s">
        <v>464</v>
      </c>
      <c r="B31" s="74">
        <f>SUM('Month (GWh)'!B79:B81)</f>
        <v>26660</v>
      </c>
      <c r="C31" s="74">
        <f>SUM('Month (GWh)'!C79:C81)</f>
        <v>0</v>
      </c>
      <c r="D31" s="74">
        <f>SUM('Month (GWh)'!D79:D81)</f>
        <v>34476</v>
      </c>
      <c r="E31" s="74">
        <f>SUM('Month (GWh)'!E79:E81)</f>
        <v>10845</v>
      </c>
      <c r="F31" s="76">
        <f>SUM('Month (GWh)'!F79:F81)</f>
        <v>71981</v>
      </c>
      <c r="G31" s="74">
        <f>SUM('Month (GWh)'!G79:G81)</f>
        <v>0</v>
      </c>
      <c r="H31" s="74">
        <f>SUM('Month (GWh)'!H79:H81)</f>
        <v>1093</v>
      </c>
      <c r="I31" s="74">
        <f>SUM('Month (GWh)'!I79:I81)</f>
        <v>1093</v>
      </c>
      <c r="J31" s="74">
        <f>SUM('Month (GWh)'!J79:J81)</f>
        <v>0</v>
      </c>
      <c r="K31" s="74">
        <f>SUM('Month (GWh)'!K79:K81)</f>
        <v>10743.73</v>
      </c>
      <c r="L31" s="74">
        <f>SUM('Month (GWh)'!L79:L81)</f>
        <v>321.27</v>
      </c>
      <c r="M31" s="74">
        <f>SUM('Month (GWh)'!M79:M81)</f>
        <v>0</v>
      </c>
      <c r="N31" s="76">
        <f>SUM('Month (GWh)'!N79:N81)</f>
        <v>12158</v>
      </c>
      <c r="O31" s="87">
        <f>SUM('Month (GWh)'!O79:O81)</f>
        <v>59823</v>
      </c>
      <c r="S31" s="107"/>
    </row>
    <row r="32" spans="1:19" ht="20.25" customHeight="1" x14ac:dyDescent="0.35">
      <c r="A32" s="150" t="s">
        <v>463</v>
      </c>
      <c r="B32" s="74">
        <f>SUM('Month (GWh)'!B82:B84)</f>
        <v>998</v>
      </c>
      <c r="C32" s="74">
        <f>SUM('Month (GWh)'!C82:C84)</f>
        <v>0</v>
      </c>
      <c r="D32" s="74">
        <f>SUM('Month (GWh)'!D82:D84)</f>
        <v>24929</v>
      </c>
      <c r="E32" s="74">
        <f>SUM('Month (GWh)'!E82:E84)</f>
        <v>7424</v>
      </c>
      <c r="F32" s="76">
        <f>SUM('Month (GWh)'!F82:F84)</f>
        <v>33351</v>
      </c>
      <c r="G32" s="74">
        <f>SUM('Month (GWh)'!G82:G84)</f>
        <v>20487</v>
      </c>
      <c r="H32" s="74">
        <f>SUM('Month (GWh)'!H82:H84)</f>
        <v>845</v>
      </c>
      <c r="I32" s="74">
        <f>SUM('Month (GWh)'!I82:I84)</f>
        <v>845</v>
      </c>
      <c r="J32" s="74">
        <f>SUM('Month (GWh)'!J82:J84)</f>
        <v>0</v>
      </c>
      <c r="K32" s="74">
        <f>SUM('Month (GWh)'!K82:K84)</f>
        <v>12296.56</v>
      </c>
      <c r="L32" s="74">
        <f>SUM('Month (GWh)'!L82:L84)</f>
        <v>193.44</v>
      </c>
      <c r="M32" s="74">
        <f>SUM('Month (GWh)'!M82:M84)</f>
        <v>0</v>
      </c>
      <c r="N32" s="76">
        <f>SUM('Month (GWh)'!N82:N84)</f>
        <v>33822</v>
      </c>
      <c r="O32" s="87">
        <f>SUM('Month (GWh)'!O82:O84)</f>
        <v>-471</v>
      </c>
      <c r="S32" s="107"/>
    </row>
    <row r="33" spans="1:19" ht="20.25" customHeight="1" x14ac:dyDescent="0.35">
      <c r="A33" s="150" t="s">
        <v>462</v>
      </c>
      <c r="B33" s="74">
        <f>SUM('Month (GWh)'!B85:B87)</f>
        <v>771</v>
      </c>
      <c r="C33" s="74">
        <f>SUM('Month (GWh)'!C85:C87)</f>
        <v>0</v>
      </c>
      <c r="D33" s="74">
        <f>SUM('Month (GWh)'!D85:D87)</f>
        <v>30569</v>
      </c>
      <c r="E33" s="74">
        <f>SUM('Month (GWh)'!E85:E87)</f>
        <v>7048</v>
      </c>
      <c r="F33" s="76">
        <f>SUM('Month (GWh)'!F85:F87)</f>
        <v>38388</v>
      </c>
      <c r="G33" s="74">
        <f>SUM('Month (GWh)'!G85:G87)</f>
        <v>28252</v>
      </c>
      <c r="H33" s="74">
        <f>SUM('Month (GWh)'!H85:H87)</f>
        <v>524</v>
      </c>
      <c r="I33" s="74">
        <f>SUM('Month (GWh)'!I85:I87)</f>
        <v>524</v>
      </c>
      <c r="J33" s="74">
        <f>SUM('Month (GWh)'!J85:J87)</f>
        <v>0</v>
      </c>
      <c r="K33" s="74">
        <f>SUM('Month (GWh)'!K85:K87)</f>
        <v>11220.26</v>
      </c>
      <c r="L33" s="74">
        <f>SUM('Month (GWh)'!L85:L87)</f>
        <v>246.74</v>
      </c>
      <c r="M33" s="74">
        <f>SUM('Month (GWh)'!M85:M87)</f>
        <v>0</v>
      </c>
      <c r="N33" s="76">
        <f>SUM('Month (GWh)'!N85:N87)</f>
        <v>40243</v>
      </c>
      <c r="O33" s="87">
        <f>SUM('Month (GWh)'!O85:O87)</f>
        <v>-1855</v>
      </c>
      <c r="S33" s="107"/>
    </row>
    <row r="34" spans="1:19" ht="20.25" customHeight="1" x14ac:dyDescent="0.35">
      <c r="A34" s="150" t="s">
        <v>461</v>
      </c>
      <c r="B34" s="74">
        <f>SUM('Month (GWh)'!B88:B90)</f>
        <v>2076</v>
      </c>
      <c r="C34" s="74">
        <f>SUM('Month (GWh)'!C88:C90)</f>
        <v>9135</v>
      </c>
      <c r="D34" s="74">
        <f>SUM('Month (GWh)'!D88:D90)</f>
        <v>67062</v>
      </c>
      <c r="E34" s="74">
        <f>SUM('Month (GWh)'!E88:E90)</f>
        <v>12259</v>
      </c>
      <c r="F34" s="76">
        <f>SUM('Month (GWh)'!F88:F90)</f>
        <v>90532</v>
      </c>
      <c r="G34" s="74">
        <f>SUM('Month (GWh)'!G88:G90)</f>
        <v>11455</v>
      </c>
      <c r="H34" s="74">
        <f>SUM('Month (GWh)'!H88:H90)</f>
        <v>909</v>
      </c>
      <c r="I34" s="74">
        <f>SUM('Month (GWh)'!I88:I90)</f>
        <v>909</v>
      </c>
      <c r="J34" s="74">
        <f>SUM('Month (GWh)'!J88:J90)</f>
        <v>0</v>
      </c>
      <c r="K34" s="74">
        <f>SUM('Month (GWh)'!K88:K90)</f>
        <v>11959.24</v>
      </c>
      <c r="L34" s="74">
        <f>SUM('Month (GWh)'!L88:L90)</f>
        <v>265.76</v>
      </c>
      <c r="M34" s="74">
        <f>SUM('Month (GWh)'!M88:M90)</f>
        <v>0</v>
      </c>
      <c r="N34" s="76">
        <f>SUM('Month (GWh)'!N88:N90)</f>
        <v>24589</v>
      </c>
      <c r="O34" s="87">
        <f>SUM('Month (GWh)'!O88:O90)</f>
        <v>65943</v>
      </c>
      <c r="S34" s="107"/>
    </row>
    <row r="35" spans="1:19" ht="20.25" customHeight="1" x14ac:dyDescent="0.35">
      <c r="A35" s="150" t="s">
        <v>460</v>
      </c>
      <c r="B35" s="74">
        <f>SUM('Month (GWh)'!B91:B93)</f>
        <v>3480</v>
      </c>
      <c r="C35" s="74">
        <f>SUM('Month (GWh)'!C91:C93)</f>
        <v>23417.02</v>
      </c>
      <c r="D35" s="74">
        <f>SUM('Month (GWh)'!D91:D93)</f>
        <v>76742.850000000006</v>
      </c>
      <c r="E35" s="74">
        <f>SUM('Month (GWh)'!E91:E93)</f>
        <v>8144.2300000000005</v>
      </c>
      <c r="F35" s="76">
        <f>SUM('Month (GWh)'!F91:F93)</f>
        <v>111784.1</v>
      </c>
      <c r="G35" s="74">
        <f>SUM('Month (GWh)'!G91:G93)</f>
        <v>6136</v>
      </c>
      <c r="H35" s="74">
        <f>SUM('Month (GWh)'!H91:H93)</f>
        <v>848.34</v>
      </c>
      <c r="I35" s="74">
        <f>SUM('Month (GWh)'!I91:I93)</f>
        <v>848.34</v>
      </c>
      <c r="J35" s="74">
        <f>SUM('Month (GWh)'!J91:J93)</f>
        <v>0</v>
      </c>
      <c r="K35" s="74">
        <f>SUM('Month (GWh)'!K91:K93)</f>
        <v>13304.239999999998</v>
      </c>
      <c r="L35" s="74">
        <f>SUM('Month (GWh)'!L91:L93)</f>
        <v>323.07</v>
      </c>
      <c r="M35" s="74">
        <f>SUM('Month (GWh)'!M91:M93)</f>
        <v>0</v>
      </c>
      <c r="N35" s="76">
        <f>SUM('Month (GWh)'!N91:N93)</f>
        <v>20611.650000000001</v>
      </c>
      <c r="O35" s="87">
        <f>SUM('Month (GWh)'!O91:O93)</f>
        <v>91172.45</v>
      </c>
      <c r="S35" s="107"/>
    </row>
    <row r="36" spans="1:19" ht="20.25" customHeight="1" x14ac:dyDescent="0.35">
      <c r="A36" s="150" t="s">
        <v>459</v>
      </c>
      <c r="B36" s="74">
        <f>SUM('Month (GWh)'!B94:B96)</f>
        <v>477</v>
      </c>
      <c r="C36" s="74">
        <f>SUM('Month (GWh)'!C94:C96)</f>
        <v>14927.25</v>
      </c>
      <c r="D36" s="74">
        <f>SUM('Month (GWh)'!D94:D96)</f>
        <v>45203.18</v>
      </c>
      <c r="E36" s="74">
        <f>SUM('Month (GWh)'!E94:E96)</f>
        <v>765.94</v>
      </c>
      <c r="F36" s="76">
        <f>SUM('Month (GWh)'!F94:F96)</f>
        <v>61373.380000000005</v>
      </c>
      <c r="G36" s="74">
        <f>SUM('Month (GWh)'!G94:G96)</f>
        <v>24168</v>
      </c>
      <c r="H36" s="74">
        <f>SUM('Month (GWh)'!H94:H96)</f>
        <v>1002.1</v>
      </c>
      <c r="I36" s="74">
        <f>SUM('Month (GWh)'!I94:I96)</f>
        <v>1002.1</v>
      </c>
      <c r="J36" s="74">
        <f>SUM('Month (GWh)'!J94:J96)</f>
        <v>0</v>
      </c>
      <c r="K36" s="74">
        <f>SUM('Month (GWh)'!K94:K96)</f>
        <v>11026.51</v>
      </c>
      <c r="L36" s="74">
        <f>SUM('Month (GWh)'!L94:L96)</f>
        <v>288.93</v>
      </c>
      <c r="M36" s="74">
        <f>SUM('Month (GWh)'!M94:M96)</f>
        <v>0</v>
      </c>
      <c r="N36" s="76">
        <f>SUM('Month (GWh)'!N94:N96)</f>
        <v>36485.56</v>
      </c>
      <c r="O36" s="87">
        <f>SUM('Month (GWh)'!O94:O96)</f>
        <v>24887.82</v>
      </c>
      <c r="S36" s="107"/>
    </row>
    <row r="37" spans="1:19" ht="20.25" customHeight="1" x14ac:dyDescent="0.35">
      <c r="A37" s="150" t="s">
        <v>458</v>
      </c>
      <c r="B37" s="74">
        <f>SUM('Month (GWh)'!B97:B99)</f>
        <v>68</v>
      </c>
      <c r="C37" s="74">
        <f>SUM('Month (GWh)'!C97:C99)</f>
        <v>10811.31</v>
      </c>
      <c r="D37" s="74">
        <f>SUM('Month (GWh)'!D97:D99)</f>
        <v>37100.89</v>
      </c>
      <c r="E37" s="74">
        <f>SUM('Month (GWh)'!E97:E99)</f>
        <v>796.61</v>
      </c>
      <c r="F37" s="76">
        <f>SUM('Month (GWh)'!F97:F99)</f>
        <v>48776.81</v>
      </c>
      <c r="G37" s="74">
        <f>SUM('Month (GWh)'!G97:G99)</f>
        <v>13039</v>
      </c>
      <c r="H37" s="74">
        <f>SUM('Month (GWh)'!H97:H99)</f>
        <v>1754.5700000000002</v>
      </c>
      <c r="I37" s="74">
        <f>SUM('Month (GWh)'!I97:I99)</f>
        <v>1754.5700000000002</v>
      </c>
      <c r="J37" s="74">
        <f>SUM('Month (GWh)'!J97:J99)</f>
        <v>24.2</v>
      </c>
      <c r="K37" s="74">
        <f>SUM('Month (GWh)'!K97:K99)</f>
        <v>12065.380000000001</v>
      </c>
      <c r="L37" s="74">
        <f>SUM('Month (GWh)'!L97:L99)</f>
        <v>266.89999999999998</v>
      </c>
      <c r="M37" s="74">
        <f>SUM('Month (GWh)'!M97:M99)</f>
        <v>0</v>
      </c>
      <c r="N37" s="76">
        <f>SUM('Month (GWh)'!N97:N99)</f>
        <v>27150.05</v>
      </c>
      <c r="O37" s="87">
        <f>SUM('Month (GWh)'!O97:O99)</f>
        <v>21626.77</v>
      </c>
      <c r="S37" s="107"/>
    </row>
    <row r="38" spans="1:19" ht="20.25" customHeight="1" x14ac:dyDescent="0.35">
      <c r="A38" s="150" t="s">
        <v>457</v>
      </c>
      <c r="B38" s="74">
        <f>SUM('Month (GWh)'!B100:B102)</f>
        <v>2446.16</v>
      </c>
      <c r="C38" s="74">
        <f>SUM('Month (GWh)'!C100:C102)</f>
        <v>27446.84</v>
      </c>
      <c r="D38" s="74">
        <f>SUM('Month (GWh)'!D100:D102)</f>
        <v>66717.08</v>
      </c>
      <c r="E38" s="74">
        <f>SUM('Month (GWh)'!E100:E102)</f>
        <v>5196.3700000000008</v>
      </c>
      <c r="F38" s="76">
        <f>SUM('Month (GWh)'!F100:F102)</f>
        <v>101806.46</v>
      </c>
      <c r="G38" s="74">
        <f>SUM('Month (GWh)'!G100:G102)</f>
        <v>8046.8700000000008</v>
      </c>
      <c r="H38" s="74">
        <f>SUM('Month (GWh)'!H100:H102)</f>
        <v>2752.56</v>
      </c>
      <c r="I38" s="74">
        <f>SUM('Month (GWh)'!I100:I102)</f>
        <v>2752.56</v>
      </c>
      <c r="J38" s="74">
        <f>SUM('Month (GWh)'!J100:J102)</f>
        <v>128.32999999999998</v>
      </c>
      <c r="K38" s="74">
        <f>SUM('Month (GWh)'!K100:K102)</f>
        <v>13439.030000000002</v>
      </c>
      <c r="L38" s="74">
        <f>SUM('Month (GWh)'!L100:L102)</f>
        <v>257.75</v>
      </c>
      <c r="M38" s="74">
        <f>SUM('Month (GWh)'!M100:M102)</f>
        <v>0</v>
      </c>
      <c r="N38" s="76">
        <f>SUM('Month (GWh)'!N100:N102)</f>
        <v>24624.560000000001</v>
      </c>
      <c r="O38" s="87">
        <f>SUM('Month (GWh)'!O100:O102)</f>
        <v>77181.91</v>
      </c>
      <c r="S38" s="107"/>
    </row>
    <row r="39" spans="1:19" ht="20.25" customHeight="1" x14ac:dyDescent="0.35">
      <c r="A39" s="150" t="s">
        <v>456</v>
      </c>
      <c r="B39" s="74">
        <f>SUM('Month (GWh)'!B103:B105)</f>
        <v>8528.9499999999989</v>
      </c>
      <c r="C39" s="74">
        <f>SUM('Month (GWh)'!C103:C105)</f>
        <v>33762.93</v>
      </c>
      <c r="D39" s="74">
        <f>SUM('Month (GWh)'!D103:D105)</f>
        <v>82485.710000000006</v>
      </c>
      <c r="E39" s="74">
        <f>SUM('Month (GWh)'!E103:E105)</f>
        <v>2094.15</v>
      </c>
      <c r="F39" s="76">
        <f>SUM('Month (GWh)'!F103:F105)</f>
        <v>126871.73000000001</v>
      </c>
      <c r="G39" s="74">
        <f>SUM('Month (GWh)'!G103:G105)</f>
        <v>719.6099999999999</v>
      </c>
      <c r="H39" s="74">
        <f>SUM('Month (GWh)'!H103:H105)</f>
        <v>2428.87</v>
      </c>
      <c r="I39" s="74">
        <f>SUM('Month (GWh)'!I103:I105)</f>
        <v>2428.87</v>
      </c>
      <c r="J39" s="74">
        <f>SUM('Month (GWh)'!J103:J105)</f>
        <v>114.00999999999999</v>
      </c>
      <c r="K39" s="74">
        <f>SUM('Month (GWh)'!K103:K105)</f>
        <v>13997.7</v>
      </c>
      <c r="L39" s="74">
        <f>SUM('Month (GWh)'!L103:L105)</f>
        <v>392.98</v>
      </c>
      <c r="M39" s="74">
        <f>SUM('Month (GWh)'!M103:M105)</f>
        <v>0</v>
      </c>
      <c r="N39" s="76">
        <f>SUM('Month (GWh)'!N103:N105)</f>
        <v>17653.16</v>
      </c>
      <c r="O39" s="87">
        <f>SUM('Month (GWh)'!O103:O105)</f>
        <v>109218.57999999999</v>
      </c>
      <c r="S39" s="107"/>
    </row>
    <row r="40" spans="1:19" ht="20.25" customHeight="1" x14ac:dyDescent="0.35">
      <c r="A40" s="150" t="s">
        <v>455</v>
      </c>
      <c r="B40" s="74">
        <f>SUM('Month (GWh)'!B106:B108)</f>
        <v>3292.55</v>
      </c>
      <c r="C40" s="74">
        <f>SUM('Month (GWh)'!C106:C108)</f>
        <v>20789.11</v>
      </c>
      <c r="D40" s="74">
        <f>SUM('Month (GWh)'!D106:D108)</f>
        <v>52574.590000000004</v>
      </c>
      <c r="E40" s="74">
        <f>SUM('Month (GWh)'!E106:E108)</f>
        <v>961.21999999999991</v>
      </c>
      <c r="F40" s="76">
        <f>SUM('Month (GWh)'!F106:F108)</f>
        <v>77617.45</v>
      </c>
      <c r="G40" s="74">
        <f>SUM('Month (GWh)'!G106:G108)</f>
        <v>11075.86</v>
      </c>
      <c r="H40" s="74">
        <f>SUM('Month (GWh)'!H106:H108)</f>
        <v>3274.91</v>
      </c>
      <c r="I40" s="74">
        <f>SUM('Month (GWh)'!I106:I108)</f>
        <v>3274.91</v>
      </c>
      <c r="J40" s="74">
        <f>SUM('Month (GWh)'!J106:J108)</f>
        <v>82.19</v>
      </c>
      <c r="K40" s="74">
        <f>SUM('Month (GWh)'!K106:K108)</f>
        <v>12838.18</v>
      </c>
      <c r="L40" s="74">
        <f>SUM('Month (GWh)'!L106:L108)</f>
        <v>308.68</v>
      </c>
      <c r="M40" s="74">
        <f>SUM('Month (GWh)'!M106:M108)</f>
        <v>0</v>
      </c>
      <c r="N40" s="76">
        <f>SUM('Month (GWh)'!N106:N108)</f>
        <v>27579.83</v>
      </c>
      <c r="O40" s="87">
        <f>SUM('Month (GWh)'!O106:O108)</f>
        <v>50037.62</v>
      </c>
      <c r="S40" s="107"/>
    </row>
    <row r="41" spans="1:19" ht="20.25" customHeight="1" x14ac:dyDescent="0.35">
      <c r="A41" s="150" t="s">
        <v>454</v>
      </c>
      <c r="B41" s="74">
        <f>SUM('Month (GWh)'!B109:B111)</f>
        <v>8.86</v>
      </c>
      <c r="C41" s="74">
        <f>SUM('Month (GWh)'!C109:C111)</f>
        <v>14235.84</v>
      </c>
      <c r="D41" s="74">
        <f>SUM('Month (GWh)'!D109:D111)</f>
        <v>53691.64</v>
      </c>
      <c r="E41" s="74">
        <f>SUM('Month (GWh)'!E109:E111)</f>
        <v>796.58</v>
      </c>
      <c r="F41" s="76">
        <f>SUM('Month (GWh)'!F109:F111)</f>
        <v>68732.91</v>
      </c>
      <c r="G41" s="74">
        <f>SUM('Month (GWh)'!G109:G111)</f>
        <v>16445.739999999998</v>
      </c>
      <c r="H41" s="74">
        <f>SUM('Month (GWh)'!H109:H111)</f>
        <v>2148.59</v>
      </c>
      <c r="I41" s="74">
        <f>SUM('Month (GWh)'!I109:I111)</f>
        <v>2148.59</v>
      </c>
      <c r="J41" s="74">
        <f>SUM('Month (GWh)'!J109:J111)</f>
        <v>107.58</v>
      </c>
      <c r="K41" s="74">
        <f>SUM('Month (GWh)'!K109:K111)</f>
        <v>12222.369999999999</v>
      </c>
      <c r="L41" s="74">
        <f>SUM('Month (GWh)'!L109:L111)</f>
        <v>248.02</v>
      </c>
      <c r="M41" s="74">
        <f>SUM('Month (GWh)'!M109:M111)</f>
        <v>0</v>
      </c>
      <c r="N41" s="76">
        <f>SUM('Month (GWh)'!N109:N111)</f>
        <v>31172.28</v>
      </c>
      <c r="O41" s="87">
        <f>SUM('Month (GWh)'!O109:O111)</f>
        <v>37560.639999999999</v>
      </c>
      <c r="S41" s="107"/>
    </row>
    <row r="42" spans="1:19" ht="20.25" customHeight="1" x14ac:dyDescent="0.35">
      <c r="A42" s="150" t="s">
        <v>453</v>
      </c>
      <c r="B42" s="74">
        <f>SUM('Month (GWh)'!B112:B114)</f>
        <v>343.76</v>
      </c>
      <c r="C42" s="74">
        <f>SUM('Month (GWh)'!C112:C114)</f>
        <v>21775.21</v>
      </c>
      <c r="D42" s="74">
        <f>SUM('Month (GWh)'!D112:D114)</f>
        <v>96830.43</v>
      </c>
      <c r="E42" s="74">
        <f>SUM('Month (GWh)'!E112:E114)</f>
        <v>5193.54</v>
      </c>
      <c r="F42" s="76">
        <f>SUM('Month (GWh)'!F112:F114)</f>
        <v>124142.95000000001</v>
      </c>
      <c r="G42" s="74">
        <f>SUM('Month (GWh)'!G112:G114)</f>
        <v>17708.170000000002</v>
      </c>
      <c r="H42" s="74">
        <f>SUM('Month (GWh)'!H112:H114)</f>
        <v>2536.33</v>
      </c>
      <c r="I42" s="74">
        <f>SUM('Month (GWh)'!I112:I114)</f>
        <v>2536.33</v>
      </c>
      <c r="J42" s="74">
        <f>SUM('Month (GWh)'!J112:J114)</f>
        <v>85.31</v>
      </c>
      <c r="K42" s="74">
        <f>SUM('Month (GWh)'!K112:K114)</f>
        <v>13904.949999999999</v>
      </c>
      <c r="L42" s="74">
        <f>SUM('Month (GWh)'!L112:L114)</f>
        <v>347.28</v>
      </c>
      <c r="M42" s="74">
        <f>SUM('Month (GWh)'!M112:M114)</f>
        <v>0</v>
      </c>
      <c r="N42" s="76">
        <f>SUM('Month (GWh)'!N112:N114)</f>
        <v>34582.04</v>
      </c>
      <c r="O42" s="87">
        <f>SUM('Month (GWh)'!O112:O114)</f>
        <v>89560.91</v>
      </c>
      <c r="S42" s="107"/>
    </row>
    <row r="43" spans="1:19" ht="20.25" customHeight="1" x14ac:dyDescent="0.35">
      <c r="A43" s="150" t="s">
        <v>452</v>
      </c>
      <c r="B43" s="74">
        <f>SUM('Month (GWh)'!B115:B117)</f>
        <v>1464.27</v>
      </c>
      <c r="C43" s="74">
        <f>SUM('Month (GWh)'!C115:C117)</f>
        <v>25423.360000000001</v>
      </c>
      <c r="D43" s="74">
        <f>SUM('Month (GWh)'!D115:D117)</f>
        <v>102020.51</v>
      </c>
      <c r="E43" s="74">
        <f>SUM('Month (GWh)'!E115:E117)</f>
        <v>13422.8</v>
      </c>
      <c r="F43" s="76">
        <f>SUM('Month (GWh)'!F115:F117)</f>
        <v>142330.95000000001</v>
      </c>
      <c r="G43" s="74">
        <f>SUM('Month (GWh)'!G115:G117)</f>
        <v>15334.419999999998</v>
      </c>
      <c r="H43" s="74">
        <f>SUM('Month (GWh)'!H115:H117)</f>
        <v>3527.4</v>
      </c>
      <c r="I43" s="74">
        <f>SUM('Month (GWh)'!I115:I117)</f>
        <v>3527.4</v>
      </c>
      <c r="J43" s="74">
        <f>SUM('Month (GWh)'!J115:J117)</f>
        <v>84.240000000000009</v>
      </c>
      <c r="K43" s="74">
        <f>SUM('Month (GWh)'!K115:K117)</f>
        <v>13852.970000000001</v>
      </c>
      <c r="L43" s="74">
        <f>SUM('Month (GWh)'!L115:L117)</f>
        <v>380.08</v>
      </c>
      <c r="M43" s="74">
        <f>SUM('Month (GWh)'!M115:M117)</f>
        <v>0</v>
      </c>
      <c r="N43" s="76">
        <f>SUM('Month (GWh)'!N115:N117)</f>
        <v>33179.11</v>
      </c>
      <c r="O43" s="87">
        <f>SUM('Month (GWh)'!O115:O117)</f>
        <v>109151.82999999999</v>
      </c>
      <c r="S43" s="107"/>
    </row>
    <row r="44" spans="1:19" ht="20.25" customHeight="1" x14ac:dyDescent="0.35">
      <c r="A44" s="150" t="s">
        <v>451</v>
      </c>
      <c r="B44" s="74">
        <f>SUM('Month (GWh)'!B118:B120)</f>
        <v>0</v>
      </c>
      <c r="C44" s="74">
        <f>SUM('Month (GWh)'!C118:C120)</f>
        <v>13979.23</v>
      </c>
      <c r="D44" s="74">
        <f>SUM('Month (GWh)'!D118:D120)</f>
        <v>51882.109999999993</v>
      </c>
      <c r="E44" s="74">
        <f>SUM('Month (GWh)'!E118:E120)</f>
        <v>19025.23</v>
      </c>
      <c r="F44" s="76">
        <f>SUM('Month (GWh)'!F118:F120)</f>
        <v>84886.59</v>
      </c>
      <c r="G44" s="74">
        <f>SUM('Month (GWh)'!G118:G120)</f>
        <v>26229.38</v>
      </c>
      <c r="H44" s="74">
        <f>SUM('Month (GWh)'!H118:H120)</f>
        <v>4033.13</v>
      </c>
      <c r="I44" s="74">
        <f>SUM('Month (GWh)'!I118:I120)</f>
        <v>4033.13</v>
      </c>
      <c r="J44" s="74">
        <f>SUM('Month (GWh)'!J118:J120)</f>
        <v>65.12</v>
      </c>
      <c r="K44" s="74">
        <f>SUM('Month (GWh)'!K118:K120)</f>
        <v>13346.939999999999</v>
      </c>
      <c r="L44" s="74">
        <f>SUM('Month (GWh)'!L118:L120)</f>
        <v>308.68</v>
      </c>
      <c r="M44" s="74">
        <f>SUM('Month (GWh)'!M118:M120)</f>
        <v>0</v>
      </c>
      <c r="N44" s="76">
        <f>SUM('Month (GWh)'!N118:N120)</f>
        <v>43983.25</v>
      </c>
      <c r="O44" s="87">
        <f>SUM('Month (GWh)'!O118:O120)</f>
        <v>40903.339999999997</v>
      </c>
      <c r="S44" s="107"/>
    </row>
    <row r="45" spans="1:19" ht="20.25" customHeight="1" x14ac:dyDescent="0.35">
      <c r="A45" s="150" t="s">
        <v>450</v>
      </c>
      <c r="B45" s="74">
        <f>SUM('Month (GWh)'!B121:B123)</f>
        <v>58.98</v>
      </c>
      <c r="C45" s="74">
        <f>SUM('Month (GWh)'!C121:C123)</f>
        <v>7277.3399999999992</v>
      </c>
      <c r="D45" s="74">
        <f>SUM('Month (GWh)'!D121:D123)</f>
        <v>43646</v>
      </c>
      <c r="E45" s="74">
        <f>SUM('Month (GWh)'!E121:E123)</f>
        <v>30321.5</v>
      </c>
      <c r="F45" s="76">
        <f>SUM('Month (GWh)'!F121:F123)</f>
        <v>81303.83</v>
      </c>
      <c r="G45" s="74">
        <f>SUM('Month (GWh)'!G121:G123)</f>
        <v>12444.04</v>
      </c>
      <c r="H45" s="74">
        <f>SUM('Month (GWh)'!H121:H123)</f>
        <v>2040.9599999999998</v>
      </c>
      <c r="I45" s="74">
        <f>SUM('Month (GWh)'!I121:I123)</f>
        <v>2040.9599999999998</v>
      </c>
      <c r="J45" s="74">
        <f>SUM('Month (GWh)'!J121:J123)</f>
        <v>62.89</v>
      </c>
      <c r="K45" s="74">
        <f>SUM('Month (GWh)'!K121:K123)</f>
        <v>11655.800000000001</v>
      </c>
      <c r="L45" s="74">
        <f>SUM('Month (GWh)'!L121:L123)</f>
        <v>302.57</v>
      </c>
      <c r="M45" s="74">
        <f>SUM('Month (GWh)'!M121:M123)</f>
        <v>0</v>
      </c>
      <c r="N45" s="76">
        <f>SUM('Month (GWh)'!N121:N123)</f>
        <v>26506.260000000002</v>
      </c>
      <c r="O45" s="87">
        <f>SUM('Month (GWh)'!O121:O123)</f>
        <v>54797.570000000007</v>
      </c>
      <c r="S45" s="107"/>
    </row>
    <row r="46" spans="1:19" ht="20.25" customHeight="1" x14ac:dyDescent="0.35">
      <c r="A46" s="150" t="s">
        <v>449</v>
      </c>
      <c r="B46" s="74">
        <f>SUM('Month (GWh)'!B124:B126)</f>
        <v>6421.9800000000005</v>
      </c>
      <c r="C46" s="74">
        <f>SUM('Month (GWh)'!C124:C126)</f>
        <v>22848.620000000003</v>
      </c>
      <c r="D46" s="74">
        <f>SUM('Month (GWh)'!D124:D126)</f>
        <v>77284.12</v>
      </c>
      <c r="E46" s="74">
        <f>SUM('Month (GWh)'!E124:E126)</f>
        <v>49467.990000000005</v>
      </c>
      <c r="F46" s="76">
        <f>SUM('Month (GWh)'!F124:F126)</f>
        <v>156022.72999999998</v>
      </c>
      <c r="G46" s="74">
        <f>SUM('Month (GWh)'!G124:G126)</f>
        <v>8076.32</v>
      </c>
      <c r="H46" s="74">
        <f>SUM('Month (GWh)'!H124:H126)</f>
        <v>3489.9300000000003</v>
      </c>
      <c r="I46" s="74">
        <f>SUM('Month (GWh)'!I124:I126)</f>
        <v>3489.9300000000003</v>
      </c>
      <c r="J46" s="74">
        <f>SUM('Month (GWh)'!J124:J126)</f>
        <v>55.67</v>
      </c>
      <c r="K46" s="74">
        <f>SUM('Month (GWh)'!K124:K126)</f>
        <v>14143.58</v>
      </c>
      <c r="L46" s="74">
        <f>SUM('Month (GWh)'!L124:L126)</f>
        <v>366.52</v>
      </c>
      <c r="M46" s="74">
        <f>SUM('Month (GWh)'!M124:M126)</f>
        <v>0</v>
      </c>
      <c r="N46" s="76">
        <f>SUM('Month (GWh)'!N124:N126)</f>
        <v>26132.02</v>
      </c>
      <c r="O46" s="87">
        <f>SUM('Month (GWh)'!O124:O126)</f>
        <v>129890.7</v>
      </c>
      <c r="S46" s="107"/>
    </row>
    <row r="47" spans="1:19" ht="20.25" customHeight="1" x14ac:dyDescent="0.35">
      <c r="A47" s="150" t="s">
        <v>448</v>
      </c>
      <c r="B47" s="74">
        <f>SUM('Month (GWh)'!B127:B129)</f>
        <v>5759.0199999999995</v>
      </c>
      <c r="C47" s="74">
        <f>SUM('Month (GWh)'!C127:C129)</f>
        <v>30035.42</v>
      </c>
      <c r="D47" s="74">
        <f>SUM('Month (GWh)'!D127:D129)</f>
        <v>99407.94</v>
      </c>
      <c r="E47" s="74">
        <f>SUM('Month (GWh)'!E127:E129)</f>
        <v>48753.68</v>
      </c>
      <c r="F47" s="76">
        <f>SUM('Month (GWh)'!F127:F129)</f>
        <v>183956.08000000002</v>
      </c>
      <c r="G47" s="74">
        <f>SUM('Month (GWh)'!G127:G129)</f>
        <v>4121.82</v>
      </c>
      <c r="H47" s="74">
        <f>SUM('Month (GWh)'!H127:H129)</f>
        <v>4436.6900000000005</v>
      </c>
      <c r="I47" s="74">
        <f>SUM('Month (GWh)'!I127:I129)</f>
        <v>4436.6900000000005</v>
      </c>
      <c r="J47" s="74">
        <f>SUM('Month (GWh)'!J127:J129)</f>
        <v>42.64</v>
      </c>
      <c r="K47" s="74">
        <f>SUM('Month (GWh)'!K127:K129)</f>
        <v>13749.63</v>
      </c>
      <c r="L47" s="74">
        <f>SUM('Month (GWh)'!L127:L129)</f>
        <v>361.07</v>
      </c>
      <c r="M47" s="74">
        <f>SUM('Month (GWh)'!M127:M129)</f>
        <v>0</v>
      </c>
      <c r="N47" s="76">
        <f>SUM('Month (GWh)'!N127:N129)</f>
        <v>22711.84</v>
      </c>
      <c r="O47" s="87">
        <f>SUM('Month (GWh)'!O127:O129)</f>
        <v>161244.24</v>
      </c>
      <c r="S47" s="107"/>
    </row>
    <row r="48" spans="1:19" ht="20.25" customHeight="1" x14ac:dyDescent="0.35">
      <c r="A48" s="150" t="s">
        <v>447</v>
      </c>
      <c r="B48" s="74">
        <f>SUM('Month (GWh)'!B130:B132)</f>
        <v>0</v>
      </c>
      <c r="C48" s="74">
        <f>SUM('Month (GWh)'!C130:C132)</f>
        <v>17958.5</v>
      </c>
      <c r="D48" s="74">
        <f>SUM('Month (GWh)'!D130:D132)</f>
        <v>66120.67</v>
      </c>
      <c r="E48" s="74">
        <f>SUM('Month (GWh)'!E130:E132)</f>
        <v>49206.119999999995</v>
      </c>
      <c r="F48" s="76">
        <f>SUM('Month (GWh)'!F130:F132)</f>
        <v>133285.29999999999</v>
      </c>
      <c r="G48" s="74">
        <f>SUM('Month (GWh)'!G130:G132)</f>
        <v>38726.630000000005</v>
      </c>
      <c r="H48" s="74">
        <f>SUM('Month (GWh)'!H130:H132)</f>
        <v>4688.04</v>
      </c>
      <c r="I48" s="74">
        <f>SUM('Month (GWh)'!I130:I132)</f>
        <v>4688.04</v>
      </c>
      <c r="J48" s="74">
        <f>SUM('Month (GWh)'!J130:J132)</f>
        <v>30.03</v>
      </c>
      <c r="K48" s="74">
        <f>SUM('Month (GWh)'!K130:K132)</f>
        <v>13363.07</v>
      </c>
      <c r="L48" s="74">
        <f>SUM('Month (GWh)'!L130:L132)</f>
        <v>267.53999999999996</v>
      </c>
      <c r="M48" s="74">
        <f>SUM('Month (GWh)'!M130:M132)</f>
        <v>0</v>
      </c>
      <c r="N48" s="76">
        <f>SUM('Month (GWh)'!N130:N132)</f>
        <v>57075.31</v>
      </c>
      <c r="O48" s="87">
        <f>SUM('Month (GWh)'!O130:O132)</f>
        <v>76209.98</v>
      </c>
      <c r="S48" s="107"/>
    </row>
    <row r="49" spans="1:19" ht="20.25" customHeight="1" x14ac:dyDescent="0.35">
      <c r="A49" s="150" t="s">
        <v>446</v>
      </c>
      <c r="B49" s="74">
        <f>SUM('Month (GWh)'!B133:B135)</f>
        <v>0</v>
      </c>
      <c r="C49" s="74">
        <f>SUM('Month (GWh)'!C133:C135)</f>
        <v>13713.27</v>
      </c>
      <c r="D49" s="74">
        <f>SUM('Month (GWh)'!D133:D135)</f>
        <v>39027.120000000003</v>
      </c>
      <c r="E49" s="74">
        <f>SUM('Month (GWh)'!E133:E135)</f>
        <v>44496.09</v>
      </c>
      <c r="F49" s="76">
        <f>SUM('Month (GWh)'!F133:F135)</f>
        <v>97236.45</v>
      </c>
      <c r="G49" s="74">
        <f>SUM('Month (GWh)'!G133:G135)</f>
        <v>32841.22</v>
      </c>
      <c r="H49" s="74">
        <f>SUM('Month (GWh)'!H133:H135)</f>
        <v>2423.7600000000002</v>
      </c>
      <c r="I49" s="74">
        <f>SUM('Month (GWh)'!I133:I135)</f>
        <v>2423.7600000000002</v>
      </c>
      <c r="J49" s="74">
        <f>SUM('Month (GWh)'!J133:J135)</f>
        <v>38.07</v>
      </c>
      <c r="K49" s="74">
        <f>SUM('Month (GWh)'!K133:K135)</f>
        <v>13269.02</v>
      </c>
      <c r="L49" s="74">
        <f>SUM('Month (GWh)'!L133:L135)</f>
        <v>315.77</v>
      </c>
      <c r="M49" s="74">
        <f>SUM('Month (GWh)'!M133:M135)</f>
        <v>0</v>
      </c>
      <c r="N49" s="76">
        <f>SUM('Month (GWh)'!N133:N135)</f>
        <v>48887.85</v>
      </c>
      <c r="O49" s="87">
        <f>SUM('Month (GWh)'!O133:O135)</f>
        <v>48348.61</v>
      </c>
      <c r="S49" s="107"/>
    </row>
    <row r="50" spans="1:19" ht="20.25" customHeight="1" x14ac:dyDescent="0.35">
      <c r="A50" s="150" t="s">
        <v>445</v>
      </c>
      <c r="B50" s="74">
        <f>SUM('Month (GWh)'!B136:B138)</f>
        <v>7809.17</v>
      </c>
      <c r="C50" s="74">
        <f>SUM('Month (GWh)'!C136:C138)</f>
        <v>25412.78</v>
      </c>
      <c r="D50" s="74">
        <f>SUM('Month (GWh)'!D136:D138)</f>
        <v>94175.5</v>
      </c>
      <c r="E50" s="74">
        <f>SUM('Month (GWh)'!E136:E138)</f>
        <v>64390.11</v>
      </c>
      <c r="F50" s="76">
        <f>SUM('Month (GWh)'!F136:F138)</f>
        <v>191787.55</v>
      </c>
      <c r="G50" s="74">
        <f>SUM('Month (GWh)'!G136:G138)</f>
        <v>20242.669999999998</v>
      </c>
      <c r="H50" s="74">
        <f>SUM('Month (GWh)'!H136:H138)</f>
        <v>4281.93</v>
      </c>
      <c r="I50" s="74">
        <f>SUM('Month (GWh)'!I136:I138)</f>
        <v>4281.93</v>
      </c>
      <c r="J50" s="74">
        <f>SUM('Month (GWh)'!J136:J138)</f>
        <v>46.78</v>
      </c>
      <c r="K50" s="74">
        <f>SUM('Month (GWh)'!K136:K138)</f>
        <v>14556.92</v>
      </c>
      <c r="L50" s="74">
        <f>SUM('Month (GWh)'!L136:L138)</f>
        <v>382.69</v>
      </c>
      <c r="M50" s="74">
        <f>SUM('Month (GWh)'!M136:M138)</f>
        <v>0</v>
      </c>
      <c r="N50" s="76">
        <f>SUM('Month (GWh)'!N136:N138)</f>
        <v>39511</v>
      </c>
      <c r="O50" s="87">
        <f>SUM('Month (GWh)'!O136:O138)</f>
        <v>152276.53999999998</v>
      </c>
      <c r="S50" s="107"/>
    </row>
    <row r="51" spans="1:19" ht="20.25" customHeight="1" x14ac:dyDescent="0.35">
      <c r="A51" s="150" t="s">
        <v>444</v>
      </c>
      <c r="B51" s="74">
        <f>SUM('Month (GWh)'!B139:B141)</f>
        <v>3967.5299999999997</v>
      </c>
      <c r="C51" s="74">
        <f>SUM('Month (GWh)'!C139:C141)</f>
        <v>18378.68</v>
      </c>
      <c r="D51" s="74">
        <f>SUM('Month (GWh)'!D139:D141)</f>
        <v>81755.72</v>
      </c>
      <c r="E51" s="74">
        <f>SUM('Month (GWh)'!E139:E141)</f>
        <v>79545.14</v>
      </c>
      <c r="F51" s="76">
        <f>SUM('Month (GWh)'!F139:F141)</f>
        <v>183647.08</v>
      </c>
      <c r="G51" s="74">
        <f>SUM('Month (GWh)'!G139:G141)</f>
        <v>2402.2200000000003</v>
      </c>
      <c r="H51" s="74">
        <f>SUM('Month (GWh)'!H139:H141)</f>
        <v>5058.87</v>
      </c>
      <c r="I51" s="74">
        <f>SUM('Month (GWh)'!I139:I141)</f>
        <v>5058.87</v>
      </c>
      <c r="J51" s="74">
        <f>SUM('Month (GWh)'!J139:J141)</f>
        <v>44.09</v>
      </c>
      <c r="K51" s="74">
        <f>SUM('Month (GWh)'!K139:K141)</f>
        <v>13631.01</v>
      </c>
      <c r="L51" s="74">
        <f>SUM('Month (GWh)'!L139:L141)</f>
        <v>311.94</v>
      </c>
      <c r="M51" s="74">
        <f>SUM('Month (GWh)'!M139:M141)</f>
        <v>0</v>
      </c>
      <c r="N51" s="76">
        <f>SUM('Month (GWh)'!N139:N141)</f>
        <v>21448.12</v>
      </c>
      <c r="O51" s="87">
        <f>SUM('Month (GWh)'!O139:O141)</f>
        <v>162198.97</v>
      </c>
      <c r="S51" s="107"/>
    </row>
    <row r="52" spans="1:19" ht="20.25" customHeight="1" x14ac:dyDescent="0.35">
      <c r="A52" s="150" t="s">
        <v>443</v>
      </c>
      <c r="B52" s="74">
        <f>SUM('Month (GWh)'!B142:B144)</f>
        <v>0</v>
      </c>
      <c r="C52" s="74">
        <f>SUM('Month (GWh)'!C142:C144)</f>
        <v>15087.970000000001</v>
      </c>
      <c r="D52" s="74">
        <f>SUM('Month (GWh)'!D142:D144)</f>
        <v>34382.21</v>
      </c>
      <c r="E52" s="74">
        <f>SUM('Month (GWh)'!E142:E144)</f>
        <v>82736.41</v>
      </c>
      <c r="F52" s="76">
        <f>SUM('Month (GWh)'!F142:F144)</f>
        <v>132206.6</v>
      </c>
      <c r="G52" s="74">
        <f>SUM('Month (GWh)'!G142:G144)</f>
        <v>35474.92</v>
      </c>
      <c r="H52" s="74">
        <f>SUM('Month (GWh)'!H142:H144)</f>
        <v>4325.83</v>
      </c>
      <c r="I52" s="74">
        <f>SUM('Month (GWh)'!I142:I144)</f>
        <v>4325.83</v>
      </c>
      <c r="J52" s="74">
        <f>SUM('Month (GWh)'!J142:J144)</f>
        <v>30.470000000000002</v>
      </c>
      <c r="K52" s="74">
        <f>SUM('Month (GWh)'!K142:K144)</f>
        <v>13055.11</v>
      </c>
      <c r="L52" s="74">
        <f>SUM('Month (GWh)'!L142:L144)</f>
        <v>289.36</v>
      </c>
      <c r="M52" s="74">
        <f>SUM('Month (GWh)'!M142:M144)</f>
        <v>0</v>
      </c>
      <c r="N52" s="76">
        <f>SUM('Month (GWh)'!N142:N144)</f>
        <v>53175.69</v>
      </c>
      <c r="O52" s="87">
        <f>SUM('Month (GWh)'!O142:O144)</f>
        <v>79030.899999999994</v>
      </c>
      <c r="S52" s="107"/>
    </row>
    <row r="53" spans="1:19" ht="20.25" customHeight="1" x14ac:dyDescent="0.35">
      <c r="A53" s="150" t="s">
        <v>442</v>
      </c>
      <c r="B53" s="74">
        <f>SUM('Month (GWh)'!B145:B147)</f>
        <v>0</v>
      </c>
      <c r="C53" s="74">
        <f>SUM('Month (GWh)'!C145:C147)</f>
        <v>13610.64</v>
      </c>
      <c r="D53" s="74">
        <f>SUM('Month (GWh)'!D145:D147)</f>
        <v>50075.91</v>
      </c>
      <c r="E53" s="74">
        <f>SUM('Month (GWh)'!E145:E147)</f>
        <v>60813.75</v>
      </c>
      <c r="F53" s="76">
        <f>SUM('Month (GWh)'!F145:F147)</f>
        <v>124500.29999999999</v>
      </c>
      <c r="G53" s="74">
        <f>SUM('Month (GWh)'!G145:G147)</f>
        <v>33033.049999999996</v>
      </c>
      <c r="H53" s="74">
        <f>SUM('Month (GWh)'!H145:H147)</f>
        <v>3685.94</v>
      </c>
      <c r="I53" s="74">
        <f>SUM('Month (GWh)'!I145:I147)</f>
        <v>3685.94</v>
      </c>
      <c r="J53" s="74">
        <f>SUM('Month (GWh)'!J145:J147)</f>
        <v>24.48</v>
      </c>
      <c r="K53" s="74">
        <f>SUM('Month (GWh)'!K145:K147)</f>
        <v>14602.1</v>
      </c>
      <c r="L53" s="74">
        <f>SUM('Month (GWh)'!L145:L147)</f>
        <v>251.17000000000002</v>
      </c>
      <c r="M53" s="74">
        <f>SUM('Month (GWh)'!M145:M147)</f>
        <v>0</v>
      </c>
      <c r="N53" s="76">
        <f>SUM('Month (GWh)'!N145:N147)</f>
        <v>51596.740000000005</v>
      </c>
      <c r="O53" s="87">
        <f>SUM('Month (GWh)'!O145:O147)</f>
        <v>72903.56</v>
      </c>
      <c r="S53" s="107"/>
    </row>
    <row r="54" spans="1:19" ht="20.25" customHeight="1" x14ac:dyDescent="0.35">
      <c r="A54" s="150" t="s">
        <v>441</v>
      </c>
      <c r="B54" s="74">
        <f>SUM('Month (GWh)'!B148:B150)</f>
        <v>64.069999999999993</v>
      </c>
      <c r="C54" s="74">
        <f>SUM('Month (GWh)'!C148:C150)</f>
        <v>21923.8</v>
      </c>
      <c r="D54" s="74">
        <f>SUM('Month (GWh)'!D148:D150)</f>
        <v>83428.7</v>
      </c>
      <c r="E54" s="74">
        <f>SUM('Month (GWh)'!E148:E150)</f>
        <v>51698.93</v>
      </c>
      <c r="F54" s="76">
        <f>SUM('Month (GWh)'!F148:F150)</f>
        <v>157115.5</v>
      </c>
      <c r="G54" s="74">
        <f>SUM('Month (GWh)'!G148:G150)</f>
        <v>30616.080000000002</v>
      </c>
      <c r="H54" s="74">
        <f>SUM('Month (GWh)'!H148:H150)</f>
        <v>4473.04</v>
      </c>
      <c r="I54" s="74">
        <f>SUM('Month (GWh)'!I148:I150)</f>
        <v>4473.04</v>
      </c>
      <c r="J54" s="74">
        <f>SUM('Month (GWh)'!J148:J150)</f>
        <v>21</v>
      </c>
      <c r="K54" s="74">
        <f>SUM('Month (GWh)'!K148:K150)</f>
        <v>15545.84</v>
      </c>
      <c r="L54" s="74">
        <f>SUM('Month (GWh)'!L148:L150)</f>
        <v>354.93</v>
      </c>
      <c r="M54" s="74">
        <f>SUM('Month (GWh)'!M148:M150)</f>
        <v>0</v>
      </c>
      <c r="N54" s="76">
        <f>SUM('Month (GWh)'!N148:N150)</f>
        <v>51010.920000000006</v>
      </c>
      <c r="O54" s="87">
        <f>SUM('Month (GWh)'!O148:O150)</f>
        <v>106104.58</v>
      </c>
      <c r="S54" s="107"/>
    </row>
    <row r="55" spans="1:19" ht="20.25" customHeight="1" x14ac:dyDescent="0.35">
      <c r="A55" s="150" t="s">
        <v>440</v>
      </c>
      <c r="B55" s="74">
        <f>SUM('Month (GWh)'!B151:B153)</f>
        <v>340.9</v>
      </c>
      <c r="C55" s="74">
        <f>SUM('Month (GWh)'!C151:C153)</f>
        <v>26970.12</v>
      </c>
      <c r="D55" s="74">
        <f>SUM('Month (GWh)'!D151:D153)</f>
        <v>100881.70999999999</v>
      </c>
      <c r="E55" s="74">
        <f>SUM('Month (GWh)'!E151:E153)</f>
        <v>39224.449999999997</v>
      </c>
      <c r="F55" s="76">
        <f>SUM('Month (GWh)'!F151:F153)</f>
        <v>167417.18</v>
      </c>
      <c r="G55" s="74">
        <f>SUM('Month (GWh)'!G151:G153)</f>
        <v>9920.16</v>
      </c>
      <c r="H55" s="74">
        <f>SUM('Month (GWh)'!H151:H153)</f>
        <v>6409.21</v>
      </c>
      <c r="I55" s="74">
        <f>SUM('Month (GWh)'!I151:I153)</f>
        <v>6409.21</v>
      </c>
      <c r="J55" s="74">
        <f>SUM('Month (GWh)'!J151:J153)</f>
        <v>19.78</v>
      </c>
      <c r="K55" s="74">
        <f>SUM('Month (GWh)'!K151:K153)</f>
        <v>13352.56</v>
      </c>
      <c r="L55" s="74">
        <f>SUM('Month (GWh)'!L151:L153)</f>
        <v>346.07</v>
      </c>
      <c r="M55" s="74">
        <f>SUM('Month (GWh)'!M151:M153)</f>
        <v>0</v>
      </c>
      <c r="N55" s="76">
        <f>SUM('Month (GWh)'!N151:N153)</f>
        <v>30047.769999999997</v>
      </c>
      <c r="O55" s="87">
        <f>SUM('Month (GWh)'!O151:O153)</f>
        <v>137369.41</v>
      </c>
      <c r="S55" s="107"/>
    </row>
    <row r="56" spans="1:19" ht="20.25" customHeight="1" x14ac:dyDescent="0.35">
      <c r="A56" s="150" t="s">
        <v>439</v>
      </c>
      <c r="B56" s="74">
        <f>SUM('Month (GWh)'!B154:B156)</f>
        <v>121.53</v>
      </c>
      <c r="C56" s="74">
        <f>SUM('Month (GWh)'!C154:C156)</f>
        <v>17604.46</v>
      </c>
      <c r="D56" s="74">
        <f>SUM('Month (GWh)'!D154:D156)</f>
        <v>58108.89</v>
      </c>
      <c r="E56" s="74">
        <f>SUM('Month (GWh)'!E154:E156)</f>
        <v>48076.31</v>
      </c>
      <c r="F56" s="76">
        <f>SUM('Month (GWh)'!F154:F156)</f>
        <v>123911.19</v>
      </c>
      <c r="G56" s="74">
        <f>SUM('Month (GWh)'!G154:G156)</f>
        <v>15399.82</v>
      </c>
      <c r="H56" s="74">
        <f>SUM('Month (GWh)'!H154:H156)</f>
        <v>6680.2800000000007</v>
      </c>
      <c r="I56" s="74">
        <f>SUM('Month (GWh)'!I154:I156)</f>
        <v>6680.2800000000007</v>
      </c>
      <c r="J56" s="74">
        <f>SUM('Month (GWh)'!J154:J156)</f>
        <v>14.24</v>
      </c>
      <c r="K56" s="74">
        <f>SUM('Month (GWh)'!K154:K156)</f>
        <v>15075.18</v>
      </c>
      <c r="L56" s="74">
        <f>SUM('Month (GWh)'!L154:L156)</f>
        <v>144.62</v>
      </c>
      <c r="M56" s="74">
        <f>SUM('Month (GWh)'!M154:M156)</f>
        <v>0</v>
      </c>
      <c r="N56" s="76">
        <f>SUM('Month (GWh)'!N154:N156)</f>
        <v>37314.15</v>
      </c>
      <c r="O56" s="87">
        <f>SUM('Month (GWh)'!O154:O156)</f>
        <v>86597.040000000008</v>
      </c>
      <c r="S56" s="107"/>
    </row>
    <row r="57" spans="1:19" ht="20.25" customHeight="1" x14ac:dyDescent="0.35">
      <c r="A57" s="150" t="s">
        <v>438</v>
      </c>
      <c r="B57" s="74">
        <f>SUM('Month (GWh)'!B157:B159)</f>
        <v>66</v>
      </c>
      <c r="C57" s="74">
        <f>SUM('Month (GWh)'!C157:C159)</f>
        <v>10317.39</v>
      </c>
      <c r="D57" s="74">
        <f>SUM('Month (GWh)'!D157:D159)</f>
        <v>51696.77</v>
      </c>
      <c r="E57" s="74">
        <f>SUM('Month (GWh)'!E157:E159)</f>
        <v>35223.42</v>
      </c>
      <c r="F57" s="76">
        <f>SUM('Month (GWh)'!F157:F159)</f>
        <v>97303.579999999987</v>
      </c>
      <c r="G57" s="74">
        <f>SUM('Month (GWh)'!G157:G159)</f>
        <v>24101.739999999998</v>
      </c>
      <c r="H57" s="74">
        <f>SUM('Month (GWh)'!H157:H159)</f>
        <v>5008.0700000000006</v>
      </c>
      <c r="I57" s="74">
        <f>SUM('Month (GWh)'!I157:I159)</f>
        <v>5008.0700000000006</v>
      </c>
      <c r="J57" s="74">
        <f>SUM('Month (GWh)'!J157:J159)</f>
        <v>8.4499999999999993</v>
      </c>
      <c r="K57" s="74">
        <f>SUM('Month (GWh)'!K157:K159)</f>
        <v>14979.919999999998</v>
      </c>
      <c r="L57" s="74">
        <f>SUM('Month (GWh)'!L157:L159)</f>
        <v>37</v>
      </c>
      <c r="M57" s="74">
        <f>SUM('Month (GWh)'!M157:M159)</f>
        <v>0</v>
      </c>
      <c r="N57" s="76">
        <f>SUM('Month (GWh)'!N157:N159)</f>
        <v>44135.18</v>
      </c>
      <c r="O57" s="87">
        <f>SUM('Month (GWh)'!O157:O159)</f>
        <v>53168.41</v>
      </c>
      <c r="S57" s="107"/>
    </row>
    <row r="58" spans="1:19" ht="20.25" customHeight="1" x14ac:dyDescent="0.35">
      <c r="A58" s="150" t="s">
        <v>437</v>
      </c>
      <c r="B58" s="74">
        <f>SUM('Month (GWh)'!B160:B162)</f>
        <v>13735.19</v>
      </c>
      <c r="C58" s="74">
        <f>SUM('Month (GWh)'!C160:C162)</f>
        <v>23366.5</v>
      </c>
      <c r="D58" s="74">
        <f>SUM('Month (GWh)'!D160:D162)</f>
        <v>101048.85</v>
      </c>
      <c r="E58" s="74">
        <f>SUM('Month (GWh)'!E160:E162)</f>
        <v>27573.5</v>
      </c>
      <c r="F58" s="76">
        <f>SUM('Month (GWh)'!F160:F162)</f>
        <v>165724.04999999999</v>
      </c>
      <c r="G58" s="74">
        <f>SUM('Month (GWh)'!G160:G162)</f>
        <v>921.40000000000009</v>
      </c>
      <c r="H58" s="74">
        <f>SUM('Month (GWh)'!H160:H162)</f>
        <v>5630.9800000000005</v>
      </c>
      <c r="I58" s="74">
        <f>SUM('Month (GWh)'!I160:I162)</f>
        <v>5630.9800000000005</v>
      </c>
      <c r="J58" s="74">
        <f>SUM('Month (GWh)'!J160:J162)</f>
        <v>6.87</v>
      </c>
      <c r="K58" s="74">
        <f>SUM('Month (GWh)'!K160:K162)</f>
        <v>13356.8</v>
      </c>
      <c r="L58" s="74">
        <f>SUM('Month (GWh)'!L160:L162)</f>
        <v>297.47000000000003</v>
      </c>
      <c r="M58" s="74">
        <f>SUM('Month (GWh)'!M160:M162)</f>
        <v>0</v>
      </c>
      <c r="N58" s="76">
        <f>SUM('Month (GWh)'!N160:N162)</f>
        <v>20213.52</v>
      </c>
      <c r="O58" s="87">
        <f>SUM('Month (GWh)'!O160:O162)</f>
        <v>145510.52000000002</v>
      </c>
      <c r="S58" s="107"/>
    </row>
    <row r="59" spans="1:19" ht="20.25" customHeight="1" x14ac:dyDescent="0.35">
      <c r="A59" s="150" t="s">
        <v>436</v>
      </c>
      <c r="B59" s="74">
        <f>SUM('Month (GWh)'!B163:B165)</f>
        <v>27914.940000000002</v>
      </c>
      <c r="C59" s="74">
        <f>SUM('Month (GWh)'!C163:C165)</f>
        <v>30713.39</v>
      </c>
      <c r="D59" s="74">
        <f>SUM('Month (GWh)'!D163:D165)</f>
        <v>108559.04999999999</v>
      </c>
      <c r="E59" s="74">
        <f>SUM('Month (GWh)'!E163:E165)</f>
        <v>16226.15</v>
      </c>
      <c r="F59" s="76">
        <f>SUM('Month (GWh)'!F163:F165)</f>
        <v>183413.54</v>
      </c>
      <c r="G59" s="74">
        <f>SUM('Month (GWh)'!G163:G165)</f>
        <v>356.25</v>
      </c>
      <c r="H59" s="74">
        <f>SUM('Month (GWh)'!H163:H165)</f>
        <v>5265.59</v>
      </c>
      <c r="I59" s="74">
        <f>SUM('Month (GWh)'!I163:I165)</f>
        <v>5265.59</v>
      </c>
      <c r="J59" s="74">
        <f>SUM('Month (GWh)'!J163:J165)</f>
        <v>4.62</v>
      </c>
      <c r="K59" s="74">
        <f>SUM('Month (GWh)'!K163:K165)</f>
        <v>13351.41</v>
      </c>
      <c r="L59" s="74">
        <f>SUM('Month (GWh)'!L163:L165)</f>
        <v>421.5</v>
      </c>
      <c r="M59" s="74">
        <f>SUM('Month (GWh)'!M163:M165)</f>
        <v>0</v>
      </c>
      <c r="N59" s="76">
        <f>SUM('Month (GWh)'!N163:N165)</f>
        <v>19399.349999999999</v>
      </c>
      <c r="O59" s="87">
        <f>SUM('Month (GWh)'!O163:O165)</f>
        <v>164014.18</v>
      </c>
      <c r="S59" s="107"/>
    </row>
    <row r="60" spans="1:19" ht="20.25" customHeight="1" x14ac:dyDescent="0.35">
      <c r="A60" s="150" t="s">
        <v>435</v>
      </c>
      <c r="B60" s="74">
        <f>SUM('Month (GWh)'!B166:B168)</f>
        <v>1578.6100000000001</v>
      </c>
      <c r="C60" s="74">
        <f>SUM('Month (GWh)'!C166:C168)</f>
        <v>15902.130000000001</v>
      </c>
      <c r="D60" s="74">
        <f>SUM('Month (GWh)'!D166:D168)</f>
        <v>69399.17</v>
      </c>
      <c r="E60" s="74">
        <f>SUM('Month (GWh)'!E166:E168)</f>
        <v>44195.74</v>
      </c>
      <c r="F60" s="76">
        <f>SUM('Month (GWh)'!F166:F168)</f>
        <v>131075.65</v>
      </c>
      <c r="G60" s="74">
        <f>SUM('Month (GWh)'!G166:G168)</f>
        <v>14314.59</v>
      </c>
      <c r="H60" s="74">
        <f>SUM('Month (GWh)'!H166:H168)</f>
        <v>4234.93</v>
      </c>
      <c r="I60" s="74">
        <f>SUM('Month (GWh)'!I166:I168)</f>
        <v>4234.93</v>
      </c>
      <c r="J60" s="74">
        <f>SUM('Month (GWh)'!J166:J168)</f>
        <v>1.2</v>
      </c>
      <c r="K60" s="74">
        <f>SUM('Month (GWh)'!K166:K168)</f>
        <v>14157.189999999999</v>
      </c>
      <c r="L60" s="74">
        <f>SUM('Month (GWh)'!L166:L168)</f>
        <v>293.84000000000003</v>
      </c>
      <c r="M60" s="74">
        <f>SUM('Month (GWh)'!M166:M168)</f>
        <v>0</v>
      </c>
      <c r="N60" s="76">
        <f>SUM('Month (GWh)'!N166:N168)</f>
        <v>33001.75</v>
      </c>
      <c r="O60" s="87">
        <f>SUM('Month (GWh)'!O166:O168)</f>
        <v>98073.91</v>
      </c>
      <c r="S60" s="107"/>
    </row>
    <row r="61" spans="1:19" ht="20.25" customHeight="1" x14ac:dyDescent="0.35">
      <c r="A61" s="150" t="s">
        <v>434</v>
      </c>
      <c r="B61" s="74">
        <f>SUM('Month (GWh)'!B169:B171)</f>
        <v>275.39999999999998</v>
      </c>
      <c r="C61" s="74">
        <f>SUM('Month (GWh)'!C169:C171)</f>
        <v>10513.36</v>
      </c>
      <c r="D61" s="74">
        <f>SUM('Month (GWh)'!D169:D171)</f>
        <v>48402.22</v>
      </c>
      <c r="E61" s="74">
        <f>SUM('Month (GWh)'!E169:E171)</f>
        <v>19427.599999999999</v>
      </c>
      <c r="F61" s="76">
        <f>SUM('Month (GWh)'!F169:F171)</f>
        <v>78618.559999999998</v>
      </c>
      <c r="G61" s="74">
        <f>SUM('Month (GWh)'!G169:G171)</f>
        <v>10915.27</v>
      </c>
      <c r="H61" s="74">
        <f>SUM('Month (GWh)'!H169:H171)</f>
        <v>4927.03</v>
      </c>
      <c r="I61" s="74">
        <f>SUM('Month (GWh)'!I169:I171)</f>
        <v>4927.03</v>
      </c>
      <c r="J61" s="74">
        <f>SUM('Month (GWh)'!J169:J171)</f>
        <v>1</v>
      </c>
      <c r="K61" s="74">
        <f>SUM('Month (GWh)'!K169:K171)</f>
        <v>12589.08</v>
      </c>
      <c r="L61" s="74">
        <f>SUM('Month (GWh)'!L169:L171)</f>
        <v>188.01</v>
      </c>
      <c r="M61" s="74">
        <f>SUM('Month (GWh)'!M169:M171)</f>
        <v>0</v>
      </c>
      <c r="N61" s="76">
        <f>SUM('Month (GWh)'!N169:N171)</f>
        <v>28620.399999999998</v>
      </c>
      <c r="O61" s="87">
        <f>SUM('Month (GWh)'!O169:O171)</f>
        <v>49998.16</v>
      </c>
      <c r="S61" s="107"/>
    </row>
    <row r="62" spans="1:19" ht="20.25" customHeight="1" x14ac:dyDescent="0.35">
      <c r="A62" s="150" t="s">
        <v>433</v>
      </c>
      <c r="B62" s="74">
        <f>SUM('Month (GWh)'!B172:B174)</f>
        <v>5597.9</v>
      </c>
      <c r="C62" s="74">
        <f>SUM('Month (GWh)'!C172:C174)</f>
        <v>24390.53</v>
      </c>
      <c r="D62" s="74">
        <f>SUM('Month (GWh)'!D172:D174)</f>
        <v>92273.13</v>
      </c>
      <c r="E62" s="74">
        <f>SUM('Month (GWh)'!E172:E174)</f>
        <v>22770.84</v>
      </c>
      <c r="F62" s="76">
        <f>SUM('Month (GWh)'!F172:F174)</f>
        <v>145032.41</v>
      </c>
      <c r="G62" s="74">
        <f>SUM('Month (GWh)'!G172:G174)</f>
        <v>1871.73</v>
      </c>
      <c r="H62" s="74">
        <f>SUM('Month (GWh)'!H172:H174)</f>
        <v>4169.4800000000005</v>
      </c>
      <c r="I62" s="74">
        <f>SUM('Month (GWh)'!I172:I174)</f>
        <v>4169.4800000000005</v>
      </c>
      <c r="J62" s="74">
        <f>SUM('Month (GWh)'!J172:J174)</f>
        <v>12.72</v>
      </c>
      <c r="K62" s="74">
        <f>SUM('Month (GWh)'!K172:K174)</f>
        <v>12159.369999999999</v>
      </c>
      <c r="L62" s="74">
        <f>SUM('Month (GWh)'!L172:L174)</f>
        <v>347.21000000000004</v>
      </c>
      <c r="M62" s="74">
        <f>SUM('Month (GWh)'!M172:M174)</f>
        <v>0</v>
      </c>
      <c r="N62" s="76">
        <f>SUM('Month (GWh)'!N172:N174)</f>
        <v>18560.5</v>
      </c>
      <c r="O62" s="87">
        <f>SUM('Month (GWh)'!O172:O174)</f>
        <v>126471.9</v>
      </c>
      <c r="S62" s="107"/>
    </row>
    <row r="63" spans="1:19" ht="20.25" customHeight="1" x14ac:dyDescent="0.35">
      <c r="A63" s="150" t="s">
        <v>432</v>
      </c>
      <c r="B63" s="74">
        <f>SUM('Month (GWh)'!B175:B177)</f>
        <v>3218.4599999999996</v>
      </c>
      <c r="C63" s="74">
        <f>SUM('Month (GWh)'!C175:C177)</f>
        <v>29789.780000000002</v>
      </c>
      <c r="D63" s="74">
        <f>SUM('Month (GWh)'!D175:D177)</f>
        <v>97065.43</v>
      </c>
      <c r="E63" s="74">
        <f>SUM('Month (GWh)'!E175:E177)</f>
        <v>12911.18</v>
      </c>
      <c r="F63" s="76">
        <f>SUM('Month (GWh)'!F175:F177)</f>
        <v>142984.83000000002</v>
      </c>
      <c r="G63" s="74">
        <f>SUM('Month (GWh)'!G175:G177)</f>
        <v>585.51</v>
      </c>
      <c r="H63" s="74">
        <f>SUM('Month (GWh)'!H175:H177)</f>
        <v>5792.55</v>
      </c>
      <c r="I63" s="74">
        <f>SUM('Month (GWh)'!I175:I177)</f>
        <v>5792.55</v>
      </c>
      <c r="J63" s="74">
        <f>SUM('Month (GWh)'!J175:J177)</f>
        <v>4.96</v>
      </c>
      <c r="K63" s="74">
        <f>SUM('Month (GWh)'!K175:K177)</f>
        <v>12499.07</v>
      </c>
      <c r="L63" s="74">
        <f>SUM('Month (GWh)'!L175:L177)</f>
        <v>366.83</v>
      </c>
      <c r="M63" s="74">
        <f>SUM('Month (GWh)'!M175:M177)</f>
        <v>0</v>
      </c>
      <c r="N63" s="76">
        <f>SUM('Month (GWh)'!N175:N177)</f>
        <v>19248.91</v>
      </c>
      <c r="O63" s="87">
        <f>SUM('Month (GWh)'!O175:O177)</f>
        <v>123735.94</v>
      </c>
      <c r="S63" s="107"/>
    </row>
    <row r="64" spans="1:19" ht="20.25" customHeight="1" x14ac:dyDescent="0.35">
      <c r="A64" s="150" t="s">
        <v>431</v>
      </c>
      <c r="B64" s="74">
        <f>SUM('Month (GWh)'!B178:B180)</f>
        <v>0</v>
      </c>
      <c r="C64" s="74">
        <f>SUM('Month (GWh)'!C178:C180)</f>
        <v>14671.1</v>
      </c>
      <c r="D64" s="74">
        <f>SUM('Month (GWh)'!D178:D180)</f>
        <v>46712.93</v>
      </c>
      <c r="E64" s="74">
        <f>SUM('Month (GWh)'!E178:E180)</f>
        <v>43973.47</v>
      </c>
      <c r="F64" s="76">
        <f>SUM('Month (GWh)'!F178:F180)</f>
        <v>105357.48999999999</v>
      </c>
      <c r="G64" s="74">
        <f>SUM('Month (GWh)'!G178:G180)</f>
        <v>19107.990000000002</v>
      </c>
      <c r="H64" s="74">
        <f>SUM('Month (GWh)'!H178:H180)</f>
        <v>5514.93</v>
      </c>
      <c r="I64" s="74">
        <f>SUM('Month (GWh)'!I178:I180)</f>
        <v>5514.93</v>
      </c>
      <c r="J64" s="74">
        <f>SUM('Month (GWh)'!J178:J180)</f>
        <v>2.06</v>
      </c>
      <c r="K64" s="74">
        <f>SUM('Month (GWh)'!K178:K180)</f>
        <v>12704.310000000001</v>
      </c>
      <c r="L64" s="74">
        <f>SUM('Month (GWh)'!L178:L180)</f>
        <v>270.64999999999998</v>
      </c>
      <c r="M64" s="74">
        <f>SUM('Month (GWh)'!M178:M180)</f>
        <v>0</v>
      </c>
      <c r="N64" s="76">
        <f>SUM('Month (GWh)'!N178:N180)</f>
        <v>37599.949999999997</v>
      </c>
      <c r="O64" s="87">
        <f>SUM('Month (GWh)'!O178:O180)</f>
        <v>67757.56</v>
      </c>
      <c r="S64" s="107"/>
    </row>
    <row r="65" spans="1:19" ht="20.25" customHeight="1" x14ac:dyDescent="0.35">
      <c r="A65" s="150" t="s">
        <v>430</v>
      </c>
      <c r="B65" s="74">
        <f>SUM('Month (GWh)'!B181:B183)</f>
        <v>0</v>
      </c>
      <c r="C65" s="74">
        <f>SUM('Month (GWh)'!C181:C183)</f>
        <v>9130.25</v>
      </c>
      <c r="D65" s="74">
        <f>SUM('Month (GWh)'!D181:D183)</f>
        <v>40408.630000000005</v>
      </c>
      <c r="E65" s="74">
        <f>SUM('Month (GWh)'!E181:E183)</f>
        <v>40150.92</v>
      </c>
      <c r="F65" s="76">
        <f>SUM('Month (GWh)'!F181:F183)</f>
        <v>89689.81</v>
      </c>
      <c r="G65" s="74">
        <f>SUM('Month (GWh)'!G181:G183)</f>
        <v>21743.88</v>
      </c>
      <c r="H65" s="74">
        <f>SUM('Month (GWh)'!H181:H183)</f>
        <v>3760.63</v>
      </c>
      <c r="I65" s="74">
        <f>SUM('Month (GWh)'!I181:I183)</f>
        <v>3760.63</v>
      </c>
      <c r="J65" s="74">
        <f>SUM('Month (GWh)'!J181:J183)</f>
        <v>1.8800000000000001</v>
      </c>
      <c r="K65" s="74">
        <f>SUM('Month (GWh)'!K181:K183)</f>
        <v>11960.19</v>
      </c>
      <c r="L65" s="74">
        <f>SUM('Month (GWh)'!L181:L183)</f>
        <v>255.65</v>
      </c>
      <c r="M65" s="74">
        <f>SUM('Month (GWh)'!M181:M183)</f>
        <v>0</v>
      </c>
      <c r="N65" s="76">
        <f>SUM('Month (GWh)'!N181:N183)</f>
        <v>37722.229999999996</v>
      </c>
      <c r="O65" s="87">
        <f>SUM('Month (GWh)'!O181:O183)</f>
        <v>51967.57</v>
      </c>
      <c r="S65" s="107"/>
    </row>
    <row r="66" spans="1:19" ht="20.25" customHeight="1" x14ac:dyDescent="0.35">
      <c r="A66" s="150" t="s">
        <v>429</v>
      </c>
      <c r="B66" s="74">
        <f>SUM('Month (GWh)'!B184:B186)</f>
        <v>730.12</v>
      </c>
      <c r="C66" s="74">
        <f>SUM('Month (GWh)'!C184:C186)</f>
        <v>16701.48</v>
      </c>
      <c r="D66" s="74">
        <f>SUM('Month (GWh)'!D184:D186)</f>
        <v>94630.53</v>
      </c>
      <c r="E66" s="74">
        <f>SUM('Month (GWh)'!E184:E186)</f>
        <v>26874.29</v>
      </c>
      <c r="F66" s="76">
        <f>SUM('Month (GWh)'!F184:F186)</f>
        <v>138936.41999999998</v>
      </c>
      <c r="G66" s="74">
        <f>SUM('Month (GWh)'!G184:G186)</f>
        <v>6636.37</v>
      </c>
      <c r="H66" s="74">
        <f>SUM('Month (GWh)'!H184:H186)</f>
        <v>3783.58</v>
      </c>
      <c r="I66" s="74">
        <f>SUM('Month (GWh)'!I184:I186)</f>
        <v>3783.58</v>
      </c>
      <c r="J66" s="74">
        <f>SUM('Month (GWh)'!J184:J186)</f>
        <v>0</v>
      </c>
      <c r="K66" s="74">
        <f>SUM('Month (GWh)'!K184:K186)</f>
        <v>10573.36</v>
      </c>
      <c r="L66" s="74">
        <f>SUM('Month (GWh)'!L184:L186)</f>
        <v>374.09000000000003</v>
      </c>
      <c r="M66" s="74">
        <f>SUM('Month (GWh)'!M184:M186)</f>
        <v>0</v>
      </c>
      <c r="N66" s="76">
        <f>SUM('Month (GWh)'!N184:N186)</f>
        <v>21367.41</v>
      </c>
      <c r="O66" s="87">
        <f>SUM('Month (GWh)'!O184:O186)</f>
        <v>117569.01000000001</v>
      </c>
      <c r="S66" s="107"/>
    </row>
    <row r="67" spans="1:19" ht="20.25" customHeight="1" x14ac:dyDescent="0.35">
      <c r="A67" s="150" t="s">
        <v>428</v>
      </c>
      <c r="B67" s="74">
        <f>SUM('Month (GWh)'!B187:B189)</f>
        <v>2114.1999999999998</v>
      </c>
      <c r="C67" s="74">
        <f>SUM('Month (GWh)'!C187:C189)</f>
        <v>22596.410000000003</v>
      </c>
      <c r="D67" s="74">
        <f>SUM('Month (GWh)'!D187:D189)</f>
        <v>96530.540000000008</v>
      </c>
      <c r="E67" s="74">
        <f>SUM('Month (GWh)'!E187:E189)</f>
        <v>35618.03</v>
      </c>
      <c r="F67" s="76">
        <f>SUM('Month (GWh)'!F187:F189)</f>
        <v>156859.18</v>
      </c>
      <c r="G67" s="74">
        <f>SUM('Month (GWh)'!G187:G189)</f>
        <v>5894.3099999999995</v>
      </c>
      <c r="H67" s="74">
        <f>SUM('Month (GWh)'!H187:H189)</f>
        <v>6188.97</v>
      </c>
      <c r="I67" s="74">
        <f>SUM('Month (GWh)'!I187:I189)</f>
        <v>6188.97</v>
      </c>
      <c r="J67" s="74">
        <f>SUM('Month (GWh)'!J187:J189)</f>
        <v>1.1400000000000001</v>
      </c>
      <c r="K67" s="74">
        <f>SUM('Month (GWh)'!K187:K189)</f>
        <v>11932.21</v>
      </c>
      <c r="L67" s="74">
        <f>SUM('Month (GWh)'!L187:L189)</f>
        <v>392.89</v>
      </c>
      <c r="M67" s="74">
        <f>SUM('Month (GWh)'!M187:M189)</f>
        <v>1046.32</v>
      </c>
      <c r="N67" s="76">
        <f>SUM('Month (GWh)'!N187:N189)</f>
        <v>25455.839999999997</v>
      </c>
      <c r="O67" s="87">
        <f>SUM('Month (GWh)'!O187:O189)</f>
        <v>131403.34999999998</v>
      </c>
      <c r="S67" s="107"/>
    </row>
    <row r="68" spans="1:19" ht="20.25" customHeight="1" x14ac:dyDescent="0.35">
      <c r="A68" s="150" t="s">
        <v>427</v>
      </c>
      <c r="B68" s="74">
        <f>SUM('Month (GWh)'!B190:B192)</f>
        <v>2</v>
      </c>
      <c r="C68" s="74">
        <f>SUM('Month (GWh)'!C190:C192)</f>
        <v>3296.12</v>
      </c>
      <c r="D68" s="74">
        <f>SUM('Month (GWh)'!D190:D192)</f>
        <v>54571.770000000004</v>
      </c>
      <c r="E68" s="74">
        <f>SUM('Month (GWh)'!E190:E192)</f>
        <v>36580.54</v>
      </c>
      <c r="F68" s="76">
        <f>SUM('Month (GWh)'!F190:F192)</f>
        <v>94450.45</v>
      </c>
      <c r="G68" s="74">
        <f>SUM('Month (GWh)'!G190:G192)</f>
        <v>20436.78</v>
      </c>
      <c r="H68" s="74">
        <f>SUM('Month (GWh)'!H190:H192)</f>
        <v>4820.99</v>
      </c>
      <c r="I68" s="74">
        <f>SUM('Month (GWh)'!I190:I192)</f>
        <v>4820.99</v>
      </c>
      <c r="J68" s="74">
        <f>SUM('Month (GWh)'!J190:J192)</f>
        <v>0.64</v>
      </c>
      <c r="K68" s="74">
        <f>SUM('Month (GWh)'!K190:K192)</f>
        <v>12041.599999999999</v>
      </c>
      <c r="L68" s="74">
        <f>SUM('Month (GWh)'!L190:L192)</f>
        <v>252.91</v>
      </c>
      <c r="M68" s="74">
        <f>SUM('Month (GWh)'!M190:M192)</f>
        <v>1047.3</v>
      </c>
      <c r="N68" s="76">
        <f>SUM('Month (GWh)'!N190:N192)</f>
        <v>38600.22</v>
      </c>
      <c r="O68" s="87">
        <f>SUM('Month (GWh)'!O190:O192)</f>
        <v>55850.229999999996</v>
      </c>
      <c r="S68" s="107"/>
    </row>
    <row r="69" spans="1:19" ht="20.25" customHeight="1" x14ac:dyDescent="0.35">
      <c r="A69" s="150" t="s">
        <v>426</v>
      </c>
      <c r="B69" s="74">
        <f>SUM('Month (GWh)'!B193:B195)</f>
        <v>0</v>
      </c>
      <c r="C69" s="74">
        <f>SUM('Month (GWh)'!C193:C195)</f>
        <v>264.42</v>
      </c>
      <c r="D69" s="74">
        <f>SUM('Month (GWh)'!D193:D195)</f>
        <v>65133.23</v>
      </c>
      <c r="E69" s="74">
        <f>SUM('Month (GWh)'!E193:E195)</f>
        <v>39206.949999999997</v>
      </c>
      <c r="F69" s="76">
        <f>SUM('Month (GWh)'!F193:F195)</f>
        <v>104604.59000000001</v>
      </c>
      <c r="G69" s="74">
        <f>SUM('Month (GWh)'!G193:G195)</f>
        <v>34252.04</v>
      </c>
      <c r="H69" s="74">
        <f>SUM('Month (GWh)'!H193:H195)</f>
        <v>4995.12</v>
      </c>
      <c r="I69" s="74">
        <f>SUM('Month (GWh)'!I193:I195)</f>
        <v>4995.12</v>
      </c>
      <c r="J69" s="74">
        <f>SUM('Month (GWh)'!J193:J195)</f>
        <v>1.1000000000000001</v>
      </c>
      <c r="K69" s="74">
        <f>SUM('Month (GWh)'!K193:K195)</f>
        <v>11765.66</v>
      </c>
      <c r="L69" s="74">
        <f>SUM('Month (GWh)'!L193:L195)</f>
        <v>217.16</v>
      </c>
      <c r="M69" s="74">
        <f>SUM('Month (GWh)'!M193:M195)</f>
        <v>910.99</v>
      </c>
      <c r="N69" s="76">
        <f>SUM('Month (GWh)'!N193:N195)</f>
        <v>52142.070000000007</v>
      </c>
      <c r="O69" s="87">
        <f>SUM('Month (GWh)'!O193:O195)</f>
        <v>52462.52</v>
      </c>
      <c r="S69" s="107"/>
    </row>
    <row r="70" spans="1:19" ht="20.25" customHeight="1" x14ac:dyDescent="0.35">
      <c r="A70" s="150" t="s">
        <v>425</v>
      </c>
      <c r="B70" s="74">
        <f>SUM('Month (GWh)'!B196:B198)</f>
        <v>0</v>
      </c>
      <c r="C70" s="74">
        <f>SUM('Month (GWh)'!C196:C198)</f>
        <v>9775.91</v>
      </c>
      <c r="D70" s="74">
        <f>SUM('Month (GWh)'!D196:D198)</f>
        <v>91706.989999999991</v>
      </c>
      <c r="E70" s="74">
        <f>SUM('Month (GWh)'!E196:E198)</f>
        <v>41000.949999999997</v>
      </c>
      <c r="F70" s="76">
        <f>SUM('Month (GWh)'!F196:F198)</f>
        <v>142483.85999999999</v>
      </c>
      <c r="G70" s="74">
        <f>SUM('Month (GWh)'!G196:G198)</f>
        <v>23881.94</v>
      </c>
      <c r="H70" s="74">
        <f>SUM('Month (GWh)'!H196:H198)</f>
        <v>4784.18</v>
      </c>
      <c r="I70" s="74">
        <f>SUM('Month (GWh)'!I196:I198)</f>
        <v>4784.18</v>
      </c>
      <c r="J70" s="74">
        <f>SUM('Month (GWh)'!J196:J198)</f>
        <v>0.7</v>
      </c>
      <c r="K70" s="74">
        <f>SUM('Month (GWh)'!K196:K198)</f>
        <v>11158.99</v>
      </c>
      <c r="L70" s="74">
        <f>SUM('Month (GWh)'!L196:L198)</f>
        <v>329.28999999999996</v>
      </c>
      <c r="M70" s="74">
        <f>SUM('Month (GWh)'!M196:M198)</f>
        <v>0</v>
      </c>
      <c r="N70" s="76">
        <f>SUM('Month (GWh)'!N196:N198)</f>
        <v>40155.11</v>
      </c>
      <c r="O70" s="87">
        <f>SUM('Month (GWh)'!O196:O198)</f>
        <v>102328.75</v>
      </c>
      <c r="S70" s="107"/>
    </row>
    <row r="71" spans="1:19" ht="20.25" customHeight="1" x14ac:dyDescent="0.35">
      <c r="A71" s="150" t="s">
        <v>424</v>
      </c>
      <c r="B71" s="74">
        <f>SUM('Month (GWh)'!B199:B201)</f>
        <v>836.45</v>
      </c>
      <c r="C71" s="74">
        <f>SUM('Month (GWh)'!C199:C201)</f>
        <v>22393.57</v>
      </c>
      <c r="D71" s="74">
        <f>SUM('Month (GWh)'!D199:D201)</f>
        <v>102107.39</v>
      </c>
      <c r="E71" s="74">
        <f>SUM('Month (GWh)'!E199:E201)</f>
        <v>27664.71</v>
      </c>
      <c r="F71" s="76">
        <f>SUM('Month (GWh)'!F199:F201)</f>
        <v>153002.12</v>
      </c>
      <c r="G71" s="74">
        <f>SUM('Month (GWh)'!G199:G201)</f>
        <v>5498.9400000000005</v>
      </c>
      <c r="H71" s="74">
        <f>SUM('Month (GWh)'!H199:H201)</f>
        <v>5202.1399999999994</v>
      </c>
      <c r="I71" s="74">
        <f>SUM('Month (GWh)'!I199:I201)</f>
        <v>5202.1399999999994</v>
      </c>
      <c r="J71" s="74">
        <f>SUM('Month (GWh)'!J199:J201)</f>
        <v>0.26</v>
      </c>
      <c r="K71" s="74">
        <f>SUM('Month (GWh)'!K199:K201)</f>
        <v>7940.16</v>
      </c>
      <c r="L71" s="74">
        <f>SUM('Month (GWh)'!L199:L201)</f>
        <v>412.03999999999996</v>
      </c>
      <c r="M71" s="74">
        <f>SUM('Month (GWh)'!M199:M201)</f>
        <v>435.58</v>
      </c>
      <c r="N71" s="76">
        <f>SUM('Month (GWh)'!N199:N201)</f>
        <v>19489.12</v>
      </c>
      <c r="O71" s="87">
        <f>SUM('Month (GWh)'!O199:O201)</f>
        <v>133513</v>
      </c>
      <c r="S71" s="107"/>
    </row>
    <row r="72" spans="1:19" ht="20.25" customHeight="1" x14ac:dyDescent="0.35">
      <c r="A72" s="150" t="s">
        <v>423</v>
      </c>
      <c r="B72" s="74">
        <f>SUM('Month (GWh)'!B202:B204)</f>
        <v>179.58</v>
      </c>
      <c r="C72" s="74">
        <f>SUM('Month (GWh)'!C202:C204)</f>
        <v>5478.18</v>
      </c>
      <c r="D72" s="74">
        <f>SUM('Month (GWh)'!D202:D204)</f>
        <v>73185.900000000009</v>
      </c>
      <c r="E72" s="74">
        <f>SUM('Month (GWh)'!E202:E204)</f>
        <v>33641.74</v>
      </c>
      <c r="F72" s="76">
        <f>SUM('Month (GWh)'!F202:F204)</f>
        <v>112485.41</v>
      </c>
      <c r="G72" s="74">
        <f>SUM('Month (GWh)'!G202:G204)</f>
        <v>15994.68</v>
      </c>
      <c r="H72" s="74">
        <f>SUM('Month (GWh)'!H202:H204)</f>
        <v>4632.74</v>
      </c>
      <c r="I72" s="74">
        <f>SUM('Month (GWh)'!I202:I204)</f>
        <v>4632.74</v>
      </c>
      <c r="J72" s="74">
        <f>SUM('Month (GWh)'!J202:J204)</f>
        <v>0</v>
      </c>
      <c r="K72" s="74">
        <f>SUM('Month (GWh)'!K202:K204)</f>
        <v>6312.55</v>
      </c>
      <c r="L72" s="74">
        <f>SUM('Month (GWh)'!L202:L204)</f>
        <v>275.53999999999996</v>
      </c>
      <c r="M72" s="74">
        <f>SUM('Month (GWh)'!M202:M204)</f>
        <v>926.64</v>
      </c>
      <c r="N72" s="76">
        <f>SUM('Month (GWh)'!N202:N204)</f>
        <v>28142.14</v>
      </c>
      <c r="O72" s="87">
        <f>SUM('Month (GWh)'!O202:O204)</f>
        <v>84343.260000000009</v>
      </c>
      <c r="S72" s="107"/>
    </row>
    <row r="73" spans="1:19" ht="20.25" customHeight="1" x14ac:dyDescent="0.35">
      <c r="A73" s="150" t="s">
        <v>422</v>
      </c>
      <c r="B73" s="74">
        <f>SUM('Month (GWh)'!B205:B207)</f>
        <v>0</v>
      </c>
      <c r="C73" s="74">
        <f>SUM('Month (GWh)'!C205:C207)</f>
        <v>309.01</v>
      </c>
      <c r="D73" s="74">
        <f>SUM('Month (GWh)'!D205:D207)</f>
        <v>53178.349999999991</v>
      </c>
      <c r="E73" s="74">
        <f>SUM('Month (GWh)'!E205:E207)</f>
        <v>33282.129999999997</v>
      </c>
      <c r="F73" s="76">
        <f>SUM('Month (GWh)'!F205:F207)</f>
        <v>86769.5</v>
      </c>
      <c r="G73" s="74">
        <f>SUM('Month (GWh)'!G205:G207)</f>
        <v>40705.19</v>
      </c>
      <c r="H73" s="74">
        <f>SUM('Month (GWh)'!H205:H207)</f>
        <v>3896.85</v>
      </c>
      <c r="I73" s="74">
        <f>SUM('Month (GWh)'!I205:I207)</f>
        <v>3896.85</v>
      </c>
      <c r="J73" s="74">
        <f>SUM('Month (GWh)'!J205:J207)</f>
        <v>1.2200000000000002</v>
      </c>
      <c r="K73" s="74">
        <f>SUM('Month (GWh)'!K205:K207)</f>
        <v>5614.2999999999993</v>
      </c>
      <c r="L73" s="74">
        <f>SUM('Month (GWh)'!L205:L207)</f>
        <v>282.29999999999995</v>
      </c>
      <c r="M73" s="74">
        <f>SUM('Month (GWh)'!M205:M207)</f>
        <v>2952.41</v>
      </c>
      <c r="N73" s="76">
        <f>SUM('Month (GWh)'!N205:N207)</f>
        <v>53452.270000000004</v>
      </c>
      <c r="O73" s="87">
        <f>SUM('Month (GWh)'!O205:O207)</f>
        <v>33317.22</v>
      </c>
      <c r="S73" s="107"/>
    </row>
    <row r="74" spans="1:19" ht="20.25" customHeight="1" x14ac:dyDescent="0.35">
      <c r="A74" s="150" t="s">
        <v>421</v>
      </c>
      <c r="B74" s="74">
        <f>SUM('Month (GWh)'!B208:B210)</f>
        <v>14398.02</v>
      </c>
      <c r="C74" s="74">
        <f>SUM('Month (GWh)'!C208:C210)</f>
        <v>19263.21</v>
      </c>
      <c r="D74" s="74">
        <f>SUM('Month (GWh)'!D208:D210)</f>
        <v>118533.16</v>
      </c>
      <c r="E74" s="74">
        <f>SUM('Month (GWh)'!E208:E210)</f>
        <v>12059.34</v>
      </c>
      <c r="F74" s="76">
        <f>SUM('Month (GWh)'!F208:F210)</f>
        <v>164253.75</v>
      </c>
      <c r="G74" s="74">
        <f>SUM('Month (GWh)'!G208:G210)</f>
        <v>4989.9299999999994</v>
      </c>
      <c r="H74" s="74">
        <f>SUM('Month (GWh)'!H208:H210)</f>
        <v>4570.5199999999995</v>
      </c>
      <c r="I74" s="74">
        <f>SUM('Month (GWh)'!I208:I210)</f>
        <v>4570.5199999999995</v>
      </c>
      <c r="J74" s="74">
        <f>SUM('Month (GWh)'!J208:J210)</f>
        <v>0</v>
      </c>
      <c r="K74" s="74">
        <f>SUM('Month (GWh)'!K208:K210)</f>
        <v>6146.23</v>
      </c>
      <c r="L74" s="74">
        <f>SUM('Month (GWh)'!L208:L210)</f>
        <v>380.62</v>
      </c>
      <c r="M74" s="74">
        <f>SUM('Month (GWh)'!M208:M210)</f>
        <v>1105.58</v>
      </c>
      <c r="N74" s="76">
        <f>SUM('Month (GWh)'!N208:N210)</f>
        <v>17192.87</v>
      </c>
      <c r="O74" s="87">
        <f>SUM('Month (GWh)'!O208:O210)</f>
        <v>147060.87</v>
      </c>
      <c r="S74" s="107"/>
    </row>
    <row r="75" spans="1:19" ht="20.25" customHeight="1" x14ac:dyDescent="0.35">
      <c r="A75" s="150" t="s">
        <v>420</v>
      </c>
      <c r="B75" s="74">
        <f>SUM('Month (GWh)'!B211:B213)</f>
        <v>12575.99</v>
      </c>
      <c r="C75" s="74">
        <f>SUM('Month (GWh)'!C211:C213)</f>
        <v>9338.01</v>
      </c>
      <c r="D75" s="74">
        <f>SUM('Month (GWh)'!D211:D213)</f>
        <v>126021.48999999999</v>
      </c>
      <c r="E75" s="74">
        <f>SUM('Month (GWh)'!E211:E213)</f>
        <v>13733.32</v>
      </c>
      <c r="F75" s="76">
        <f>SUM('Month (GWh)'!F211:F213)</f>
        <v>161668.81</v>
      </c>
      <c r="G75" s="74">
        <f>SUM('Month (GWh)'!G211:G213)</f>
        <v>3404.7799999999997</v>
      </c>
      <c r="H75" s="74">
        <f>SUM('Month (GWh)'!H211:H213)</f>
        <v>4245.0599999999995</v>
      </c>
      <c r="I75" s="74">
        <f>SUM('Month (GWh)'!I211:I213)</f>
        <v>4245.0599999999995</v>
      </c>
      <c r="J75" s="74">
        <f>SUM('Month (GWh)'!J211:J213)</f>
        <v>1.47</v>
      </c>
      <c r="K75" s="74">
        <f>SUM('Month (GWh)'!K211:K213)</f>
        <v>4615.32</v>
      </c>
      <c r="L75" s="74">
        <f>SUM('Month (GWh)'!L211:L213)</f>
        <v>400.34000000000003</v>
      </c>
      <c r="M75" s="74">
        <f>SUM('Month (GWh)'!M211:M213)</f>
        <v>2445.21</v>
      </c>
      <c r="N75" s="76">
        <f>SUM('Month (GWh)'!N211:N213)</f>
        <v>15112.18</v>
      </c>
      <c r="O75" s="87">
        <f>SUM('Month (GWh)'!O211:O213)</f>
        <v>146556.63</v>
      </c>
      <c r="S75" s="107"/>
    </row>
    <row r="76" spans="1:19" ht="20.25" customHeight="1" x14ac:dyDescent="0.35">
      <c r="A76" s="150" t="s">
        <v>419</v>
      </c>
      <c r="B76" s="74">
        <f>SUM('Month (GWh)'!B214:B216)</f>
        <v>0</v>
      </c>
      <c r="C76" s="74">
        <f>SUM('Month (GWh)'!C214:C216)</f>
        <v>90.77</v>
      </c>
      <c r="D76" s="74">
        <f>SUM('Month (GWh)'!D214:D216)</f>
        <v>68751.199999999997</v>
      </c>
      <c r="E76" s="74">
        <f>SUM('Month (GWh)'!E214:E216)</f>
        <v>23183.53</v>
      </c>
      <c r="F76" s="76">
        <f>SUM('Month (GWh)'!F214:F216)</f>
        <v>92025.500000000015</v>
      </c>
      <c r="G76" s="74">
        <f>SUM('Month (GWh)'!G214:G216)</f>
        <v>33698.33</v>
      </c>
      <c r="H76" s="74">
        <f>SUM('Month (GWh)'!H214:H216)</f>
        <v>3736.3799999999997</v>
      </c>
      <c r="I76" s="74">
        <f>SUM('Month (GWh)'!I214:I216)</f>
        <v>3736.3799999999997</v>
      </c>
      <c r="J76" s="74">
        <f>SUM('Month (GWh)'!J214:J216)</f>
        <v>0.15</v>
      </c>
      <c r="K76" s="74">
        <f>SUM('Month (GWh)'!K214:K216)</f>
        <v>3601.51</v>
      </c>
      <c r="L76" s="74">
        <f>SUM('Month (GWh)'!L214:L216)</f>
        <v>268.34000000000003</v>
      </c>
      <c r="M76" s="74">
        <f>SUM('Month (GWh)'!M214:M216)</f>
        <v>0</v>
      </c>
      <c r="N76" s="76">
        <f>SUM('Month (GWh)'!N214:N216)</f>
        <v>41304.699999999997</v>
      </c>
      <c r="O76" s="87">
        <f>SUM('Month (GWh)'!O214:O216)</f>
        <v>50720.800000000003</v>
      </c>
      <c r="S76" s="107"/>
    </row>
    <row r="77" spans="1:19" ht="20.25" customHeight="1" x14ac:dyDescent="0.35">
      <c r="A77" s="150" t="s">
        <v>418</v>
      </c>
      <c r="B77" s="74">
        <f>SUM('Month (GWh)'!B217:B219)</f>
        <v>0</v>
      </c>
      <c r="C77" s="74">
        <f>SUM('Month (GWh)'!C217:C219)</f>
        <v>54.52</v>
      </c>
      <c r="D77" s="74">
        <f>SUM('Month (GWh)'!D217:D219)</f>
        <v>79849.05</v>
      </c>
      <c r="E77" s="74">
        <f>SUM('Month (GWh)'!E217:E219)</f>
        <v>17886.41</v>
      </c>
      <c r="F77" s="76">
        <f>SUM('Month (GWh)'!F217:F219)</f>
        <v>97789.98</v>
      </c>
      <c r="G77" s="74">
        <f>SUM('Month (GWh)'!G217:G219)</f>
        <v>43543.619999999995</v>
      </c>
      <c r="H77" s="74">
        <f>SUM('Month (GWh)'!H217:H219)</f>
        <v>2142.59</v>
      </c>
      <c r="I77" s="74">
        <f>SUM('Month (GWh)'!I217:I219)</f>
        <v>2142.59</v>
      </c>
      <c r="J77" s="74">
        <f>SUM('Month (GWh)'!J217:J219)</f>
        <v>0.17</v>
      </c>
      <c r="K77" s="74">
        <f>SUM('Month (GWh)'!K217:K219)</f>
        <v>5712.2199999999993</v>
      </c>
      <c r="L77" s="74">
        <f>SUM('Month (GWh)'!L217:L219)</f>
        <v>249.31</v>
      </c>
      <c r="M77" s="74">
        <f>SUM('Month (GWh)'!M217:M219)</f>
        <v>0</v>
      </c>
      <c r="N77" s="76">
        <f>SUM('Month (GWh)'!N217:N219)</f>
        <v>51647.9</v>
      </c>
      <c r="O77" s="87">
        <f>SUM('Month (GWh)'!O217:O219)</f>
        <v>46142.090000000004</v>
      </c>
      <c r="S77" s="107"/>
    </row>
    <row r="78" spans="1:19" ht="20.25" customHeight="1" x14ac:dyDescent="0.35">
      <c r="A78" s="150" t="s">
        <v>417</v>
      </c>
      <c r="B78" s="74">
        <f>SUM('Month (GWh)'!B220:B222)</f>
        <v>16852.27</v>
      </c>
      <c r="C78" s="74">
        <f>SUM('Month (GWh)'!C220:C222)</f>
        <v>11282.47</v>
      </c>
      <c r="D78" s="74">
        <f>SUM('Month (GWh)'!D220:D222)</f>
        <v>118795.6</v>
      </c>
      <c r="E78" s="74">
        <f>SUM('Month (GWh)'!E220:E222)</f>
        <v>15873.63</v>
      </c>
      <c r="F78" s="76">
        <f>SUM('Month (GWh)'!F220:F222)</f>
        <v>162803.96</v>
      </c>
      <c r="G78" s="74">
        <f>SUM('Month (GWh)'!G220:G222)</f>
        <v>7226.21</v>
      </c>
      <c r="H78" s="74">
        <f>SUM('Month (GWh)'!H220:H222)</f>
        <v>2450.36</v>
      </c>
      <c r="I78" s="74">
        <f>SUM('Month (GWh)'!I220:I222)</f>
        <v>2450.36</v>
      </c>
      <c r="J78" s="74">
        <f>SUM('Month (GWh)'!J220:J222)</f>
        <v>0.38</v>
      </c>
      <c r="K78" s="74">
        <f>SUM('Month (GWh)'!K220:K222)</f>
        <v>5998.2999999999993</v>
      </c>
      <c r="L78" s="74">
        <f>SUM('Month (GWh)'!L220:L222)</f>
        <v>389.20000000000005</v>
      </c>
      <c r="M78" s="74">
        <f>SUM('Month (GWh)'!M220:M222)</f>
        <v>2009.96</v>
      </c>
      <c r="N78" s="76">
        <f>SUM('Month (GWh)'!N220:N222)</f>
        <v>18074.419999999998</v>
      </c>
      <c r="O78" s="87">
        <f>SUM('Month (GWh)'!O220:O222)</f>
        <v>144729.54999999999</v>
      </c>
      <c r="S78" s="107"/>
    </row>
    <row r="79" spans="1:19" ht="20.25" customHeight="1" x14ac:dyDescent="0.35">
      <c r="A79" s="150" t="s">
        <v>416</v>
      </c>
      <c r="B79" s="74">
        <f>SUM('Month (GWh)'!B223:B225)</f>
        <v>34548.17</v>
      </c>
      <c r="C79" s="74">
        <f>SUM('Month (GWh)'!C223:C225)</f>
        <v>22112.98</v>
      </c>
      <c r="D79" s="74">
        <f>SUM('Month (GWh)'!D223:D225)</f>
        <v>127973.54</v>
      </c>
      <c r="E79" s="74">
        <f>SUM('Month (GWh)'!E223:E225)</f>
        <v>8142.3899999999994</v>
      </c>
      <c r="F79" s="76">
        <f>SUM('Month (GWh)'!F223:F225)</f>
        <v>192777.08000000002</v>
      </c>
      <c r="G79" s="74">
        <f>SUM('Month (GWh)'!G223:G225)</f>
        <v>37.340000000000003</v>
      </c>
      <c r="H79" s="74">
        <f>SUM('Month (GWh)'!H223:H225)</f>
        <v>2177.77</v>
      </c>
      <c r="I79" s="74">
        <f>SUM('Month (GWh)'!I223:I225)</f>
        <v>2177.77</v>
      </c>
      <c r="J79" s="74">
        <f>SUM('Month (GWh)'!J223:J225)</f>
        <v>0</v>
      </c>
      <c r="K79" s="74">
        <f>SUM('Month (GWh)'!K223:K225)</f>
        <v>5427.63</v>
      </c>
      <c r="L79" s="74">
        <f>SUM('Month (GWh)'!L223:L225)</f>
        <v>419.05999999999995</v>
      </c>
      <c r="M79" s="74">
        <f>SUM('Month (GWh)'!M223:M225)</f>
        <v>886.51</v>
      </c>
      <c r="N79" s="76">
        <f>SUM('Month (GWh)'!N223:N225)</f>
        <v>8948.2900000000009</v>
      </c>
      <c r="O79" s="87">
        <f>SUM('Month (GWh)'!O223:O225)</f>
        <v>183828.78</v>
      </c>
      <c r="S79" s="107"/>
    </row>
    <row r="80" spans="1:19" ht="20.25" customHeight="1" x14ac:dyDescent="0.35">
      <c r="A80" s="150" t="s">
        <v>415</v>
      </c>
      <c r="B80" s="74">
        <f>SUM('Month (GWh)'!B226:B228)</f>
        <v>521.58000000000004</v>
      </c>
      <c r="C80" s="74">
        <f>SUM('Month (GWh)'!C226:C228)</f>
        <v>788.04</v>
      </c>
      <c r="D80" s="74">
        <f>SUM('Month (GWh)'!D226:D228)</f>
        <v>71187.709999999992</v>
      </c>
      <c r="E80" s="74">
        <f>SUM('Month (GWh)'!E226:E228)</f>
        <v>17926.37</v>
      </c>
      <c r="F80" s="76">
        <f>SUM('Month (GWh)'!F226:F228)</f>
        <v>90423.709999999992</v>
      </c>
      <c r="G80" s="74">
        <f>SUM('Month (GWh)'!G226:G228)</f>
        <v>12727.490000000002</v>
      </c>
      <c r="H80" s="74">
        <f>SUM('Month (GWh)'!H226:H228)</f>
        <v>2058.9</v>
      </c>
      <c r="I80" s="74">
        <f>SUM('Month (GWh)'!I226:I228)</f>
        <v>2058.9</v>
      </c>
      <c r="J80" s="74">
        <f>SUM('Month (GWh)'!J226:J228)</f>
        <v>0</v>
      </c>
      <c r="K80" s="74">
        <f>SUM('Month (GWh)'!K226:K228)</f>
        <v>5550.1799999999994</v>
      </c>
      <c r="L80" s="74">
        <f>SUM('Month (GWh)'!L226:L228)</f>
        <v>257.22000000000003</v>
      </c>
      <c r="M80" s="74">
        <f>SUM('Month (GWh)'!M226:M228)</f>
        <v>0</v>
      </c>
      <c r="N80" s="76">
        <f>SUM('Month (GWh)'!N226:N228)</f>
        <v>20593.800000000003</v>
      </c>
      <c r="O80" s="87">
        <f>SUM('Month (GWh)'!O226:O228)</f>
        <v>69829.91</v>
      </c>
      <c r="S80" s="107"/>
    </row>
    <row r="81" spans="1:19" ht="20.25" customHeight="1" x14ac:dyDescent="0.35">
      <c r="A81" s="150" t="s">
        <v>414</v>
      </c>
      <c r="B81" s="74">
        <f>SUM('Month (GWh)'!B229:B231)</f>
        <v>0</v>
      </c>
      <c r="C81" s="74">
        <f>SUM('Month (GWh)'!C229:C231)</f>
        <v>228.68</v>
      </c>
      <c r="D81" s="74">
        <f>SUM('Month (GWh)'!D229:D231)</f>
        <v>71280.600000000006</v>
      </c>
      <c r="E81" s="74">
        <f>SUM('Month (GWh)'!E229:E231)</f>
        <v>9364.6200000000008</v>
      </c>
      <c r="F81" s="76">
        <f>SUM('Month (GWh)'!F229:F231)</f>
        <v>80873.89</v>
      </c>
      <c r="G81" s="74">
        <f>SUM('Month (GWh)'!G229:G231)</f>
        <v>35994.629999999997</v>
      </c>
      <c r="H81" s="74">
        <f>SUM('Month (GWh)'!H229:H231)</f>
        <v>2145.8100000000004</v>
      </c>
      <c r="I81" s="74">
        <f>SUM('Month (GWh)'!I229:I231)</f>
        <v>2145.8100000000004</v>
      </c>
      <c r="J81" s="74">
        <f>SUM('Month (GWh)'!J229:J231)</f>
        <v>0</v>
      </c>
      <c r="K81" s="74">
        <f>SUM('Month (GWh)'!K229:K231)</f>
        <v>5099.6400000000003</v>
      </c>
      <c r="L81" s="74">
        <f>SUM('Month (GWh)'!L229:L231)</f>
        <v>209.48</v>
      </c>
      <c r="M81" s="74">
        <f>SUM('Month (GWh)'!M229:M231)</f>
        <v>949.5</v>
      </c>
      <c r="N81" s="76">
        <f>SUM('Month (GWh)'!N229:N231)</f>
        <v>44399.07</v>
      </c>
      <c r="O81" s="87">
        <f>SUM('Month (GWh)'!O229:O231)</f>
        <v>36474.83</v>
      </c>
      <c r="S81" s="107"/>
    </row>
    <row r="82" spans="1:19" ht="20.25" customHeight="1" x14ac:dyDescent="0.35">
      <c r="A82" s="150" t="s">
        <v>413</v>
      </c>
      <c r="B82" s="74">
        <f>SUM('Month (GWh)'!B232:B234)</f>
        <v>457.64</v>
      </c>
      <c r="C82" s="74">
        <f>SUM('Month (GWh)'!C232:C234)</f>
        <v>6966.09</v>
      </c>
      <c r="D82" s="74">
        <f>SUM('Month (GWh)'!D232:D234)</f>
        <v>102904.87999999999</v>
      </c>
      <c r="E82" s="74">
        <f>SUM('Month (GWh)'!E232:E234)</f>
        <v>39356.32</v>
      </c>
      <c r="F82" s="76">
        <f>SUM('Month (GWh)'!F232:F234)</f>
        <v>149684.92000000001</v>
      </c>
      <c r="G82" s="74">
        <f>SUM('Month (GWh)'!G232:G234)</f>
        <v>207.56</v>
      </c>
      <c r="H82" s="74">
        <f>SUM('Month (GWh)'!H232:H234)</f>
        <v>1957.25</v>
      </c>
      <c r="I82" s="74">
        <f>SUM('Month (GWh)'!I232:I234)</f>
        <v>1957.25</v>
      </c>
      <c r="J82" s="74">
        <f>SUM('Month (GWh)'!J232:J234)</f>
        <v>0</v>
      </c>
      <c r="K82" s="74">
        <f>SUM('Month (GWh)'!K232:K234)</f>
        <v>7193.7199999999993</v>
      </c>
      <c r="L82" s="74">
        <f>SUM('Month (GWh)'!L232:L234)</f>
        <v>376.02000000000004</v>
      </c>
      <c r="M82" s="74">
        <f>SUM('Month (GWh)'!M232:M234)</f>
        <v>0</v>
      </c>
      <c r="N82" s="76">
        <f>SUM('Month (GWh)'!N232:N234)</f>
        <v>9734.5400000000009</v>
      </c>
      <c r="O82" s="87">
        <f>SUM('Month (GWh)'!O232:O234)</f>
        <v>139950.37</v>
      </c>
      <c r="S82" s="107"/>
    </row>
    <row r="83" spans="1:19" ht="20.25" customHeight="1" x14ac:dyDescent="0.35">
      <c r="A83" s="150" t="s">
        <v>412</v>
      </c>
      <c r="B83" s="74">
        <f>SUM('Month (GWh)'!B235:B237)</f>
        <v>3228.38</v>
      </c>
      <c r="C83" s="74">
        <f>SUM('Month (GWh)'!C235:C237)</f>
        <v>14090.75</v>
      </c>
      <c r="D83" s="74">
        <f>SUM('Month (GWh)'!D235:D237)</f>
        <v>102505.29</v>
      </c>
      <c r="E83" s="74">
        <f>SUM('Month (GWh)'!E235:E237)</f>
        <v>46023.21</v>
      </c>
      <c r="F83" s="76">
        <f>SUM('Month (GWh)'!F235:F237)</f>
        <v>165847.60999999999</v>
      </c>
      <c r="G83" s="74">
        <f>SUM('Month (GWh)'!G235:G237)</f>
        <v>178.42</v>
      </c>
      <c r="H83" s="74">
        <f>SUM('Month (GWh)'!H235:H237)</f>
        <v>2066.98</v>
      </c>
      <c r="I83" s="74">
        <f>SUM('Month (GWh)'!I235:I237)</f>
        <v>2065.98</v>
      </c>
      <c r="J83" s="74">
        <f>SUM('Month (GWh)'!J235:J237)</f>
        <v>0</v>
      </c>
      <c r="K83" s="74">
        <f>SUM('Month (GWh)'!K235:K237)</f>
        <v>7635.5600000000013</v>
      </c>
      <c r="L83" s="74">
        <f>SUM('Month (GWh)'!L235:L237)</f>
        <v>468.08</v>
      </c>
      <c r="M83" s="74">
        <f>SUM('Month (GWh)'!M235:M237)</f>
        <v>0</v>
      </c>
      <c r="N83" s="76">
        <f>SUM('Month (GWh)'!N235:N237)</f>
        <v>10349.039999999999</v>
      </c>
      <c r="O83" s="87">
        <f>SUM('Month (GWh)'!O235:O237)</f>
        <v>155498.57</v>
      </c>
      <c r="S83" s="107"/>
    </row>
    <row r="84" spans="1:19" ht="20.25" customHeight="1" x14ac:dyDescent="0.35">
      <c r="A84" s="150" t="s">
        <v>411</v>
      </c>
      <c r="B84" s="74">
        <f>SUM('Month (GWh)'!B238:B240)</f>
        <v>0</v>
      </c>
      <c r="C84" s="74">
        <f>SUM('Month (GWh)'!C238:C240)</f>
        <v>34.4</v>
      </c>
      <c r="D84" s="74">
        <f>SUM('Month (GWh)'!D238:D240)</f>
        <v>65772.05</v>
      </c>
      <c r="E84" s="74">
        <f>SUM('Month (GWh)'!E238:E240)</f>
        <v>53160.73</v>
      </c>
      <c r="F84" s="76">
        <f>SUM('Month (GWh)'!F238:F240)</f>
        <v>118967.17000000001</v>
      </c>
      <c r="G84" s="74">
        <f>SUM('Month (GWh)'!G238:G240)</f>
        <v>30271.61</v>
      </c>
      <c r="H84" s="74">
        <f>SUM('Month (GWh)'!H238:H240)</f>
        <v>1613.26</v>
      </c>
      <c r="I84" s="74">
        <f>SUM('Month (GWh)'!I238:I240)</f>
        <v>1613.26</v>
      </c>
      <c r="J84" s="74">
        <f>SUM('Month (GWh)'!J238:J240)</f>
        <v>0</v>
      </c>
      <c r="K84" s="74">
        <f>SUM('Month (GWh)'!K238:K240)</f>
        <v>7937.76</v>
      </c>
      <c r="L84" s="74">
        <f>SUM('Month (GWh)'!L238:L240)</f>
        <v>285.11</v>
      </c>
      <c r="M84" s="74">
        <f>SUM('Month (GWh)'!M238:M240)</f>
        <v>0</v>
      </c>
      <c r="N84" s="76">
        <f>SUM('Month (GWh)'!N238:N240)</f>
        <v>40107.759999999995</v>
      </c>
      <c r="O84" s="87">
        <f>SUM('Month (GWh)'!O238:O240)</f>
        <v>78859.41</v>
      </c>
      <c r="S84" s="107"/>
    </row>
    <row r="85" spans="1:19" ht="20.25" customHeight="1" x14ac:dyDescent="0.35">
      <c r="A85" s="150" t="s">
        <v>410</v>
      </c>
      <c r="B85" s="74">
        <f>SUM('Month (GWh)'!B241:B243)</f>
        <v>0</v>
      </c>
      <c r="C85" s="74">
        <f>SUM('Month (GWh)'!C241:C243)</f>
        <v>590.34</v>
      </c>
      <c r="D85" s="74">
        <f>SUM('Month (GWh)'!D241:D243)</f>
        <v>44589.060000000005</v>
      </c>
      <c r="E85" s="74">
        <f>SUM('Month (GWh)'!E241:E243)</f>
        <v>19459.77</v>
      </c>
      <c r="F85" s="76">
        <f>SUM('Month (GWh)'!F241:F243)</f>
        <v>64639.19</v>
      </c>
      <c r="G85" s="74">
        <f>SUM('Month (GWh)'!G241:G243)</f>
        <v>17042.419999999998</v>
      </c>
      <c r="H85" s="74">
        <f>SUM('Month (GWh)'!H241:H243)</f>
        <v>1640.17</v>
      </c>
      <c r="I85" s="74">
        <f>SUM('Month (GWh)'!I241:I243)</f>
        <v>1396.25</v>
      </c>
      <c r="J85" s="74">
        <f>SUM('Month (GWh)'!J241:J243)</f>
        <v>0</v>
      </c>
      <c r="K85" s="74">
        <f>SUM('Month (GWh)'!K241:K243)</f>
        <v>6772.3</v>
      </c>
      <c r="L85" s="74">
        <f>SUM('Month (GWh)'!L241:L243)</f>
        <v>311.41999999999996</v>
      </c>
      <c r="M85" s="74">
        <f>SUM('Month (GWh)'!M241:M243)</f>
        <v>0</v>
      </c>
      <c r="N85" s="76">
        <f>SUM('Month (GWh)'!N241:N243)</f>
        <v>25766.33</v>
      </c>
      <c r="O85" s="87">
        <f>SUM('Month (GWh)'!O241:O243)</f>
        <v>38872.86</v>
      </c>
      <c r="S85" s="107"/>
    </row>
    <row r="86" spans="1:19" ht="20.25" customHeight="1" x14ac:dyDescent="0.35">
      <c r="A86" s="150" t="s">
        <v>409</v>
      </c>
      <c r="B86" s="74">
        <f>SUM('Month (GWh)'!B244:B246)</f>
        <v>827.74</v>
      </c>
      <c r="C86" s="74">
        <f>SUM('Month (GWh)'!C244:C246)</f>
        <v>2854.66</v>
      </c>
      <c r="D86" s="74">
        <f>SUM('Month (GWh)'!D244:D246)</f>
        <v>83061.350000000006</v>
      </c>
      <c r="E86" s="74">
        <f>SUM('Month (GWh)'!E244:E246)</f>
        <v>67424.63</v>
      </c>
      <c r="F86" s="76">
        <f>SUM('Month (GWh)'!F244:F246)</f>
        <v>154168.35999999999</v>
      </c>
      <c r="G86" s="74">
        <f>SUM('Month (GWh)'!G244:G246)</f>
        <v>832.62</v>
      </c>
      <c r="H86" s="74">
        <f>SUM('Month (GWh)'!H244:H246)</f>
        <v>4839.8500000000004</v>
      </c>
      <c r="I86" s="74">
        <f>SUM('Month (GWh)'!I244:I246)</f>
        <v>1469.7199999999998</v>
      </c>
      <c r="J86" s="74">
        <f>SUM('Month (GWh)'!J244:J246)</f>
        <v>0</v>
      </c>
      <c r="K86" s="74">
        <f>SUM('Month (GWh)'!K244:K246)</f>
        <v>9448.4599999999991</v>
      </c>
      <c r="L86" s="74">
        <f>SUM('Month (GWh)'!L244:L246)</f>
        <v>449.88</v>
      </c>
      <c r="M86" s="74">
        <f>SUM('Month (GWh)'!M244:M246)</f>
        <v>0</v>
      </c>
      <c r="N86" s="76">
        <f>SUM('Month (GWh)'!N244:N246)</f>
        <v>15570.81</v>
      </c>
      <c r="O86" s="87">
        <f>SUM('Month (GWh)'!O244:O246)</f>
        <v>138597.54999999999</v>
      </c>
      <c r="S86" s="107"/>
    </row>
    <row r="87" spans="1:19" ht="20.25" customHeight="1" x14ac:dyDescent="0.35">
      <c r="A87" s="150" t="s">
        <v>408</v>
      </c>
      <c r="B87" s="74">
        <f>SUM('Month (GWh)'!B247:B249)</f>
        <v>370.51</v>
      </c>
      <c r="C87" s="74">
        <f>SUM('Month (GWh)'!C247:C249)</f>
        <v>1112.1099999999999</v>
      </c>
      <c r="D87" s="74">
        <f>SUM('Month (GWh)'!D247:D249)</f>
        <v>76573.399999999994</v>
      </c>
      <c r="E87" s="74">
        <f>SUM('Month (GWh)'!E247:E249)</f>
        <v>69409.25</v>
      </c>
      <c r="F87" s="76">
        <f>SUM('Month (GWh)'!F247:F249)</f>
        <v>147465.28</v>
      </c>
      <c r="G87" s="74">
        <f>SUM('Month (GWh)'!G247:G249)</f>
        <v>1903.99</v>
      </c>
      <c r="H87" s="74">
        <f>SUM('Month (GWh)'!H247:H249)</f>
        <v>2416.62</v>
      </c>
      <c r="I87" s="74">
        <f>SUM('Month (GWh)'!I247:I249)</f>
        <v>1465.93</v>
      </c>
      <c r="J87" s="74">
        <f>SUM('Month (GWh)'!J247:J249)</f>
        <v>0</v>
      </c>
      <c r="K87" s="74">
        <f>SUM('Month (GWh)'!K247:K249)</f>
        <v>9684.64</v>
      </c>
      <c r="L87" s="74">
        <f>SUM('Month (GWh)'!L247:L249)</f>
        <v>469.09000000000003</v>
      </c>
      <c r="M87" s="74">
        <f>SUM('Month (GWh)'!M247:M249)</f>
        <v>0</v>
      </c>
      <c r="N87" s="76">
        <f>SUM('Month (GWh)'!N247:N249)</f>
        <v>14474.32</v>
      </c>
      <c r="O87" s="87">
        <f>SUM('Month (GWh)'!O247:O249)</f>
        <v>132990.96</v>
      </c>
      <c r="S87" s="107"/>
    </row>
    <row r="88" spans="1:19" ht="20.25" customHeight="1" x14ac:dyDescent="0.35">
      <c r="A88" s="150" t="s">
        <v>407</v>
      </c>
      <c r="B88" s="74">
        <f>SUM('Month (GWh)'!B250:B252)</f>
        <v>0</v>
      </c>
      <c r="C88" s="74">
        <f>SUM('Month (GWh)'!C250:C252)</f>
        <v>0</v>
      </c>
      <c r="D88" s="74">
        <f>SUM('Month (GWh)'!D250:D252)</f>
        <v>36365.149999999994</v>
      </c>
      <c r="E88" s="74">
        <f>SUM('Month (GWh)'!E250:E252)</f>
        <v>59001.1</v>
      </c>
      <c r="F88" s="76">
        <f>SUM('Month (GWh)'!F250:F252)</f>
        <v>95366.23</v>
      </c>
      <c r="G88" s="74">
        <f>SUM('Month (GWh)'!G250:G252)</f>
        <v>26040.73</v>
      </c>
      <c r="H88" s="74">
        <f>SUM('Month (GWh)'!H250:H252)</f>
        <v>14355.02</v>
      </c>
      <c r="I88" s="74">
        <f>SUM('Month (GWh)'!I250:I252)</f>
        <v>1872.39</v>
      </c>
      <c r="J88" s="74">
        <f>SUM('Month (GWh)'!J250:J252)</f>
        <v>0</v>
      </c>
      <c r="K88" s="74">
        <f>SUM('Month (GWh)'!K250:K252)</f>
        <v>8205.2599999999984</v>
      </c>
      <c r="L88" s="74">
        <f>SUM('Month (GWh)'!L250:L252)</f>
        <v>263.34000000000003</v>
      </c>
      <c r="M88" s="74">
        <f>SUM('Month (GWh)'!M250:M252)</f>
        <v>0</v>
      </c>
      <c r="N88" s="76">
        <f>SUM('Month (GWh)'!N250:N252)</f>
        <v>48864.36</v>
      </c>
      <c r="O88" s="87">
        <f>SUM('Month (GWh)'!O250:O252)</f>
        <v>46501.869999999995</v>
      </c>
      <c r="S88" s="107"/>
    </row>
    <row r="89" spans="1:19" ht="20.25" customHeight="1" x14ac:dyDescent="0.35">
      <c r="A89" s="150" t="s">
        <v>406</v>
      </c>
      <c r="B89" s="74">
        <f>SUM('Month (GWh)'!B253:B255)</f>
        <v>0</v>
      </c>
      <c r="C89" s="74">
        <f>SUM('Month (GWh)'!C253:C255)</f>
        <v>0</v>
      </c>
      <c r="D89" s="74">
        <f>SUM('Month (GWh)'!D253:D255)</f>
        <v>46277.46</v>
      </c>
      <c r="E89" s="74">
        <f>SUM('Month (GWh)'!E253:E255)</f>
        <v>26157.42</v>
      </c>
      <c r="F89" s="76">
        <f>SUM('Month (GWh)'!F253:F255)</f>
        <v>72434.880000000005</v>
      </c>
      <c r="G89" s="74">
        <f>SUM('Month (GWh)'!G253:G255)</f>
        <v>7638.7699999999995</v>
      </c>
      <c r="H89" s="74">
        <f>SUM('Month (GWh)'!H253:H255)</f>
        <v>12886.289999999999</v>
      </c>
      <c r="I89" s="74">
        <f>SUM('Month (GWh)'!I253:I255)</f>
        <v>1242.77</v>
      </c>
      <c r="J89" s="74">
        <f>SUM('Month (GWh)'!J253:J255)</f>
        <v>0</v>
      </c>
      <c r="K89" s="74">
        <f>SUM('Month (GWh)'!K253:K255)</f>
        <v>9184.7799999999988</v>
      </c>
      <c r="L89" s="74">
        <f>SUM('Month (GWh)'!L253:L255)</f>
        <v>364.52</v>
      </c>
      <c r="M89" s="74">
        <f>SUM('Month (GWh)'!M253:M255)</f>
        <v>0</v>
      </c>
      <c r="N89" s="76">
        <f>SUM('Month (GWh)'!N253:N255)</f>
        <v>30074.36</v>
      </c>
      <c r="O89" s="87">
        <f>SUM('Month (GWh)'!O253:O255)</f>
        <v>42360.520000000004</v>
      </c>
      <c r="S89" s="107"/>
    </row>
    <row r="90" spans="1:19" ht="20.25" customHeight="1" x14ac:dyDescent="0.35">
      <c r="A90" s="150" t="s">
        <v>405</v>
      </c>
      <c r="B90" s="74">
        <f>SUM('Month (GWh)'!B256:B258)</f>
        <v>3183.02</v>
      </c>
      <c r="C90" s="74">
        <f>SUM('Month (GWh)'!C256:C258)</f>
        <v>9960.4</v>
      </c>
      <c r="D90" s="74">
        <f>SUM('Month (GWh)'!D256:D258)</f>
        <v>104279.38</v>
      </c>
      <c r="E90" s="74">
        <f>SUM('Month (GWh)'!E256:E258)</f>
        <v>45498.7</v>
      </c>
      <c r="F90" s="76">
        <f>SUM('Month (GWh)'!F256:F258)</f>
        <v>162921.5</v>
      </c>
      <c r="G90" s="74">
        <f>SUM('Month (GWh)'!G256:G258)</f>
        <v>0</v>
      </c>
      <c r="H90" s="74">
        <f>SUM('Month (GWh)'!H256:H258)</f>
        <v>1262.2800000000002</v>
      </c>
      <c r="I90" s="74">
        <f>SUM('Month (GWh)'!I256:I258)</f>
        <v>1252.2400000000002</v>
      </c>
      <c r="J90" s="74">
        <f>SUM('Month (GWh)'!J256:J258)</f>
        <v>0</v>
      </c>
      <c r="K90" s="74">
        <f>SUM('Month (GWh)'!K256:K258)</f>
        <v>10885.82</v>
      </c>
      <c r="L90" s="74">
        <f>SUM('Month (GWh)'!L256:L258)</f>
        <v>469.09000000000003</v>
      </c>
      <c r="M90" s="74">
        <f>SUM('Month (GWh)'!M256:M258)</f>
        <v>0</v>
      </c>
      <c r="N90" s="76">
        <f>SUM('Month (GWh)'!N256:N258)</f>
        <v>12617.21</v>
      </c>
      <c r="O90" s="87">
        <f>SUM('Month (GWh)'!O256:O258)</f>
        <v>150304.29999999999</v>
      </c>
      <c r="S90" s="107"/>
    </row>
    <row r="91" spans="1:19" ht="20.25" customHeight="1" x14ac:dyDescent="0.35">
      <c r="A91" s="150" t="s">
        <v>404</v>
      </c>
      <c r="B91" s="74">
        <f>SUM('Month (GWh)'!B259:B261)</f>
        <v>19070.600000000002</v>
      </c>
      <c r="C91" s="74">
        <f>SUM('Month (GWh)'!C259:C261)</f>
        <v>21060.26</v>
      </c>
      <c r="D91" s="74">
        <f>SUM('Month (GWh)'!D259:D261)</f>
        <v>104799.95000000001</v>
      </c>
      <c r="E91" s="74">
        <f>SUM('Month (GWh)'!E259:E261)</f>
        <v>55037.11</v>
      </c>
      <c r="F91" s="76">
        <f>SUM('Month (GWh)'!F259:F261)</f>
        <v>199967.92</v>
      </c>
      <c r="G91" s="74">
        <f>SUM('Month (GWh)'!G259:G261)</f>
        <v>0</v>
      </c>
      <c r="H91" s="74">
        <f>SUM('Month (GWh)'!H259:H261)</f>
        <v>1143.21</v>
      </c>
      <c r="I91" s="74">
        <f>SUM('Month (GWh)'!I259:I261)</f>
        <v>1143.21</v>
      </c>
      <c r="J91" s="74">
        <f>SUM('Month (GWh)'!J259:J261)</f>
        <v>0</v>
      </c>
      <c r="K91" s="74">
        <f>SUM('Month (GWh)'!K259:K261)</f>
        <v>12024.720000000001</v>
      </c>
      <c r="L91" s="74">
        <f>SUM('Month (GWh)'!L259:L261)</f>
        <v>263.34000000000003</v>
      </c>
      <c r="M91" s="74">
        <f>SUM('Month (GWh)'!M259:M261)</f>
        <v>0</v>
      </c>
      <c r="N91" s="76">
        <f>SUM('Month (GWh)'!N259:N261)</f>
        <v>13431.27</v>
      </c>
      <c r="O91" s="87">
        <f>SUM('Month (GWh)'!O259:O261)</f>
        <v>186536.65</v>
      </c>
      <c r="S91" s="107"/>
    </row>
    <row r="92" spans="1:19" ht="20.25" customHeight="1" x14ac:dyDescent="0.35">
      <c r="A92" s="150" t="s">
        <v>403</v>
      </c>
      <c r="B92" s="74">
        <f>SUM('Month (GWh)'!B262:B264)</f>
        <v>777.84999999999991</v>
      </c>
      <c r="C92" s="74">
        <f>SUM('Month (GWh)'!C262:C264)</f>
        <v>881.91</v>
      </c>
      <c r="D92" s="74">
        <f>SUM('Month (GWh)'!D262:D264)</f>
        <v>72436.240000000005</v>
      </c>
      <c r="E92" s="74">
        <f>SUM('Month (GWh)'!E262:E264)</f>
        <v>51063.159999999996</v>
      </c>
      <c r="F92" s="76">
        <f>SUM('Month (GWh)'!F262:F264)</f>
        <v>125159.17</v>
      </c>
      <c r="G92" s="74">
        <f>SUM('Month (GWh)'!G262:G264)</f>
        <v>0</v>
      </c>
      <c r="H92" s="74">
        <f>SUM('Month (GWh)'!H262:H264)</f>
        <v>2177.2600000000002</v>
      </c>
      <c r="I92" s="74">
        <f>SUM('Month (GWh)'!I262:I264)</f>
        <v>1361.38</v>
      </c>
      <c r="J92" s="74">
        <f>SUM('Month (GWh)'!J262:J264)</f>
        <v>0</v>
      </c>
      <c r="K92" s="74">
        <f>SUM('Month (GWh)'!K262:K264)</f>
        <v>9498.93</v>
      </c>
      <c r="L92" s="74">
        <f>SUM('Month (GWh)'!L262:L264)</f>
        <v>283.70999999999998</v>
      </c>
      <c r="M92" s="74">
        <f>SUM('Month (GWh)'!M262:M264)</f>
        <v>0</v>
      </c>
      <c r="N92" s="76">
        <f>SUM('Month (GWh)'!N262:N264)</f>
        <v>11959.91</v>
      </c>
      <c r="O92" s="87">
        <f>SUM('Month (GWh)'!O262:O264)</f>
        <v>113199.26000000001</v>
      </c>
      <c r="S92" s="107"/>
    </row>
    <row r="93" spans="1:19" ht="20.25" customHeight="1" x14ac:dyDescent="0.35">
      <c r="A93" s="150" t="s">
        <v>519</v>
      </c>
      <c r="B93" s="74">
        <f>SUM('Month (GWh)'!B265:B267)</f>
        <v>0</v>
      </c>
      <c r="C93" s="74">
        <f>SUM('Month (GWh)'!C265:C267)</f>
        <v>0</v>
      </c>
      <c r="D93" s="74">
        <f>SUM('Month (GWh)'!D265:D267)</f>
        <v>67324.959999999992</v>
      </c>
      <c r="E93" s="74">
        <f>SUM('Month (GWh)'!E265:E267)</f>
        <v>6797.55</v>
      </c>
      <c r="F93" s="76">
        <f>SUM('Month (GWh)'!F265:F267)</f>
        <v>74122.5</v>
      </c>
      <c r="G93" s="74">
        <f>SUM('Month (GWh)'!G265:G267)</f>
        <v>3486.78</v>
      </c>
      <c r="H93" s="74">
        <f>SUM('Month (GWh)'!H265:H267)</f>
        <v>4501.59</v>
      </c>
      <c r="I93" s="74">
        <f>SUM('Month (GWh)'!I265:I267)</f>
        <v>783.35</v>
      </c>
      <c r="J93" s="74">
        <f>SUM('Month (GWh)'!J265:J267)</f>
        <v>0</v>
      </c>
      <c r="K93" s="74">
        <f>SUM('Month (GWh)'!K265:K267)</f>
        <v>9482.48</v>
      </c>
      <c r="L93" s="74">
        <f>SUM('Month (GWh)'!L265:L267)</f>
        <v>434.94</v>
      </c>
      <c r="M93" s="74">
        <f>SUM('Month (GWh)'!M265:M267)</f>
        <v>0</v>
      </c>
      <c r="N93" s="76">
        <f>SUM('Month (GWh)'!N265:N267)</f>
        <v>17905.79</v>
      </c>
      <c r="O93" s="87">
        <f>SUM('Month (GWh)'!O265:O267)</f>
        <v>56216.709999999992</v>
      </c>
      <c r="S93" s="107"/>
    </row>
    <row r="94" spans="1:19" ht="20.25" customHeight="1" x14ac:dyDescent="0.35">
      <c r="A94" s="150" t="s">
        <v>526</v>
      </c>
      <c r="B94" s="74">
        <f>SUM('Month (GWh)'!B268:B270)</f>
        <v>216.23</v>
      </c>
      <c r="C94" s="74">
        <f>SUM('Month (GWh)'!C268:C270)</f>
        <v>3981.45</v>
      </c>
      <c r="D94" s="74">
        <f>SUM('Month (GWh)'!D268:D270)</f>
        <v>110430.9</v>
      </c>
      <c r="E94" s="74">
        <f>SUM('Month (GWh)'!E268:E270)</f>
        <v>46966.009999999995</v>
      </c>
      <c r="F94" s="76">
        <f>SUM('Month (GWh)'!F268:F270)</f>
        <v>161594.59000000003</v>
      </c>
      <c r="G94" s="74">
        <f>SUM('Month (GWh)'!G268:G270)</f>
        <v>15817.26</v>
      </c>
      <c r="H94" s="74">
        <f>SUM('Month (GWh)'!H268:H270)</f>
        <v>6158.7899999999991</v>
      </c>
      <c r="I94" s="74">
        <f>SUM('Month (GWh)'!I268:I270)</f>
        <v>1011.09</v>
      </c>
      <c r="J94" s="74">
        <f>SUM('Month (GWh)'!J268:J270)</f>
        <v>0</v>
      </c>
      <c r="K94" s="74">
        <f>SUM('Month (GWh)'!K268:K270)</f>
        <v>10311.15</v>
      </c>
      <c r="L94" s="74">
        <f>SUM('Month (GWh)'!L268:L270)</f>
        <v>485.95000000000005</v>
      </c>
      <c r="M94" s="74">
        <f>SUM('Month (GWh)'!M268:M270)</f>
        <v>0</v>
      </c>
      <c r="N94" s="76">
        <f>SUM('Month (GWh)'!N268:N270)</f>
        <v>32773.15</v>
      </c>
      <c r="O94" s="87">
        <f>SUM('Month (GWh)'!O268:O270)</f>
        <v>128821.44</v>
      </c>
      <c r="S94" s="107"/>
    </row>
    <row r="95" spans="1:19" ht="20.25" customHeight="1" x14ac:dyDescent="0.35">
      <c r="A95" s="150" t="s">
        <v>530</v>
      </c>
      <c r="B95" s="74">
        <f>SUM('Month (GWh)'!B271:B273)</f>
        <v>581.33000000000004</v>
      </c>
      <c r="C95" s="74">
        <f>SUM('Month (GWh)'!C271:C273)</f>
        <v>940.83999999999992</v>
      </c>
      <c r="D95" s="74">
        <f>SUM('Month (GWh)'!D271:D273)</f>
        <v>95175.28</v>
      </c>
      <c r="E95" s="74">
        <f>SUM('Month (GWh)'!E271:E273)</f>
        <v>81676.23</v>
      </c>
      <c r="F95" s="76">
        <f>SUM('Month (GWh)'!F271:F273)</f>
        <v>178373.66</v>
      </c>
      <c r="G95" s="74">
        <f>SUM('Month (GWh)'!G271:G273)</f>
        <v>19365.879999999997</v>
      </c>
      <c r="H95" s="74">
        <f>SUM('Month (GWh)'!H271:H273)</f>
        <v>2115.39</v>
      </c>
      <c r="I95" s="74">
        <f>SUM('Month (GWh)'!I271:I273)</f>
        <v>1545.51</v>
      </c>
      <c r="J95" s="74">
        <f>SUM('Month (GWh)'!J271:J273)</f>
        <v>0</v>
      </c>
      <c r="K95" s="74">
        <f>SUM('Month (GWh)'!K271:K273)</f>
        <v>11480.36</v>
      </c>
      <c r="L95" s="74">
        <f>SUM('Month (GWh)'!L271:L273)</f>
        <v>286.62</v>
      </c>
      <c r="M95" s="74">
        <f>SUM('Month (GWh)'!M271:M273)</f>
        <v>0</v>
      </c>
      <c r="N95" s="76">
        <f>SUM('Month (GWh)'!N271:N273)</f>
        <v>33248.239999999998</v>
      </c>
      <c r="O95" s="87">
        <f>SUM('Month (GWh)'!O271:O273)</f>
        <v>145125.41999999998</v>
      </c>
      <c r="S95" s="107"/>
    </row>
    <row r="96" spans="1:19" ht="20.25" customHeight="1" x14ac:dyDescent="0.35">
      <c r="A96" s="150" t="s">
        <v>546</v>
      </c>
      <c r="B96" s="74">
        <f>SUM('Month (GWh)'!B274:B276)</f>
        <v>0</v>
      </c>
      <c r="C96" s="74">
        <f>SUM('Month (GWh)'!C274:C276)</f>
        <v>0</v>
      </c>
      <c r="D96" s="74">
        <f>SUM('Month (GWh)'!D274:D276)</f>
        <v>75908.27</v>
      </c>
      <c r="E96" s="74">
        <f>SUM('Month (GWh)'!E274:E276)</f>
        <v>70067.600000000006</v>
      </c>
      <c r="F96" s="76">
        <f>SUM('Month (GWh)'!F274:F276)</f>
        <v>145975.87</v>
      </c>
      <c r="G96" s="74">
        <f>SUM('Month (GWh)'!G274:G276)</f>
        <v>54149.399999999994</v>
      </c>
      <c r="H96" s="74">
        <f>SUM('Month (GWh)'!H274:H276)</f>
        <v>16042.82</v>
      </c>
      <c r="I96" s="74">
        <f>SUM('Month (GWh)'!I274:I276)</f>
        <v>846.0100000000001</v>
      </c>
      <c r="J96" s="74">
        <f>SUM('Month (GWh)'!J274:J276)</f>
        <v>0</v>
      </c>
      <c r="K96" s="74">
        <f>SUM('Month (GWh)'!K274:K276)</f>
        <v>10520.68</v>
      </c>
      <c r="L96" s="74">
        <f>SUM('Month (GWh)'!L274:L276)</f>
        <v>60.010000000000005</v>
      </c>
      <c r="M96" s="74">
        <f>SUM('Month (GWh)'!M274:M276)</f>
        <v>0</v>
      </c>
      <c r="N96" s="76">
        <f>SUM('Month (GWh)'!N274:N276)</f>
        <v>80772.91</v>
      </c>
      <c r="O96" s="87">
        <f>SUM('Month (GWh)'!O274:O276)</f>
        <v>65202.95</v>
      </c>
      <c r="S96" s="107"/>
    </row>
    <row r="97" spans="1:19" ht="20.25" customHeight="1" x14ac:dyDescent="0.35">
      <c r="A97" s="151" t="s">
        <v>550</v>
      </c>
      <c r="B97" s="124">
        <f>SUM('Month (GWh)'!B277:B279)</f>
        <v>0</v>
      </c>
      <c r="C97" s="124">
        <f>SUM('Month (GWh)'!C277:C279)</f>
        <v>0</v>
      </c>
      <c r="D97" s="124">
        <f>SUM('Month (GWh)'!D277:D279)</f>
        <v>75286.100000000006</v>
      </c>
      <c r="E97" s="124">
        <f>SUM('Month (GWh)'!E277:E279)</f>
        <v>43078.12</v>
      </c>
      <c r="F97" s="125">
        <f>SUM('Month (GWh)'!F277:F279)</f>
        <v>118364.2</v>
      </c>
      <c r="G97" s="124">
        <f>SUM('Month (GWh)'!G277:G279)</f>
        <v>54864.21</v>
      </c>
      <c r="H97" s="124">
        <f>SUM('Month (GWh)'!H277:H279)</f>
        <v>16419.919999999998</v>
      </c>
      <c r="I97" s="124">
        <f>SUM('Month (GWh)'!I277:I279)</f>
        <v>1482.2399999999998</v>
      </c>
      <c r="J97" s="124">
        <f>SUM('Month (GWh)'!J277:J279)</f>
        <v>0</v>
      </c>
      <c r="K97" s="124">
        <f>SUM('Month (GWh)'!K277:K279)</f>
        <v>10649.31</v>
      </c>
      <c r="L97" s="124">
        <f>SUM('Month (GWh)'!L277:L279)</f>
        <v>247.04000000000002</v>
      </c>
      <c r="M97" s="124">
        <f>SUM('Month (GWh)'!M277:M279)</f>
        <v>0</v>
      </c>
      <c r="N97" s="125">
        <f>SUM('Month (GWh)'!N277:N279)</f>
        <v>82180.479999999996</v>
      </c>
      <c r="O97" s="126">
        <f>SUM('Month (GWh)'!O277:O279)</f>
        <v>36183.74</v>
      </c>
      <c r="S97" s="107"/>
    </row>
    <row r="98" spans="1:19" ht="20.25" customHeight="1" x14ac:dyDescent="0.35">
      <c r="A98" s="151" t="s">
        <v>566</v>
      </c>
      <c r="B98" s="124">
        <f>SUM('Month (GWh)'!B280:B282)</f>
        <v>0</v>
      </c>
      <c r="C98" s="124">
        <f>SUM('Month (GWh)'!C280:C282)</f>
        <v>238.41</v>
      </c>
      <c r="D98" s="124">
        <f>SUM('Month (GWh)'!D280:D282)</f>
        <v>92328.209999999992</v>
      </c>
      <c r="E98" s="124">
        <f>SUM('Month (GWh)'!E280:E282)</f>
        <v>83010.78</v>
      </c>
      <c r="F98" s="125">
        <f>SUM('Month (GWh)'!F280:F282)</f>
        <v>175577.4</v>
      </c>
      <c r="G98" s="124">
        <f>SUM('Month (GWh)'!G280:G282)</f>
        <v>40746.729999999996</v>
      </c>
      <c r="H98" s="124">
        <f>SUM('Month (GWh)'!H280:H282)</f>
        <v>11142.16</v>
      </c>
      <c r="I98" s="124">
        <f>SUM('Month (GWh)'!I280:I282)</f>
        <v>1536.12</v>
      </c>
      <c r="J98" s="124">
        <f>SUM('Month (GWh)'!J280:J282)</f>
        <v>0</v>
      </c>
      <c r="K98" s="124">
        <f>SUM('Month (GWh)'!K280:K282)</f>
        <v>11355.04</v>
      </c>
      <c r="L98" s="124">
        <f>SUM('Month (GWh)'!L280:L282)</f>
        <v>418.64</v>
      </c>
      <c r="M98" s="124">
        <f>SUM('Month (GWh)'!M280:M282)</f>
        <v>0</v>
      </c>
      <c r="N98" s="125">
        <f>SUM('Month (GWh)'!N280:N282)</f>
        <v>63662.55</v>
      </c>
      <c r="O98" s="127">
        <f>SUM('Month (GWh)'!O280:O282)</f>
        <v>111914.84</v>
      </c>
      <c r="S98" s="107"/>
    </row>
    <row r="99" spans="1:19" ht="20.25" customHeight="1" x14ac:dyDescent="0.35">
      <c r="A99" s="150" t="s">
        <v>573</v>
      </c>
      <c r="B99" s="74">
        <f>SUM('Month (GWh)'!B283:B285)</f>
        <v>21</v>
      </c>
      <c r="C99" s="74">
        <f>SUM('Month (GWh)'!C283:C285)</f>
        <v>352.03999999999996</v>
      </c>
      <c r="D99" s="74">
        <f>SUM('Month (GWh)'!D283:D285)</f>
        <v>90500.12</v>
      </c>
      <c r="E99" s="74">
        <f>SUM('Month (GWh)'!E283:E285)</f>
        <v>87114.16</v>
      </c>
      <c r="F99" s="76">
        <f>SUM('Month (GWh)'!F283:F285)</f>
        <v>177987.31</v>
      </c>
      <c r="G99" s="74">
        <f>SUM('Month (GWh)'!G283:G285)</f>
        <v>32809.11</v>
      </c>
      <c r="H99" s="74">
        <f>SUM('Month (GWh)'!H283:H285)</f>
        <v>1214.76</v>
      </c>
      <c r="I99" s="74">
        <f>SUM('Month (GWh)'!I283:I285)</f>
        <v>1214.76</v>
      </c>
      <c r="J99" s="74">
        <f>SUM('Month (GWh)'!J283:J285)</f>
        <v>0</v>
      </c>
      <c r="K99" s="74">
        <f>SUM('Month (GWh)'!K283:K285)</f>
        <v>12332.42</v>
      </c>
      <c r="L99" s="74">
        <f>SUM('Month (GWh)'!L283:L285)</f>
        <v>435.83000000000004</v>
      </c>
      <c r="M99" s="74">
        <f>SUM('Month (GWh)'!M283:M285)</f>
        <v>0</v>
      </c>
      <c r="N99" s="76">
        <f>SUM('Month (GWh)'!N283:N285)</f>
        <v>46792.119999999995</v>
      </c>
      <c r="O99" s="87">
        <f>SUM('Month (GWh)'!O283:O285)</f>
        <v>131195.18</v>
      </c>
      <c r="S99" s="107"/>
    </row>
    <row r="100" spans="1:19" ht="20.25" customHeight="1" x14ac:dyDescent="0.35">
      <c r="A100" s="150" t="s">
        <v>578</v>
      </c>
      <c r="B100" s="74">
        <f>SUM('Month (GWh)'!B286:B288)</f>
        <v>0</v>
      </c>
      <c r="C100" s="74">
        <f>SUM('Month (GWh)'!C286:C288)</f>
        <v>0</v>
      </c>
      <c r="D100" s="74">
        <f>SUM('Month (GWh)'!D286:D288)</f>
        <v>46635.58</v>
      </c>
      <c r="E100" s="74">
        <f>SUM('Month (GWh)'!E286:E288)</f>
        <v>65818.34</v>
      </c>
      <c r="F100" s="76">
        <f>SUM('Month (GWh)'!F286:F288)</f>
        <v>112453.94</v>
      </c>
      <c r="G100" s="74">
        <f>SUM('Month (GWh)'!G286:G288)</f>
        <v>41059.81</v>
      </c>
      <c r="H100" s="74">
        <f>SUM('Month (GWh)'!H286:H288)</f>
        <v>13337.960000000001</v>
      </c>
      <c r="I100" s="74">
        <f>SUM('Month (GWh)'!I286:I288)</f>
        <v>1100.08</v>
      </c>
      <c r="J100" s="74">
        <f>SUM('Month (GWh)'!J286:J288)</f>
        <v>0</v>
      </c>
      <c r="K100" s="74">
        <f>SUM('Month (GWh)'!K286:K288)</f>
        <v>10290.14</v>
      </c>
      <c r="L100" s="74">
        <f>SUM('Month (GWh)'!L286:L288)</f>
        <v>304.02</v>
      </c>
      <c r="M100" s="74">
        <f>SUM('Month (GWh)'!M286:M288)</f>
        <v>0</v>
      </c>
      <c r="N100" s="76">
        <f>SUM('Month (GWh)'!N286:N288)</f>
        <v>64991.930000000008</v>
      </c>
      <c r="O100" s="87">
        <f>SUM('Month (GWh)'!O286:O288)</f>
        <v>47462</v>
      </c>
    </row>
    <row r="101" spans="1:19" ht="20.25" customHeight="1" x14ac:dyDescent="0.35">
      <c r="A101" s="150" t="s">
        <v>596</v>
      </c>
      <c r="B101" s="74">
        <f>SUM('Month (GWh)'!B289:B291)</f>
        <v>0</v>
      </c>
      <c r="C101" s="74">
        <f>SUM('Month (GWh)'!C289:C291)</f>
        <v>0</v>
      </c>
      <c r="D101" s="74">
        <f>SUM('Month (GWh)'!D289:D291)</f>
        <v>52349.659999999996</v>
      </c>
      <c r="E101" s="74">
        <f>SUM('Month (GWh)'!E289:E291)</f>
        <v>12043.84</v>
      </c>
      <c r="F101" s="76">
        <f>SUM('Month (GWh)'!F289:F291)</f>
        <v>64393.5</v>
      </c>
      <c r="G101" s="74">
        <f>SUM('Month (GWh)'!G289:G291)</f>
        <v>17454.93</v>
      </c>
      <c r="H101" s="74">
        <f>SUM('Month (GWh)'!H289:H291)</f>
        <v>7958.66</v>
      </c>
      <c r="I101" s="74">
        <f>SUM('Month (GWh)'!I289:I291)</f>
        <v>826.18</v>
      </c>
      <c r="J101" s="74">
        <f>SUM('Month (GWh)'!J289:J291)</f>
        <v>0</v>
      </c>
      <c r="K101" s="74">
        <f>SUM('Month (GWh)'!K289:K291)</f>
        <v>9444.4199999999983</v>
      </c>
      <c r="L101" s="74">
        <f>SUM('Month (GWh)'!L289:L291)</f>
        <v>289.82</v>
      </c>
      <c r="M101" s="74">
        <f>SUM('Month (GWh)'!M289:M291)</f>
        <v>0</v>
      </c>
      <c r="N101" s="76">
        <f>SUM('Month (GWh)'!N289:N291)</f>
        <v>35147.840000000004</v>
      </c>
      <c r="O101" s="87">
        <f>SUM('Month (GWh)'!O289:O291)</f>
        <v>29245.67</v>
      </c>
    </row>
    <row r="102" spans="1:19" ht="20.25" customHeight="1" x14ac:dyDescent="0.35">
      <c r="A102" s="150" t="s">
        <v>597</v>
      </c>
      <c r="B102" s="74">
        <f>SUM('Month (GWh)'!B292:B294)</f>
        <v>0</v>
      </c>
      <c r="C102" s="74">
        <f>SUM('Month (GWh)'!C292:C294)</f>
        <v>21.34</v>
      </c>
      <c r="D102" s="74">
        <f>SUM('Month (GWh)'!D292:D294)</f>
        <v>94158.34</v>
      </c>
      <c r="E102" s="74">
        <f>SUM('Month (GWh)'!E292:E294)</f>
        <v>44872.57</v>
      </c>
      <c r="F102" s="76">
        <f>SUM('Month (GWh)'!F292:F294)</f>
        <v>139052.25</v>
      </c>
      <c r="G102" s="74">
        <f>SUM('Month (GWh)'!G292:G294)</f>
        <v>16547.41</v>
      </c>
      <c r="H102" s="74">
        <f>SUM('Month (GWh)'!H292:H294)</f>
        <v>884.01</v>
      </c>
      <c r="I102" s="74">
        <f>SUM('Month (GWh)'!I292:I294)</f>
        <v>510.14</v>
      </c>
      <c r="J102" s="74">
        <f>SUM('Month (GWh)'!J292:J294)</f>
        <v>0</v>
      </c>
      <c r="K102" s="74">
        <f>SUM('Month (GWh)'!K292:K294)</f>
        <v>10821.61</v>
      </c>
      <c r="L102" s="74">
        <f>SUM('Month (GWh)'!L292:L294)</f>
        <v>405.86</v>
      </c>
      <c r="M102" s="74">
        <f>SUM('Month (GWh)'!M292:M294)</f>
        <v>0</v>
      </c>
      <c r="N102" s="76">
        <f>SUM('Month (GWh)'!N292:N294)</f>
        <v>28658.879999999997</v>
      </c>
      <c r="O102" s="87">
        <f>SUM('Month (GWh)'!O292:O294)</f>
        <v>110393.37</v>
      </c>
    </row>
  </sheetData>
  <phoneticPr fontId="21" type="noConversion"/>
  <printOptions horizontalCentered="1" verticalCentered="1"/>
  <pageMargins left="0.74803149606299213" right="0.74803149606299213" top="0.98425196850393704" bottom="0.98425196850393704" header="0.51181102362204722" footer="0.51181102362204722"/>
  <pageSetup paperSize="9" scale="71" fitToHeight="0" orientation="landscape" verticalDpi="4" r:id="rId1"/>
  <headerFooter alignWithMargins="0"/>
  <ignoredErrors>
    <ignoredError sqref="J7:O100 B7:H100 I99:I100 B101:O101 B102:L102 O102" formulaRange="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95CC-BB95-4032-AB59-E5B32B960976}">
  <sheetPr codeName="Sheet5">
    <pageSetUpPr fitToPage="1"/>
  </sheetPr>
  <dimension ref="A1:O295"/>
  <sheetViews>
    <sheetView showGridLines="0" zoomScaleNormal="100" workbookViewId="0">
      <pane ySplit="6" topLeftCell="A292" activePane="bottomLeft" state="frozen"/>
      <selection activeCell="A12" sqref="A12"/>
      <selection pane="bottomLeft" activeCell="A292" sqref="A292"/>
    </sheetView>
  </sheetViews>
  <sheetFormatPr defaultColWidth="8.7265625" defaultRowHeight="15.5" x14ac:dyDescent="0.35"/>
  <cols>
    <col min="1" max="1" width="30.54296875" style="2" customWidth="1"/>
    <col min="2" max="15" width="12.54296875" style="2" customWidth="1"/>
    <col min="16" max="16384" width="8.7265625" style="2"/>
  </cols>
  <sheetData>
    <row r="1" spans="1:15" ht="45" customHeight="1" x14ac:dyDescent="0.35">
      <c r="A1" s="71" t="s">
        <v>138</v>
      </c>
    </row>
    <row r="2" spans="1:15" ht="20.25" customHeight="1" x14ac:dyDescent="0.35">
      <c r="A2" s="72" t="s">
        <v>25</v>
      </c>
    </row>
    <row r="3" spans="1:15" ht="20.25" customHeight="1" x14ac:dyDescent="0.35">
      <c r="A3" s="72" t="s">
        <v>120</v>
      </c>
    </row>
    <row r="4" spans="1:15" customFormat="1" ht="20.25" customHeight="1" x14ac:dyDescent="0.35">
      <c r="A4" s="72" t="s">
        <v>134</v>
      </c>
      <c r="B4" s="84"/>
      <c r="C4" s="84"/>
      <c r="D4" s="84"/>
      <c r="E4" s="84"/>
      <c r="F4" s="84"/>
      <c r="G4" s="84"/>
      <c r="H4" s="84"/>
      <c r="I4" s="84"/>
      <c r="J4" s="84"/>
      <c r="K4" s="85"/>
      <c r="L4" s="84"/>
      <c r="M4" s="84"/>
      <c r="N4" s="84"/>
      <c r="O4" s="84"/>
    </row>
    <row r="5" spans="1:15" ht="20.25" customHeight="1" x14ac:dyDescent="0.35">
      <c r="A5" s="64"/>
      <c r="B5" s="69" t="s">
        <v>121</v>
      </c>
      <c r="C5" s="64"/>
      <c r="D5" s="64"/>
      <c r="E5" s="64"/>
      <c r="F5" s="65"/>
      <c r="G5" s="70" t="s">
        <v>122</v>
      </c>
      <c r="H5" s="64"/>
      <c r="I5" s="64"/>
      <c r="J5" s="64"/>
      <c r="K5" s="64"/>
      <c r="L5" s="64"/>
      <c r="M5" s="64"/>
      <c r="N5" s="65"/>
      <c r="O5" s="65"/>
    </row>
    <row r="6" spans="1:15" ht="60" customHeight="1" x14ac:dyDescent="0.35">
      <c r="A6" s="67" t="s">
        <v>65</v>
      </c>
      <c r="B6" s="66" t="s">
        <v>123</v>
      </c>
      <c r="C6" s="67" t="s">
        <v>124</v>
      </c>
      <c r="D6" s="67" t="s">
        <v>125</v>
      </c>
      <c r="E6" s="67" t="s">
        <v>126</v>
      </c>
      <c r="F6" s="77" t="s">
        <v>37</v>
      </c>
      <c r="G6" s="67" t="s">
        <v>46</v>
      </c>
      <c r="H6" s="67" t="s">
        <v>127</v>
      </c>
      <c r="I6" s="142" t="s">
        <v>579</v>
      </c>
      <c r="J6" s="67" t="s">
        <v>128</v>
      </c>
      <c r="K6" s="67" t="s">
        <v>129</v>
      </c>
      <c r="L6" s="67" t="s">
        <v>130</v>
      </c>
      <c r="M6" s="67" t="s">
        <v>131</v>
      </c>
      <c r="N6" s="68" t="s">
        <v>38</v>
      </c>
      <c r="O6" s="82" t="s">
        <v>132</v>
      </c>
    </row>
    <row r="7" spans="1:15" ht="20.25" customHeight="1" x14ac:dyDescent="0.35">
      <c r="A7" s="147" t="s">
        <v>144</v>
      </c>
      <c r="B7" s="107">
        <v>0</v>
      </c>
      <c r="C7" s="107">
        <v>0</v>
      </c>
      <c r="D7" s="107">
        <v>1040</v>
      </c>
      <c r="E7" s="107">
        <v>0</v>
      </c>
      <c r="F7" s="108">
        <v>1040</v>
      </c>
      <c r="G7" s="107">
        <v>5884</v>
      </c>
      <c r="H7" s="107">
        <v>974</v>
      </c>
      <c r="I7" s="107">
        <v>974</v>
      </c>
      <c r="J7" s="107">
        <v>0</v>
      </c>
      <c r="K7" s="107">
        <v>3051</v>
      </c>
      <c r="L7" s="107">
        <v>0</v>
      </c>
      <c r="M7" s="107">
        <v>0</v>
      </c>
      <c r="N7" s="108">
        <v>9909</v>
      </c>
      <c r="O7" s="109">
        <v>-8869</v>
      </c>
    </row>
    <row r="8" spans="1:15" ht="20.25" customHeight="1" x14ac:dyDescent="0.35">
      <c r="A8" s="148" t="s">
        <v>145</v>
      </c>
      <c r="B8" s="107">
        <v>0</v>
      </c>
      <c r="C8" s="107">
        <v>0</v>
      </c>
      <c r="D8" s="107">
        <v>971</v>
      </c>
      <c r="E8" s="107">
        <v>0</v>
      </c>
      <c r="F8" s="110">
        <v>971</v>
      </c>
      <c r="G8" s="107">
        <v>7111</v>
      </c>
      <c r="H8" s="107">
        <v>846</v>
      </c>
      <c r="I8" s="107">
        <v>846</v>
      </c>
      <c r="J8" s="107">
        <v>0</v>
      </c>
      <c r="K8" s="107">
        <v>2841</v>
      </c>
      <c r="L8" s="107">
        <v>0</v>
      </c>
      <c r="M8" s="107">
        <v>0</v>
      </c>
      <c r="N8" s="110">
        <v>10798</v>
      </c>
      <c r="O8" s="111">
        <v>-9827</v>
      </c>
    </row>
    <row r="9" spans="1:15" ht="20.25" customHeight="1" x14ac:dyDescent="0.35">
      <c r="A9" s="148" t="s">
        <v>146</v>
      </c>
      <c r="B9" s="107">
        <v>0</v>
      </c>
      <c r="C9" s="107">
        <v>0</v>
      </c>
      <c r="D9" s="107">
        <v>1063</v>
      </c>
      <c r="E9" s="107">
        <v>0</v>
      </c>
      <c r="F9" s="110">
        <v>1063</v>
      </c>
      <c r="G9" s="107">
        <v>8219</v>
      </c>
      <c r="H9" s="107">
        <v>908</v>
      </c>
      <c r="I9" s="107">
        <v>908</v>
      </c>
      <c r="J9" s="107">
        <v>0</v>
      </c>
      <c r="K9" s="107">
        <v>2843</v>
      </c>
      <c r="L9" s="107">
        <v>0</v>
      </c>
      <c r="M9" s="107">
        <v>0</v>
      </c>
      <c r="N9" s="110">
        <v>11970</v>
      </c>
      <c r="O9" s="111">
        <v>-10907</v>
      </c>
    </row>
    <row r="10" spans="1:15" ht="20.25" customHeight="1" x14ac:dyDescent="0.35">
      <c r="A10" s="148" t="s">
        <v>147</v>
      </c>
      <c r="B10" s="107">
        <v>0</v>
      </c>
      <c r="C10" s="107">
        <v>0</v>
      </c>
      <c r="D10" s="107">
        <v>975</v>
      </c>
      <c r="E10" s="107">
        <v>0</v>
      </c>
      <c r="F10" s="110">
        <v>975</v>
      </c>
      <c r="G10" s="107">
        <v>11783</v>
      </c>
      <c r="H10" s="107">
        <v>814</v>
      </c>
      <c r="I10" s="107">
        <v>814</v>
      </c>
      <c r="J10" s="107">
        <v>0</v>
      </c>
      <c r="K10" s="107">
        <v>2778</v>
      </c>
      <c r="L10" s="107">
        <v>0</v>
      </c>
      <c r="M10" s="107">
        <v>0</v>
      </c>
      <c r="N10" s="110">
        <v>15375</v>
      </c>
      <c r="O10" s="111">
        <v>-14400</v>
      </c>
    </row>
    <row r="11" spans="1:15" ht="20.25" customHeight="1" x14ac:dyDescent="0.35">
      <c r="A11" s="148" t="s">
        <v>148</v>
      </c>
      <c r="B11" s="107">
        <v>0</v>
      </c>
      <c r="C11" s="107">
        <v>0</v>
      </c>
      <c r="D11" s="107">
        <v>859</v>
      </c>
      <c r="E11" s="107">
        <v>0</v>
      </c>
      <c r="F11" s="110">
        <v>859</v>
      </c>
      <c r="G11" s="107">
        <v>12055</v>
      </c>
      <c r="H11" s="107">
        <v>689</v>
      </c>
      <c r="I11" s="107">
        <v>689</v>
      </c>
      <c r="J11" s="107">
        <v>0</v>
      </c>
      <c r="K11" s="107">
        <v>2514</v>
      </c>
      <c r="L11" s="107">
        <v>0</v>
      </c>
      <c r="M11" s="107">
        <v>0</v>
      </c>
      <c r="N11" s="110">
        <v>15258</v>
      </c>
      <c r="O11" s="111">
        <v>-14399</v>
      </c>
    </row>
    <row r="12" spans="1:15" ht="20.25" customHeight="1" x14ac:dyDescent="0.35">
      <c r="A12" s="148" t="s">
        <v>149</v>
      </c>
      <c r="B12" s="107">
        <v>0</v>
      </c>
      <c r="C12" s="107">
        <v>0</v>
      </c>
      <c r="D12" s="107">
        <v>595</v>
      </c>
      <c r="E12" s="107">
        <v>0</v>
      </c>
      <c r="F12" s="110">
        <v>595</v>
      </c>
      <c r="G12" s="107">
        <v>10563</v>
      </c>
      <c r="H12" s="107">
        <v>651</v>
      </c>
      <c r="I12" s="107">
        <v>651</v>
      </c>
      <c r="J12" s="107">
        <v>0</v>
      </c>
      <c r="K12" s="107">
        <v>2876</v>
      </c>
      <c r="L12" s="107">
        <v>0</v>
      </c>
      <c r="M12" s="107">
        <v>0</v>
      </c>
      <c r="N12" s="110">
        <v>14090</v>
      </c>
      <c r="O12" s="111">
        <v>-13495</v>
      </c>
    </row>
    <row r="13" spans="1:15" ht="20.25" customHeight="1" x14ac:dyDescent="0.35">
      <c r="A13" s="148" t="s">
        <v>150</v>
      </c>
      <c r="B13" s="107">
        <v>0</v>
      </c>
      <c r="C13" s="107">
        <v>0</v>
      </c>
      <c r="D13" s="107">
        <v>549</v>
      </c>
      <c r="E13" s="107">
        <v>0</v>
      </c>
      <c r="F13" s="110">
        <v>549</v>
      </c>
      <c r="G13" s="107">
        <v>8706</v>
      </c>
      <c r="H13" s="107">
        <v>342</v>
      </c>
      <c r="I13" s="107">
        <v>342</v>
      </c>
      <c r="J13" s="107">
        <v>0</v>
      </c>
      <c r="K13" s="107">
        <v>2382</v>
      </c>
      <c r="L13" s="107">
        <v>0</v>
      </c>
      <c r="M13" s="107">
        <v>0</v>
      </c>
      <c r="N13" s="110">
        <v>11430</v>
      </c>
      <c r="O13" s="111">
        <v>-10881</v>
      </c>
    </row>
    <row r="14" spans="1:15" ht="20.25" customHeight="1" x14ac:dyDescent="0.35">
      <c r="A14" s="148" t="s">
        <v>151</v>
      </c>
      <c r="B14" s="107">
        <v>0</v>
      </c>
      <c r="C14" s="107">
        <v>0</v>
      </c>
      <c r="D14" s="107">
        <v>920</v>
      </c>
      <c r="E14" s="107">
        <v>0</v>
      </c>
      <c r="F14" s="110">
        <v>920</v>
      </c>
      <c r="G14" s="107">
        <v>12397</v>
      </c>
      <c r="H14" s="107">
        <v>446</v>
      </c>
      <c r="I14" s="107">
        <v>446</v>
      </c>
      <c r="J14" s="107">
        <v>0</v>
      </c>
      <c r="K14" s="107">
        <v>2108</v>
      </c>
      <c r="L14" s="107">
        <v>0</v>
      </c>
      <c r="M14" s="107">
        <v>0</v>
      </c>
      <c r="N14" s="110">
        <v>14951</v>
      </c>
      <c r="O14" s="111">
        <v>-14031</v>
      </c>
    </row>
    <row r="15" spans="1:15" ht="20.25" customHeight="1" x14ac:dyDescent="0.35">
      <c r="A15" s="148" t="s">
        <v>152</v>
      </c>
      <c r="B15" s="107">
        <v>0</v>
      </c>
      <c r="C15" s="107">
        <v>0</v>
      </c>
      <c r="D15" s="107">
        <v>993</v>
      </c>
      <c r="E15" s="107">
        <v>0</v>
      </c>
      <c r="F15" s="110">
        <v>993</v>
      </c>
      <c r="G15" s="107">
        <v>11294</v>
      </c>
      <c r="H15" s="107">
        <v>416</v>
      </c>
      <c r="I15" s="107">
        <v>416</v>
      </c>
      <c r="J15" s="107">
        <v>0</v>
      </c>
      <c r="K15" s="107">
        <v>2173</v>
      </c>
      <c r="L15" s="107">
        <v>0</v>
      </c>
      <c r="M15" s="107">
        <v>0</v>
      </c>
      <c r="N15" s="110">
        <v>13883</v>
      </c>
      <c r="O15" s="111">
        <v>-12890</v>
      </c>
    </row>
    <row r="16" spans="1:15" ht="20.25" customHeight="1" x14ac:dyDescent="0.35">
      <c r="A16" s="148" t="s">
        <v>153</v>
      </c>
      <c r="B16" s="107">
        <v>0</v>
      </c>
      <c r="C16" s="107">
        <v>0</v>
      </c>
      <c r="D16" s="107">
        <v>1105</v>
      </c>
      <c r="E16" s="107">
        <v>0</v>
      </c>
      <c r="F16" s="110">
        <v>1105</v>
      </c>
      <c r="G16" s="107">
        <v>4459</v>
      </c>
      <c r="H16" s="107">
        <v>468</v>
      </c>
      <c r="I16" s="107">
        <v>468</v>
      </c>
      <c r="J16" s="107">
        <v>0</v>
      </c>
      <c r="K16" s="107">
        <v>2481</v>
      </c>
      <c r="L16" s="107">
        <v>0</v>
      </c>
      <c r="M16" s="107">
        <v>0</v>
      </c>
      <c r="N16" s="110">
        <v>7408</v>
      </c>
      <c r="O16" s="111">
        <v>-6303</v>
      </c>
    </row>
    <row r="17" spans="1:15" ht="20.25" customHeight="1" x14ac:dyDescent="0.35">
      <c r="A17" s="148" t="s">
        <v>154</v>
      </c>
      <c r="B17" s="107">
        <v>351</v>
      </c>
      <c r="C17" s="107">
        <v>0</v>
      </c>
      <c r="D17" s="107">
        <v>1087</v>
      </c>
      <c r="E17" s="107">
        <v>0</v>
      </c>
      <c r="F17" s="110">
        <v>1438</v>
      </c>
      <c r="G17" s="107">
        <v>2103</v>
      </c>
      <c r="H17" s="107">
        <v>635</v>
      </c>
      <c r="I17" s="107">
        <v>635</v>
      </c>
      <c r="J17" s="107">
        <v>0</v>
      </c>
      <c r="K17" s="107">
        <v>2888</v>
      </c>
      <c r="L17" s="107">
        <v>0</v>
      </c>
      <c r="M17" s="107">
        <v>0</v>
      </c>
      <c r="N17" s="110">
        <v>5626</v>
      </c>
      <c r="O17" s="111">
        <v>-4188</v>
      </c>
    </row>
    <row r="18" spans="1:15" ht="20.25" customHeight="1" x14ac:dyDescent="0.35">
      <c r="A18" s="148" t="s">
        <v>155</v>
      </c>
      <c r="B18" s="107">
        <v>2604</v>
      </c>
      <c r="C18" s="107">
        <v>0</v>
      </c>
      <c r="D18" s="107">
        <v>1122</v>
      </c>
      <c r="E18" s="107">
        <v>0</v>
      </c>
      <c r="F18" s="110">
        <v>3726</v>
      </c>
      <c r="G18" s="107">
        <v>0</v>
      </c>
      <c r="H18" s="107">
        <v>534</v>
      </c>
      <c r="I18" s="107">
        <v>534</v>
      </c>
      <c r="J18" s="107">
        <v>0</v>
      </c>
      <c r="K18" s="107">
        <v>3313</v>
      </c>
      <c r="L18" s="107">
        <v>0</v>
      </c>
      <c r="M18" s="107">
        <v>0</v>
      </c>
      <c r="N18" s="110">
        <v>3847</v>
      </c>
      <c r="O18" s="111">
        <v>-121</v>
      </c>
    </row>
    <row r="19" spans="1:15" ht="20.25" customHeight="1" x14ac:dyDescent="0.35">
      <c r="A19" s="148" t="s">
        <v>156</v>
      </c>
      <c r="B19" s="107">
        <v>980</v>
      </c>
      <c r="C19" s="107">
        <v>0</v>
      </c>
      <c r="D19" s="107">
        <v>1063</v>
      </c>
      <c r="E19" s="107">
        <v>0</v>
      </c>
      <c r="F19" s="110">
        <v>2043</v>
      </c>
      <c r="G19" s="107">
        <v>137</v>
      </c>
      <c r="H19" s="107">
        <v>500</v>
      </c>
      <c r="I19" s="107">
        <v>500</v>
      </c>
      <c r="J19" s="107">
        <v>0</v>
      </c>
      <c r="K19" s="107">
        <v>3839</v>
      </c>
      <c r="L19" s="107">
        <v>0</v>
      </c>
      <c r="M19" s="107">
        <v>0</v>
      </c>
      <c r="N19" s="110">
        <v>4476</v>
      </c>
      <c r="O19" s="111">
        <v>-2433</v>
      </c>
    </row>
    <row r="20" spans="1:15" ht="20.25" customHeight="1" x14ac:dyDescent="0.35">
      <c r="A20" s="148" t="s">
        <v>157</v>
      </c>
      <c r="B20" s="107">
        <v>1976</v>
      </c>
      <c r="C20" s="107">
        <v>0</v>
      </c>
      <c r="D20" s="107">
        <v>927</v>
      </c>
      <c r="E20" s="107">
        <v>0</v>
      </c>
      <c r="F20" s="110">
        <v>2903</v>
      </c>
      <c r="G20" s="107">
        <v>0</v>
      </c>
      <c r="H20" s="107">
        <v>477</v>
      </c>
      <c r="I20" s="107">
        <v>477</v>
      </c>
      <c r="J20" s="107">
        <v>0</v>
      </c>
      <c r="K20" s="107">
        <v>3166</v>
      </c>
      <c r="L20" s="107">
        <v>0</v>
      </c>
      <c r="M20" s="107">
        <v>0</v>
      </c>
      <c r="N20" s="110">
        <v>3643</v>
      </c>
      <c r="O20" s="111">
        <v>-740</v>
      </c>
    </row>
    <row r="21" spans="1:15" ht="20.25" customHeight="1" x14ac:dyDescent="0.35">
      <c r="A21" s="148" t="s">
        <v>158</v>
      </c>
      <c r="B21" s="107">
        <v>124</v>
      </c>
      <c r="C21" s="107">
        <v>0</v>
      </c>
      <c r="D21" s="107">
        <v>883</v>
      </c>
      <c r="E21" s="107">
        <v>0</v>
      </c>
      <c r="F21" s="110">
        <v>1007</v>
      </c>
      <c r="G21" s="107">
        <v>2195</v>
      </c>
      <c r="H21" s="107">
        <v>545</v>
      </c>
      <c r="I21" s="107">
        <v>545</v>
      </c>
      <c r="J21" s="107">
        <v>0</v>
      </c>
      <c r="K21" s="107">
        <v>3499</v>
      </c>
      <c r="L21" s="107">
        <v>0</v>
      </c>
      <c r="M21" s="107">
        <v>0</v>
      </c>
      <c r="N21" s="110">
        <v>6239</v>
      </c>
      <c r="O21" s="111">
        <v>-5232</v>
      </c>
    </row>
    <row r="22" spans="1:15" ht="20.25" customHeight="1" x14ac:dyDescent="0.35">
      <c r="A22" s="148" t="s">
        <v>159</v>
      </c>
      <c r="B22" s="107">
        <v>0</v>
      </c>
      <c r="C22" s="107">
        <v>0</v>
      </c>
      <c r="D22" s="107">
        <v>681</v>
      </c>
      <c r="E22" s="107">
        <v>0</v>
      </c>
      <c r="F22" s="110">
        <v>681</v>
      </c>
      <c r="G22" s="107">
        <v>7075</v>
      </c>
      <c r="H22" s="107">
        <v>486</v>
      </c>
      <c r="I22" s="107">
        <v>486</v>
      </c>
      <c r="J22" s="107">
        <v>0</v>
      </c>
      <c r="K22" s="107">
        <v>3367</v>
      </c>
      <c r="L22" s="107">
        <v>0</v>
      </c>
      <c r="M22" s="107">
        <v>0</v>
      </c>
      <c r="N22" s="110">
        <v>10928</v>
      </c>
      <c r="O22" s="111">
        <v>-10247</v>
      </c>
    </row>
    <row r="23" spans="1:15" ht="20.25" customHeight="1" x14ac:dyDescent="0.35">
      <c r="A23" s="148" t="s">
        <v>160</v>
      </c>
      <c r="B23" s="107">
        <v>0</v>
      </c>
      <c r="C23" s="107">
        <v>0</v>
      </c>
      <c r="D23" s="107">
        <v>719</v>
      </c>
      <c r="E23" s="107">
        <v>0</v>
      </c>
      <c r="F23" s="110">
        <v>719</v>
      </c>
      <c r="G23" s="107">
        <v>9400</v>
      </c>
      <c r="H23" s="107">
        <v>506</v>
      </c>
      <c r="I23" s="107">
        <v>506</v>
      </c>
      <c r="J23" s="107">
        <v>0</v>
      </c>
      <c r="K23" s="107">
        <v>3186</v>
      </c>
      <c r="L23" s="107">
        <v>0</v>
      </c>
      <c r="M23" s="107">
        <v>0</v>
      </c>
      <c r="N23" s="110">
        <v>13092</v>
      </c>
      <c r="O23" s="111">
        <v>-12373</v>
      </c>
    </row>
    <row r="24" spans="1:15" ht="20.25" customHeight="1" x14ac:dyDescent="0.35">
      <c r="A24" s="148" t="s">
        <v>161</v>
      </c>
      <c r="B24" s="107">
        <v>0</v>
      </c>
      <c r="C24" s="107">
        <v>0</v>
      </c>
      <c r="D24" s="107">
        <v>696</v>
      </c>
      <c r="E24" s="107">
        <v>0</v>
      </c>
      <c r="F24" s="110">
        <v>696</v>
      </c>
      <c r="G24" s="107">
        <v>10371</v>
      </c>
      <c r="H24" s="107">
        <v>57</v>
      </c>
      <c r="I24" s="107">
        <v>57</v>
      </c>
      <c r="J24" s="107">
        <v>0</v>
      </c>
      <c r="K24" s="107">
        <v>2873</v>
      </c>
      <c r="L24" s="107">
        <v>0</v>
      </c>
      <c r="M24" s="107">
        <v>0</v>
      </c>
      <c r="N24" s="110">
        <v>13301</v>
      </c>
      <c r="O24" s="111">
        <v>-12605</v>
      </c>
    </row>
    <row r="25" spans="1:15" ht="20.25" customHeight="1" x14ac:dyDescent="0.35">
      <c r="A25" s="148" t="s">
        <v>162</v>
      </c>
      <c r="B25" s="107">
        <v>0</v>
      </c>
      <c r="C25" s="107">
        <v>0</v>
      </c>
      <c r="D25" s="107">
        <v>0</v>
      </c>
      <c r="E25" s="107">
        <v>0</v>
      </c>
      <c r="F25" s="110">
        <v>0</v>
      </c>
      <c r="G25" s="107">
        <v>14389</v>
      </c>
      <c r="H25" s="107">
        <v>286</v>
      </c>
      <c r="I25" s="107">
        <v>286</v>
      </c>
      <c r="J25" s="107">
        <v>0</v>
      </c>
      <c r="K25" s="107">
        <v>3215</v>
      </c>
      <c r="L25" s="107">
        <v>0</v>
      </c>
      <c r="M25" s="107">
        <v>0</v>
      </c>
      <c r="N25" s="110">
        <v>17890</v>
      </c>
      <c r="O25" s="111">
        <v>-17890</v>
      </c>
    </row>
    <row r="26" spans="1:15" ht="20.25" customHeight="1" x14ac:dyDescent="0.35">
      <c r="A26" s="148" t="s">
        <v>163</v>
      </c>
      <c r="B26" s="107">
        <v>0</v>
      </c>
      <c r="C26" s="107">
        <v>0</v>
      </c>
      <c r="D26" s="107">
        <v>721</v>
      </c>
      <c r="E26" s="107">
        <v>0</v>
      </c>
      <c r="F26" s="110">
        <v>721</v>
      </c>
      <c r="G26" s="107">
        <v>12083</v>
      </c>
      <c r="H26" s="107">
        <v>515</v>
      </c>
      <c r="I26" s="107">
        <v>515</v>
      </c>
      <c r="J26" s="107">
        <v>0</v>
      </c>
      <c r="K26" s="107">
        <v>3137</v>
      </c>
      <c r="L26" s="107">
        <v>0</v>
      </c>
      <c r="M26" s="107">
        <v>0</v>
      </c>
      <c r="N26" s="110">
        <v>15735</v>
      </c>
      <c r="O26" s="111">
        <v>-15014</v>
      </c>
    </row>
    <row r="27" spans="1:15" ht="20.25" customHeight="1" x14ac:dyDescent="0.35">
      <c r="A27" s="148" t="s">
        <v>164</v>
      </c>
      <c r="B27" s="107">
        <v>0</v>
      </c>
      <c r="C27" s="107">
        <v>0</v>
      </c>
      <c r="D27" s="107">
        <v>699</v>
      </c>
      <c r="E27" s="107">
        <v>0</v>
      </c>
      <c r="F27" s="110">
        <v>699</v>
      </c>
      <c r="G27" s="107">
        <v>8857</v>
      </c>
      <c r="H27" s="107">
        <v>558</v>
      </c>
      <c r="I27" s="107">
        <v>558</v>
      </c>
      <c r="J27" s="107">
        <v>0</v>
      </c>
      <c r="K27" s="107">
        <v>2746</v>
      </c>
      <c r="L27" s="107">
        <v>0</v>
      </c>
      <c r="M27" s="107">
        <v>0</v>
      </c>
      <c r="N27" s="110">
        <v>12161</v>
      </c>
      <c r="O27" s="111">
        <v>-11462</v>
      </c>
    </row>
    <row r="28" spans="1:15" ht="20.25" customHeight="1" x14ac:dyDescent="0.35">
      <c r="A28" s="148" t="s">
        <v>165</v>
      </c>
      <c r="B28" s="107">
        <v>0</v>
      </c>
      <c r="C28" s="107">
        <v>0</v>
      </c>
      <c r="D28" s="107">
        <v>1557</v>
      </c>
      <c r="E28" s="107">
        <v>0</v>
      </c>
      <c r="F28" s="110">
        <v>1557</v>
      </c>
      <c r="G28" s="107">
        <v>10098</v>
      </c>
      <c r="H28" s="107">
        <v>573</v>
      </c>
      <c r="I28" s="107">
        <v>573</v>
      </c>
      <c r="J28" s="107">
        <v>0</v>
      </c>
      <c r="K28" s="107">
        <v>2898</v>
      </c>
      <c r="L28" s="107">
        <v>0</v>
      </c>
      <c r="M28" s="107">
        <v>0</v>
      </c>
      <c r="N28" s="110">
        <v>13569</v>
      </c>
      <c r="O28" s="111">
        <v>-12012</v>
      </c>
    </row>
    <row r="29" spans="1:15" ht="20.25" customHeight="1" x14ac:dyDescent="0.35">
      <c r="A29" s="148" t="s">
        <v>166</v>
      </c>
      <c r="B29" s="107">
        <v>0</v>
      </c>
      <c r="C29" s="107">
        <v>0</v>
      </c>
      <c r="D29" s="107">
        <v>1738</v>
      </c>
      <c r="E29" s="107">
        <v>0</v>
      </c>
      <c r="F29" s="110">
        <v>1738</v>
      </c>
      <c r="G29" s="107">
        <v>5184</v>
      </c>
      <c r="H29" s="107">
        <v>553</v>
      </c>
      <c r="I29" s="107">
        <v>553</v>
      </c>
      <c r="J29" s="107">
        <v>0</v>
      </c>
      <c r="K29" s="107">
        <v>2902</v>
      </c>
      <c r="L29" s="107">
        <v>0</v>
      </c>
      <c r="M29" s="107">
        <v>0</v>
      </c>
      <c r="N29" s="110">
        <v>8639</v>
      </c>
      <c r="O29" s="111">
        <v>-6901</v>
      </c>
    </row>
    <row r="30" spans="1:15" ht="20.25" customHeight="1" x14ac:dyDescent="0.35">
      <c r="A30" s="148" t="s">
        <v>167</v>
      </c>
      <c r="B30" s="107">
        <v>935</v>
      </c>
      <c r="C30" s="107">
        <v>0</v>
      </c>
      <c r="D30" s="107">
        <v>3050</v>
      </c>
      <c r="E30" s="107">
        <v>0</v>
      </c>
      <c r="F30" s="110">
        <v>3985</v>
      </c>
      <c r="G30" s="107">
        <v>1057</v>
      </c>
      <c r="H30" s="107">
        <v>584</v>
      </c>
      <c r="I30" s="107">
        <v>584</v>
      </c>
      <c r="J30" s="107">
        <v>0</v>
      </c>
      <c r="K30" s="107">
        <v>3300</v>
      </c>
      <c r="L30" s="107">
        <v>0</v>
      </c>
      <c r="M30" s="107">
        <v>0</v>
      </c>
      <c r="N30" s="110">
        <v>4941</v>
      </c>
      <c r="O30" s="111">
        <v>-956</v>
      </c>
    </row>
    <row r="31" spans="1:15" ht="20.25" customHeight="1" x14ac:dyDescent="0.35">
      <c r="A31" s="148" t="s">
        <v>168</v>
      </c>
      <c r="B31" s="107">
        <v>4035</v>
      </c>
      <c r="C31" s="107">
        <v>0</v>
      </c>
      <c r="D31" s="107">
        <v>3120</v>
      </c>
      <c r="E31" s="107">
        <v>0</v>
      </c>
      <c r="F31" s="110">
        <v>7155</v>
      </c>
      <c r="G31" s="107">
        <v>0</v>
      </c>
      <c r="H31" s="107">
        <v>566</v>
      </c>
      <c r="I31" s="107">
        <v>566</v>
      </c>
      <c r="J31" s="107">
        <v>0</v>
      </c>
      <c r="K31" s="107">
        <v>2934</v>
      </c>
      <c r="L31" s="107">
        <v>0</v>
      </c>
      <c r="M31" s="107">
        <v>0</v>
      </c>
      <c r="N31" s="110">
        <v>3500</v>
      </c>
      <c r="O31" s="111">
        <v>3655</v>
      </c>
    </row>
    <row r="32" spans="1:15" ht="20.25" customHeight="1" x14ac:dyDescent="0.35">
      <c r="A32" s="148" t="s">
        <v>169</v>
      </c>
      <c r="B32" s="107">
        <v>1513</v>
      </c>
      <c r="C32" s="107">
        <v>0</v>
      </c>
      <c r="D32" s="107">
        <v>4170</v>
      </c>
      <c r="E32" s="107">
        <v>0</v>
      </c>
      <c r="F32" s="110">
        <v>5683</v>
      </c>
      <c r="G32" s="107">
        <v>0</v>
      </c>
      <c r="H32" s="107">
        <v>354</v>
      </c>
      <c r="I32" s="107">
        <v>354</v>
      </c>
      <c r="J32" s="107">
        <v>0</v>
      </c>
      <c r="K32" s="107">
        <v>2817</v>
      </c>
      <c r="L32" s="107">
        <v>0</v>
      </c>
      <c r="M32" s="107">
        <v>0</v>
      </c>
      <c r="N32" s="110">
        <v>3171</v>
      </c>
      <c r="O32" s="111">
        <v>2512</v>
      </c>
    </row>
    <row r="33" spans="1:15" ht="20.25" customHeight="1" x14ac:dyDescent="0.35">
      <c r="A33" s="148" t="s">
        <v>170</v>
      </c>
      <c r="B33" s="107">
        <v>0</v>
      </c>
      <c r="C33" s="107">
        <v>0</v>
      </c>
      <c r="D33" s="107">
        <v>4649</v>
      </c>
      <c r="E33" s="107">
        <v>0</v>
      </c>
      <c r="F33" s="110">
        <v>4649</v>
      </c>
      <c r="G33" s="107">
        <v>5527</v>
      </c>
      <c r="H33" s="107">
        <v>509</v>
      </c>
      <c r="I33" s="107">
        <v>509</v>
      </c>
      <c r="J33" s="107">
        <v>0</v>
      </c>
      <c r="K33" s="107">
        <v>3450</v>
      </c>
      <c r="L33" s="107">
        <v>0</v>
      </c>
      <c r="M33" s="107">
        <v>0</v>
      </c>
      <c r="N33" s="110">
        <v>9486</v>
      </c>
      <c r="O33" s="111">
        <v>-4837</v>
      </c>
    </row>
    <row r="34" spans="1:15" ht="20.25" customHeight="1" x14ac:dyDescent="0.35">
      <c r="A34" s="148" t="s">
        <v>171</v>
      </c>
      <c r="B34" s="107">
        <v>0</v>
      </c>
      <c r="C34" s="107">
        <v>0</v>
      </c>
      <c r="D34" s="107">
        <v>2202</v>
      </c>
      <c r="E34" s="107">
        <v>0</v>
      </c>
      <c r="F34" s="110">
        <v>2202</v>
      </c>
      <c r="G34" s="107">
        <v>9765</v>
      </c>
      <c r="H34" s="107">
        <v>461</v>
      </c>
      <c r="I34" s="107">
        <v>461</v>
      </c>
      <c r="J34" s="107">
        <v>0</v>
      </c>
      <c r="K34" s="107">
        <v>3938</v>
      </c>
      <c r="L34" s="107">
        <v>0</v>
      </c>
      <c r="M34" s="107">
        <v>0</v>
      </c>
      <c r="N34" s="110">
        <v>14164</v>
      </c>
      <c r="O34" s="111">
        <v>-11962</v>
      </c>
    </row>
    <row r="35" spans="1:15" ht="20.25" customHeight="1" x14ac:dyDescent="0.35">
      <c r="A35" s="148" t="s">
        <v>172</v>
      </c>
      <c r="B35" s="107">
        <v>0</v>
      </c>
      <c r="C35" s="107">
        <v>0</v>
      </c>
      <c r="D35" s="107">
        <v>743</v>
      </c>
      <c r="E35" s="107">
        <v>0</v>
      </c>
      <c r="F35" s="110">
        <v>743</v>
      </c>
      <c r="G35" s="107">
        <v>15163</v>
      </c>
      <c r="H35" s="107">
        <v>459</v>
      </c>
      <c r="I35" s="107">
        <v>459</v>
      </c>
      <c r="J35" s="107">
        <v>0</v>
      </c>
      <c r="K35" s="107">
        <v>3272</v>
      </c>
      <c r="L35" s="107">
        <v>0</v>
      </c>
      <c r="M35" s="107">
        <v>0</v>
      </c>
      <c r="N35" s="110">
        <v>18894</v>
      </c>
      <c r="O35" s="111">
        <v>-18151</v>
      </c>
    </row>
    <row r="36" spans="1:15" ht="20.25" customHeight="1" x14ac:dyDescent="0.35">
      <c r="A36" s="148" t="s">
        <v>173</v>
      </c>
      <c r="B36" s="107">
        <v>0</v>
      </c>
      <c r="C36" s="107">
        <v>0</v>
      </c>
      <c r="D36" s="107">
        <v>1504</v>
      </c>
      <c r="E36" s="107">
        <v>0</v>
      </c>
      <c r="F36" s="110">
        <v>1504</v>
      </c>
      <c r="G36" s="107">
        <v>13637</v>
      </c>
      <c r="H36" s="107">
        <v>443</v>
      </c>
      <c r="I36" s="107">
        <v>443</v>
      </c>
      <c r="J36" s="107">
        <v>0</v>
      </c>
      <c r="K36" s="107">
        <v>2862</v>
      </c>
      <c r="L36" s="107">
        <v>0</v>
      </c>
      <c r="M36" s="107">
        <v>0</v>
      </c>
      <c r="N36" s="110">
        <v>16942</v>
      </c>
      <c r="O36" s="111">
        <v>-15438</v>
      </c>
    </row>
    <row r="37" spans="1:15" ht="20.25" customHeight="1" x14ac:dyDescent="0.35">
      <c r="A37" s="148" t="s">
        <v>174</v>
      </c>
      <c r="B37" s="107">
        <v>755</v>
      </c>
      <c r="C37" s="107">
        <v>0</v>
      </c>
      <c r="D37" s="107">
        <v>1796</v>
      </c>
      <c r="E37" s="107">
        <v>0</v>
      </c>
      <c r="F37" s="110">
        <v>2551</v>
      </c>
      <c r="G37" s="107">
        <v>912</v>
      </c>
      <c r="H37" s="107">
        <v>432</v>
      </c>
      <c r="I37" s="107">
        <v>432</v>
      </c>
      <c r="J37" s="107">
        <v>0</v>
      </c>
      <c r="K37" s="107">
        <v>2851</v>
      </c>
      <c r="L37" s="107">
        <v>0</v>
      </c>
      <c r="M37" s="107">
        <v>0</v>
      </c>
      <c r="N37" s="110">
        <v>4195</v>
      </c>
      <c r="O37" s="111">
        <v>-1644</v>
      </c>
    </row>
    <row r="38" spans="1:15" ht="20.25" customHeight="1" x14ac:dyDescent="0.35">
      <c r="A38" s="148" t="s">
        <v>175</v>
      </c>
      <c r="B38" s="107">
        <v>20</v>
      </c>
      <c r="C38" s="107">
        <v>0</v>
      </c>
      <c r="D38" s="107">
        <v>1701</v>
      </c>
      <c r="E38" s="107">
        <v>0</v>
      </c>
      <c r="F38" s="110">
        <v>1721</v>
      </c>
      <c r="G38" s="107">
        <v>11294</v>
      </c>
      <c r="H38" s="107">
        <v>205</v>
      </c>
      <c r="I38" s="107">
        <v>205</v>
      </c>
      <c r="J38" s="107">
        <v>0</v>
      </c>
      <c r="K38" s="107">
        <v>3006</v>
      </c>
      <c r="L38" s="107">
        <v>0</v>
      </c>
      <c r="M38" s="107">
        <v>0</v>
      </c>
      <c r="N38" s="110">
        <v>14505</v>
      </c>
      <c r="O38" s="111">
        <v>-12784</v>
      </c>
    </row>
    <row r="39" spans="1:15" ht="20.25" customHeight="1" x14ac:dyDescent="0.35">
      <c r="A39" s="148" t="s">
        <v>176</v>
      </c>
      <c r="B39" s="107">
        <v>0</v>
      </c>
      <c r="C39" s="107">
        <v>0</v>
      </c>
      <c r="D39" s="107">
        <v>1590</v>
      </c>
      <c r="E39" s="107">
        <v>0</v>
      </c>
      <c r="F39" s="110">
        <v>1590</v>
      </c>
      <c r="G39" s="107">
        <v>10948</v>
      </c>
      <c r="H39" s="107">
        <v>384</v>
      </c>
      <c r="I39" s="107">
        <v>384</v>
      </c>
      <c r="J39" s="107">
        <v>0</v>
      </c>
      <c r="K39" s="107">
        <v>3345</v>
      </c>
      <c r="L39" s="107">
        <v>0</v>
      </c>
      <c r="M39" s="107">
        <v>0</v>
      </c>
      <c r="N39" s="110">
        <v>14677</v>
      </c>
      <c r="O39" s="111">
        <v>-13087</v>
      </c>
    </row>
    <row r="40" spans="1:15" ht="20.25" customHeight="1" x14ac:dyDescent="0.35">
      <c r="A40" s="148" t="s">
        <v>177</v>
      </c>
      <c r="B40" s="107">
        <v>0</v>
      </c>
      <c r="C40" s="107">
        <v>0</v>
      </c>
      <c r="D40" s="107">
        <v>4411</v>
      </c>
      <c r="E40" s="107">
        <v>0</v>
      </c>
      <c r="F40" s="110">
        <v>4411</v>
      </c>
      <c r="G40" s="107">
        <v>12962</v>
      </c>
      <c r="H40" s="107">
        <v>379</v>
      </c>
      <c r="I40" s="107">
        <v>379</v>
      </c>
      <c r="J40" s="107">
        <v>0</v>
      </c>
      <c r="K40" s="107">
        <v>3265</v>
      </c>
      <c r="L40" s="107">
        <v>0</v>
      </c>
      <c r="M40" s="107">
        <v>0</v>
      </c>
      <c r="N40" s="110">
        <v>16606</v>
      </c>
      <c r="O40" s="111">
        <v>-12195</v>
      </c>
    </row>
    <row r="41" spans="1:15" ht="20.25" customHeight="1" x14ac:dyDescent="0.35">
      <c r="A41" s="148" t="s">
        <v>178</v>
      </c>
      <c r="B41" s="107">
        <v>0</v>
      </c>
      <c r="C41" s="107">
        <v>0</v>
      </c>
      <c r="D41" s="107">
        <v>6082</v>
      </c>
      <c r="E41" s="107">
        <v>0</v>
      </c>
      <c r="F41" s="110">
        <v>6082</v>
      </c>
      <c r="G41" s="107">
        <v>7173</v>
      </c>
      <c r="H41" s="107">
        <v>267</v>
      </c>
      <c r="I41" s="107">
        <v>267</v>
      </c>
      <c r="J41" s="107">
        <v>0</v>
      </c>
      <c r="K41" s="107">
        <v>3416</v>
      </c>
      <c r="L41" s="107">
        <v>0</v>
      </c>
      <c r="M41" s="107">
        <v>0</v>
      </c>
      <c r="N41" s="110">
        <v>10856</v>
      </c>
      <c r="O41" s="111">
        <v>-4774</v>
      </c>
    </row>
    <row r="42" spans="1:15" ht="20.25" customHeight="1" x14ac:dyDescent="0.35">
      <c r="A42" s="148" t="s">
        <v>179</v>
      </c>
      <c r="B42" s="107">
        <v>322</v>
      </c>
      <c r="C42" s="107">
        <v>0</v>
      </c>
      <c r="D42" s="107">
        <v>5915</v>
      </c>
      <c r="E42" s="107">
        <v>0</v>
      </c>
      <c r="F42" s="110">
        <v>6237</v>
      </c>
      <c r="G42" s="107">
        <v>3808</v>
      </c>
      <c r="H42" s="107">
        <v>378</v>
      </c>
      <c r="I42" s="107">
        <v>378</v>
      </c>
      <c r="J42" s="107">
        <v>0</v>
      </c>
      <c r="K42" s="107">
        <v>3584</v>
      </c>
      <c r="L42" s="107">
        <v>0</v>
      </c>
      <c r="M42" s="107">
        <v>0</v>
      </c>
      <c r="N42" s="110">
        <v>7770</v>
      </c>
      <c r="O42" s="111">
        <v>-1533</v>
      </c>
    </row>
    <row r="43" spans="1:15" ht="20.25" customHeight="1" x14ac:dyDescent="0.35">
      <c r="A43" s="148" t="s">
        <v>180</v>
      </c>
      <c r="B43" s="107">
        <v>0</v>
      </c>
      <c r="C43" s="107">
        <v>0</v>
      </c>
      <c r="D43" s="107">
        <v>6803</v>
      </c>
      <c r="E43" s="107">
        <v>0</v>
      </c>
      <c r="F43" s="110">
        <v>6803</v>
      </c>
      <c r="G43" s="107">
        <v>1191</v>
      </c>
      <c r="H43" s="107">
        <v>336</v>
      </c>
      <c r="I43" s="107">
        <v>336</v>
      </c>
      <c r="J43" s="107">
        <v>0</v>
      </c>
      <c r="K43" s="107">
        <v>3656</v>
      </c>
      <c r="L43" s="107">
        <v>0</v>
      </c>
      <c r="M43" s="107">
        <v>0</v>
      </c>
      <c r="N43" s="110">
        <v>5183</v>
      </c>
      <c r="O43" s="111">
        <v>1620</v>
      </c>
    </row>
    <row r="44" spans="1:15" ht="20.25" customHeight="1" x14ac:dyDescent="0.35">
      <c r="A44" s="148" t="s">
        <v>181</v>
      </c>
      <c r="B44" s="107">
        <v>0</v>
      </c>
      <c r="C44" s="107">
        <v>0</v>
      </c>
      <c r="D44" s="107">
        <v>5940</v>
      </c>
      <c r="E44" s="107">
        <v>0</v>
      </c>
      <c r="F44" s="110">
        <v>5940</v>
      </c>
      <c r="G44" s="107">
        <v>4634</v>
      </c>
      <c r="H44" s="107">
        <v>318</v>
      </c>
      <c r="I44" s="107">
        <v>318</v>
      </c>
      <c r="J44" s="107">
        <v>0</v>
      </c>
      <c r="K44" s="107">
        <v>3568</v>
      </c>
      <c r="L44" s="107">
        <v>0</v>
      </c>
      <c r="M44" s="107">
        <v>0</v>
      </c>
      <c r="N44" s="110">
        <v>8520</v>
      </c>
      <c r="O44" s="111">
        <v>-2580</v>
      </c>
    </row>
    <row r="45" spans="1:15" ht="20.25" customHeight="1" x14ac:dyDescent="0.35">
      <c r="A45" s="148" t="s">
        <v>182</v>
      </c>
      <c r="B45" s="107">
        <v>0</v>
      </c>
      <c r="C45" s="107">
        <v>0</v>
      </c>
      <c r="D45" s="107">
        <v>6899</v>
      </c>
      <c r="E45" s="107">
        <v>0</v>
      </c>
      <c r="F45" s="110">
        <v>6899</v>
      </c>
      <c r="G45" s="107">
        <v>15785</v>
      </c>
      <c r="H45" s="107">
        <v>369</v>
      </c>
      <c r="I45" s="107">
        <v>369</v>
      </c>
      <c r="J45" s="107">
        <v>0</v>
      </c>
      <c r="K45" s="107">
        <v>4008</v>
      </c>
      <c r="L45" s="107">
        <v>0</v>
      </c>
      <c r="M45" s="107">
        <v>0</v>
      </c>
      <c r="N45" s="110">
        <v>20162</v>
      </c>
      <c r="O45" s="111">
        <v>-13263</v>
      </c>
    </row>
    <row r="46" spans="1:15" ht="20.25" customHeight="1" x14ac:dyDescent="0.35">
      <c r="A46" s="148" t="s">
        <v>183</v>
      </c>
      <c r="B46" s="107">
        <v>0</v>
      </c>
      <c r="C46" s="107">
        <v>0</v>
      </c>
      <c r="D46" s="107">
        <v>4615</v>
      </c>
      <c r="E46" s="107">
        <v>0</v>
      </c>
      <c r="F46" s="110">
        <v>4615</v>
      </c>
      <c r="G46" s="107">
        <v>17573</v>
      </c>
      <c r="H46" s="107">
        <v>325</v>
      </c>
      <c r="I46" s="107">
        <v>325</v>
      </c>
      <c r="J46" s="107">
        <v>0</v>
      </c>
      <c r="K46" s="107">
        <v>3510</v>
      </c>
      <c r="L46" s="107">
        <v>0</v>
      </c>
      <c r="M46" s="107">
        <v>0</v>
      </c>
      <c r="N46" s="110">
        <v>21408</v>
      </c>
      <c r="O46" s="111">
        <v>-16793</v>
      </c>
    </row>
    <row r="47" spans="1:15" ht="20.25" customHeight="1" x14ac:dyDescent="0.35">
      <c r="A47" s="148" t="s">
        <v>184</v>
      </c>
      <c r="B47" s="107">
        <v>0</v>
      </c>
      <c r="C47" s="107">
        <v>0</v>
      </c>
      <c r="D47" s="107">
        <v>5808</v>
      </c>
      <c r="E47" s="107">
        <v>0</v>
      </c>
      <c r="F47" s="110">
        <v>5808</v>
      </c>
      <c r="G47" s="107">
        <v>17398</v>
      </c>
      <c r="H47" s="107">
        <v>325</v>
      </c>
      <c r="I47" s="107">
        <v>325</v>
      </c>
      <c r="J47" s="107">
        <v>0</v>
      </c>
      <c r="K47" s="107">
        <v>3448</v>
      </c>
      <c r="L47" s="107">
        <v>0</v>
      </c>
      <c r="M47" s="107">
        <v>0</v>
      </c>
      <c r="N47" s="110">
        <v>21171</v>
      </c>
      <c r="O47" s="111">
        <v>-15363</v>
      </c>
    </row>
    <row r="48" spans="1:15" ht="20.25" customHeight="1" x14ac:dyDescent="0.35">
      <c r="A48" s="148" t="s">
        <v>185</v>
      </c>
      <c r="B48" s="107">
        <v>0</v>
      </c>
      <c r="C48" s="107">
        <v>0</v>
      </c>
      <c r="D48" s="107">
        <v>2947</v>
      </c>
      <c r="E48" s="107">
        <v>0</v>
      </c>
      <c r="F48" s="110">
        <v>2947</v>
      </c>
      <c r="G48" s="107">
        <v>17744</v>
      </c>
      <c r="H48" s="107">
        <v>71</v>
      </c>
      <c r="I48" s="107">
        <v>71</v>
      </c>
      <c r="J48" s="107">
        <v>0</v>
      </c>
      <c r="K48" s="107">
        <v>3034</v>
      </c>
      <c r="L48" s="107">
        <v>0</v>
      </c>
      <c r="M48" s="107">
        <v>0</v>
      </c>
      <c r="N48" s="110">
        <v>20849</v>
      </c>
      <c r="O48" s="111">
        <v>-17902</v>
      </c>
    </row>
    <row r="49" spans="1:15" ht="20.25" customHeight="1" x14ac:dyDescent="0.35">
      <c r="A49" s="148" t="s">
        <v>186</v>
      </c>
      <c r="B49" s="107">
        <v>0</v>
      </c>
      <c r="C49" s="107">
        <v>0</v>
      </c>
      <c r="D49" s="107">
        <v>4145</v>
      </c>
      <c r="E49" s="107">
        <v>0</v>
      </c>
      <c r="F49" s="110">
        <v>4145</v>
      </c>
      <c r="G49" s="107">
        <v>17752</v>
      </c>
      <c r="H49" s="107">
        <v>181</v>
      </c>
      <c r="I49" s="107">
        <v>181</v>
      </c>
      <c r="J49" s="107">
        <v>0</v>
      </c>
      <c r="K49" s="107">
        <v>3157</v>
      </c>
      <c r="L49" s="107">
        <v>0</v>
      </c>
      <c r="M49" s="107">
        <v>0</v>
      </c>
      <c r="N49" s="110">
        <v>21090</v>
      </c>
      <c r="O49" s="111">
        <v>-16945</v>
      </c>
    </row>
    <row r="50" spans="1:15" ht="20.25" customHeight="1" x14ac:dyDescent="0.35">
      <c r="A50" s="148" t="s">
        <v>187</v>
      </c>
      <c r="B50" s="107">
        <v>0</v>
      </c>
      <c r="C50" s="107">
        <v>0</v>
      </c>
      <c r="D50" s="107">
        <v>3714</v>
      </c>
      <c r="E50" s="107">
        <v>0</v>
      </c>
      <c r="F50" s="110">
        <v>3714</v>
      </c>
      <c r="G50" s="107">
        <v>17961</v>
      </c>
      <c r="H50" s="107">
        <v>217</v>
      </c>
      <c r="I50" s="107">
        <v>217</v>
      </c>
      <c r="J50" s="107">
        <v>0</v>
      </c>
      <c r="K50" s="107">
        <v>2911</v>
      </c>
      <c r="L50" s="107">
        <v>0</v>
      </c>
      <c r="M50" s="107">
        <v>0</v>
      </c>
      <c r="N50" s="110">
        <v>21089</v>
      </c>
      <c r="O50" s="111">
        <v>-17375</v>
      </c>
    </row>
    <row r="51" spans="1:15" ht="20.25" customHeight="1" x14ac:dyDescent="0.35">
      <c r="A51" s="148" t="s">
        <v>188</v>
      </c>
      <c r="B51" s="107">
        <v>0</v>
      </c>
      <c r="C51" s="107">
        <v>0</v>
      </c>
      <c r="D51" s="107">
        <v>2690</v>
      </c>
      <c r="E51" s="107">
        <v>0</v>
      </c>
      <c r="F51" s="110">
        <v>2690</v>
      </c>
      <c r="G51" s="107">
        <v>4985</v>
      </c>
      <c r="H51" s="107">
        <v>477</v>
      </c>
      <c r="I51" s="107">
        <v>477</v>
      </c>
      <c r="J51" s="107">
        <v>0</v>
      </c>
      <c r="K51" s="107">
        <v>3137</v>
      </c>
      <c r="L51" s="107">
        <v>0</v>
      </c>
      <c r="M51" s="107">
        <v>0</v>
      </c>
      <c r="N51" s="110">
        <v>8599</v>
      </c>
      <c r="O51" s="111">
        <v>-5909</v>
      </c>
    </row>
    <row r="52" spans="1:15" ht="20.25" customHeight="1" x14ac:dyDescent="0.35">
      <c r="A52" s="148" t="s">
        <v>189</v>
      </c>
      <c r="B52" s="107">
        <v>0</v>
      </c>
      <c r="C52" s="107">
        <v>0</v>
      </c>
      <c r="D52" s="107">
        <v>8745</v>
      </c>
      <c r="E52" s="107">
        <v>0</v>
      </c>
      <c r="F52" s="110">
        <v>8745</v>
      </c>
      <c r="G52" s="107">
        <v>7628</v>
      </c>
      <c r="H52" s="107">
        <v>275</v>
      </c>
      <c r="I52" s="107">
        <v>275</v>
      </c>
      <c r="J52" s="107">
        <v>0</v>
      </c>
      <c r="K52" s="107">
        <v>3475</v>
      </c>
      <c r="L52" s="107">
        <v>0</v>
      </c>
      <c r="M52" s="107">
        <v>0</v>
      </c>
      <c r="N52" s="110">
        <v>11378</v>
      </c>
      <c r="O52" s="111">
        <v>-2633</v>
      </c>
    </row>
    <row r="53" spans="1:15" ht="20.25" customHeight="1" x14ac:dyDescent="0.35">
      <c r="A53" s="148" t="s">
        <v>190</v>
      </c>
      <c r="B53" s="107">
        <v>344</v>
      </c>
      <c r="C53" s="107">
        <v>0</v>
      </c>
      <c r="D53" s="107">
        <v>8946</v>
      </c>
      <c r="E53" s="107">
        <v>0</v>
      </c>
      <c r="F53" s="110">
        <v>9290</v>
      </c>
      <c r="G53" s="107">
        <v>0</v>
      </c>
      <c r="H53" s="107">
        <v>251</v>
      </c>
      <c r="I53" s="107">
        <v>251</v>
      </c>
      <c r="J53" s="107">
        <v>0</v>
      </c>
      <c r="K53" s="107">
        <v>3483</v>
      </c>
      <c r="L53" s="107">
        <v>0</v>
      </c>
      <c r="M53" s="107">
        <v>0</v>
      </c>
      <c r="N53" s="110">
        <v>3734</v>
      </c>
      <c r="O53" s="111">
        <v>5556</v>
      </c>
    </row>
    <row r="54" spans="1:15" ht="20.25" customHeight="1" x14ac:dyDescent="0.35">
      <c r="A54" s="148" t="s">
        <v>191</v>
      </c>
      <c r="B54" s="107">
        <v>4043</v>
      </c>
      <c r="C54" s="107">
        <v>0</v>
      </c>
      <c r="D54" s="107">
        <v>10503</v>
      </c>
      <c r="E54" s="107">
        <v>0</v>
      </c>
      <c r="F54" s="110">
        <v>14546</v>
      </c>
      <c r="G54" s="107">
        <v>0</v>
      </c>
      <c r="H54" s="107">
        <v>279</v>
      </c>
      <c r="I54" s="107">
        <v>279</v>
      </c>
      <c r="J54" s="107">
        <v>0</v>
      </c>
      <c r="K54" s="107">
        <v>3419</v>
      </c>
      <c r="L54" s="107">
        <v>0</v>
      </c>
      <c r="M54" s="107">
        <v>0</v>
      </c>
      <c r="N54" s="110">
        <v>3698</v>
      </c>
      <c r="O54" s="111">
        <v>10848</v>
      </c>
    </row>
    <row r="55" spans="1:15" ht="20.25" customHeight="1" x14ac:dyDescent="0.35">
      <c r="A55" s="148" t="s">
        <v>192</v>
      </c>
      <c r="B55" s="107">
        <v>6478</v>
      </c>
      <c r="C55" s="107">
        <v>0</v>
      </c>
      <c r="D55" s="107">
        <v>10174</v>
      </c>
      <c r="E55" s="107">
        <v>0</v>
      </c>
      <c r="F55" s="110">
        <v>16652</v>
      </c>
      <c r="G55" s="107">
        <v>0</v>
      </c>
      <c r="H55" s="107">
        <v>263</v>
      </c>
      <c r="I55" s="107">
        <v>263</v>
      </c>
      <c r="J55" s="107">
        <v>0</v>
      </c>
      <c r="K55" s="107">
        <v>3131</v>
      </c>
      <c r="L55" s="107">
        <v>0</v>
      </c>
      <c r="M55" s="107">
        <v>0</v>
      </c>
      <c r="N55" s="110">
        <v>3394</v>
      </c>
      <c r="O55" s="111">
        <v>13258</v>
      </c>
    </row>
    <row r="56" spans="1:15" ht="20.25" customHeight="1" x14ac:dyDescent="0.35">
      <c r="A56" s="148" t="s">
        <v>193</v>
      </c>
      <c r="B56" s="107">
        <v>5767</v>
      </c>
      <c r="C56" s="107">
        <v>0</v>
      </c>
      <c r="D56" s="107">
        <v>9543</v>
      </c>
      <c r="E56" s="107">
        <v>0</v>
      </c>
      <c r="F56" s="110">
        <v>15310</v>
      </c>
      <c r="G56" s="107">
        <v>0</v>
      </c>
      <c r="H56" s="107">
        <v>287</v>
      </c>
      <c r="I56" s="107">
        <v>287</v>
      </c>
      <c r="J56" s="107">
        <v>0</v>
      </c>
      <c r="K56" s="107">
        <v>3144</v>
      </c>
      <c r="L56" s="107">
        <v>0</v>
      </c>
      <c r="M56" s="107">
        <v>0</v>
      </c>
      <c r="N56" s="110">
        <v>3431</v>
      </c>
      <c r="O56" s="111">
        <v>11879</v>
      </c>
    </row>
    <row r="57" spans="1:15" ht="20.25" customHeight="1" x14ac:dyDescent="0.35">
      <c r="A57" s="148" t="s">
        <v>194</v>
      </c>
      <c r="B57" s="107">
        <v>2230</v>
      </c>
      <c r="C57" s="107">
        <v>0</v>
      </c>
      <c r="D57" s="107">
        <v>10430</v>
      </c>
      <c r="E57" s="107">
        <v>0</v>
      </c>
      <c r="F57" s="110">
        <v>12660</v>
      </c>
      <c r="G57" s="107">
        <v>1045</v>
      </c>
      <c r="H57" s="107">
        <v>265</v>
      </c>
      <c r="I57" s="107">
        <v>265</v>
      </c>
      <c r="J57" s="107">
        <v>0</v>
      </c>
      <c r="K57" s="107">
        <v>3643</v>
      </c>
      <c r="L57" s="107">
        <v>0</v>
      </c>
      <c r="M57" s="107">
        <v>0</v>
      </c>
      <c r="N57" s="110">
        <v>4953</v>
      </c>
      <c r="O57" s="111">
        <v>7707</v>
      </c>
    </row>
    <row r="58" spans="1:15" ht="20.25" customHeight="1" x14ac:dyDescent="0.35">
      <c r="A58" s="148" t="s">
        <v>195</v>
      </c>
      <c r="B58" s="107">
        <v>0</v>
      </c>
      <c r="C58" s="107">
        <v>0</v>
      </c>
      <c r="D58" s="107">
        <v>5386</v>
      </c>
      <c r="E58" s="107">
        <v>0</v>
      </c>
      <c r="F58" s="110">
        <v>5386</v>
      </c>
      <c r="G58" s="107">
        <v>6783</v>
      </c>
      <c r="H58" s="107">
        <v>256</v>
      </c>
      <c r="I58" s="107">
        <v>256</v>
      </c>
      <c r="J58" s="107">
        <v>0</v>
      </c>
      <c r="K58" s="107">
        <v>3375</v>
      </c>
      <c r="L58" s="107">
        <v>0</v>
      </c>
      <c r="M58" s="107">
        <v>0</v>
      </c>
      <c r="N58" s="110">
        <v>10414</v>
      </c>
      <c r="O58" s="111">
        <v>-5028</v>
      </c>
    </row>
    <row r="59" spans="1:15" ht="20.25" customHeight="1" x14ac:dyDescent="0.35">
      <c r="A59" s="148" t="s">
        <v>196</v>
      </c>
      <c r="B59" s="107">
        <v>0</v>
      </c>
      <c r="C59" s="107">
        <v>0</v>
      </c>
      <c r="D59" s="107">
        <v>6318</v>
      </c>
      <c r="E59" s="107">
        <v>0</v>
      </c>
      <c r="F59" s="110">
        <v>6318</v>
      </c>
      <c r="G59" s="107">
        <v>12269</v>
      </c>
      <c r="H59" s="107">
        <v>291</v>
      </c>
      <c r="I59" s="107">
        <v>291</v>
      </c>
      <c r="J59" s="107">
        <v>0</v>
      </c>
      <c r="K59" s="107">
        <v>3301</v>
      </c>
      <c r="L59" s="107">
        <v>0</v>
      </c>
      <c r="M59" s="107">
        <v>0</v>
      </c>
      <c r="N59" s="110">
        <v>15861</v>
      </c>
      <c r="O59" s="111">
        <v>-9543</v>
      </c>
    </row>
    <row r="60" spans="1:15" ht="20.25" customHeight="1" x14ac:dyDescent="0.35">
      <c r="A60" s="148" t="s">
        <v>197</v>
      </c>
      <c r="B60" s="107">
        <v>0</v>
      </c>
      <c r="C60" s="107">
        <v>0</v>
      </c>
      <c r="D60" s="107">
        <v>3350</v>
      </c>
      <c r="E60" s="107">
        <v>0</v>
      </c>
      <c r="F60" s="110">
        <v>3350</v>
      </c>
      <c r="G60" s="107">
        <v>14629</v>
      </c>
      <c r="H60" s="107">
        <v>237</v>
      </c>
      <c r="I60" s="107">
        <v>237</v>
      </c>
      <c r="J60" s="107">
        <v>0</v>
      </c>
      <c r="K60" s="107">
        <v>2929</v>
      </c>
      <c r="L60" s="107">
        <v>0</v>
      </c>
      <c r="M60" s="107">
        <v>0</v>
      </c>
      <c r="N60" s="110">
        <v>17795</v>
      </c>
      <c r="O60" s="111">
        <v>-14445</v>
      </c>
    </row>
    <row r="61" spans="1:15" ht="20.25" customHeight="1" x14ac:dyDescent="0.35">
      <c r="A61" s="148" t="s">
        <v>198</v>
      </c>
      <c r="B61" s="107">
        <v>0</v>
      </c>
      <c r="C61" s="107">
        <v>0</v>
      </c>
      <c r="D61" s="107">
        <v>6239</v>
      </c>
      <c r="E61" s="107">
        <v>0</v>
      </c>
      <c r="F61" s="110">
        <v>6239</v>
      </c>
      <c r="G61" s="107">
        <v>16396</v>
      </c>
      <c r="H61" s="107">
        <v>243</v>
      </c>
      <c r="I61" s="107">
        <v>243</v>
      </c>
      <c r="J61" s="107">
        <v>0</v>
      </c>
      <c r="K61" s="107">
        <v>2971</v>
      </c>
      <c r="L61" s="107">
        <v>0</v>
      </c>
      <c r="M61" s="107">
        <v>0</v>
      </c>
      <c r="N61" s="110">
        <v>19610</v>
      </c>
      <c r="O61" s="111">
        <v>-13371</v>
      </c>
    </row>
    <row r="62" spans="1:15" ht="20.25" customHeight="1" x14ac:dyDescent="0.35">
      <c r="A62" s="148" t="s">
        <v>199</v>
      </c>
      <c r="B62" s="107">
        <v>0</v>
      </c>
      <c r="C62" s="107">
        <v>0</v>
      </c>
      <c r="D62" s="107">
        <v>4952</v>
      </c>
      <c r="E62" s="107">
        <v>0</v>
      </c>
      <c r="F62" s="110">
        <v>4952</v>
      </c>
      <c r="G62" s="107">
        <v>8156</v>
      </c>
      <c r="H62" s="107">
        <v>268</v>
      </c>
      <c r="I62" s="107">
        <v>268</v>
      </c>
      <c r="J62" s="107">
        <v>0</v>
      </c>
      <c r="K62" s="107">
        <v>3020</v>
      </c>
      <c r="L62" s="107">
        <v>0</v>
      </c>
      <c r="M62" s="107">
        <v>0</v>
      </c>
      <c r="N62" s="110">
        <v>11444</v>
      </c>
      <c r="O62" s="111">
        <v>-6492</v>
      </c>
    </row>
    <row r="63" spans="1:15" ht="20.25" customHeight="1" x14ac:dyDescent="0.35">
      <c r="A63" s="148" t="s">
        <v>200</v>
      </c>
      <c r="B63" s="107">
        <v>224</v>
      </c>
      <c r="C63" s="107">
        <v>0</v>
      </c>
      <c r="D63" s="107">
        <v>4800</v>
      </c>
      <c r="E63" s="107">
        <v>0</v>
      </c>
      <c r="F63" s="110">
        <v>5024</v>
      </c>
      <c r="G63" s="107">
        <v>782</v>
      </c>
      <c r="H63" s="107">
        <v>107</v>
      </c>
      <c r="I63" s="107">
        <v>107</v>
      </c>
      <c r="J63" s="107">
        <v>0</v>
      </c>
      <c r="K63" s="107">
        <v>3166</v>
      </c>
      <c r="L63" s="107">
        <v>0</v>
      </c>
      <c r="M63" s="107">
        <v>0</v>
      </c>
      <c r="N63" s="110">
        <v>4055</v>
      </c>
      <c r="O63" s="111">
        <v>969</v>
      </c>
    </row>
    <row r="64" spans="1:15" ht="20.25" customHeight="1" x14ac:dyDescent="0.35">
      <c r="A64" s="148" t="s">
        <v>201</v>
      </c>
      <c r="B64" s="107">
        <v>2507</v>
      </c>
      <c r="C64" s="107">
        <v>0</v>
      </c>
      <c r="D64" s="107">
        <v>8380</v>
      </c>
      <c r="E64" s="107">
        <v>0</v>
      </c>
      <c r="F64" s="110">
        <v>10887</v>
      </c>
      <c r="G64" s="107">
        <v>0</v>
      </c>
      <c r="H64" s="107">
        <v>185</v>
      </c>
      <c r="I64" s="107">
        <v>185</v>
      </c>
      <c r="J64" s="107">
        <v>0</v>
      </c>
      <c r="K64" s="107">
        <v>3722</v>
      </c>
      <c r="L64" s="107">
        <v>0</v>
      </c>
      <c r="M64" s="107">
        <v>0</v>
      </c>
      <c r="N64" s="110">
        <v>3907</v>
      </c>
      <c r="O64" s="111">
        <v>6980</v>
      </c>
    </row>
    <row r="65" spans="1:15" ht="20.25" customHeight="1" x14ac:dyDescent="0.35">
      <c r="A65" s="148" t="s">
        <v>202</v>
      </c>
      <c r="B65" s="107">
        <v>3499</v>
      </c>
      <c r="C65" s="107">
        <v>0</v>
      </c>
      <c r="D65" s="107">
        <v>12367</v>
      </c>
      <c r="E65" s="107">
        <v>0</v>
      </c>
      <c r="F65" s="110">
        <v>15866</v>
      </c>
      <c r="G65" s="107">
        <v>0</v>
      </c>
      <c r="H65" s="107">
        <v>241</v>
      </c>
      <c r="I65" s="107">
        <v>241</v>
      </c>
      <c r="J65" s="107">
        <v>0</v>
      </c>
      <c r="K65" s="107">
        <v>3425</v>
      </c>
      <c r="L65" s="107">
        <v>0</v>
      </c>
      <c r="M65" s="107">
        <v>0</v>
      </c>
      <c r="N65" s="110">
        <v>3666</v>
      </c>
      <c r="O65" s="111">
        <v>12200</v>
      </c>
    </row>
    <row r="66" spans="1:15" ht="20.25" customHeight="1" x14ac:dyDescent="0.35">
      <c r="A66" s="148" t="s">
        <v>203</v>
      </c>
      <c r="B66" s="107">
        <v>4887</v>
      </c>
      <c r="C66" s="107">
        <v>0</v>
      </c>
      <c r="D66" s="107">
        <v>13424</v>
      </c>
      <c r="E66" s="107">
        <v>0</v>
      </c>
      <c r="F66" s="110">
        <v>18311</v>
      </c>
      <c r="G66" s="107">
        <v>0</v>
      </c>
      <c r="H66" s="107">
        <v>244</v>
      </c>
      <c r="I66" s="107">
        <v>244</v>
      </c>
      <c r="J66" s="107">
        <v>0</v>
      </c>
      <c r="K66" s="107">
        <v>3257</v>
      </c>
      <c r="L66" s="107">
        <v>0</v>
      </c>
      <c r="M66" s="107">
        <v>0</v>
      </c>
      <c r="N66" s="110">
        <v>3501</v>
      </c>
      <c r="O66" s="111">
        <v>14810</v>
      </c>
    </row>
    <row r="67" spans="1:15" ht="20.25" customHeight="1" x14ac:dyDescent="0.35">
      <c r="A67" s="148" t="s">
        <v>204</v>
      </c>
      <c r="B67" s="107">
        <v>4404</v>
      </c>
      <c r="C67" s="107">
        <v>0</v>
      </c>
      <c r="D67" s="107">
        <v>13020</v>
      </c>
      <c r="E67" s="107">
        <v>0</v>
      </c>
      <c r="F67" s="110">
        <v>17424</v>
      </c>
      <c r="G67" s="107">
        <v>0</v>
      </c>
      <c r="H67" s="107">
        <v>214</v>
      </c>
      <c r="I67" s="107">
        <v>214</v>
      </c>
      <c r="J67" s="107">
        <v>0</v>
      </c>
      <c r="K67" s="107">
        <v>3013.9</v>
      </c>
      <c r="L67" s="107">
        <v>62.1</v>
      </c>
      <c r="M67" s="107">
        <v>0</v>
      </c>
      <c r="N67" s="110">
        <v>3290</v>
      </c>
      <c r="O67" s="111">
        <v>14134</v>
      </c>
    </row>
    <row r="68" spans="1:15" ht="20.25" customHeight="1" x14ac:dyDescent="0.35">
      <c r="A68" s="148" t="s">
        <v>205</v>
      </c>
      <c r="B68" s="107">
        <v>4517</v>
      </c>
      <c r="C68" s="107">
        <v>0</v>
      </c>
      <c r="D68" s="107">
        <v>11956</v>
      </c>
      <c r="E68" s="107">
        <v>0</v>
      </c>
      <c r="F68" s="110">
        <v>16473</v>
      </c>
      <c r="G68" s="107">
        <v>0</v>
      </c>
      <c r="H68" s="107">
        <v>115</v>
      </c>
      <c r="I68" s="107">
        <v>115</v>
      </c>
      <c r="J68" s="107">
        <v>0</v>
      </c>
      <c r="K68" s="107">
        <v>3115.92</v>
      </c>
      <c r="L68" s="107">
        <v>56.08</v>
      </c>
      <c r="M68" s="107">
        <v>0</v>
      </c>
      <c r="N68" s="110">
        <v>3287</v>
      </c>
      <c r="O68" s="111">
        <v>13186</v>
      </c>
    </row>
    <row r="69" spans="1:15" ht="20.25" customHeight="1" x14ac:dyDescent="0.35">
      <c r="A69" s="148" t="s">
        <v>206</v>
      </c>
      <c r="B69" s="107">
        <v>1003</v>
      </c>
      <c r="C69" s="107">
        <v>0</v>
      </c>
      <c r="D69" s="107">
        <v>13246</v>
      </c>
      <c r="E69" s="107">
        <v>0</v>
      </c>
      <c r="F69" s="110">
        <v>14249</v>
      </c>
      <c r="G69" s="107">
        <v>1919</v>
      </c>
      <c r="H69" s="107">
        <v>549</v>
      </c>
      <c r="I69" s="107">
        <v>549</v>
      </c>
      <c r="J69" s="107">
        <v>0</v>
      </c>
      <c r="K69" s="107">
        <v>3192.09</v>
      </c>
      <c r="L69" s="107">
        <v>37.909999999999997</v>
      </c>
      <c r="M69" s="107">
        <v>0</v>
      </c>
      <c r="N69" s="110">
        <v>5698</v>
      </c>
      <c r="O69" s="111">
        <v>8551</v>
      </c>
    </row>
    <row r="70" spans="1:15" ht="20.25" customHeight="1" x14ac:dyDescent="0.35">
      <c r="A70" s="148" t="s">
        <v>207</v>
      </c>
      <c r="B70" s="107">
        <v>0</v>
      </c>
      <c r="C70" s="107">
        <v>0</v>
      </c>
      <c r="D70" s="107">
        <v>11940</v>
      </c>
      <c r="E70" s="107">
        <v>0</v>
      </c>
      <c r="F70" s="110">
        <v>11940</v>
      </c>
      <c r="G70" s="107">
        <v>5032</v>
      </c>
      <c r="H70" s="107">
        <v>450</v>
      </c>
      <c r="I70" s="107">
        <v>450</v>
      </c>
      <c r="J70" s="107">
        <v>0</v>
      </c>
      <c r="K70" s="107">
        <v>3364.67</v>
      </c>
      <c r="L70" s="107">
        <v>89.33</v>
      </c>
      <c r="M70" s="107">
        <v>0</v>
      </c>
      <c r="N70" s="110">
        <v>8936</v>
      </c>
      <c r="O70" s="111">
        <v>3004</v>
      </c>
    </row>
    <row r="71" spans="1:15" ht="20.25" customHeight="1" x14ac:dyDescent="0.35">
      <c r="A71" s="148" t="s">
        <v>208</v>
      </c>
      <c r="B71" s="107">
        <v>0</v>
      </c>
      <c r="C71" s="107">
        <v>0</v>
      </c>
      <c r="D71" s="107">
        <v>11962</v>
      </c>
      <c r="E71" s="107">
        <v>0</v>
      </c>
      <c r="F71" s="110">
        <v>11962</v>
      </c>
      <c r="G71" s="107">
        <v>7453</v>
      </c>
      <c r="H71" s="107">
        <v>418</v>
      </c>
      <c r="I71" s="107">
        <v>418</v>
      </c>
      <c r="J71" s="107">
        <v>0</v>
      </c>
      <c r="K71" s="107">
        <v>3435.01</v>
      </c>
      <c r="L71" s="107">
        <v>85.99</v>
      </c>
      <c r="M71" s="107">
        <v>0</v>
      </c>
      <c r="N71" s="110">
        <v>11392</v>
      </c>
      <c r="O71" s="111">
        <v>570</v>
      </c>
    </row>
    <row r="72" spans="1:15" ht="20.25" customHeight="1" x14ac:dyDescent="0.35">
      <c r="A72" s="148" t="s">
        <v>209</v>
      </c>
      <c r="B72" s="107">
        <v>0</v>
      </c>
      <c r="C72" s="107">
        <v>0</v>
      </c>
      <c r="D72" s="107">
        <v>664</v>
      </c>
      <c r="E72" s="107">
        <v>0</v>
      </c>
      <c r="F72" s="110">
        <v>664</v>
      </c>
      <c r="G72" s="107">
        <v>7395</v>
      </c>
      <c r="H72" s="107">
        <v>372</v>
      </c>
      <c r="I72" s="107">
        <v>372</v>
      </c>
      <c r="J72" s="107">
        <v>0</v>
      </c>
      <c r="K72" s="107">
        <v>2925.61</v>
      </c>
      <c r="L72" s="107">
        <v>109.39</v>
      </c>
      <c r="M72" s="107">
        <v>0</v>
      </c>
      <c r="N72" s="110">
        <v>10802</v>
      </c>
      <c r="O72" s="111">
        <v>-10138</v>
      </c>
    </row>
    <row r="73" spans="1:15" ht="20.25" customHeight="1" x14ac:dyDescent="0.35">
      <c r="A73" s="148" t="s">
        <v>210</v>
      </c>
      <c r="B73" s="107">
        <v>39</v>
      </c>
      <c r="C73" s="107">
        <v>0</v>
      </c>
      <c r="D73" s="107">
        <v>5138</v>
      </c>
      <c r="E73" s="107">
        <v>0</v>
      </c>
      <c r="F73" s="110">
        <v>5177</v>
      </c>
      <c r="G73" s="107">
        <v>2788</v>
      </c>
      <c r="H73" s="107">
        <v>419</v>
      </c>
      <c r="I73" s="107">
        <v>419</v>
      </c>
      <c r="J73" s="107">
        <v>0</v>
      </c>
      <c r="K73" s="107">
        <v>2184.2600000000002</v>
      </c>
      <c r="L73" s="107">
        <v>96.74</v>
      </c>
      <c r="M73" s="107">
        <v>0</v>
      </c>
      <c r="N73" s="110">
        <v>5488</v>
      </c>
      <c r="O73" s="111">
        <v>-311</v>
      </c>
    </row>
    <row r="74" spans="1:15" ht="20.25" customHeight="1" x14ac:dyDescent="0.35">
      <c r="A74" s="148" t="s">
        <v>211</v>
      </c>
      <c r="B74" s="107">
        <v>1232</v>
      </c>
      <c r="C74" s="107">
        <v>0</v>
      </c>
      <c r="D74" s="107">
        <v>12817</v>
      </c>
      <c r="E74" s="107">
        <v>875</v>
      </c>
      <c r="F74" s="110">
        <v>14924</v>
      </c>
      <c r="G74" s="107">
        <v>889</v>
      </c>
      <c r="H74" s="107">
        <v>351</v>
      </c>
      <c r="I74" s="107">
        <v>351</v>
      </c>
      <c r="J74" s="107">
        <v>0</v>
      </c>
      <c r="K74" s="107">
        <v>3588.2</v>
      </c>
      <c r="L74" s="107">
        <v>66.8</v>
      </c>
      <c r="M74" s="107">
        <v>0</v>
      </c>
      <c r="N74" s="110">
        <v>4895</v>
      </c>
      <c r="O74" s="111">
        <v>10029</v>
      </c>
    </row>
    <row r="75" spans="1:15" ht="20.25" customHeight="1" x14ac:dyDescent="0.35">
      <c r="A75" s="148" t="s">
        <v>212</v>
      </c>
      <c r="B75" s="107">
        <v>0</v>
      </c>
      <c r="C75" s="107">
        <v>0</v>
      </c>
      <c r="D75" s="107">
        <v>11618</v>
      </c>
      <c r="E75" s="107">
        <v>349</v>
      </c>
      <c r="F75" s="110">
        <v>11967</v>
      </c>
      <c r="G75" s="107">
        <v>8601</v>
      </c>
      <c r="H75" s="107">
        <v>181</v>
      </c>
      <c r="I75" s="107">
        <v>181</v>
      </c>
      <c r="J75" s="107">
        <v>0</v>
      </c>
      <c r="K75" s="107">
        <v>3574.07</v>
      </c>
      <c r="L75" s="107">
        <v>60.93</v>
      </c>
      <c r="M75" s="107">
        <v>0</v>
      </c>
      <c r="N75" s="110">
        <v>12417</v>
      </c>
      <c r="O75" s="111">
        <v>-450</v>
      </c>
    </row>
    <row r="76" spans="1:15" ht="20.25" customHeight="1" x14ac:dyDescent="0.35">
      <c r="A76" s="148" t="s">
        <v>213</v>
      </c>
      <c r="B76" s="107">
        <v>405</v>
      </c>
      <c r="C76" s="107">
        <v>0</v>
      </c>
      <c r="D76" s="107">
        <v>10439</v>
      </c>
      <c r="E76" s="107">
        <v>479</v>
      </c>
      <c r="F76" s="110">
        <v>11323</v>
      </c>
      <c r="G76" s="107">
        <v>2414</v>
      </c>
      <c r="H76" s="107">
        <v>416</v>
      </c>
      <c r="I76" s="107">
        <v>416</v>
      </c>
      <c r="J76" s="107">
        <v>0</v>
      </c>
      <c r="K76" s="107">
        <v>3190.49</v>
      </c>
      <c r="L76" s="107">
        <v>98.51</v>
      </c>
      <c r="M76" s="107">
        <v>0</v>
      </c>
      <c r="N76" s="110">
        <v>6119</v>
      </c>
      <c r="O76" s="111">
        <v>5204</v>
      </c>
    </row>
    <row r="77" spans="1:15" ht="20.25" customHeight="1" x14ac:dyDescent="0.35">
      <c r="A77" s="148" t="s">
        <v>214</v>
      </c>
      <c r="B77" s="107">
        <v>6067</v>
      </c>
      <c r="C77" s="107">
        <v>0</v>
      </c>
      <c r="D77" s="107">
        <v>12203</v>
      </c>
      <c r="E77" s="107">
        <v>732</v>
      </c>
      <c r="F77" s="110">
        <v>19002</v>
      </c>
      <c r="G77" s="107">
        <v>149</v>
      </c>
      <c r="H77" s="107">
        <v>388</v>
      </c>
      <c r="I77" s="107">
        <v>388</v>
      </c>
      <c r="J77" s="107">
        <v>0</v>
      </c>
      <c r="K77" s="107">
        <v>3219.3</v>
      </c>
      <c r="L77" s="107">
        <v>84.7</v>
      </c>
      <c r="M77" s="107">
        <v>0</v>
      </c>
      <c r="N77" s="110">
        <v>3841</v>
      </c>
      <c r="O77" s="111">
        <v>15161</v>
      </c>
    </row>
    <row r="78" spans="1:15" ht="20.25" customHeight="1" x14ac:dyDescent="0.35">
      <c r="A78" s="148" t="s">
        <v>215</v>
      </c>
      <c r="B78" s="107">
        <v>6441</v>
      </c>
      <c r="C78" s="107">
        <v>0</v>
      </c>
      <c r="D78" s="107">
        <v>12891</v>
      </c>
      <c r="E78" s="107">
        <v>3018</v>
      </c>
      <c r="F78" s="110">
        <v>22350</v>
      </c>
      <c r="G78" s="107">
        <v>0</v>
      </c>
      <c r="H78" s="107">
        <v>388</v>
      </c>
      <c r="I78" s="107">
        <v>388</v>
      </c>
      <c r="J78" s="107">
        <v>0</v>
      </c>
      <c r="K78" s="107">
        <v>3653.42</v>
      </c>
      <c r="L78" s="107">
        <v>101.58</v>
      </c>
      <c r="M78" s="107">
        <v>0</v>
      </c>
      <c r="N78" s="110">
        <v>4143</v>
      </c>
      <c r="O78" s="111">
        <v>18207</v>
      </c>
    </row>
    <row r="79" spans="1:15" ht="20.25" customHeight="1" x14ac:dyDescent="0.35">
      <c r="A79" s="148" t="s">
        <v>216</v>
      </c>
      <c r="B79" s="107">
        <v>7685</v>
      </c>
      <c r="C79" s="107">
        <v>0</v>
      </c>
      <c r="D79" s="107">
        <v>12227</v>
      </c>
      <c r="E79" s="107">
        <v>3084</v>
      </c>
      <c r="F79" s="110">
        <v>22996</v>
      </c>
      <c r="G79" s="107">
        <v>0</v>
      </c>
      <c r="H79" s="107">
        <v>380</v>
      </c>
      <c r="I79" s="107">
        <v>380</v>
      </c>
      <c r="J79" s="107">
        <v>0</v>
      </c>
      <c r="K79" s="107">
        <v>3495.46</v>
      </c>
      <c r="L79" s="107">
        <v>112.54</v>
      </c>
      <c r="M79" s="107">
        <v>0</v>
      </c>
      <c r="N79" s="110">
        <v>3988</v>
      </c>
      <c r="O79" s="111">
        <v>19008</v>
      </c>
    </row>
    <row r="80" spans="1:15" ht="20.25" customHeight="1" x14ac:dyDescent="0.35">
      <c r="A80" s="148" t="s">
        <v>217</v>
      </c>
      <c r="B80" s="107">
        <v>10569</v>
      </c>
      <c r="C80" s="107">
        <v>0</v>
      </c>
      <c r="D80" s="107">
        <v>10996</v>
      </c>
      <c r="E80" s="107">
        <v>3531</v>
      </c>
      <c r="F80" s="110">
        <v>25096</v>
      </c>
      <c r="G80" s="107">
        <v>0</v>
      </c>
      <c r="H80" s="107">
        <v>354</v>
      </c>
      <c r="I80" s="107">
        <v>354</v>
      </c>
      <c r="J80" s="107">
        <v>0</v>
      </c>
      <c r="K80" s="107">
        <v>3299.34</v>
      </c>
      <c r="L80" s="107">
        <v>101.66</v>
      </c>
      <c r="M80" s="107">
        <v>0</v>
      </c>
      <c r="N80" s="110">
        <v>3755</v>
      </c>
      <c r="O80" s="111">
        <v>21341</v>
      </c>
    </row>
    <row r="81" spans="1:15" ht="20.25" customHeight="1" x14ac:dyDescent="0.35">
      <c r="A81" s="148" t="s">
        <v>218</v>
      </c>
      <c r="B81" s="107">
        <v>8406</v>
      </c>
      <c r="C81" s="107">
        <v>0</v>
      </c>
      <c r="D81" s="107">
        <v>11253</v>
      </c>
      <c r="E81" s="107">
        <v>4230</v>
      </c>
      <c r="F81" s="110">
        <v>23889</v>
      </c>
      <c r="G81" s="107">
        <v>0</v>
      </c>
      <c r="H81" s="107">
        <v>359</v>
      </c>
      <c r="I81" s="107">
        <v>359</v>
      </c>
      <c r="J81" s="107">
        <v>0</v>
      </c>
      <c r="K81" s="107">
        <v>3948.93</v>
      </c>
      <c r="L81" s="107">
        <v>107.07</v>
      </c>
      <c r="M81" s="107">
        <v>0</v>
      </c>
      <c r="N81" s="110">
        <v>4415</v>
      </c>
      <c r="O81" s="111">
        <v>19474</v>
      </c>
    </row>
    <row r="82" spans="1:15" ht="20.25" customHeight="1" x14ac:dyDescent="0.35">
      <c r="A82" s="148" t="s">
        <v>219</v>
      </c>
      <c r="B82" s="107">
        <v>998</v>
      </c>
      <c r="C82" s="107">
        <v>0</v>
      </c>
      <c r="D82" s="107">
        <v>10029</v>
      </c>
      <c r="E82" s="107">
        <v>3819</v>
      </c>
      <c r="F82" s="110">
        <v>14846</v>
      </c>
      <c r="G82" s="107">
        <v>3938</v>
      </c>
      <c r="H82" s="107">
        <v>282</v>
      </c>
      <c r="I82" s="107">
        <v>282</v>
      </c>
      <c r="J82" s="107">
        <v>0</v>
      </c>
      <c r="K82" s="107">
        <v>4083.22</v>
      </c>
      <c r="L82" s="107">
        <v>92.78</v>
      </c>
      <c r="M82" s="107">
        <v>0</v>
      </c>
      <c r="N82" s="110">
        <v>8396</v>
      </c>
      <c r="O82" s="111">
        <v>6450</v>
      </c>
    </row>
    <row r="83" spans="1:15" ht="20.25" customHeight="1" x14ac:dyDescent="0.35">
      <c r="A83" s="148" t="s">
        <v>220</v>
      </c>
      <c r="B83" s="107">
        <v>0</v>
      </c>
      <c r="C83" s="107">
        <v>0</v>
      </c>
      <c r="D83" s="107">
        <v>10148</v>
      </c>
      <c r="E83" s="107">
        <v>1795</v>
      </c>
      <c r="F83" s="110">
        <v>11943</v>
      </c>
      <c r="G83" s="107">
        <v>10238</v>
      </c>
      <c r="H83" s="107">
        <v>264</v>
      </c>
      <c r="I83" s="107">
        <v>264</v>
      </c>
      <c r="J83" s="107">
        <v>0</v>
      </c>
      <c r="K83" s="107">
        <v>4262.84</v>
      </c>
      <c r="L83" s="107">
        <v>24.16</v>
      </c>
      <c r="M83" s="107">
        <v>0</v>
      </c>
      <c r="N83" s="110">
        <v>14789</v>
      </c>
      <c r="O83" s="111">
        <v>-2846</v>
      </c>
    </row>
    <row r="84" spans="1:15" ht="20.25" customHeight="1" x14ac:dyDescent="0.35">
      <c r="A84" s="148" t="s">
        <v>221</v>
      </c>
      <c r="B84" s="107">
        <v>0</v>
      </c>
      <c r="C84" s="107">
        <v>0</v>
      </c>
      <c r="D84" s="107">
        <v>4752</v>
      </c>
      <c r="E84" s="107">
        <v>1810</v>
      </c>
      <c r="F84" s="110">
        <v>6562</v>
      </c>
      <c r="G84" s="107">
        <v>6311</v>
      </c>
      <c r="H84" s="107">
        <v>299</v>
      </c>
      <c r="I84" s="107">
        <v>299</v>
      </c>
      <c r="J84" s="107">
        <v>0</v>
      </c>
      <c r="K84" s="107">
        <v>3950.5</v>
      </c>
      <c r="L84" s="107">
        <v>76.5</v>
      </c>
      <c r="M84" s="107">
        <v>0</v>
      </c>
      <c r="N84" s="110">
        <v>10637</v>
      </c>
      <c r="O84" s="111">
        <v>-4075</v>
      </c>
    </row>
    <row r="85" spans="1:15" ht="20.25" customHeight="1" x14ac:dyDescent="0.35">
      <c r="A85" s="148" t="s">
        <v>222</v>
      </c>
      <c r="B85" s="107">
        <v>436</v>
      </c>
      <c r="C85" s="107">
        <v>0</v>
      </c>
      <c r="D85" s="107">
        <v>10479</v>
      </c>
      <c r="E85" s="107">
        <v>2287</v>
      </c>
      <c r="F85" s="110">
        <v>13202</v>
      </c>
      <c r="G85" s="107">
        <v>9119</v>
      </c>
      <c r="H85" s="107">
        <v>292</v>
      </c>
      <c r="I85" s="107">
        <v>292</v>
      </c>
      <c r="J85" s="107">
        <v>0</v>
      </c>
      <c r="K85" s="107">
        <v>3644.13</v>
      </c>
      <c r="L85" s="107">
        <v>87.87</v>
      </c>
      <c r="M85" s="107">
        <v>0</v>
      </c>
      <c r="N85" s="110">
        <v>13143</v>
      </c>
      <c r="O85" s="111">
        <v>59</v>
      </c>
    </row>
    <row r="86" spans="1:15" ht="20.25" customHeight="1" x14ac:dyDescent="0.35">
      <c r="A86" s="148" t="s">
        <v>223</v>
      </c>
      <c r="B86" s="107">
        <v>335</v>
      </c>
      <c r="C86" s="107">
        <v>0</v>
      </c>
      <c r="D86" s="107">
        <v>9638</v>
      </c>
      <c r="E86" s="107">
        <v>3130</v>
      </c>
      <c r="F86" s="110">
        <v>13103</v>
      </c>
      <c r="G86" s="107">
        <v>6660</v>
      </c>
      <c r="H86" s="107">
        <v>174</v>
      </c>
      <c r="I86" s="107">
        <v>174</v>
      </c>
      <c r="J86" s="107">
        <v>0</v>
      </c>
      <c r="K86" s="107">
        <v>3831.11</v>
      </c>
      <c r="L86" s="107">
        <v>81.89</v>
      </c>
      <c r="M86" s="107">
        <v>0</v>
      </c>
      <c r="N86" s="110">
        <v>10747</v>
      </c>
      <c r="O86" s="111">
        <v>2356</v>
      </c>
    </row>
    <row r="87" spans="1:15" ht="20.25" customHeight="1" x14ac:dyDescent="0.35">
      <c r="A87" s="148" t="s">
        <v>224</v>
      </c>
      <c r="B87" s="107">
        <v>0</v>
      </c>
      <c r="C87" s="107">
        <v>0</v>
      </c>
      <c r="D87" s="107">
        <v>10452</v>
      </c>
      <c r="E87" s="107">
        <v>1631</v>
      </c>
      <c r="F87" s="110">
        <v>12083</v>
      </c>
      <c r="G87" s="107">
        <v>12473</v>
      </c>
      <c r="H87" s="107">
        <v>58</v>
      </c>
      <c r="I87" s="107">
        <v>58</v>
      </c>
      <c r="J87" s="107">
        <v>0</v>
      </c>
      <c r="K87" s="107">
        <v>3745.02</v>
      </c>
      <c r="L87" s="107">
        <v>76.98</v>
      </c>
      <c r="M87" s="107">
        <v>0</v>
      </c>
      <c r="N87" s="110">
        <v>16353</v>
      </c>
      <c r="O87" s="111">
        <v>-4270</v>
      </c>
    </row>
    <row r="88" spans="1:15" ht="20.25" customHeight="1" x14ac:dyDescent="0.35">
      <c r="A88" s="148" t="s">
        <v>225</v>
      </c>
      <c r="B88" s="107">
        <v>0</v>
      </c>
      <c r="C88" s="107">
        <v>0</v>
      </c>
      <c r="D88" s="107">
        <v>17311</v>
      </c>
      <c r="E88" s="107">
        <v>4074</v>
      </c>
      <c r="F88" s="110">
        <v>21385</v>
      </c>
      <c r="G88" s="107">
        <v>9191</v>
      </c>
      <c r="H88" s="107">
        <v>282</v>
      </c>
      <c r="I88" s="107">
        <v>282</v>
      </c>
      <c r="J88" s="107">
        <v>0</v>
      </c>
      <c r="K88" s="107">
        <v>3693.75</v>
      </c>
      <c r="L88" s="107">
        <v>69.25</v>
      </c>
      <c r="M88" s="107">
        <v>0</v>
      </c>
      <c r="N88" s="110">
        <v>13236</v>
      </c>
      <c r="O88" s="111">
        <v>8149</v>
      </c>
    </row>
    <row r="89" spans="1:15" ht="20.25" customHeight="1" x14ac:dyDescent="0.35">
      <c r="A89" s="152" t="s">
        <v>618</v>
      </c>
      <c r="B89" s="107">
        <v>849</v>
      </c>
      <c r="C89" s="107">
        <v>738</v>
      </c>
      <c r="D89" s="107">
        <v>23745</v>
      </c>
      <c r="E89" s="107">
        <v>4068</v>
      </c>
      <c r="F89" s="110">
        <v>29400</v>
      </c>
      <c r="G89" s="107">
        <v>1484</v>
      </c>
      <c r="H89" s="107">
        <v>313</v>
      </c>
      <c r="I89" s="107">
        <v>313</v>
      </c>
      <c r="J89" s="107">
        <v>0</v>
      </c>
      <c r="K89" s="107">
        <v>4110.01</v>
      </c>
      <c r="L89" s="107">
        <v>87.99</v>
      </c>
      <c r="M89" s="107">
        <v>0</v>
      </c>
      <c r="N89" s="110">
        <v>5995</v>
      </c>
      <c r="O89" s="111">
        <v>23405</v>
      </c>
    </row>
    <row r="90" spans="1:15" ht="20.25" customHeight="1" x14ac:dyDescent="0.35">
      <c r="A90" s="148" t="s">
        <v>227</v>
      </c>
      <c r="B90" s="107">
        <v>1227</v>
      </c>
      <c r="C90" s="107">
        <v>8397</v>
      </c>
      <c r="D90" s="107">
        <v>26006</v>
      </c>
      <c r="E90" s="107">
        <v>4117</v>
      </c>
      <c r="F90" s="110">
        <v>39747</v>
      </c>
      <c r="G90" s="107">
        <v>780</v>
      </c>
      <c r="H90" s="107">
        <v>314</v>
      </c>
      <c r="I90" s="107">
        <v>314</v>
      </c>
      <c r="J90" s="107">
        <v>0</v>
      </c>
      <c r="K90" s="107">
        <v>4155.4799999999996</v>
      </c>
      <c r="L90" s="107">
        <v>108.52</v>
      </c>
      <c r="M90" s="107">
        <v>0</v>
      </c>
      <c r="N90" s="110">
        <v>5358</v>
      </c>
      <c r="O90" s="111">
        <v>34389</v>
      </c>
    </row>
    <row r="91" spans="1:15" ht="20.25" customHeight="1" x14ac:dyDescent="0.35">
      <c r="A91" s="148" t="s">
        <v>228</v>
      </c>
      <c r="B91" s="107">
        <v>2006</v>
      </c>
      <c r="C91" s="107">
        <v>8247.31</v>
      </c>
      <c r="D91" s="107">
        <v>23678.5</v>
      </c>
      <c r="E91" s="107">
        <v>4030.52</v>
      </c>
      <c r="F91" s="110">
        <v>37962.33</v>
      </c>
      <c r="G91" s="107">
        <v>796</v>
      </c>
      <c r="H91" s="107">
        <v>310.25</v>
      </c>
      <c r="I91" s="107">
        <v>310.25</v>
      </c>
      <c r="J91" s="107">
        <v>0</v>
      </c>
      <c r="K91" s="107">
        <v>4460.87</v>
      </c>
      <c r="L91" s="107">
        <v>111.63</v>
      </c>
      <c r="M91" s="107">
        <v>0</v>
      </c>
      <c r="N91" s="110">
        <v>5678.75</v>
      </c>
      <c r="O91" s="111">
        <v>32283.58</v>
      </c>
    </row>
    <row r="92" spans="1:15" ht="20.25" customHeight="1" x14ac:dyDescent="0.35">
      <c r="A92" s="148" t="s">
        <v>229</v>
      </c>
      <c r="B92" s="107">
        <v>1469</v>
      </c>
      <c r="C92" s="107">
        <v>7212.19</v>
      </c>
      <c r="D92" s="107">
        <v>25760.02</v>
      </c>
      <c r="E92" s="107">
        <v>3205.99</v>
      </c>
      <c r="F92" s="110">
        <v>37647.21</v>
      </c>
      <c r="G92" s="107">
        <v>1060</v>
      </c>
      <c r="H92" s="107">
        <v>260.48</v>
      </c>
      <c r="I92" s="107">
        <v>260.48</v>
      </c>
      <c r="J92" s="107">
        <v>0</v>
      </c>
      <c r="K92" s="107">
        <v>4342.25</v>
      </c>
      <c r="L92" s="107">
        <v>99.23</v>
      </c>
      <c r="M92" s="107">
        <v>0</v>
      </c>
      <c r="N92" s="110">
        <v>5761.96</v>
      </c>
      <c r="O92" s="111">
        <v>31885.25</v>
      </c>
    </row>
    <row r="93" spans="1:15" ht="20.25" customHeight="1" x14ac:dyDescent="0.35">
      <c r="A93" s="148" t="s">
        <v>230</v>
      </c>
      <c r="B93" s="107">
        <v>5</v>
      </c>
      <c r="C93" s="107">
        <v>7957.52</v>
      </c>
      <c r="D93" s="107">
        <v>27304.33</v>
      </c>
      <c r="E93" s="107">
        <v>907.72</v>
      </c>
      <c r="F93" s="110">
        <v>36174.559999999998</v>
      </c>
      <c r="G93" s="107">
        <v>4280</v>
      </c>
      <c r="H93" s="107">
        <v>277.61</v>
      </c>
      <c r="I93" s="107">
        <v>277.61</v>
      </c>
      <c r="J93" s="107">
        <v>0</v>
      </c>
      <c r="K93" s="107">
        <v>4501.12</v>
      </c>
      <c r="L93" s="107">
        <v>112.21</v>
      </c>
      <c r="M93" s="107">
        <v>0</v>
      </c>
      <c r="N93" s="110">
        <v>9170.94</v>
      </c>
      <c r="O93" s="111">
        <v>27003.62</v>
      </c>
    </row>
    <row r="94" spans="1:15" ht="20.25" customHeight="1" x14ac:dyDescent="0.35">
      <c r="A94" s="148" t="s">
        <v>231</v>
      </c>
      <c r="B94" s="107">
        <v>0</v>
      </c>
      <c r="C94" s="107">
        <v>7020.75</v>
      </c>
      <c r="D94" s="107">
        <v>22447.31</v>
      </c>
      <c r="E94" s="107">
        <v>190.59</v>
      </c>
      <c r="F94" s="110">
        <v>29658.65</v>
      </c>
      <c r="G94" s="107">
        <v>11370</v>
      </c>
      <c r="H94" s="107">
        <v>322.08999999999997</v>
      </c>
      <c r="I94" s="107">
        <v>322.08999999999997</v>
      </c>
      <c r="J94" s="107">
        <v>0</v>
      </c>
      <c r="K94" s="107">
        <v>3728.01</v>
      </c>
      <c r="L94" s="107">
        <v>89.43</v>
      </c>
      <c r="M94" s="107">
        <v>0</v>
      </c>
      <c r="N94" s="110">
        <v>15509.53</v>
      </c>
      <c r="O94" s="111">
        <v>14149.12</v>
      </c>
    </row>
    <row r="95" spans="1:15" ht="20.25" customHeight="1" x14ac:dyDescent="0.35">
      <c r="A95" s="148" t="s">
        <v>232</v>
      </c>
      <c r="B95" s="107">
        <v>0</v>
      </c>
      <c r="C95" s="107">
        <v>4002.16</v>
      </c>
      <c r="D95" s="107">
        <v>12398.74</v>
      </c>
      <c r="E95" s="107">
        <v>294.35000000000002</v>
      </c>
      <c r="F95" s="110">
        <v>16695.25</v>
      </c>
      <c r="G95" s="107">
        <v>10035</v>
      </c>
      <c r="H95" s="107">
        <v>318.63</v>
      </c>
      <c r="I95" s="107">
        <v>318.63</v>
      </c>
      <c r="J95" s="107">
        <v>0</v>
      </c>
      <c r="K95" s="107">
        <v>3451.84</v>
      </c>
      <c r="L95" s="107">
        <v>99.76</v>
      </c>
      <c r="M95" s="107">
        <v>0</v>
      </c>
      <c r="N95" s="110">
        <v>13905.24</v>
      </c>
      <c r="O95" s="111">
        <v>2790.01</v>
      </c>
    </row>
    <row r="96" spans="1:15" ht="20.25" customHeight="1" x14ac:dyDescent="0.35">
      <c r="A96" s="148" t="s">
        <v>233</v>
      </c>
      <c r="B96" s="107">
        <v>477</v>
      </c>
      <c r="C96" s="107">
        <v>3904.34</v>
      </c>
      <c r="D96" s="107">
        <v>10357.129999999999</v>
      </c>
      <c r="E96" s="107">
        <v>281</v>
      </c>
      <c r="F96" s="110">
        <v>15019.48</v>
      </c>
      <c r="G96" s="107">
        <v>2763</v>
      </c>
      <c r="H96" s="107">
        <v>361.38</v>
      </c>
      <c r="I96" s="107">
        <v>361.38</v>
      </c>
      <c r="J96" s="107">
        <v>0</v>
      </c>
      <c r="K96" s="107">
        <v>3846.66</v>
      </c>
      <c r="L96" s="107">
        <v>99.74</v>
      </c>
      <c r="M96" s="107">
        <v>0</v>
      </c>
      <c r="N96" s="110">
        <v>7070.79</v>
      </c>
      <c r="O96" s="111">
        <v>7948.69</v>
      </c>
    </row>
    <row r="97" spans="1:15" ht="20.25" customHeight="1" x14ac:dyDescent="0.35">
      <c r="A97" s="148" t="s">
        <v>234</v>
      </c>
      <c r="B97" s="107">
        <v>0</v>
      </c>
      <c r="C97" s="107">
        <v>4011.59</v>
      </c>
      <c r="D97" s="107">
        <v>10227.280000000001</v>
      </c>
      <c r="E97" s="107">
        <v>245.61</v>
      </c>
      <c r="F97" s="110">
        <v>14484.49</v>
      </c>
      <c r="G97" s="107">
        <v>8216</v>
      </c>
      <c r="H97" s="107">
        <v>670.52</v>
      </c>
      <c r="I97" s="107">
        <v>670.52</v>
      </c>
      <c r="J97" s="107">
        <v>0</v>
      </c>
      <c r="K97" s="107">
        <v>4029.36</v>
      </c>
      <c r="L97" s="107">
        <v>92</v>
      </c>
      <c r="M97" s="107">
        <v>0</v>
      </c>
      <c r="N97" s="110">
        <v>13007.88</v>
      </c>
      <c r="O97" s="111">
        <v>1476.61</v>
      </c>
    </row>
    <row r="98" spans="1:15" ht="20.25" customHeight="1" x14ac:dyDescent="0.35">
      <c r="A98" s="148" t="s">
        <v>235</v>
      </c>
      <c r="B98" s="107">
        <v>60</v>
      </c>
      <c r="C98" s="107">
        <v>4039.2</v>
      </c>
      <c r="D98" s="107">
        <v>12613.89</v>
      </c>
      <c r="E98" s="107">
        <v>243</v>
      </c>
      <c r="F98" s="110">
        <v>16956.080000000002</v>
      </c>
      <c r="G98" s="107">
        <v>2994</v>
      </c>
      <c r="H98" s="107">
        <v>848.07</v>
      </c>
      <c r="I98" s="107">
        <v>848.07</v>
      </c>
      <c r="J98" s="107">
        <v>0</v>
      </c>
      <c r="K98" s="107">
        <v>3953.67</v>
      </c>
      <c r="L98" s="107">
        <v>84.9</v>
      </c>
      <c r="M98" s="107">
        <v>0</v>
      </c>
      <c r="N98" s="110">
        <v>7880.64</v>
      </c>
      <c r="O98" s="111">
        <v>9075.4500000000007</v>
      </c>
    </row>
    <row r="99" spans="1:15" ht="20.25" customHeight="1" x14ac:dyDescent="0.35">
      <c r="A99" s="148" t="s">
        <v>236</v>
      </c>
      <c r="B99" s="107">
        <v>8</v>
      </c>
      <c r="C99" s="107">
        <v>2760.52</v>
      </c>
      <c r="D99" s="107">
        <v>14259.72</v>
      </c>
      <c r="E99" s="107">
        <v>308</v>
      </c>
      <c r="F99" s="110">
        <v>17336.240000000002</v>
      </c>
      <c r="G99" s="107">
        <v>1829</v>
      </c>
      <c r="H99" s="107">
        <v>235.98</v>
      </c>
      <c r="I99" s="107">
        <v>235.98</v>
      </c>
      <c r="J99" s="107">
        <v>24.2</v>
      </c>
      <c r="K99" s="107">
        <v>4082.35</v>
      </c>
      <c r="L99" s="107">
        <v>90</v>
      </c>
      <c r="M99" s="107">
        <v>0</v>
      </c>
      <c r="N99" s="110">
        <v>6261.53</v>
      </c>
      <c r="O99" s="111">
        <v>11074.71</v>
      </c>
    </row>
    <row r="100" spans="1:15" ht="20.25" customHeight="1" x14ac:dyDescent="0.35">
      <c r="A100" s="148" t="s">
        <v>237</v>
      </c>
      <c r="B100" s="107">
        <v>308</v>
      </c>
      <c r="C100" s="107">
        <v>4079.33</v>
      </c>
      <c r="D100" s="107">
        <v>24996.9</v>
      </c>
      <c r="E100" s="107">
        <v>774.88</v>
      </c>
      <c r="F100" s="110">
        <v>30159.11</v>
      </c>
      <c r="G100" s="107">
        <v>5769</v>
      </c>
      <c r="H100" s="107">
        <v>902.16</v>
      </c>
      <c r="I100" s="107">
        <v>902.16</v>
      </c>
      <c r="J100" s="107">
        <v>43.04</v>
      </c>
      <c r="K100" s="107">
        <v>4330.0200000000004</v>
      </c>
      <c r="L100" s="107">
        <v>37.049999999999997</v>
      </c>
      <c r="M100" s="107">
        <v>0</v>
      </c>
      <c r="N100" s="110">
        <v>11081.29</v>
      </c>
      <c r="O100" s="111">
        <v>19077.82</v>
      </c>
    </row>
    <row r="101" spans="1:15" ht="20.25" customHeight="1" x14ac:dyDescent="0.35">
      <c r="A101" s="148" t="s">
        <v>238</v>
      </c>
      <c r="B101" s="107">
        <v>338.65</v>
      </c>
      <c r="C101" s="107">
        <v>11103.53</v>
      </c>
      <c r="D101" s="107">
        <v>18958.04</v>
      </c>
      <c r="E101" s="107">
        <v>2556.5700000000002</v>
      </c>
      <c r="F101" s="110">
        <v>32956.800000000003</v>
      </c>
      <c r="G101" s="107">
        <v>1557.19</v>
      </c>
      <c r="H101" s="107">
        <v>924.12</v>
      </c>
      <c r="I101" s="107">
        <v>924.12</v>
      </c>
      <c r="J101" s="107">
        <v>40.96</v>
      </c>
      <c r="K101" s="107">
        <v>4706.63</v>
      </c>
      <c r="L101" s="107">
        <v>107.6</v>
      </c>
      <c r="M101" s="107">
        <v>0</v>
      </c>
      <c r="N101" s="110">
        <v>7336.5</v>
      </c>
      <c r="O101" s="111">
        <v>25620.3</v>
      </c>
    </row>
    <row r="102" spans="1:15" ht="20.25" customHeight="1" x14ac:dyDescent="0.35">
      <c r="A102" s="148" t="s">
        <v>239</v>
      </c>
      <c r="B102" s="107">
        <v>1799.51</v>
      </c>
      <c r="C102" s="107">
        <v>12263.98</v>
      </c>
      <c r="D102" s="107">
        <v>22762.14</v>
      </c>
      <c r="E102" s="107">
        <v>1864.92</v>
      </c>
      <c r="F102" s="110">
        <v>38690.550000000003</v>
      </c>
      <c r="G102" s="107">
        <v>720.68</v>
      </c>
      <c r="H102" s="107">
        <v>926.28</v>
      </c>
      <c r="I102" s="107">
        <v>926.28</v>
      </c>
      <c r="J102" s="107">
        <v>44.33</v>
      </c>
      <c r="K102" s="107">
        <v>4402.38</v>
      </c>
      <c r="L102" s="107">
        <v>113.1</v>
      </c>
      <c r="M102" s="107">
        <v>0</v>
      </c>
      <c r="N102" s="110">
        <v>6206.77</v>
      </c>
      <c r="O102" s="111">
        <v>32483.79</v>
      </c>
    </row>
    <row r="103" spans="1:15" ht="20.25" customHeight="1" x14ac:dyDescent="0.35">
      <c r="A103" s="148" t="s">
        <v>240</v>
      </c>
      <c r="B103" s="107">
        <v>4855.9799999999996</v>
      </c>
      <c r="C103" s="107">
        <v>11996.11</v>
      </c>
      <c r="D103" s="107">
        <v>24361.95</v>
      </c>
      <c r="E103" s="107">
        <v>1874.38</v>
      </c>
      <c r="F103" s="110">
        <v>43088.41</v>
      </c>
      <c r="G103" s="107">
        <v>127.33</v>
      </c>
      <c r="H103" s="107">
        <v>1051.77</v>
      </c>
      <c r="I103" s="107">
        <v>1051.77</v>
      </c>
      <c r="J103" s="107">
        <v>39.479999999999997</v>
      </c>
      <c r="K103" s="107">
        <v>4467.91</v>
      </c>
      <c r="L103" s="107">
        <v>135.08000000000001</v>
      </c>
      <c r="M103" s="107">
        <v>0</v>
      </c>
      <c r="N103" s="110">
        <v>5821.56</v>
      </c>
      <c r="O103" s="111">
        <v>37266.85</v>
      </c>
    </row>
    <row r="104" spans="1:15" ht="20.25" customHeight="1" x14ac:dyDescent="0.35">
      <c r="A104" s="148" t="s">
        <v>241</v>
      </c>
      <c r="B104" s="107">
        <v>1787.96</v>
      </c>
      <c r="C104" s="107">
        <v>10564.68</v>
      </c>
      <c r="D104" s="107">
        <v>27974.82</v>
      </c>
      <c r="E104" s="107">
        <v>129.07</v>
      </c>
      <c r="F104" s="110">
        <v>40456.53</v>
      </c>
      <c r="G104" s="107">
        <v>339.84</v>
      </c>
      <c r="H104" s="107">
        <v>589.45000000000005</v>
      </c>
      <c r="I104" s="107">
        <v>589.45000000000005</v>
      </c>
      <c r="J104" s="107">
        <v>34.44</v>
      </c>
      <c r="K104" s="107">
        <v>4597.33</v>
      </c>
      <c r="L104" s="107">
        <v>128.4</v>
      </c>
      <c r="M104" s="107">
        <v>0</v>
      </c>
      <c r="N104" s="110">
        <v>5689.45</v>
      </c>
      <c r="O104" s="111">
        <v>34767.08</v>
      </c>
    </row>
    <row r="105" spans="1:15" ht="20.25" customHeight="1" x14ac:dyDescent="0.35">
      <c r="A105" s="148" t="s">
        <v>242</v>
      </c>
      <c r="B105" s="107">
        <v>1885.01</v>
      </c>
      <c r="C105" s="107">
        <v>11202.14</v>
      </c>
      <c r="D105" s="107">
        <v>30148.94</v>
      </c>
      <c r="E105" s="107">
        <v>90.7</v>
      </c>
      <c r="F105" s="110">
        <v>43326.79</v>
      </c>
      <c r="G105" s="107">
        <v>252.44</v>
      </c>
      <c r="H105" s="107">
        <v>787.65</v>
      </c>
      <c r="I105" s="107">
        <v>787.65</v>
      </c>
      <c r="J105" s="107">
        <v>40.090000000000003</v>
      </c>
      <c r="K105" s="107">
        <v>4932.46</v>
      </c>
      <c r="L105" s="107">
        <v>129.5</v>
      </c>
      <c r="M105" s="107">
        <v>0</v>
      </c>
      <c r="N105" s="110">
        <v>6142.15</v>
      </c>
      <c r="O105" s="111">
        <v>37184.65</v>
      </c>
    </row>
    <row r="106" spans="1:15" ht="20.25" customHeight="1" x14ac:dyDescent="0.35">
      <c r="A106" s="148" t="s">
        <v>243</v>
      </c>
      <c r="B106" s="107">
        <v>3000.02</v>
      </c>
      <c r="C106" s="107">
        <v>9155.84</v>
      </c>
      <c r="D106" s="107">
        <v>22594.63</v>
      </c>
      <c r="E106" s="107">
        <v>583.63</v>
      </c>
      <c r="F106" s="110">
        <v>35334.11</v>
      </c>
      <c r="G106" s="107">
        <v>450.84</v>
      </c>
      <c r="H106" s="107">
        <v>929.1</v>
      </c>
      <c r="I106" s="107">
        <v>929.1</v>
      </c>
      <c r="J106" s="107">
        <v>20.66</v>
      </c>
      <c r="K106" s="107">
        <v>4623.16</v>
      </c>
      <c r="L106" s="107">
        <v>97.74</v>
      </c>
      <c r="M106" s="107">
        <v>0</v>
      </c>
      <c r="N106" s="110">
        <v>6121.5</v>
      </c>
      <c r="O106" s="111">
        <v>29212.61</v>
      </c>
    </row>
    <row r="107" spans="1:15" ht="20.25" customHeight="1" x14ac:dyDescent="0.35">
      <c r="A107" s="148" t="s">
        <v>244</v>
      </c>
      <c r="B107" s="107">
        <v>292.52999999999997</v>
      </c>
      <c r="C107" s="107">
        <v>5976.57</v>
      </c>
      <c r="D107" s="107">
        <v>17172.810000000001</v>
      </c>
      <c r="E107" s="107">
        <v>283.19</v>
      </c>
      <c r="F107" s="110">
        <v>23725.1</v>
      </c>
      <c r="G107" s="107">
        <v>4859.4399999999996</v>
      </c>
      <c r="H107" s="107">
        <v>1245.26</v>
      </c>
      <c r="I107" s="107">
        <v>1245.26</v>
      </c>
      <c r="J107" s="107">
        <v>32.700000000000003</v>
      </c>
      <c r="K107" s="107">
        <v>4407.3999999999996</v>
      </c>
      <c r="L107" s="107">
        <v>106.54</v>
      </c>
      <c r="M107" s="107">
        <v>0</v>
      </c>
      <c r="N107" s="110">
        <v>10651.34</v>
      </c>
      <c r="O107" s="111">
        <v>13073.76</v>
      </c>
    </row>
    <row r="108" spans="1:15" ht="20.25" customHeight="1" x14ac:dyDescent="0.35">
      <c r="A108" s="148" t="s">
        <v>245</v>
      </c>
      <c r="B108" s="107">
        <v>0</v>
      </c>
      <c r="C108" s="107">
        <v>5656.7</v>
      </c>
      <c r="D108" s="107">
        <v>12807.15</v>
      </c>
      <c r="E108" s="107">
        <v>94.4</v>
      </c>
      <c r="F108" s="110">
        <v>18558.240000000002</v>
      </c>
      <c r="G108" s="107">
        <v>5765.58</v>
      </c>
      <c r="H108" s="107">
        <v>1100.55</v>
      </c>
      <c r="I108" s="107">
        <v>1100.55</v>
      </c>
      <c r="J108" s="107">
        <v>28.83</v>
      </c>
      <c r="K108" s="107">
        <v>3807.62</v>
      </c>
      <c r="L108" s="107">
        <v>104.4</v>
      </c>
      <c r="M108" s="107">
        <v>0</v>
      </c>
      <c r="N108" s="110">
        <v>10806.99</v>
      </c>
      <c r="O108" s="111">
        <v>7751.25</v>
      </c>
    </row>
    <row r="109" spans="1:15" ht="20.25" customHeight="1" x14ac:dyDescent="0.35">
      <c r="A109" s="148" t="s">
        <v>246</v>
      </c>
      <c r="B109" s="107">
        <v>8.86</v>
      </c>
      <c r="C109" s="107">
        <v>5723.91</v>
      </c>
      <c r="D109" s="107">
        <v>26426.33</v>
      </c>
      <c r="E109" s="107">
        <v>234.47</v>
      </c>
      <c r="F109" s="110">
        <v>32393.56</v>
      </c>
      <c r="G109" s="107">
        <v>6125.53</v>
      </c>
      <c r="H109" s="107">
        <v>934.87</v>
      </c>
      <c r="I109" s="107">
        <v>934.87</v>
      </c>
      <c r="J109" s="107">
        <v>32.54</v>
      </c>
      <c r="K109" s="107">
        <v>4169.08</v>
      </c>
      <c r="L109" s="107">
        <v>96.9</v>
      </c>
      <c r="M109" s="107">
        <v>0</v>
      </c>
      <c r="N109" s="110">
        <v>11358.91</v>
      </c>
      <c r="O109" s="111">
        <v>21034.66</v>
      </c>
    </row>
    <row r="110" spans="1:15" ht="20.25" customHeight="1" x14ac:dyDescent="0.35">
      <c r="A110" s="148" t="s">
        <v>247</v>
      </c>
      <c r="B110" s="107">
        <v>0</v>
      </c>
      <c r="C110" s="107">
        <v>5336.82</v>
      </c>
      <c r="D110" s="107">
        <v>15429.08</v>
      </c>
      <c r="E110" s="107">
        <v>177.61</v>
      </c>
      <c r="F110" s="110">
        <v>20943.509999999998</v>
      </c>
      <c r="G110" s="107">
        <v>6217.28</v>
      </c>
      <c r="H110" s="107">
        <v>880.57</v>
      </c>
      <c r="I110" s="107">
        <v>880.57</v>
      </c>
      <c r="J110" s="107">
        <v>43.46</v>
      </c>
      <c r="K110" s="107">
        <v>4059.09</v>
      </c>
      <c r="L110" s="107">
        <v>100.09</v>
      </c>
      <c r="M110" s="107">
        <v>0</v>
      </c>
      <c r="N110" s="110">
        <v>11300.48</v>
      </c>
      <c r="O110" s="111">
        <v>9643.0300000000007</v>
      </c>
    </row>
    <row r="111" spans="1:15" ht="20.25" customHeight="1" x14ac:dyDescent="0.35">
      <c r="A111" s="148" t="s">
        <v>248</v>
      </c>
      <c r="B111" s="107">
        <v>0</v>
      </c>
      <c r="C111" s="107">
        <v>3175.11</v>
      </c>
      <c r="D111" s="107">
        <v>11836.23</v>
      </c>
      <c r="E111" s="107">
        <v>384.5</v>
      </c>
      <c r="F111" s="110">
        <v>15395.84</v>
      </c>
      <c r="G111" s="107">
        <v>4102.93</v>
      </c>
      <c r="H111" s="107">
        <v>333.15</v>
      </c>
      <c r="I111" s="107">
        <v>333.15</v>
      </c>
      <c r="J111" s="107">
        <v>31.58</v>
      </c>
      <c r="K111" s="107">
        <v>3994.2</v>
      </c>
      <c r="L111" s="107">
        <v>51.03</v>
      </c>
      <c r="M111" s="107">
        <v>0</v>
      </c>
      <c r="N111" s="110">
        <v>8512.89</v>
      </c>
      <c r="O111" s="111">
        <v>6882.95</v>
      </c>
    </row>
    <row r="112" spans="1:15" ht="20.25" customHeight="1" x14ac:dyDescent="0.35">
      <c r="A112" s="148" t="s">
        <v>249</v>
      </c>
      <c r="B112" s="107">
        <v>0</v>
      </c>
      <c r="C112" s="107">
        <v>5240.88</v>
      </c>
      <c r="D112" s="107">
        <v>31282.46</v>
      </c>
      <c r="E112" s="107">
        <v>805.32</v>
      </c>
      <c r="F112" s="110">
        <v>37328.67</v>
      </c>
      <c r="G112" s="107">
        <v>10965.08</v>
      </c>
      <c r="H112" s="107">
        <v>740.94</v>
      </c>
      <c r="I112" s="107">
        <v>740.94</v>
      </c>
      <c r="J112" s="107">
        <v>29.71</v>
      </c>
      <c r="K112" s="107">
        <v>4350.7700000000004</v>
      </c>
      <c r="L112" s="107">
        <v>91.72</v>
      </c>
      <c r="M112" s="107">
        <v>0</v>
      </c>
      <c r="N112" s="110">
        <v>16178.23</v>
      </c>
      <c r="O112" s="111">
        <v>21150.44</v>
      </c>
    </row>
    <row r="113" spans="1:15" ht="20.25" customHeight="1" x14ac:dyDescent="0.35">
      <c r="A113" s="148" t="s">
        <v>250</v>
      </c>
      <c r="B113" s="107">
        <v>12.84</v>
      </c>
      <c r="C113" s="107">
        <v>8010.77</v>
      </c>
      <c r="D113" s="107">
        <v>30834.11</v>
      </c>
      <c r="E113" s="107">
        <v>1993.83</v>
      </c>
      <c r="F113" s="110">
        <v>40851.550000000003</v>
      </c>
      <c r="G113" s="107">
        <v>4706.6899999999996</v>
      </c>
      <c r="H113" s="107">
        <v>767.01</v>
      </c>
      <c r="I113" s="107">
        <v>767.01</v>
      </c>
      <c r="J113" s="107">
        <v>27.8</v>
      </c>
      <c r="K113" s="107">
        <v>4611.9399999999996</v>
      </c>
      <c r="L113" s="107">
        <v>125.13</v>
      </c>
      <c r="M113" s="107">
        <v>0</v>
      </c>
      <c r="N113" s="110">
        <v>10238.549999999999</v>
      </c>
      <c r="O113" s="111">
        <v>30613</v>
      </c>
    </row>
    <row r="114" spans="1:15" ht="20.25" customHeight="1" x14ac:dyDescent="0.35">
      <c r="A114" s="148" t="s">
        <v>251</v>
      </c>
      <c r="B114" s="107">
        <v>330.92</v>
      </c>
      <c r="C114" s="107">
        <v>8523.56</v>
      </c>
      <c r="D114" s="107">
        <v>34713.86</v>
      </c>
      <c r="E114" s="107">
        <v>2394.39</v>
      </c>
      <c r="F114" s="110">
        <v>45962.73</v>
      </c>
      <c r="G114" s="107">
        <v>2036.4</v>
      </c>
      <c r="H114" s="107">
        <v>1028.3800000000001</v>
      </c>
      <c r="I114" s="107">
        <v>1028.3800000000001</v>
      </c>
      <c r="J114" s="107">
        <v>27.8</v>
      </c>
      <c r="K114" s="107">
        <v>4942.24</v>
      </c>
      <c r="L114" s="107">
        <v>130.43</v>
      </c>
      <c r="M114" s="107">
        <v>0</v>
      </c>
      <c r="N114" s="110">
        <v>8165.26</v>
      </c>
      <c r="O114" s="111">
        <v>37797.47</v>
      </c>
    </row>
    <row r="115" spans="1:15" ht="20.25" customHeight="1" x14ac:dyDescent="0.35">
      <c r="A115" s="148" t="s">
        <v>252</v>
      </c>
      <c r="B115" s="107">
        <v>69.459999999999994</v>
      </c>
      <c r="C115" s="107">
        <v>9017.9599999999991</v>
      </c>
      <c r="D115" s="107">
        <v>32740.53</v>
      </c>
      <c r="E115" s="107">
        <v>4540.7</v>
      </c>
      <c r="F115" s="110">
        <v>46368.65</v>
      </c>
      <c r="G115" s="107">
        <v>8819.32</v>
      </c>
      <c r="H115" s="107">
        <v>922.87</v>
      </c>
      <c r="I115" s="107">
        <v>922.87</v>
      </c>
      <c r="J115" s="107">
        <v>33.630000000000003</v>
      </c>
      <c r="K115" s="107">
        <v>4888.8</v>
      </c>
      <c r="L115" s="107">
        <v>130.72</v>
      </c>
      <c r="M115" s="107">
        <v>0</v>
      </c>
      <c r="N115" s="110">
        <v>14795.33</v>
      </c>
      <c r="O115" s="111">
        <v>31573.31</v>
      </c>
    </row>
    <row r="116" spans="1:15" ht="20.25" customHeight="1" x14ac:dyDescent="0.35">
      <c r="A116" s="148" t="s">
        <v>253</v>
      </c>
      <c r="B116" s="107">
        <v>1076.72</v>
      </c>
      <c r="C116" s="107">
        <v>8389.91</v>
      </c>
      <c r="D116" s="107">
        <v>32463.39</v>
      </c>
      <c r="E116" s="107">
        <v>4051.35</v>
      </c>
      <c r="F116" s="110">
        <v>45981.38</v>
      </c>
      <c r="G116" s="107">
        <v>2504.65</v>
      </c>
      <c r="H116" s="107">
        <v>1287.72</v>
      </c>
      <c r="I116" s="107">
        <v>1287.72</v>
      </c>
      <c r="J116" s="107">
        <v>26.11</v>
      </c>
      <c r="K116" s="107">
        <v>4526.01</v>
      </c>
      <c r="L116" s="107">
        <v>119.49</v>
      </c>
      <c r="M116" s="107">
        <v>0</v>
      </c>
      <c r="N116" s="110">
        <v>8463.99</v>
      </c>
      <c r="O116" s="111">
        <v>37517.39</v>
      </c>
    </row>
    <row r="117" spans="1:15" ht="20.25" customHeight="1" x14ac:dyDescent="0.35">
      <c r="A117" s="148" t="s">
        <v>254</v>
      </c>
      <c r="B117" s="107">
        <v>318.08999999999997</v>
      </c>
      <c r="C117" s="107">
        <v>8015.49</v>
      </c>
      <c r="D117" s="107">
        <v>36816.589999999997</v>
      </c>
      <c r="E117" s="107">
        <v>4830.75</v>
      </c>
      <c r="F117" s="110">
        <v>49980.92</v>
      </c>
      <c r="G117" s="107">
        <v>4010.45</v>
      </c>
      <c r="H117" s="107">
        <v>1316.81</v>
      </c>
      <c r="I117" s="107">
        <v>1316.81</v>
      </c>
      <c r="J117" s="107">
        <v>24.5</v>
      </c>
      <c r="K117" s="107">
        <v>4438.16</v>
      </c>
      <c r="L117" s="107">
        <v>129.87</v>
      </c>
      <c r="M117" s="107">
        <v>0</v>
      </c>
      <c r="N117" s="110">
        <v>9919.7900000000009</v>
      </c>
      <c r="O117" s="111">
        <v>40061.129999999997</v>
      </c>
    </row>
    <row r="118" spans="1:15" ht="20.25" customHeight="1" x14ac:dyDescent="0.35">
      <c r="A118" s="148" t="s">
        <v>255</v>
      </c>
      <c r="B118" s="107">
        <v>0</v>
      </c>
      <c r="C118" s="107">
        <v>7535.64</v>
      </c>
      <c r="D118" s="107">
        <v>22375.89</v>
      </c>
      <c r="E118" s="107">
        <v>6248.37</v>
      </c>
      <c r="F118" s="110">
        <v>36159.910000000003</v>
      </c>
      <c r="G118" s="107">
        <v>9206.35</v>
      </c>
      <c r="H118" s="107">
        <v>1213.1400000000001</v>
      </c>
      <c r="I118" s="107">
        <v>1213.1400000000001</v>
      </c>
      <c r="J118" s="107">
        <v>22</v>
      </c>
      <c r="K118" s="107">
        <v>4784.3599999999997</v>
      </c>
      <c r="L118" s="107">
        <v>111.69</v>
      </c>
      <c r="M118" s="107">
        <v>0</v>
      </c>
      <c r="N118" s="110">
        <v>15337.54</v>
      </c>
      <c r="O118" s="111">
        <v>20822.37</v>
      </c>
    </row>
    <row r="119" spans="1:15" ht="20.25" customHeight="1" x14ac:dyDescent="0.35">
      <c r="A119" s="148" t="s">
        <v>256</v>
      </c>
      <c r="B119" s="107">
        <v>0</v>
      </c>
      <c r="C119" s="107">
        <v>3852.95</v>
      </c>
      <c r="D119" s="107">
        <v>17725.12</v>
      </c>
      <c r="E119" s="107">
        <v>6672.67</v>
      </c>
      <c r="F119" s="110">
        <v>28250.75</v>
      </c>
      <c r="G119" s="107">
        <v>8477.08</v>
      </c>
      <c r="H119" s="107">
        <v>1497.36</v>
      </c>
      <c r="I119" s="107">
        <v>1497.36</v>
      </c>
      <c r="J119" s="107">
        <v>20.66</v>
      </c>
      <c r="K119" s="107">
        <v>4665.24</v>
      </c>
      <c r="L119" s="107">
        <v>93.44</v>
      </c>
      <c r="M119" s="107">
        <v>0</v>
      </c>
      <c r="N119" s="110">
        <v>14753.78</v>
      </c>
      <c r="O119" s="111">
        <v>13496.97</v>
      </c>
    </row>
    <row r="120" spans="1:15" ht="20.25" customHeight="1" x14ac:dyDescent="0.35">
      <c r="A120" s="148" t="s">
        <v>257</v>
      </c>
      <c r="B120" s="107">
        <v>0</v>
      </c>
      <c r="C120" s="107">
        <v>2590.64</v>
      </c>
      <c r="D120" s="107">
        <v>11781.1</v>
      </c>
      <c r="E120" s="107">
        <v>6104.19</v>
      </c>
      <c r="F120" s="110">
        <v>20475.93</v>
      </c>
      <c r="G120" s="107">
        <v>8545.9500000000007</v>
      </c>
      <c r="H120" s="107">
        <v>1322.63</v>
      </c>
      <c r="I120" s="107">
        <v>1322.63</v>
      </c>
      <c r="J120" s="107">
        <v>22.46</v>
      </c>
      <c r="K120" s="107">
        <v>3897.34</v>
      </c>
      <c r="L120" s="107">
        <v>103.55</v>
      </c>
      <c r="M120" s="107">
        <v>0</v>
      </c>
      <c r="N120" s="110">
        <v>13891.93</v>
      </c>
      <c r="O120" s="111">
        <v>6584</v>
      </c>
    </row>
    <row r="121" spans="1:15" ht="20.25" customHeight="1" x14ac:dyDescent="0.35">
      <c r="A121" s="148" t="s">
        <v>258</v>
      </c>
      <c r="B121" s="107">
        <v>0</v>
      </c>
      <c r="C121" s="107">
        <v>2357.1799999999998</v>
      </c>
      <c r="D121" s="107">
        <v>9925.4</v>
      </c>
      <c r="E121" s="107">
        <v>8669.77</v>
      </c>
      <c r="F121" s="110">
        <v>20952.36</v>
      </c>
      <c r="G121" s="107">
        <v>4850.57</v>
      </c>
      <c r="H121" s="107">
        <v>941.89</v>
      </c>
      <c r="I121" s="107">
        <v>941.89</v>
      </c>
      <c r="J121" s="107">
        <v>19.010000000000002</v>
      </c>
      <c r="K121" s="107">
        <v>3880.01</v>
      </c>
      <c r="L121" s="107">
        <v>101.31</v>
      </c>
      <c r="M121" s="107">
        <v>0</v>
      </c>
      <c r="N121" s="110">
        <v>9792.7900000000009</v>
      </c>
      <c r="O121" s="111">
        <v>11159.57</v>
      </c>
    </row>
    <row r="122" spans="1:15" ht="20.25" customHeight="1" x14ac:dyDescent="0.35">
      <c r="A122" s="148" t="s">
        <v>259</v>
      </c>
      <c r="B122" s="107">
        <v>58.98</v>
      </c>
      <c r="C122" s="107">
        <v>3720.29</v>
      </c>
      <c r="D122" s="107">
        <v>15067.13</v>
      </c>
      <c r="E122" s="107">
        <v>10338.049999999999</v>
      </c>
      <c r="F122" s="110">
        <v>29184.45</v>
      </c>
      <c r="G122" s="107">
        <v>2732.63</v>
      </c>
      <c r="H122" s="107">
        <v>869</v>
      </c>
      <c r="I122" s="107">
        <v>869</v>
      </c>
      <c r="J122" s="107">
        <v>23.06</v>
      </c>
      <c r="K122" s="107">
        <v>3743.03</v>
      </c>
      <c r="L122" s="107">
        <v>105.62</v>
      </c>
      <c r="M122" s="107">
        <v>0</v>
      </c>
      <c r="N122" s="110">
        <v>7473.33</v>
      </c>
      <c r="O122" s="111">
        <v>21711.119999999999</v>
      </c>
    </row>
    <row r="123" spans="1:15" ht="20.25" customHeight="1" x14ac:dyDescent="0.35">
      <c r="A123" s="148" t="s">
        <v>260</v>
      </c>
      <c r="B123" s="107">
        <v>0</v>
      </c>
      <c r="C123" s="107">
        <v>1199.8699999999999</v>
      </c>
      <c r="D123" s="107">
        <v>18653.47</v>
      </c>
      <c r="E123" s="107">
        <v>11313.68</v>
      </c>
      <c r="F123" s="110">
        <v>31167.02</v>
      </c>
      <c r="G123" s="107">
        <v>4860.84</v>
      </c>
      <c r="H123" s="107">
        <v>230.07</v>
      </c>
      <c r="I123" s="107">
        <v>230.07</v>
      </c>
      <c r="J123" s="107">
        <v>20.82</v>
      </c>
      <c r="K123" s="107">
        <v>4032.76</v>
      </c>
      <c r="L123" s="107">
        <v>95.64</v>
      </c>
      <c r="M123" s="107">
        <v>0</v>
      </c>
      <c r="N123" s="110">
        <v>9240.14</v>
      </c>
      <c r="O123" s="111">
        <v>21926.880000000001</v>
      </c>
    </row>
    <row r="124" spans="1:15" ht="20.25" customHeight="1" x14ac:dyDescent="0.35">
      <c r="A124" s="148" t="s">
        <v>261</v>
      </c>
      <c r="B124" s="107">
        <v>0</v>
      </c>
      <c r="C124" s="107">
        <v>2448.67</v>
      </c>
      <c r="D124" s="107">
        <v>20518.66</v>
      </c>
      <c r="E124" s="107">
        <v>15658.45</v>
      </c>
      <c r="F124" s="110">
        <v>38625.78</v>
      </c>
      <c r="G124" s="107">
        <v>6589.83</v>
      </c>
      <c r="H124" s="107">
        <v>1041.92</v>
      </c>
      <c r="I124" s="107">
        <v>1041.92</v>
      </c>
      <c r="J124" s="107">
        <v>21.31</v>
      </c>
      <c r="K124" s="107">
        <v>4232.6499999999996</v>
      </c>
      <c r="L124" s="107">
        <v>113.06</v>
      </c>
      <c r="M124" s="107">
        <v>0</v>
      </c>
      <c r="N124" s="110">
        <v>11998.77</v>
      </c>
      <c r="O124" s="111">
        <v>26627.01</v>
      </c>
    </row>
    <row r="125" spans="1:15" ht="20.25" customHeight="1" x14ac:dyDescent="0.35">
      <c r="A125" s="148" t="s">
        <v>262</v>
      </c>
      <c r="B125" s="107">
        <v>1145.42</v>
      </c>
      <c r="C125" s="107">
        <v>9241.3700000000008</v>
      </c>
      <c r="D125" s="107">
        <v>27130.01</v>
      </c>
      <c r="E125" s="107">
        <v>14517.21</v>
      </c>
      <c r="F125" s="110">
        <v>52034.02</v>
      </c>
      <c r="G125" s="107">
        <v>1486.49</v>
      </c>
      <c r="H125" s="107">
        <v>1219.47</v>
      </c>
      <c r="I125" s="107">
        <v>1219.47</v>
      </c>
      <c r="J125" s="107">
        <v>18.34</v>
      </c>
      <c r="K125" s="107">
        <v>4621.42</v>
      </c>
      <c r="L125" s="107">
        <v>118.18</v>
      </c>
      <c r="M125" s="107">
        <v>0</v>
      </c>
      <c r="N125" s="110">
        <v>7463.91</v>
      </c>
      <c r="O125" s="111">
        <v>44570.11</v>
      </c>
    </row>
    <row r="126" spans="1:15" ht="20.25" customHeight="1" x14ac:dyDescent="0.35">
      <c r="A126" s="148" t="s">
        <v>263</v>
      </c>
      <c r="B126" s="107">
        <v>5276.56</v>
      </c>
      <c r="C126" s="107">
        <v>11158.58</v>
      </c>
      <c r="D126" s="107">
        <v>29635.45</v>
      </c>
      <c r="E126" s="107">
        <v>19292.330000000002</v>
      </c>
      <c r="F126" s="110">
        <v>65362.93</v>
      </c>
      <c r="G126" s="107">
        <v>0</v>
      </c>
      <c r="H126" s="107">
        <v>1228.54</v>
      </c>
      <c r="I126" s="107">
        <v>1228.54</v>
      </c>
      <c r="J126" s="107">
        <v>16.02</v>
      </c>
      <c r="K126" s="107">
        <v>5289.51</v>
      </c>
      <c r="L126" s="107">
        <v>135.28</v>
      </c>
      <c r="M126" s="107">
        <v>0</v>
      </c>
      <c r="N126" s="110">
        <v>6669.34</v>
      </c>
      <c r="O126" s="111">
        <v>58693.58</v>
      </c>
    </row>
    <row r="127" spans="1:15" ht="20.25" customHeight="1" x14ac:dyDescent="0.35">
      <c r="A127" s="148" t="s">
        <v>264</v>
      </c>
      <c r="B127" s="107">
        <v>4236.13</v>
      </c>
      <c r="C127" s="107">
        <v>10978.39</v>
      </c>
      <c r="D127" s="107">
        <v>35049.760000000002</v>
      </c>
      <c r="E127" s="107">
        <v>17879.830000000002</v>
      </c>
      <c r="F127" s="110">
        <v>68144.12</v>
      </c>
      <c r="G127" s="107">
        <v>467.08</v>
      </c>
      <c r="H127" s="107">
        <v>1386.19</v>
      </c>
      <c r="I127" s="107">
        <v>1386.19</v>
      </c>
      <c r="J127" s="107">
        <v>17.420000000000002</v>
      </c>
      <c r="K127" s="107">
        <v>5452.98</v>
      </c>
      <c r="L127" s="107">
        <v>137.82</v>
      </c>
      <c r="M127" s="107">
        <v>0</v>
      </c>
      <c r="N127" s="110">
        <v>7461.49</v>
      </c>
      <c r="O127" s="111">
        <v>60682.64</v>
      </c>
    </row>
    <row r="128" spans="1:15" ht="20.25" customHeight="1" x14ac:dyDescent="0.35">
      <c r="A128" s="148" t="s">
        <v>265</v>
      </c>
      <c r="B128" s="107">
        <v>1396.6</v>
      </c>
      <c r="C128" s="107">
        <v>9340.23</v>
      </c>
      <c r="D128" s="107">
        <v>31336.639999999999</v>
      </c>
      <c r="E128" s="107">
        <v>15569.03</v>
      </c>
      <c r="F128" s="110">
        <v>57642.51</v>
      </c>
      <c r="G128" s="107">
        <v>794.66</v>
      </c>
      <c r="H128" s="107">
        <v>1403.16</v>
      </c>
      <c r="I128" s="107">
        <v>1403.16</v>
      </c>
      <c r="J128" s="107">
        <v>10.31</v>
      </c>
      <c r="K128" s="107">
        <v>3132.14</v>
      </c>
      <c r="L128" s="107">
        <v>116.31</v>
      </c>
      <c r="M128" s="107">
        <v>0</v>
      </c>
      <c r="N128" s="110">
        <v>5456.58</v>
      </c>
      <c r="O128" s="111">
        <v>52185.919999999998</v>
      </c>
    </row>
    <row r="129" spans="1:15" ht="20.25" customHeight="1" x14ac:dyDescent="0.35">
      <c r="A129" s="148" t="s">
        <v>266</v>
      </c>
      <c r="B129" s="107">
        <v>126.29</v>
      </c>
      <c r="C129" s="107">
        <v>9716.7999999999993</v>
      </c>
      <c r="D129" s="107">
        <v>33021.54</v>
      </c>
      <c r="E129" s="107">
        <v>15304.82</v>
      </c>
      <c r="F129" s="110">
        <v>58169.45</v>
      </c>
      <c r="G129" s="107">
        <v>2860.08</v>
      </c>
      <c r="H129" s="107">
        <v>1647.34</v>
      </c>
      <c r="I129" s="107">
        <v>1647.34</v>
      </c>
      <c r="J129" s="107">
        <v>14.91</v>
      </c>
      <c r="K129" s="107">
        <v>5164.51</v>
      </c>
      <c r="L129" s="107">
        <v>106.94</v>
      </c>
      <c r="M129" s="107">
        <v>0</v>
      </c>
      <c r="N129" s="110">
        <v>9793.77</v>
      </c>
      <c r="O129" s="111">
        <v>48375.68</v>
      </c>
    </row>
    <row r="130" spans="1:15" ht="20.25" customHeight="1" x14ac:dyDescent="0.35">
      <c r="A130" s="148" t="s">
        <v>267</v>
      </c>
      <c r="B130" s="107">
        <v>0</v>
      </c>
      <c r="C130" s="107">
        <v>7704.48</v>
      </c>
      <c r="D130" s="107">
        <v>20824.259999999998</v>
      </c>
      <c r="E130" s="107">
        <v>19782.53</v>
      </c>
      <c r="F130" s="110">
        <v>48311.27</v>
      </c>
      <c r="G130" s="107">
        <v>9463.2900000000009</v>
      </c>
      <c r="H130" s="107">
        <v>1599.72</v>
      </c>
      <c r="I130" s="107">
        <v>1599.72</v>
      </c>
      <c r="J130" s="107">
        <v>16.41</v>
      </c>
      <c r="K130" s="107">
        <v>4356.76</v>
      </c>
      <c r="L130" s="107">
        <v>93.01</v>
      </c>
      <c r="M130" s="107">
        <v>0</v>
      </c>
      <c r="N130" s="110">
        <v>15529.18</v>
      </c>
      <c r="O130" s="111">
        <v>32782.089999999997</v>
      </c>
    </row>
    <row r="131" spans="1:15" ht="20.25" customHeight="1" x14ac:dyDescent="0.35">
      <c r="A131" s="148" t="s">
        <v>268</v>
      </c>
      <c r="B131" s="107">
        <v>0</v>
      </c>
      <c r="C131" s="107">
        <v>5536.33</v>
      </c>
      <c r="D131" s="107">
        <v>21502.47</v>
      </c>
      <c r="E131" s="107">
        <v>18491.34</v>
      </c>
      <c r="F131" s="110">
        <v>45530.14</v>
      </c>
      <c r="G131" s="107">
        <v>13788.4</v>
      </c>
      <c r="H131" s="107">
        <v>1543.8</v>
      </c>
      <c r="I131" s="107">
        <v>1543.8</v>
      </c>
      <c r="J131" s="107">
        <v>12.05</v>
      </c>
      <c r="K131" s="107">
        <v>4584.42</v>
      </c>
      <c r="L131" s="107">
        <v>79.930000000000007</v>
      </c>
      <c r="M131" s="107">
        <v>0</v>
      </c>
      <c r="N131" s="110">
        <v>20008.599999999999</v>
      </c>
      <c r="O131" s="111">
        <v>25521.53</v>
      </c>
    </row>
    <row r="132" spans="1:15" ht="20.25" customHeight="1" x14ac:dyDescent="0.35">
      <c r="A132" s="148" t="s">
        <v>269</v>
      </c>
      <c r="B132" s="107">
        <v>0</v>
      </c>
      <c r="C132" s="107">
        <v>4717.6899999999996</v>
      </c>
      <c r="D132" s="107">
        <v>23793.94</v>
      </c>
      <c r="E132" s="107">
        <v>10932.25</v>
      </c>
      <c r="F132" s="110">
        <v>39443.89</v>
      </c>
      <c r="G132" s="107">
        <v>15474.94</v>
      </c>
      <c r="H132" s="107">
        <v>1544.52</v>
      </c>
      <c r="I132" s="107">
        <v>1544.52</v>
      </c>
      <c r="J132" s="107">
        <v>1.57</v>
      </c>
      <c r="K132" s="107">
        <v>4421.8900000000003</v>
      </c>
      <c r="L132" s="107">
        <v>94.6</v>
      </c>
      <c r="M132" s="107">
        <v>0</v>
      </c>
      <c r="N132" s="110">
        <v>21537.53</v>
      </c>
      <c r="O132" s="111">
        <v>17906.36</v>
      </c>
    </row>
    <row r="133" spans="1:15" ht="20.25" customHeight="1" x14ac:dyDescent="0.35">
      <c r="A133" s="148" t="s">
        <v>270</v>
      </c>
      <c r="B133" s="107">
        <v>0</v>
      </c>
      <c r="C133" s="107">
        <v>4966.83</v>
      </c>
      <c r="D133" s="107">
        <v>15934.71</v>
      </c>
      <c r="E133" s="107">
        <v>11272.96</v>
      </c>
      <c r="F133" s="110">
        <v>32174.49</v>
      </c>
      <c r="G133" s="107">
        <v>14284.5</v>
      </c>
      <c r="H133" s="107">
        <v>986.22</v>
      </c>
      <c r="I133" s="107">
        <v>986.22</v>
      </c>
      <c r="J133" s="107">
        <v>4.25</v>
      </c>
      <c r="K133" s="107">
        <v>4334.9399999999996</v>
      </c>
      <c r="L133" s="107">
        <v>107.84</v>
      </c>
      <c r="M133" s="107">
        <v>0</v>
      </c>
      <c r="N133" s="110">
        <v>19717.75</v>
      </c>
      <c r="O133" s="111">
        <v>12456.74</v>
      </c>
    </row>
    <row r="134" spans="1:15" ht="20.25" customHeight="1" x14ac:dyDescent="0.35">
      <c r="A134" s="148" t="s">
        <v>271</v>
      </c>
      <c r="B134" s="107">
        <v>0</v>
      </c>
      <c r="C134" s="107">
        <v>4322.83</v>
      </c>
      <c r="D134" s="107">
        <v>14244.01</v>
      </c>
      <c r="E134" s="107">
        <v>16102.93</v>
      </c>
      <c r="F134" s="110">
        <v>34669.760000000002</v>
      </c>
      <c r="G134" s="107">
        <v>11210.64</v>
      </c>
      <c r="H134" s="107">
        <v>1222.6199999999999</v>
      </c>
      <c r="I134" s="107">
        <v>1222.6199999999999</v>
      </c>
      <c r="J134" s="107">
        <v>16.34</v>
      </c>
      <c r="K134" s="107">
        <v>4414.3999999999996</v>
      </c>
      <c r="L134" s="107">
        <v>102.74</v>
      </c>
      <c r="M134" s="107">
        <v>0</v>
      </c>
      <c r="N134" s="110">
        <v>16966.75</v>
      </c>
      <c r="O134" s="111">
        <v>17703.009999999998</v>
      </c>
    </row>
    <row r="135" spans="1:15" ht="20.25" customHeight="1" x14ac:dyDescent="0.35">
      <c r="A135" s="148" t="s">
        <v>272</v>
      </c>
      <c r="B135" s="107">
        <v>0</v>
      </c>
      <c r="C135" s="107">
        <v>4423.6099999999997</v>
      </c>
      <c r="D135" s="107">
        <v>8848.4</v>
      </c>
      <c r="E135" s="107">
        <v>17120.2</v>
      </c>
      <c r="F135" s="110">
        <v>30392.2</v>
      </c>
      <c r="G135" s="107">
        <v>7346.08</v>
      </c>
      <c r="H135" s="107">
        <v>214.92</v>
      </c>
      <c r="I135" s="107">
        <v>214.92</v>
      </c>
      <c r="J135" s="107">
        <v>17.48</v>
      </c>
      <c r="K135" s="107">
        <v>4519.68</v>
      </c>
      <c r="L135" s="107">
        <v>105.19</v>
      </c>
      <c r="M135" s="107">
        <v>0</v>
      </c>
      <c r="N135" s="110">
        <v>12203.35</v>
      </c>
      <c r="O135" s="111">
        <v>18188.86</v>
      </c>
    </row>
    <row r="136" spans="1:15" ht="20.25" customHeight="1" x14ac:dyDescent="0.35">
      <c r="A136" s="148" t="s">
        <v>273</v>
      </c>
      <c r="B136" s="107">
        <v>0</v>
      </c>
      <c r="C136" s="107">
        <v>5942.11</v>
      </c>
      <c r="D136" s="107">
        <v>26275.200000000001</v>
      </c>
      <c r="E136" s="107">
        <v>19242.830000000002</v>
      </c>
      <c r="F136" s="110">
        <v>51460.13</v>
      </c>
      <c r="G136" s="107">
        <v>16551.05</v>
      </c>
      <c r="H136" s="107">
        <v>1191.28</v>
      </c>
      <c r="I136" s="107">
        <v>1191.28</v>
      </c>
      <c r="J136" s="107">
        <v>19.53</v>
      </c>
      <c r="K136" s="107">
        <v>4240.1400000000003</v>
      </c>
      <c r="L136" s="107">
        <v>114.41</v>
      </c>
      <c r="M136" s="107">
        <v>0</v>
      </c>
      <c r="N136" s="110">
        <v>22116.41</v>
      </c>
      <c r="O136" s="111">
        <v>29343.71</v>
      </c>
    </row>
    <row r="137" spans="1:15" ht="20.25" customHeight="1" x14ac:dyDescent="0.35">
      <c r="A137" s="148" t="s">
        <v>274</v>
      </c>
      <c r="B137" s="107">
        <v>952.07</v>
      </c>
      <c r="C137" s="107">
        <v>9547.98</v>
      </c>
      <c r="D137" s="107">
        <v>30180.45</v>
      </c>
      <c r="E137" s="107">
        <v>20880.2</v>
      </c>
      <c r="F137" s="110">
        <v>61560.7</v>
      </c>
      <c r="G137" s="107">
        <v>3681.43</v>
      </c>
      <c r="H137" s="107">
        <v>1380.23</v>
      </c>
      <c r="I137" s="107">
        <v>1380.23</v>
      </c>
      <c r="J137" s="107">
        <v>13.26</v>
      </c>
      <c r="K137" s="107">
        <v>5258.87</v>
      </c>
      <c r="L137" s="107">
        <v>127.19</v>
      </c>
      <c r="M137" s="107">
        <v>0</v>
      </c>
      <c r="N137" s="110">
        <v>10460.99</v>
      </c>
      <c r="O137" s="111">
        <v>51099.71</v>
      </c>
    </row>
    <row r="138" spans="1:15" ht="20.25" customHeight="1" x14ac:dyDescent="0.35">
      <c r="A138" s="148" t="s">
        <v>275</v>
      </c>
      <c r="B138" s="107">
        <v>6857.1</v>
      </c>
      <c r="C138" s="107">
        <v>9922.69</v>
      </c>
      <c r="D138" s="107">
        <v>37719.85</v>
      </c>
      <c r="E138" s="107">
        <v>24267.08</v>
      </c>
      <c r="F138" s="110">
        <v>78766.720000000001</v>
      </c>
      <c r="G138" s="107">
        <v>10.19</v>
      </c>
      <c r="H138" s="107">
        <v>1710.42</v>
      </c>
      <c r="I138" s="107">
        <v>1710.42</v>
      </c>
      <c r="J138" s="107">
        <v>13.99</v>
      </c>
      <c r="K138" s="107">
        <v>5057.91</v>
      </c>
      <c r="L138" s="107">
        <v>141.09</v>
      </c>
      <c r="M138" s="107">
        <v>0</v>
      </c>
      <c r="N138" s="110">
        <v>6933.6</v>
      </c>
      <c r="O138" s="111">
        <v>71833.119999999995</v>
      </c>
    </row>
    <row r="139" spans="1:15" ht="20.25" customHeight="1" x14ac:dyDescent="0.35">
      <c r="A139" s="148" t="s">
        <v>276</v>
      </c>
      <c r="B139" s="107">
        <v>3284.29</v>
      </c>
      <c r="C139" s="107">
        <v>10302.69</v>
      </c>
      <c r="D139" s="107">
        <v>28916.58</v>
      </c>
      <c r="E139" s="107">
        <v>28112.05</v>
      </c>
      <c r="F139" s="110">
        <v>70615.600000000006</v>
      </c>
      <c r="G139" s="107">
        <v>5.62</v>
      </c>
      <c r="H139" s="107">
        <v>1779.95</v>
      </c>
      <c r="I139" s="107">
        <v>1779.95</v>
      </c>
      <c r="J139" s="107">
        <v>15.43</v>
      </c>
      <c r="K139" s="107">
        <v>5234.95</v>
      </c>
      <c r="L139" s="107">
        <v>136.38</v>
      </c>
      <c r="M139" s="107">
        <v>0</v>
      </c>
      <c r="N139" s="110">
        <v>7172.32</v>
      </c>
      <c r="O139" s="111">
        <v>63443.28</v>
      </c>
    </row>
    <row r="140" spans="1:15" ht="20.25" customHeight="1" x14ac:dyDescent="0.35">
      <c r="A140" s="148" t="s">
        <v>277</v>
      </c>
      <c r="B140" s="107">
        <v>247.29</v>
      </c>
      <c r="C140" s="107">
        <v>5837.26</v>
      </c>
      <c r="D140" s="107">
        <v>25437.919999999998</v>
      </c>
      <c r="E140" s="107">
        <v>23136.26</v>
      </c>
      <c r="F140" s="110">
        <v>54658.74</v>
      </c>
      <c r="G140" s="107">
        <v>1110.44</v>
      </c>
      <c r="H140" s="107">
        <v>1561.84</v>
      </c>
      <c r="I140" s="107">
        <v>1561.84</v>
      </c>
      <c r="J140" s="107">
        <v>12.46</v>
      </c>
      <c r="K140" s="107">
        <v>3978.71</v>
      </c>
      <c r="L140" s="107">
        <v>116.92</v>
      </c>
      <c r="M140" s="107">
        <v>0</v>
      </c>
      <c r="N140" s="110">
        <v>6780.37</v>
      </c>
      <c r="O140" s="111">
        <v>47878.38</v>
      </c>
    </row>
    <row r="141" spans="1:15" ht="20.25" customHeight="1" x14ac:dyDescent="0.35">
      <c r="A141" s="148" t="s">
        <v>278</v>
      </c>
      <c r="B141" s="107">
        <v>435.95</v>
      </c>
      <c r="C141" s="107">
        <v>2238.73</v>
      </c>
      <c r="D141" s="107">
        <v>27401.22</v>
      </c>
      <c r="E141" s="107">
        <v>28296.83</v>
      </c>
      <c r="F141" s="110">
        <v>58372.74</v>
      </c>
      <c r="G141" s="107">
        <v>1286.1600000000001</v>
      </c>
      <c r="H141" s="107">
        <v>1717.08</v>
      </c>
      <c r="I141" s="107">
        <v>1717.08</v>
      </c>
      <c r="J141" s="107">
        <v>16.2</v>
      </c>
      <c r="K141" s="107">
        <v>4417.3500000000004</v>
      </c>
      <c r="L141" s="107">
        <v>58.64</v>
      </c>
      <c r="M141" s="107">
        <v>0</v>
      </c>
      <c r="N141" s="110">
        <v>7495.43</v>
      </c>
      <c r="O141" s="111">
        <v>50877.31</v>
      </c>
    </row>
    <row r="142" spans="1:15" ht="20.25" customHeight="1" x14ac:dyDescent="0.35">
      <c r="A142" s="148" t="s">
        <v>279</v>
      </c>
      <c r="B142" s="107">
        <v>0</v>
      </c>
      <c r="C142" s="107">
        <v>5267.1</v>
      </c>
      <c r="D142" s="107">
        <v>13443.83</v>
      </c>
      <c r="E142" s="107">
        <v>30825.599999999999</v>
      </c>
      <c r="F142" s="110">
        <v>49536.53</v>
      </c>
      <c r="G142" s="107">
        <v>13575.54</v>
      </c>
      <c r="H142" s="107">
        <v>1540.3</v>
      </c>
      <c r="I142" s="107">
        <v>1540.3</v>
      </c>
      <c r="J142" s="107">
        <v>10.73</v>
      </c>
      <c r="K142" s="107">
        <v>4389.91</v>
      </c>
      <c r="L142" s="107">
        <v>111.92</v>
      </c>
      <c r="M142" s="107">
        <v>0</v>
      </c>
      <c r="N142" s="110">
        <v>19628.41</v>
      </c>
      <c r="O142" s="111">
        <v>29908.11</v>
      </c>
    </row>
    <row r="143" spans="1:15" ht="20.25" customHeight="1" x14ac:dyDescent="0.35">
      <c r="A143" s="148" t="s">
        <v>280</v>
      </c>
      <c r="B143" s="107">
        <v>0</v>
      </c>
      <c r="C143" s="107">
        <v>5673.89</v>
      </c>
      <c r="D143" s="107">
        <v>11523.98</v>
      </c>
      <c r="E143" s="107">
        <v>28512.42</v>
      </c>
      <c r="F143" s="110">
        <v>45710.29</v>
      </c>
      <c r="G143" s="107">
        <v>12236.33</v>
      </c>
      <c r="H143" s="107">
        <v>1614.53</v>
      </c>
      <c r="I143" s="107">
        <v>1614.53</v>
      </c>
      <c r="J143" s="107">
        <v>11.19</v>
      </c>
      <c r="K143" s="107">
        <v>4501.8999999999996</v>
      </c>
      <c r="L143" s="107">
        <v>102.08</v>
      </c>
      <c r="M143" s="107">
        <v>0</v>
      </c>
      <c r="N143" s="110">
        <v>18466.03</v>
      </c>
      <c r="O143" s="111">
        <v>27244.26</v>
      </c>
    </row>
    <row r="144" spans="1:15" ht="20.25" customHeight="1" x14ac:dyDescent="0.35">
      <c r="A144" s="148" t="s">
        <v>281</v>
      </c>
      <c r="B144" s="107">
        <v>0</v>
      </c>
      <c r="C144" s="107">
        <v>4146.9799999999996</v>
      </c>
      <c r="D144" s="107">
        <v>9414.4</v>
      </c>
      <c r="E144" s="107">
        <v>23398.39</v>
      </c>
      <c r="F144" s="110">
        <v>36959.78</v>
      </c>
      <c r="G144" s="107">
        <v>9663.0499999999993</v>
      </c>
      <c r="H144" s="107">
        <v>1171</v>
      </c>
      <c r="I144" s="107">
        <v>1171</v>
      </c>
      <c r="J144" s="107">
        <v>8.5500000000000007</v>
      </c>
      <c r="K144" s="107">
        <v>4163.3</v>
      </c>
      <c r="L144" s="107">
        <v>75.36</v>
      </c>
      <c r="M144" s="107">
        <v>0</v>
      </c>
      <c r="N144" s="110">
        <v>15081.25</v>
      </c>
      <c r="O144" s="111">
        <v>21878.53</v>
      </c>
    </row>
    <row r="145" spans="1:15" ht="20.25" customHeight="1" x14ac:dyDescent="0.35">
      <c r="A145" s="148" t="s">
        <v>282</v>
      </c>
      <c r="B145" s="107">
        <v>0</v>
      </c>
      <c r="C145" s="107">
        <v>4384.6499999999996</v>
      </c>
      <c r="D145" s="107">
        <v>15362.51</v>
      </c>
      <c r="E145" s="107">
        <v>21649.85</v>
      </c>
      <c r="F145" s="110">
        <v>41397.019999999997</v>
      </c>
      <c r="G145" s="107">
        <v>11158.15</v>
      </c>
      <c r="H145" s="107">
        <v>872.32</v>
      </c>
      <c r="I145" s="107">
        <v>872.32</v>
      </c>
      <c r="J145" s="107">
        <v>9.81</v>
      </c>
      <c r="K145" s="107">
        <v>4796.09</v>
      </c>
      <c r="L145" s="107">
        <v>47.7</v>
      </c>
      <c r="M145" s="107">
        <v>0</v>
      </c>
      <c r="N145" s="110">
        <v>16884.080000000002</v>
      </c>
      <c r="O145" s="111">
        <v>24512.94</v>
      </c>
    </row>
    <row r="146" spans="1:15" ht="20.25" customHeight="1" x14ac:dyDescent="0.35">
      <c r="A146" s="148" t="s">
        <v>283</v>
      </c>
      <c r="B146" s="107">
        <v>0</v>
      </c>
      <c r="C146" s="107">
        <v>3888.8</v>
      </c>
      <c r="D146" s="107">
        <v>20015.45</v>
      </c>
      <c r="E146" s="107">
        <v>20700.04</v>
      </c>
      <c r="F146" s="110">
        <v>44604.29</v>
      </c>
      <c r="G146" s="107">
        <v>14608.23</v>
      </c>
      <c r="H146" s="107">
        <v>1412.16</v>
      </c>
      <c r="I146" s="107">
        <v>1412.16</v>
      </c>
      <c r="J146" s="107">
        <v>8.06</v>
      </c>
      <c r="K146" s="107">
        <v>4730.16</v>
      </c>
      <c r="L146" s="107">
        <v>106.16</v>
      </c>
      <c r="M146" s="107">
        <v>0</v>
      </c>
      <c r="N146" s="110">
        <v>20864.77</v>
      </c>
      <c r="O146" s="111">
        <v>23739.52</v>
      </c>
    </row>
    <row r="147" spans="1:15" ht="20.25" customHeight="1" x14ac:dyDescent="0.35">
      <c r="A147" s="148" t="s">
        <v>284</v>
      </c>
      <c r="B147" s="107">
        <v>0</v>
      </c>
      <c r="C147" s="107">
        <v>5337.19</v>
      </c>
      <c r="D147" s="107">
        <v>14697.95</v>
      </c>
      <c r="E147" s="107">
        <v>18463.86</v>
      </c>
      <c r="F147" s="110">
        <v>38498.99</v>
      </c>
      <c r="G147" s="107">
        <v>7266.67</v>
      </c>
      <c r="H147" s="107">
        <v>1401.46</v>
      </c>
      <c r="I147" s="107">
        <v>1401.46</v>
      </c>
      <c r="J147" s="107">
        <v>6.61</v>
      </c>
      <c r="K147" s="107">
        <v>5075.8500000000004</v>
      </c>
      <c r="L147" s="107">
        <v>97.31</v>
      </c>
      <c r="M147" s="107">
        <v>0</v>
      </c>
      <c r="N147" s="110">
        <v>13847.89</v>
      </c>
      <c r="O147" s="111">
        <v>24651.1</v>
      </c>
    </row>
    <row r="148" spans="1:15" ht="20.25" customHeight="1" x14ac:dyDescent="0.35">
      <c r="A148" s="148" t="s">
        <v>285</v>
      </c>
      <c r="B148" s="107">
        <v>0</v>
      </c>
      <c r="C148" s="107">
        <v>6198.48</v>
      </c>
      <c r="D148" s="107">
        <v>20737.37</v>
      </c>
      <c r="E148" s="107">
        <v>20159.810000000001</v>
      </c>
      <c r="F148" s="110">
        <v>47095.66</v>
      </c>
      <c r="G148" s="107">
        <v>15126.3</v>
      </c>
      <c r="H148" s="107">
        <v>1420.3</v>
      </c>
      <c r="I148" s="107">
        <v>1420.3</v>
      </c>
      <c r="J148" s="107">
        <v>6.29</v>
      </c>
      <c r="K148" s="107">
        <v>5201.83</v>
      </c>
      <c r="L148" s="107">
        <v>109.61</v>
      </c>
      <c r="M148" s="107">
        <v>0</v>
      </c>
      <c r="N148" s="110">
        <v>21864.33</v>
      </c>
      <c r="O148" s="111">
        <v>25231.33</v>
      </c>
    </row>
    <row r="149" spans="1:15" ht="20.25" customHeight="1" x14ac:dyDescent="0.35">
      <c r="A149" s="148" t="s">
        <v>286</v>
      </c>
      <c r="B149" s="107">
        <v>0</v>
      </c>
      <c r="C149" s="107">
        <v>7205.59</v>
      </c>
      <c r="D149" s="107">
        <v>29861.42</v>
      </c>
      <c r="E149" s="107">
        <v>13602.02</v>
      </c>
      <c r="F149" s="110">
        <v>50669.03</v>
      </c>
      <c r="G149" s="107">
        <v>11336.61</v>
      </c>
      <c r="H149" s="107">
        <v>1484.63</v>
      </c>
      <c r="I149" s="107">
        <v>1484.63</v>
      </c>
      <c r="J149" s="107">
        <v>8</v>
      </c>
      <c r="K149" s="107">
        <v>5359.9</v>
      </c>
      <c r="L149" s="107">
        <v>115.79</v>
      </c>
      <c r="M149" s="107">
        <v>0</v>
      </c>
      <c r="N149" s="110">
        <v>18304.939999999999</v>
      </c>
      <c r="O149" s="111">
        <v>32364.09</v>
      </c>
    </row>
    <row r="150" spans="1:15" ht="20.25" customHeight="1" x14ac:dyDescent="0.35">
      <c r="A150" s="148" t="s">
        <v>287</v>
      </c>
      <c r="B150" s="107">
        <v>64.069999999999993</v>
      </c>
      <c r="C150" s="107">
        <v>8519.73</v>
      </c>
      <c r="D150" s="107">
        <v>32829.910000000003</v>
      </c>
      <c r="E150" s="107">
        <v>17937.099999999999</v>
      </c>
      <c r="F150" s="110">
        <v>59350.81</v>
      </c>
      <c r="G150" s="107">
        <v>4153.17</v>
      </c>
      <c r="H150" s="107">
        <v>1568.11</v>
      </c>
      <c r="I150" s="107">
        <v>1568.11</v>
      </c>
      <c r="J150" s="107">
        <v>6.71</v>
      </c>
      <c r="K150" s="107">
        <v>4984.1099999999997</v>
      </c>
      <c r="L150" s="107">
        <v>129.53</v>
      </c>
      <c r="M150" s="107">
        <v>0</v>
      </c>
      <c r="N150" s="110">
        <v>10841.65</v>
      </c>
      <c r="O150" s="111">
        <v>48509.16</v>
      </c>
    </row>
    <row r="151" spans="1:15" ht="20.25" customHeight="1" x14ac:dyDescent="0.35">
      <c r="A151" s="148" t="s">
        <v>288</v>
      </c>
      <c r="B151" s="107">
        <v>211.47</v>
      </c>
      <c r="C151" s="107">
        <v>9255.58</v>
      </c>
      <c r="D151" s="107">
        <v>36749.35</v>
      </c>
      <c r="E151" s="107">
        <v>13358.79</v>
      </c>
      <c r="F151" s="110">
        <v>59575.19</v>
      </c>
      <c r="G151" s="107">
        <v>1925.13</v>
      </c>
      <c r="H151" s="107">
        <v>2137.63</v>
      </c>
      <c r="I151" s="107">
        <v>2137.63</v>
      </c>
      <c r="J151" s="107">
        <v>8</v>
      </c>
      <c r="K151" s="107">
        <v>4681.72</v>
      </c>
      <c r="L151" s="107">
        <v>130.76</v>
      </c>
      <c r="M151" s="107">
        <v>0</v>
      </c>
      <c r="N151" s="110">
        <v>8883.24</v>
      </c>
      <c r="O151" s="111">
        <v>50691.95</v>
      </c>
    </row>
    <row r="152" spans="1:15" ht="20.25" customHeight="1" x14ac:dyDescent="0.35">
      <c r="A152" s="148" t="s">
        <v>289</v>
      </c>
      <c r="B152" s="107">
        <v>129.43</v>
      </c>
      <c r="C152" s="107">
        <v>9276.24</v>
      </c>
      <c r="D152" s="107">
        <v>34241.29</v>
      </c>
      <c r="E152" s="107">
        <v>12722.91</v>
      </c>
      <c r="F152" s="110">
        <v>56369.87</v>
      </c>
      <c r="G152" s="107">
        <v>3318.79</v>
      </c>
      <c r="H152" s="107">
        <v>2130.5300000000002</v>
      </c>
      <c r="I152" s="107">
        <v>2130.5300000000002</v>
      </c>
      <c r="J152" s="107">
        <v>5.68</v>
      </c>
      <c r="K152" s="107">
        <v>4441.6899999999996</v>
      </c>
      <c r="L152" s="107">
        <v>123.03</v>
      </c>
      <c r="M152" s="107">
        <v>0</v>
      </c>
      <c r="N152" s="110">
        <v>10019.719999999999</v>
      </c>
      <c r="O152" s="111">
        <v>46350.15</v>
      </c>
    </row>
    <row r="153" spans="1:15" ht="20.25" customHeight="1" x14ac:dyDescent="0.35">
      <c r="A153" s="148" t="s">
        <v>290</v>
      </c>
      <c r="B153" s="107">
        <v>0</v>
      </c>
      <c r="C153" s="107">
        <v>8438.2999999999993</v>
      </c>
      <c r="D153" s="107">
        <v>29891.07</v>
      </c>
      <c r="E153" s="107">
        <v>13142.75</v>
      </c>
      <c r="F153" s="110">
        <v>51472.12</v>
      </c>
      <c r="G153" s="107">
        <v>4676.24</v>
      </c>
      <c r="H153" s="107">
        <v>2141.0500000000002</v>
      </c>
      <c r="I153" s="107">
        <v>2141.0500000000002</v>
      </c>
      <c r="J153" s="107">
        <v>6.1</v>
      </c>
      <c r="K153" s="107">
        <v>4229.1499999999996</v>
      </c>
      <c r="L153" s="107">
        <v>92.28</v>
      </c>
      <c r="M153" s="107">
        <v>0</v>
      </c>
      <c r="N153" s="110">
        <v>11144.81</v>
      </c>
      <c r="O153" s="111">
        <v>40327.31</v>
      </c>
    </row>
    <row r="154" spans="1:15" ht="20.25" customHeight="1" x14ac:dyDescent="0.35">
      <c r="A154" s="148" t="s">
        <v>291</v>
      </c>
      <c r="B154" s="107">
        <v>0</v>
      </c>
      <c r="C154" s="107">
        <v>7449</v>
      </c>
      <c r="D154" s="107">
        <v>20118.28</v>
      </c>
      <c r="E154" s="107">
        <v>19754.21</v>
      </c>
      <c r="F154" s="110">
        <v>47321.49</v>
      </c>
      <c r="G154" s="107">
        <v>6289.18</v>
      </c>
      <c r="H154" s="107">
        <v>2304.88</v>
      </c>
      <c r="I154" s="107">
        <v>2304.88</v>
      </c>
      <c r="J154" s="107">
        <v>4.7699999999999996</v>
      </c>
      <c r="K154" s="107">
        <v>4728.7700000000004</v>
      </c>
      <c r="L154" s="107">
        <v>113.73</v>
      </c>
      <c r="M154" s="107">
        <v>0</v>
      </c>
      <c r="N154" s="110">
        <v>13441.33</v>
      </c>
      <c r="O154" s="111">
        <v>33880.160000000003</v>
      </c>
    </row>
    <row r="155" spans="1:15" ht="20.25" customHeight="1" x14ac:dyDescent="0.35">
      <c r="A155" s="148" t="s">
        <v>292</v>
      </c>
      <c r="B155" s="107">
        <v>121.53</v>
      </c>
      <c r="C155" s="107">
        <v>5562</v>
      </c>
      <c r="D155" s="107">
        <v>20721.88</v>
      </c>
      <c r="E155" s="107">
        <v>15990.32</v>
      </c>
      <c r="F155" s="110">
        <v>42395.73</v>
      </c>
      <c r="G155" s="107">
        <v>5389.4</v>
      </c>
      <c r="H155" s="107">
        <v>2178.31</v>
      </c>
      <c r="I155" s="107">
        <v>2178.31</v>
      </c>
      <c r="J155" s="107">
        <v>3.9</v>
      </c>
      <c r="K155" s="107">
        <v>4961.21</v>
      </c>
      <c r="L155" s="107">
        <v>18.02</v>
      </c>
      <c r="M155" s="107">
        <v>0</v>
      </c>
      <c r="N155" s="110">
        <v>12550.85</v>
      </c>
      <c r="O155" s="111">
        <v>29844.880000000001</v>
      </c>
    </row>
    <row r="156" spans="1:15" ht="20.25" customHeight="1" x14ac:dyDescent="0.35">
      <c r="A156" s="148" t="s">
        <v>293</v>
      </c>
      <c r="B156" s="107">
        <v>0</v>
      </c>
      <c r="C156" s="107">
        <v>4593.46</v>
      </c>
      <c r="D156" s="107">
        <v>17268.73</v>
      </c>
      <c r="E156" s="107">
        <v>12331.78</v>
      </c>
      <c r="F156" s="110">
        <v>34193.97</v>
      </c>
      <c r="G156" s="107">
        <v>3721.24</v>
      </c>
      <c r="H156" s="107">
        <v>2197.09</v>
      </c>
      <c r="I156" s="107">
        <v>2197.09</v>
      </c>
      <c r="J156" s="107">
        <v>5.57</v>
      </c>
      <c r="K156" s="107">
        <v>5385.2</v>
      </c>
      <c r="L156" s="107">
        <v>12.87</v>
      </c>
      <c r="M156" s="107">
        <v>0</v>
      </c>
      <c r="N156" s="110">
        <v>11321.97</v>
      </c>
      <c r="O156" s="111">
        <v>22872</v>
      </c>
    </row>
    <row r="157" spans="1:15" ht="20.25" customHeight="1" x14ac:dyDescent="0.35">
      <c r="A157" s="148" t="s">
        <v>294</v>
      </c>
      <c r="B157" s="107">
        <v>0</v>
      </c>
      <c r="C157" s="107">
        <v>4765.66</v>
      </c>
      <c r="D157" s="107">
        <v>23953.15</v>
      </c>
      <c r="E157" s="107">
        <v>8269.93</v>
      </c>
      <c r="F157" s="110">
        <v>36988.74</v>
      </c>
      <c r="G157" s="107">
        <v>10050.379999999999</v>
      </c>
      <c r="H157" s="107">
        <v>2165.5100000000002</v>
      </c>
      <c r="I157" s="107">
        <v>2165.5100000000002</v>
      </c>
      <c r="J157" s="107">
        <v>2.72</v>
      </c>
      <c r="K157" s="107">
        <v>5050.1899999999996</v>
      </c>
      <c r="L157" s="107">
        <v>11.82</v>
      </c>
      <c r="M157" s="107">
        <v>0</v>
      </c>
      <c r="N157" s="110">
        <v>17280.62</v>
      </c>
      <c r="O157" s="111">
        <v>19708.13</v>
      </c>
    </row>
    <row r="158" spans="1:15" ht="20.25" customHeight="1" x14ac:dyDescent="0.35">
      <c r="A158" s="148" t="s">
        <v>295</v>
      </c>
      <c r="B158" s="107">
        <v>0</v>
      </c>
      <c r="C158" s="107">
        <v>3630.49</v>
      </c>
      <c r="D158" s="107">
        <v>12266.05</v>
      </c>
      <c r="E158" s="107">
        <v>19115.7</v>
      </c>
      <c r="F158" s="110">
        <v>35012.239999999998</v>
      </c>
      <c r="G158" s="107">
        <v>11454.36</v>
      </c>
      <c r="H158" s="107">
        <v>2072.2600000000002</v>
      </c>
      <c r="I158" s="107">
        <v>2072.2600000000002</v>
      </c>
      <c r="J158" s="107">
        <v>3.44</v>
      </c>
      <c r="K158" s="107">
        <v>5758.69</v>
      </c>
      <c r="L158" s="107">
        <v>9.85</v>
      </c>
      <c r="M158" s="107">
        <v>0</v>
      </c>
      <c r="N158" s="110">
        <v>19298.599999999999</v>
      </c>
      <c r="O158" s="111">
        <v>15713.64</v>
      </c>
    </row>
    <row r="159" spans="1:15" ht="20.25" customHeight="1" x14ac:dyDescent="0.35">
      <c r="A159" s="148" t="s">
        <v>296</v>
      </c>
      <c r="B159" s="107">
        <v>66</v>
      </c>
      <c r="C159" s="107">
        <v>1921.24</v>
      </c>
      <c r="D159" s="107">
        <v>15477.57</v>
      </c>
      <c r="E159" s="107">
        <v>7837.79</v>
      </c>
      <c r="F159" s="110">
        <v>25302.6</v>
      </c>
      <c r="G159" s="107">
        <v>2597</v>
      </c>
      <c r="H159" s="107">
        <v>770.3</v>
      </c>
      <c r="I159" s="107">
        <v>770.3</v>
      </c>
      <c r="J159" s="107">
        <v>2.29</v>
      </c>
      <c r="K159" s="107">
        <v>4171.04</v>
      </c>
      <c r="L159" s="107">
        <v>15.33</v>
      </c>
      <c r="M159" s="107">
        <v>0</v>
      </c>
      <c r="N159" s="110">
        <v>7555.96</v>
      </c>
      <c r="O159" s="111">
        <v>17746.64</v>
      </c>
    </row>
    <row r="160" spans="1:15" ht="20.25" customHeight="1" x14ac:dyDescent="0.35">
      <c r="A160" s="148" t="s">
        <v>297</v>
      </c>
      <c r="B160" s="107">
        <v>3386.32</v>
      </c>
      <c r="C160" s="107">
        <v>5992.33</v>
      </c>
      <c r="D160" s="107">
        <v>30421.57</v>
      </c>
      <c r="E160" s="107">
        <v>4928.09</v>
      </c>
      <c r="F160" s="110">
        <v>44728.32</v>
      </c>
      <c r="G160" s="107">
        <v>556.19000000000005</v>
      </c>
      <c r="H160" s="107">
        <v>1797.36</v>
      </c>
      <c r="I160" s="107">
        <v>1797.36</v>
      </c>
      <c r="J160" s="107">
        <v>2.29</v>
      </c>
      <c r="K160" s="107">
        <v>4446.2</v>
      </c>
      <c r="L160" s="107">
        <v>51.02</v>
      </c>
      <c r="M160" s="107">
        <v>0</v>
      </c>
      <c r="N160" s="110">
        <v>6853.06</v>
      </c>
      <c r="O160" s="111">
        <v>37875.26</v>
      </c>
    </row>
    <row r="161" spans="1:15" ht="20.25" customHeight="1" x14ac:dyDescent="0.35">
      <c r="A161" s="148" t="s">
        <v>298</v>
      </c>
      <c r="B161" s="107">
        <v>5810.69</v>
      </c>
      <c r="C161" s="107">
        <v>7497.17</v>
      </c>
      <c r="D161" s="107">
        <v>32543.1</v>
      </c>
      <c r="E161" s="107">
        <v>9260.7800000000007</v>
      </c>
      <c r="F161" s="110">
        <v>55111.74</v>
      </c>
      <c r="G161" s="107">
        <v>0</v>
      </c>
      <c r="H161" s="107">
        <v>1907.94</v>
      </c>
      <c r="I161" s="107">
        <v>1907.94</v>
      </c>
      <c r="J161" s="107">
        <v>2.29</v>
      </c>
      <c r="K161" s="107">
        <v>4387.17</v>
      </c>
      <c r="L161" s="107">
        <v>110.65</v>
      </c>
      <c r="M161" s="107">
        <v>0</v>
      </c>
      <c r="N161" s="110">
        <v>6408.05</v>
      </c>
      <c r="O161" s="111">
        <v>48703.68</v>
      </c>
    </row>
    <row r="162" spans="1:15" ht="20.25" customHeight="1" x14ac:dyDescent="0.35">
      <c r="A162" s="148" t="s">
        <v>299</v>
      </c>
      <c r="B162" s="107">
        <v>4538.18</v>
      </c>
      <c r="C162" s="107">
        <v>9877</v>
      </c>
      <c r="D162" s="107">
        <v>38084.18</v>
      </c>
      <c r="E162" s="107">
        <v>13384.63</v>
      </c>
      <c r="F162" s="110">
        <v>65883.990000000005</v>
      </c>
      <c r="G162" s="107">
        <v>365.21</v>
      </c>
      <c r="H162" s="107">
        <v>1925.68</v>
      </c>
      <c r="I162" s="107">
        <v>1925.68</v>
      </c>
      <c r="J162" s="107">
        <v>2.29</v>
      </c>
      <c r="K162" s="107">
        <v>4523.43</v>
      </c>
      <c r="L162" s="107">
        <v>135.80000000000001</v>
      </c>
      <c r="M162" s="107">
        <v>0</v>
      </c>
      <c r="N162" s="110">
        <v>6952.41</v>
      </c>
      <c r="O162" s="111">
        <v>58931.58</v>
      </c>
    </row>
    <row r="163" spans="1:15" ht="20.25" customHeight="1" x14ac:dyDescent="0.35">
      <c r="A163" s="148" t="s">
        <v>300</v>
      </c>
      <c r="B163" s="107">
        <v>4475.76</v>
      </c>
      <c r="C163" s="107">
        <v>10394.49</v>
      </c>
      <c r="D163" s="107">
        <v>38116.949999999997</v>
      </c>
      <c r="E163" s="107">
        <v>7147.21</v>
      </c>
      <c r="F163" s="110">
        <v>60134.41</v>
      </c>
      <c r="G163" s="107">
        <v>356.25</v>
      </c>
      <c r="H163" s="107">
        <v>1873.3</v>
      </c>
      <c r="I163" s="107">
        <v>1873.3</v>
      </c>
      <c r="J163" s="107">
        <v>0</v>
      </c>
      <c r="K163" s="107">
        <v>4339.8599999999997</v>
      </c>
      <c r="L163" s="107">
        <v>144.43</v>
      </c>
      <c r="M163" s="107">
        <v>0</v>
      </c>
      <c r="N163" s="110">
        <v>6713.83</v>
      </c>
      <c r="O163" s="111">
        <v>53420.57</v>
      </c>
    </row>
    <row r="164" spans="1:15" ht="20.25" customHeight="1" x14ac:dyDescent="0.35">
      <c r="A164" s="148" t="s">
        <v>301</v>
      </c>
      <c r="B164" s="107">
        <v>5454.73</v>
      </c>
      <c r="C164" s="107">
        <v>10068.94</v>
      </c>
      <c r="D164" s="107">
        <v>33775.360000000001</v>
      </c>
      <c r="E164" s="107">
        <v>4777.28</v>
      </c>
      <c r="F164" s="110">
        <v>54076.32</v>
      </c>
      <c r="G164" s="107">
        <v>0</v>
      </c>
      <c r="H164" s="107">
        <v>1747.1</v>
      </c>
      <c r="I164" s="107">
        <v>1747.1</v>
      </c>
      <c r="J164" s="107">
        <v>4</v>
      </c>
      <c r="K164" s="107">
        <v>4090.46</v>
      </c>
      <c r="L164" s="107">
        <v>131.86000000000001</v>
      </c>
      <c r="M164" s="107">
        <v>0</v>
      </c>
      <c r="N164" s="110">
        <v>5973.42</v>
      </c>
      <c r="O164" s="111">
        <v>48102.9</v>
      </c>
    </row>
    <row r="165" spans="1:15" ht="20.25" customHeight="1" x14ac:dyDescent="0.35">
      <c r="A165" s="148" t="s">
        <v>302</v>
      </c>
      <c r="B165" s="107">
        <v>17984.45</v>
      </c>
      <c r="C165" s="107">
        <v>10249.959999999999</v>
      </c>
      <c r="D165" s="107">
        <v>36666.74</v>
      </c>
      <c r="E165" s="107">
        <v>4301.66</v>
      </c>
      <c r="F165" s="110">
        <v>69202.81</v>
      </c>
      <c r="G165" s="107">
        <v>0</v>
      </c>
      <c r="H165" s="107">
        <v>1645.19</v>
      </c>
      <c r="I165" s="107">
        <v>1645.19</v>
      </c>
      <c r="J165" s="107">
        <v>0.62</v>
      </c>
      <c r="K165" s="107">
        <v>4921.09</v>
      </c>
      <c r="L165" s="107">
        <v>145.21</v>
      </c>
      <c r="M165" s="107">
        <v>0</v>
      </c>
      <c r="N165" s="110">
        <v>6712.1</v>
      </c>
      <c r="O165" s="111">
        <v>62490.71</v>
      </c>
    </row>
    <row r="166" spans="1:15" ht="20.25" customHeight="1" x14ac:dyDescent="0.35">
      <c r="A166" s="148" t="s">
        <v>303</v>
      </c>
      <c r="B166" s="107">
        <v>1557.18</v>
      </c>
      <c r="C166" s="107">
        <v>7087.09</v>
      </c>
      <c r="D166" s="107">
        <v>31855.22</v>
      </c>
      <c r="E166" s="107">
        <v>12757.92</v>
      </c>
      <c r="F166" s="110">
        <v>53257.41</v>
      </c>
      <c r="G166" s="107">
        <v>2506.54</v>
      </c>
      <c r="H166" s="107">
        <v>1181.32</v>
      </c>
      <c r="I166" s="107">
        <v>1181.32</v>
      </c>
      <c r="J166" s="107">
        <v>0.28999999999999998</v>
      </c>
      <c r="K166" s="107">
        <v>4429.5200000000004</v>
      </c>
      <c r="L166" s="107">
        <v>86.33</v>
      </c>
      <c r="M166" s="107">
        <v>0</v>
      </c>
      <c r="N166" s="110">
        <v>8204</v>
      </c>
      <c r="O166" s="111">
        <v>45053.41</v>
      </c>
    </row>
    <row r="167" spans="1:15" ht="20.25" customHeight="1" x14ac:dyDescent="0.35">
      <c r="A167" s="148" t="s">
        <v>304</v>
      </c>
      <c r="B167" s="107">
        <v>21.43</v>
      </c>
      <c r="C167" s="107">
        <v>5898.04</v>
      </c>
      <c r="D167" s="107">
        <v>17937.57</v>
      </c>
      <c r="E167" s="107">
        <v>15901.47</v>
      </c>
      <c r="F167" s="110">
        <v>39758.519999999997</v>
      </c>
      <c r="G167" s="107">
        <v>5102.63</v>
      </c>
      <c r="H167" s="107">
        <v>1439.35</v>
      </c>
      <c r="I167" s="107">
        <v>1439.35</v>
      </c>
      <c r="J167" s="107">
        <v>0.91</v>
      </c>
      <c r="K167" s="107">
        <v>4809.12</v>
      </c>
      <c r="L167" s="107">
        <v>118.35</v>
      </c>
      <c r="M167" s="107">
        <v>0</v>
      </c>
      <c r="N167" s="110">
        <v>11470.36</v>
      </c>
      <c r="O167" s="111">
        <v>28288.16</v>
      </c>
    </row>
    <row r="168" spans="1:15" ht="20.25" customHeight="1" x14ac:dyDescent="0.35">
      <c r="A168" s="148" t="s">
        <v>305</v>
      </c>
      <c r="B168" s="107">
        <v>0</v>
      </c>
      <c r="C168" s="107">
        <v>2917</v>
      </c>
      <c r="D168" s="107">
        <v>19606.38</v>
      </c>
      <c r="E168" s="107">
        <v>15536.35</v>
      </c>
      <c r="F168" s="110">
        <v>38059.72</v>
      </c>
      <c r="G168" s="107">
        <v>6705.42</v>
      </c>
      <c r="H168" s="107">
        <v>1614.26</v>
      </c>
      <c r="I168" s="107">
        <v>1614.26</v>
      </c>
      <c r="J168" s="107">
        <v>0</v>
      </c>
      <c r="K168" s="107">
        <v>4918.55</v>
      </c>
      <c r="L168" s="107">
        <v>89.16</v>
      </c>
      <c r="M168" s="107">
        <v>0</v>
      </c>
      <c r="N168" s="110">
        <v>13327.39</v>
      </c>
      <c r="O168" s="111">
        <v>24732.34</v>
      </c>
    </row>
    <row r="169" spans="1:15" ht="20.25" customHeight="1" x14ac:dyDescent="0.35">
      <c r="A169" s="148" t="s">
        <v>306</v>
      </c>
      <c r="B169" s="107">
        <v>0</v>
      </c>
      <c r="C169" s="107">
        <v>3924.79</v>
      </c>
      <c r="D169" s="107">
        <v>16898.349999999999</v>
      </c>
      <c r="E169" s="107">
        <v>8054.24</v>
      </c>
      <c r="F169" s="110">
        <v>28877.37</v>
      </c>
      <c r="G169" s="107">
        <v>6450.89</v>
      </c>
      <c r="H169" s="107">
        <v>1775.46</v>
      </c>
      <c r="I169" s="107">
        <v>1775.46</v>
      </c>
      <c r="J169" s="107">
        <v>0</v>
      </c>
      <c r="K169" s="107">
        <v>4201.2700000000004</v>
      </c>
      <c r="L169" s="107">
        <v>78.91</v>
      </c>
      <c r="M169" s="107">
        <v>0</v>
      </c>
      <c r="N169" s="110">
        <v>12506.53</v>
      </c>
      <c r="O169" s="111">
        <v>16370.84</v>
      </c>
    </row>
    <row r="170" spans="1:15" ht="20.25" customHeight="1" x14ac:dyDescent="0.35">
      <c r="A170" s="148" t="s">
        <v>307</v>
      </c>
      <c r="B170" s="107">
        <v>231.29</v>
      </c>
      <c r="C170" s="107">
        <v>3421.94</v>
      </c>
      <c r="D170" s="107">
        <v>13862</v>
      </c>
      <c r="E170" s="107">
        <v>6509.85</v>
      </c>
      <c r="F170" s="110">
        <v>24025.08</v>
      </c>
      <c r="G170" s="107">
        <v>1963.14</v>
      </c>
      <c r="H170" s="107">
        <v>1551.23</v>
      </c>
      <c r="I170" s="107">
        <v>1551.23</v>
      </c>
      <c r="J170" s="107">
        <v>0.72</v>
      </c>
      <c r="K170" s="107">
        <v>4186.71</v>
      </c>
      <c r="L170" s="107">
        <v>71.27</v>
      </c>
      <c r="M170" s="107">
        <v>0</v>
      </c>
      <c r="N170" s="110">
        <v>7773.07</v>
      </c>
      <c r="O170" s="111">
        <v>16252.01</v>
      </c>
    </row>
    <row r="171" spans="1:15" ht="20.25" customHeight="1" x14ac:dyDescent="0.35">
      <c r="A171" s="148" t="s">
        <v>308</v>
      </c>
      <c r="B171" s="107">
        <v>44.11</v>
      </c>
      <c r="C171" s="107">
        <v>3166.63</v>
      </c>
      <c r="D171" s="107">
        <v>17641.87</v>
      </c>
      <c r="E171" s="107">
        <v>4863.51</v>
      </c>
      <c r="F171" s="110">
        <v>25716.11</v>
      </c>
      <c r="G171" s="107">
        <v>2501.2399999999998</v>
      </c>
      <c r="H171" s="107">
        <v>1600.34</v>
      </c>
      <c r="I171" s="107">
        <v>1600.34</v>
      </c>
      <c r="J171" s="107">
        <v>0.28000000000000003</v>
      </c>
      <c r="K171" s="107">
        <v>4201.1000000000004</v>
      </c>
      <c r="L171" s="107">
        <v>37.83</v>
      </c>
      <c r="M171" s="107">
        <v>0</v>
      </c>
      <c r="N171" s="110">
        <v>8340.7999999999993</v>
      </c>
      <c r="O171" s="111">
        <v>17375.310000000001</v>
      </c>
    </row>
    <row r="172" spans="1:15" ht="20.25" customHeight="1" x14ac:dyDescent="0.35">
      <c r="A172" s="148" t="s">
        <v>309</v>
      </c>
      <c r="B172" s="107">
        <v>84.07</v>
      </c>
      <c r="C172" s="107">
        <v>4330.03</v>
      </c>
      <c r="D172" s="107">
        <v>23863.51</v>
      </c>
      <c r="E172" s="107">
        <v>7364.48</v>
      </c>
      <c r="F172" s="110">
        <v>35642.1</v>
      </c>
      <c r="G172" s="107">
        <v>1864.67</v>
      </c>
      <c r="H172" s="107">
        <v>1432.69</v>
      </c>
      <c r="I172" s="107">
        <v>1432.69</v>
      </c>
      <c r="J172" s="107">
        <v>2.63</v>
      </c>
      <c r="K172" s="107">
        <v>3960.96</v>
      </c>
      <c r="L172" s="107">
        <v>88.89</v>
      </c>
      <c r="M172" s="107">
        <v>0</v>
      </c>
      <c r="N172" s="110">
        <v>7349.85</v>
      </c>
      <c r="O172" s="111">
        <v>28292.25</v>
      </c>
    </row>
    <row r="173" spans="1:15" ht="20.25" customHeight="1" x14ac:dyDescent="0.35">
      <c r="A173" s="148" t="s">
        <v>310</v>
      </c>
      <c r="B173" s="107">
        <v>2803.11</v>
      </c>
      <c r="C173" s="107">
        <v>9707.48</v>
      </c>
      <c r="D173" s="107">
        <v>31863.61</v>
      </c>
      <c r="E173" s="107">
        <v>11387.7</v>
      </c>
      <c r="F173" s="110">
        <v>55761.9</v>
      </c>
      <c r="G173" s="107">
        <v>0</v>
      </c>
      <c r="H173" s="107">
        <v>1509.91</v>
      </c>
      <c r="I173" s="107">
        <v>1509.91</v>
      </c>
      <c r="J173" s="107">
        <v>4.9800000000000004</v>
      </c>
      <c r="K173" s="107">
        <v>4266.16</v>
      </c>
      <c r="L173" s="107">
        <v>128.11000000000001</v>
      </c>
      <c r="M173" s="107">
        <v>0</v>
      </c>
      <c r="N173" s="110">
        <v>5909.15</v>
      </c>
      <c r="O173" s="111">
        <v>49852.74</v>
      </c>
    </row>
    <row r="174" spans="1:15" ht="20.25" customHeight="1" x14ac:dyDescent="0.35">
      <c r="A174" s="148" t="s">
        <v>311</v>
      </c>
      <c r="B174" s="107">
        <v>2710.72</v>
      </c>
      <c r="C174" s="107">
        <v>10353.02</v>
      </c>
      <c r="D174" s="107">
        <v>36546.01</v>
      </c>
      <c r="E174" s="107">
        <v>4018.66</v>
      </c>
      <c r="F174" s="110">
        <v>53628.41</v>
      </c>
      <c r="G174" s="107">
        <v>7.06</v>
      </c>
      <c r="H174" s="107">
        <v>1226.8800000000001</v>
      </c>
      <c r="I174" s="107">
        <v>1226.8800000000001</v>
      </c>
      <c r="J174" s="107">
        <v>5.1100000000000003</v>
      </c>
      <c r="K174" s="107">
        <v>3932.25</v>
      </c>
      <c r="L174" s="107">
        <v>130.21</v>
      </c>
      <c r="M174" s="107">
        <v>0</v>
      </c>
      <c r="N174" s="110">
        <v>5301.5</v>
      </c>
      <c r="O174" s="111">
        <v>48326.91</v>
      </c>
    </row>
    <row r="175" spans="1:15" ht="20.25" customHeight="1" x14ac:dyDescent="0.35">
      <c r="A175" s="148" t="s">
        <v>312</v>
      </c>
      <c r="B175" s="107">
        <v>2085.9699999999998</v>
      </c>
      <c r="C175" s="107">
        <v>11734.06</v>
      </c>
      <c r="D175" s="107">
        <v>35093.839999999997</v>
      </c>
      <c r="E175" s="107">
        <v>3565.53</v>
      </c>
      <c r="F175" s="110">
        <v>52479.39</v>
      </c>
      <c r="G175" s="107">
        <v>37.14</v>
      </c>
      <c r="H175" s="107">
        <v>1766.23</v>
      </c>
      <c r="I175" s="107">
        <v>1766.23</v>
      </c>
      <c r="J175" s="107">
        <v>2.86</v>
      </c>
      <c r="K175" s="107">
        <v>4126.22</v>
      </c>
      <c r="L175" s="107">
        <v>135.72</v>
      </c>
      <c r="M175" s="107">
        <v>0</v>
      </c>
      <c r="N175" s="110">
        <v>6068.16</v>
      </c>
      <c r="O175" s="111">
        <v>46411.23</v>
      </c>
    </row>
    <row r="176" spans="1:15" ht="20.25" customHeight="1" x14ac:dyDescent="0.35">
      <c r="A176" s="148" t="s">
        <v>313</v>
      </c>
      <c r="B176" s="107">
        <v>372.87</v>
      </c>
      <c r="C176" s="107">
        <v>9672.52</v>
      </c>
      <c r="D176" s="107">
        <v>32010.92</v>
      </c>
      <c r="E176" s="107">
        <v>3809.33</v>
      </c>
      <c r="F176" s="110">
        <v>45865.64</v>
      </c>
      <c r="G176" s="107">
        <v>140.97</v>
      </c>
      <c r="H176" s="107">
        <v>1822.23</v>
      </c>
      <c r="I176" s="107">
        <v>1822.23</v>
      </c>
      <c r="J176" s="107">
        <v>0.32</v>
      </c>
      <c r="K176" s="107">
        <v>3536.94</v>
      </c>
      <c r="L176" s="107">
        <v>123.54</v>
      </c>
      <c r="M176" s="107">
        <v>0</v>
      </c>
      <c r="N176" s="110">
        <v>5624</v>
      </c>
      <c r="O176" s="111">
        <v>40241.65</v>
      </c>
    </row>
    <row r="177" spans="1:15" ht="20.25" customHeight="1" x14ac:dyDescent="0.35">
      <c r="A177" s="148" t="s">
        <v>314</v>
      </c>
      <c r="B177" s="107">
        <v>759.62</v>
      </c>
      <c r="C177" s="107">
        <v>8383.2000000000007</v>
      </c>
      <c r="D177" s="107">
        <v>29960.67</v>
      </c>
      <c r="E177" s="107">
        <v>5536.32</v>
      </c>
      <c r="F177" s="110">
        <v>44639.8</v>
      </c>
      <c r="G177" s="107">
        <v>407.4</v>
      </c>
      <c r="H177" s="107">
        <v>2204.09</v>
      </c>
      <c r="I177" s="107">
        <v>2204.09</v>
      </c>
      <c r="J177" s="107">
        <v>1.78</v>
      </c>
      <c r="K177" s="107">
        <v>4835.91</v>
      </c>
      <c r="L177" s="107">
        <v>107.57</v>
      </c>
      <c r="M177" s="107">
        <v>0</v>
      </c>
      <c r="N177" s="110">
        <v>7556.75</v>
      </c>
      <c r="O177" s="111">
        <v>37083.06</v>
      </c>
    </row>
    <row r="178" spans="1:15" ht="20.25" customHeight="1" x14ac:dyDescent="0.35">
      <c r="A178" s="148" t="s">
        <v>315</v>
      </c>
      <c r="B178" s="107">
        <v>0</v>
      </c>
      <c r="C178" s="107">
        <v>7214.43</v>
      </c>
      <c r="D178" s="107">
        <v>16974.68</v>
      </c>
      <c r="E178" s="107">
        <v>12646.93</v>
      </c>
      <c r="F178" s="110">
        <v>36836.04</v>
      </c>
      <c r="G178" s="107">
        <v>5265.62</v>
      </c>
      <c r="H178" s="107">
        <v>2210.71</v>
      </c>
      <c r="I178" s="107">
        <v>2210.71</v>
      </c>
      <c r="J178" s="107">
        <v>1.83</v>
      </c>
      <c r="K178" s="107">
        <v>4053.35</v>
      </c>
      <c r="L178" s="107">
        <v>74.489999999999995</v>
      </c>
      <c r="M178" s="107">
        <v>0</v>
      </c>
      <c r="N178" s="110">
        <v>11606.01</v>
      </c>
      <c r="O178" s="111">
        <v>25230.04</v>
      </c>
    </row>
    <row r="179" spans="1:15" ht="20.25" customHeight="1" x14ac:dyDescent="0.35">
      <c r="A179" s="148" t="s">
        <v>316</v>
      </c>
      <c r="B179" s="107">
        <v>0</v>
      </c>
      <c r="C179" s="107">
        <v>3508.09</v>
      </c>
      <c r="D179" s="107">
        <v>14718.02</v>
      </c>
      <c r="E179" s="107">
        <v>16724.099999999999</v>
      </c>
      <c r="F179" s="110">
        <v>34950.21</v>
      </c>
      <c r="G179" s="107">
        <v>8514.06</v>
      </c>
      <c r="H179" s="107">
        <v>1833.84</v>
      </c>
      <c r="I179" s="107">
        <v>1833.84</v>
      </c>
      <c r="J179" s="107">
        <v>0.21</v>
      </c>
      <c r="K179" s="107">
        <v>4436.08</v>
      </c>
      <c r="L179" s="107">
        <v>101.06</v>
      </c>
      <c r="M179" s="107">
        <v>0</v>
      </c>
      <c r="N179" s="110">
        <v>14885.26</v>
      </c>
      <c r="O179" s="111">
        <v>20064.96</v>
      </c>
    </row>
    <row r="180" spans="1:15" ht="20.25" customHeight="1" x14ac:dyDescent="0.35">
      <c r="A180" s="148" t="s">
        <v>317</v>
      </c>
      <c r="B180" s="107">
        <v>0</v>
      </c>
      <c r="C180" s="107">
        <v>3948.58</v>
      </c>
      <c r="D180" s="107">
        <v>15020.23</v>
      </c>
      <c r="E180" s="107">
        <v>14602.44</v>
      </c>
      <c r="F180" s="110">
        <v>33571.24</v>
      </c>
      <c r="G180" s="107">
        <v>5328.31</v>
      </c>
      <c r="H180" s="107">
        <v>1470.38</v>
      </c>
      <c r="I180" s="107">
        <v>1470.38</v>
      </c>
      <c r="J180" s="107">
        <v>0.02</v>
      </c>
      <c r="K180" s="107">
        <v>4214.88</v>
      </c>
      <c r="L180" s="107">
        <v>95.1</v>
      </c>
      <c r="M180" s="107">
        <v>0</v>
      </c>
      <c r="N180" s="110">
        <v>11108.68</v>
      </c>
      <c r="O180" s="111">
        <v>22462.560000000001</v>
      </c>
    </row>
    <row r="181" spans="1:15" ht="20.25" customHeight="1" x14ac:dyDescent="0.35">
      <c r="A181" s="148" t="s">
        <v>318</v>
      </c>
      <c r="B181" s="107">
        <v>0</v>
      </c>
      <c r="C181" s="107">
        <v>2425.16</v>
      </c>
      <c r="D181" s="107">
        <v>13378.67</v>
      </c>
      <c r="E181" s="107">
        <v>15881.94</v>
      </c>
      <c r="F181" s="110">
        <v>31685.77</v>
      </c>
      <c r="G181" s="107">
        <v>9149.98</v>
      </c>
      <c r="H181" s="107">
        <v>648.58000000000004</v>
      </c>
      <c r="I181" s="107">
        <v>648.58000000000004</v>
      </c>
      <c r="J181" s="107">
        <v>1.36</v>
      </c>
      <c r="K181" s="107">
        <v>3883.92</v>
      </c>
      <c r="L181" s="107">
        <v>103.4</v>
      </c>
      <c r="M181" s="107">
        <v>0</v>
      </c>
      <c r="N181" s="110">
        <v>13787.24</v>
      </c>
      <c r="O181" s="111">
        <v>17898.53</v>
      </c>
    </row>
    <row r="182" spans="1:15" ht="20.25" customHeight="1" x14ac:dyDescent="0.35">
      <c r="A182" s="148" t="s">
        <v>319</v>
      </c>
      <c r="B182" s="107">
        <v>0</v>
      </c>
      <c r="C182" s="107">
        <v>2095.1999999999998</v>
      </c>
      <c r="D182" s="107">
        <v>11406.35</v>
      </c>
      <c r="E182" s="107">
        <v>15038.78</v>
      </c>
      <c r="F182" s="110">
        <v>28540.33</v>
      </c>
      <c r="G182" s="107">
        <v>5574.26</v>
      </c>
      <c r="H182" s="107">
        <v>1642.43</v>
      </c>
      <c r="I182" s="107">
        <v>1642.43</v>
      </c>
      <c r="J182" s="107">
        <v>0.5</v>
      </c>
      <c r="K182" s="107">
        <v>3911.01</v>
      </c>
      <c r="L182" s="107">
        <v>92.77</v>
      </c>
      <c r="M182" s="107">
        <v>0</v>
      </c>
      <c r="N182" s="110">
        <v>11220.96</v>
      </c>
      <c r="O182" s="111">
        <v>17319.36</v>
      </c>
    </row>
    <row r="183" spans="1:15" ht="20.25" customHeight="1" x14ac:dyDescent="0.35">
      <c r="A183" s="148" t="s">
        <v>320</v>
      </c>
      <c r="B183" s="107">
        <v>0</v>
      </c>
      <c r="C183" s="107">
        <v>4609.8900000000003</v>
      </c>
      <c r="D183" s="107">
        <v>15623.61</v>
      </c>
      <c r="E183" s="107">
        <v>9230.2000000000007</v>
      </c>
      <c r="F183" s="110">
        <v>29463.71</v>
      </c>
      <c r="G183" s="107">
        <v>7019.64</v>
      </c>
      <c r="H183" s="107">
        <v>1469.62</v>
      </c>
      <c r="I183" s="107">
        <v>1469.62</v>
      </c>
      <c r="J183" s="107">
        <v>0.02</v>
      </c>
      <c r="K183" s="107">
        <v>4165.26</v>
      </c>
      <c r="L183" s="107">
        <v>59.48</v>
      </c>
      <c r="M183" s="107">
        <v>0</v>
      </c>
      <c r="N183" s="110">
        <v>12714.03</v>
      </c>
      <c r="O183" s="111">
        <v>16749.68</v>
      </c>
    </row>
    <row r="184" spans="1:15" ht="20.25" customHeight="1" x14ac:dyDescent="0.35">
      <c r="A184" s="148" t="s">
        <v>321</v>
      </c>
      <c r="B184" s="107">
        <v>0</v>
      </c>
      <c r="C184" s="107">
        <v>4230.95</v>
      </c>
      <c r="D184" s="107">
        <v>28715.1</v>
      </c>
      <c r="E184" s="107">
        <v>4460.7299999999996</v>
      </c>
      <c r="F184" s="110">
        <v>37406.78</v>
      </c>
      <c r="G184" s="107">
        <v>5445.36</v>
      </c>
      <c r="H184" s="107">
        <v>1244.5999999999999</v>
      </c>
      <c r="I184" s="107">
        <v>1244.5999999999999</v>
      </c>
      <c r="J184" s="107">
        <v>0</v>
      </c>
      <c r="K184" s="107">
        <v>3533.44</v>
      </c>
      <c r="L184" s="107">
        <v>119.95</v>
      </c>
      <c r="M184" s="107">
        <v>0</v>
      </c>
      <c r="N184" s="110">
        <v>10343.35</v>
      </c>
      <c r="O184" s="111">
        <v>27063.43</v>
      </c>
    </row>
    <row r="185" spans="1:15" ht="20.25" customHeight="1" x14ac:dyDescent="0.35">
      <c r="A185" s="148" t="s">
        <v>322</v>
      </c>
      <c r="B185" s="107">
        <v>344.37</v>
      </c>
      <c r="C185" s="107">
        <v>4862.45</v>
      </c>
      <c r="D185" s="107">
        <v>29156.44</v>
      </c>
      <c r="E185" s="107">
        <v>11124.21</v>
      </c>
      <c r="F185" s="110">
        <v>45487.47</v>
      </c>
      <c r="G185" s="107">
        <v>763.55</v>
      </c>
      <c r="H185" s="107">
        <v>1566.78</v>
      </c>
      <c r="I185" s="107">
        <v>1566.78</v>
      </c>
      <c r="J185" s="107">
        <v>0</v>
      </c>
      <c r="K185" s="107">
        <v>3076.75</v>
      </c>
      <c r="L185" s="107">
        <v>126.16</v>
      </c>
      <c r="M185" s="107">
        <v>0</v>
      </c>
      <c r="N185" s="110">
        <v>5533.24</v>
      </c>
      <c r="O185" s="111">
        <v>39954.230000000003</v>
      </c>
    </row>
    <row r="186" spans="1:15" ht="20.25" customHeight="1" x14ac:dyDescent="0.35">
      <c r="A186" s="148" t="s">
        <v>323</v>
      </c>
      <c r="B186" s="107">
        <v>385.75</v>
      </c>
      <c r="C186" s="107">
        <v>7608.08</v>
      </c>
      <c r="D186" s="107">
        <v>36758.99</v>
      </c>
      <c r="E186" s="107">
        <v>11289.35</v>
      </c>
      <c r="F186" s="110">
        <v>56042.17</v>
      </c>
      <c r="G186" s="107">
        <v>427.46</v>
      </c>
      <c r="H186" s="107">
        <v>972.2</v>
      </c>
      <c r="I186" s="107">
        <v>972.2</v>
      </c>
      <c r="J186" s="107">
        <v>0</v>
      </c>
      <c r="K186" s="107">
        <v>3963.17</v>
      </c>
      <c r="L186" s="107">
        <v>127.98</v>
      </c>
      <c r="M186" s="107">
        <v>0</v>
      </c>
      <c r="N186" s="110">
        <v>5490.82</v>
      </c>
      <c r="O186" s="111">
        <v>50551.35</v>
      </c>
    </row>
    <row r="187" spans="1:15" ht="20.25" customHeight="1" x14ac:dyDescent="0.35">
      <c r="A187" s="148" t="s">
        <v>324</v>
      </c>
      <c r="B187" s="107">
        <v>773.1</v>
      </c>
      <c r="C187" s="107">
        <v>9338.69</v>
      </c>
      <c r="D187" s="107">
        <v>32018.19</v>
      </c>
      <c r="E187" s="107">
        <v>11927.4</v>
      </c>
      <c r="F187" s="110">
        <v>54057.38</v>
      </c>
      <c r="G187" s="107">
        <v>1784.59</v>
      </c>
      <c r="H187" s="107">
        <v>1845.93</v>
      </c>
      <c r="I187" s="107">
        <v>1845.93</v>
      </c>
      <c r="J187" s="107">
        <v>0.36</v>
      </c>
      <c r="K187" s="107">
        <v>4097.6099999999997</v>
      </c>
      <c r="L187" s="107">
        <v>138.47999999999999</v>
      </c>
      <c r="M187" s="107">
        <v>0</v>
      </c>
      <c r="N187" s="110">
        <v>7866.96</v>
      </c>
      <c r="O187" s="111">
        <v>46190.42</v>
      </c>
    </row>
    <row r="188" spans="1:15" ht="20.25" customHeight="1" x14ac:dyDescent="0.35">
      <c r="A188" s="148" t="s">
        <v>325</v>
      </c>
      <c r="B188" s="107">
        <v>1104.3599999999999</v>
      </c>
      <c r="C188" s="107">
        <v>7124.46</v>
      </c>
      <c r="D188" s="107">
        <v>33470.639999999999</v>
      </c>
      <c r="E188" s="107">
        <v>9273.93</v>
      </c>
      <c r="F188" s="110">
        <v>50973.39</v>
      </c>
      <c r="G188" s="107">
        <v>586.49</v>
      </c>
      <c r="H188" s="107">
        <v>1966.91</v>
      </c>
      <c r="I188" s="107">
        <v>1966.91</v>
      </c>
      <c r="J188" s="107">
        <v>0</v>
      </c>
      <c r="K188" s="107">
        <v>3909.08</v>
      </c>
      <c r="L188" s="107">
        <v>124.58</v>
      </c>
      <c r="M188" s="107">
        <v>0</v>
      </c>
      <c r="N188" s="110">
        <v>6587.07</v>
      </c>
      <c r="O188" s="111">
        <v>44386.32</v>
      </c>
    </row>
    <row r="189" spans="1:15" ht="20.25" customHeight="1" x14ac:dyDescent="0.35">
      <c r="A189" s="148" t="s">
        <v>326</v>
      </c>
      <c r="B189" s="107">
        <v>236.74</v>
      </c>
      <c r="C189" s="107">
        <v>6133.26</v>
      </c>
      <c r="D189" s="107">
        <v>31041.71</v>
      </c>
      <c r="E189" s="107">
        <v>14416.7</v>
      </c>
      <c r="F189" s="110">
        <v>51828.41</v>
      </c>
      <c r="G189" s="107">
        <v>3523.23</v>
      </c>
      <c r="H189" s="107">
        <v>2376.13</v>
      </c>
      <c r="I189" s="107">
        <v>2376.13</v>
      </c>
      <c r="J189" s="107">
        <v>0.78</v>
      </c>
      <c r="K189" s="107">
        <v>3925.52</v>
      </c>
      <c r="L189" s="107">
        <v>129.83000000000001</v>
      </c>
      <c r="M189" s="107">
        <v>1046.32</v>
      </c>
      <c r="N189" s="110">
        <v>11001.81</v>
      </c>
      <c r="O189" s="111">
        <v>40826.61</v>
      </c>
    </row>
    <row r="190" spans="1:15" ht="20.25" customHeight="1" x14ac:dyDescent="0.35">
      <c r="A190" s="148" t="s">
        <v>327</v>
      </c>
      <c r="B190" s="107">
        <v>2</v>
      </c>
      <c r="C190" s="107">
        <v>523.34</v>
      </c>
      <c r="D190" s="107">
        <v>21640.07</v>
      </c>
      <c r="E190" s="107">
        <v>10255.82</v>
      </c>
      <c r="F190" s="110">
        <v>32421.23</v>
      </c>
      <c r="G190" s="107">
        <v>7044.89</v>
      </c>
      <c r="H190" s="107">
        <v>1318.69</v>
      </c>
      <c r="I190" s="107">
        <v>1318.69</v>
      </c>
      <c r="J190" s="107">
        <v>0.09</v>
      </c>
      <c r="K190" s="107">
        <v>3610.21</v>
      </c>
      <c r="L190" s="107">
        <v>94.14</v>
      </c>
      <c r="M190" s="107">
        <v>0</v>
      </c>
      <c r="N190" s="110">
        <v>12068.02</v>
      </c>
      <c r="O190" s="111">
        <v>20353.21</v>
      </c>
    </row>
    <row r="191" spans="1:15" ht="20.25" customHeight="1" x14ac:dyDescent="0.35">
      <c r="A191" s="148" t="s">
        <v>328</v>
      </c>
      <c r="B191" s="107">
        <v>0</v>
      </c>
      <c r="C191" s="107">
        <v>322.82</v>
      </c>
      <c r="D191" s="107">
        <v>17318.86</v>
      </c>
      <c r="E191" s="107">
        <v>16466.439999999999</v>
      </c>
      <c r="F191" s="110">
        <v>34108.129999999997</v>
      </c>
      <c r="G191" s="107">
        <v>8950.2099999999991</v>
      </c>
      <c r="H191" s="107">
        <v>2322.04</v>
      </c>
      <c r="I191" s="107">
        <v>2322.04</v>
      </c>
      <c r="J191" s="107">
        <v>0.15</v>
      </c>
      <c r="K191" s="107">
        <v>4740.2299999999996</v>
      </c>
      <c r="L191" s="107">
        <v>96.05</v>
      </c>
      <c r="M191" s="107">
        <v>1047.3</v>
      </c>
      <c r="N191" s="110">
        <v>17155.97</v>
      </c>
      <c r="O191" s="111">
        <v>16952.16</v>
      </c>
    </row>
    <row r="192" spans="1:15" ht="20.25" customHeight="1" x14ac:dyDescent="0.35">
      <c r="A192" s="148" t="s">
        <v>329</v>
      </c>
      <c r="B192" s="107">
        <v>0</v>
      </c>
      <c r="C192" s="107">
        <v>2449.96</v>
      </c>
      <c r="D192" s="107">
        <v>15612.84</v>
      </c>
      <c r="E192" s="107">
        <v>9858.2800000000007</v>
      </c>
      <c r="F192" s="110">
        <v>27921.09</v>
      </c>
      <c r="G192" s="107">
        <v>4441.68</v>
      </c>
      <c r="H192" s="107">
        <v>1180.26</v>
      </c>
      <c r="I192" s="107">
        <v>1180.26</v>
      </c>
      <c r="J192" s="107">
        <v>0.4</v>
      </c>
      <c r="K192" s="107">
        <v>3691.16</v>
      </c>
      <c r="L192" s="107">
        <v>62.72</v>
      </c>
      <c r="M192" s="107">
        <v>0</v>
      </c>
      <c r="N192" s="110">
        <v>9376.23</v>
      </c>
      <c r="O192" s="111">
        <v>18544.86</v>
      </c>
    </row>
    <row r="193" spans="1:15" ht="20.25" customHeight="1" x14ac:dyDescent="0.35">
      <c r="A193" s="148" t="s">
        <v>330</v>
      </c>
      <c r="B193" s="107">
        <v>0</v>
      </c>
      <c r="C193" s="107">
        <v>130.11000000000001</v>
      </c>
      <c r="D193" s="107">
        <v>20269.07</v>
      </c>
      <c r="E193" s="107">
        <v>11628.81</v>
      </c>
      <c r="F193" s="110">
        <v>32027.99</v>
      </c>
      <c r="G193" s="107">
        <v>9529.2900000000009</v>
      </c>
      <c r="H193" s="107">
        <v>1725.28</v>
      </c>
      <c r="I193" s="107">
        <v>1725.28</v>
      </c>
      <c r="J193" s="107">
        <v>0.4</v>
      </c>
      <c r="K193" s="107">
        <v>3856.45</v>
      </c>
      <c r="L193" s="107">
        <v>85.97</v>
      </c>
      <c r="M193" s="107">
        <v>910.99</v>
      </c>
      <c r="N193" s="110">
        <v>16108.37</v>
      </c>
      <c r="O193" s="111">
        <v>15919.62</v>
      </c>
    </row>
    <row r="194" spans="1:15" ht="20.25" customHeight="1" x14ac:dyDescent="0.35">
      <c r="A194" s="148" t="s">
        <v>331</v>
      </c>
      <c r="B194" s="107">
        <v>0</v>
      </c>
      <c r="C194" s="107">
        <v>5.43</v>
      </c>
      <c r="D194" s="107">
        <v>22497.37</v>
      </c>
      <c r="E194" s="107">
        <v>14693.14</v>
      </c>
      <c r="F194" s="110">
        <v>37195.94</v>
      </c>
      <c r="G194" s="107">
        <v>13120.26</v>
      </c>
      <c r="H194" s="107">
        <v>2247.3000000000002</v>
      </c>
      <c r="I194" s="107">
        <v>2247.3000000000002</v>
      </c>
      <c r="J194" s="107">
        <v>0.3</v>
      </c>
      <c r="K194" s="107">
        <v>4013.96</v>
      </c>
      <c r="L194" s="107">
        <v>34</v>
      </c>
      <c r="M194" s="107">
        <v>0</v>
      </c>
      <c r="N194" s="110">
        <v>19415.82</v>
      </c>
      <c r="O194" s="111">
        <v>17780.12</v>
      </c>
    </row>
    <row r="195" spans="1:15" ht="20.25" customHeight="1" x14ac:dyDescent="0.35">
      <c r="A195" s="148" t="s">
        <v>332</v>
      </c>
      <c r="B195" s="107">
        <v>0</v>
      </c>
      <c r="C195" s="107">
        <v>128.88</v>
      </c>
      <c r="D195" s="107">
        <v>22366.79</v>
      </c>
      <c r="E195" s="107">
        <v>12885</v>
      </c>
      <c r="F195" s="110">
        <v>35380.660000000003</v>
      </c>
      <c r="G195" s="107">
        <v>11602.49</v>
      </c>
      <c r="H195" s="107">
        <v>1022.54</v>
      </c>
      <c r="I195" s="107">
        <v>1022.54</v>
      </c>
      <c r="J195" s="107">
        <v>0.4</v>
      </c>
      <c r="K195" s="107">
        <v>3895.25</v>
      </c>
      <c r="L195" s="107">
        <v>97.19</v>
      </c>
      <c r="M195" s="107">
        <v>0</v>
      </c>
      <c r="N195" s="110">
        <v>16617.88</v>
      </c>
      <c r="O195" s="111">
        <v>18762.78</v>
      </c>
    </row>
    <row r="196" spans="1:15" ht="20.25" customHeight="1" x14ac:dyDescent="0.35">
      <c r="A196" s="148" t="s">
        <v>333</v>
      </c>
      <c r="B196" s="107">
        <v>0</v>
      </c>
      <c r="C196" s="107">
        <v>113.4</v>
      </c>
      <c r="D196" s="107">
        <v>29076.28</v>
      </c>
      <c r="E196" s="107">
        <v>16257.84</v>
      </c>
      <c r="F196" s="110">
        <v>45447.519999999997</v>
      </c>
      <c r="G196" s="107">
        <v>9805.83</v>
      </c>
      <c r="H196" s="107">
        <v>1331.85</v>
      </c>
      <c r="I196" s="107">
        <v>1331.85</v>
      </c>
      <c r="J196" s="107">
        <v>0.08</v>
      </c>
      <c r="K196" s="107">
        <v>4245.0200000000004</v>
      </c>
      <c r="L196" s="107">
        <v>77.5</v>
      </c>
      <c r="M196" s="107">
        <v>0</v>
      </c>
      <c r="N196" s="110">
        <v>15460.28</v>
      </c>
      <c r="O196" s="111">
        <v>29987.25</v>
      </c>
    </row>
    <row r="197" spans="1:15" ht="20.25" customHeight="1" x14ac:dyDescent="0.35">
      <c r="A197" s="148" t="s">
        <v>334</v>
      </c>
      <c r="B197" s="107">
        <v>0</v>
      </c>
      <c r="C197" s="107">
        <v>3230.32</v>
      </c>
      <c r="D197" s="107">
        <v>30848.79</v>
      </c>
      <c r="E197" s="107">
        <v>14972.63</v>
      </c>
      <c r="F197" s="110">
        <v>49051.74</v>
      </c>
      <c r="G197" s="107">
        <v>8243.73</v>
      </c>
      <c r="H197" s="107">
        <v>1686.44</v>
      </c>
      <c r="I197" s="107">
        <v>1686.44</v>
      </c>
      <c r="J197" s="107">
        <v>0.62</v>
      </c>
      <c r="K197" s="107">
        <v>3545.12</v>
      </c>
      <c r="L197" s="107">
        <v>119</v>
      </c>
      <c r="M197" s="107">
        <v>0</v>
      </c>
      <c r="N197" s="110">
        <v>13594.91</v>
      </c>
      <c r="O197" s="111">
        <v>35456.83</v>
      </c>
    </row>
    <row r="198" spans="1:15" ht="20.25" customHeight="1" x14ac:dyDescent="0.35">
      <c r="A198" s="148" t="s">
        <v>335</v>
      </c>
      <c r="B198" s="107">
        <v>0</v>
      </c>
      <c r="C198" s="107">
        <v>6432.19</v>
      </c>
      <c r="D198" s="107">
        <v>31781.919999999998</v>
      </c>
      <c r="E198" s="107">
        <v>9770.48</v>
      </c>
      <c r="F198" s="110">
        <v>47984.6</v>
      </c>
      <c r="G198" s="107">
        <v>5832.38</v>
      </c>
      <c r="H198" s="107">
        <v>1765.89</v>
      </c>
      <c r="I198" s="107">
        <v>1765.89</v>
      </c>
      <c r="J198" s="107">
        <v>0</v>
      </c>
      <c r="K198" s="107">
        <v>3368.85</v>
      </c>
      <c r="L198" s="107">
        <v>132.79</v>
      </c>
      <c r="M198" s="107">
        <v>0</v>
      </c>
      <c r="N198" s="110">
        <v>11099.92</v>
      </c>
      <c r="O198" s="111">
        <v>36884.67</v>
      </c>
    </row>
    <row r="199" spans="1:15" ht="20.25" customHeight="1" x14ac:dyDescent="0.35">
      <c r="A199" s="148" t="s">
        <v>336</v>
      </c>
      <c r="B199" s="107">
        <v>249.38</v>
      </c>
      <c r="C199" s="107">
        <v>7177.84</v>
      </c>
      <c r="D199" s="107">
        <v>33986.129999999997</v>
      </c>
      <c r="E199" s="107">
        <v>7953.87</v>
      </c>
      <c r="F199" s="110">
        <v>49367.22</v>
      </c>
      <c r="G199" s="107">
        <v>2202.96</v>
      </c>
      <c r="H199" s="107">
        <v>1774.94</v>
      </c>
      <c r="I199" s="107">
        <v>1774.94</v>
      </c>
      <c r="J199" s="107">
        <v>0.01</v>
      </c>
      <c r="K199" s="107">
        <v>2495.1799999999998</v>
      </c>
      <c r="L199" s="107">
        <v>141.66999999999999</v>
      </c>
      <c r="M199" s="107">
        <v>0</v>
      </c>
      <c r="N199" s="110">
        <v>6614.76</v>
      </c>
      <c r="O199" s="111">
        <v>42752.46</v>
      </c>
    </row>
    <row r="200" spans="1:15" ht="20.25" customHeight="1" x14ac:dyDescent="0.35">
      <c r="A200" s="148" t="s">
        <v>337</v>
      </c>
      <c r="B200" s="107">
        <v>227.98</v>
      </c>
      <c r="C200" s="107">
        <v>6728.77</v>
      </c>
      <c r="D200" s="107">
        <v>31327.51</v>
      </c>
      <c r="E200" s="107">
        <v>9031.25</v>
      </c>
      <c r="F200" s="110">
        <v>47315.51</v>
      </c>
      <c r="G200" s="107">
        <v>1334.5</v>
      </c>
      <c r="H200" s="107">
        <v>1661.85</v>
      </c>
      <c r="I200" s="107">
        <v>1661.85</v>
      </c>
      <c r="J200" s="107">
        <v>0.01</v>
      </c>
      <c r="K200" s="107">
        <v>2832.63</v>
      </c>
      <c r="L200" s="107">
        <v>134.34</v>
      </c>
      <c r="M200" s="107">
        <v>0</v>
      </c>
      <c r="N200" s="110">
        <v>5963.33</v>
      </c>
      <c r="O200" s="111">
        <v>41352.18</v>
      </c>
    </row>
    <row r="201" spans="1:15" ht="20.25" customHeight="1" x14ac:dyDescent="0.35">
      <c r="A201" s="148" t="s">
        <v>338</v>
      </c>
      <c r="B201" s="107">
        <v>359.09</v>
      </c>
      <c r="C201" s="107">
        <v>8486.9599999999991</v>
      </c>
      <c r="D201" s="107">
        <v>36793.75</v>
      </c>
      <c r="E201" s="107">
        <v>10679.59</v>
      </c>
      <c r="F201" s="110">
        <v>56319.39</v>
      </c>
      <c r="G201" s="107">
        <v>1961.48</v>
      </c>
      <c r="H201" s="107">
        <v>1765.35</v>
      </c>
      <c r="I201" s="107">
        <v>1765.35</v>
      </c>
      <c r="J201" s="107">
        <v>0.24</v>
      </c>
      <c r="K201" s="107">
        <v>2612.35</v>
      </c>
      <c r="L201" s="107">
        <v>136.03</v>
      </c>
      <c r="M201" s="107">
        <v>435.58</v>
      </c>
      <c r="N201" s="110">
        <v>6911.03</v>
      </c>
      <c r="O201" s="111">
        <v>49408.36</v>
      </c>
    </row>
    <row r="202" spans="1:15" ht="20.25" customHeight="1" x14ac:dyDescent="0.35">
      <c r="A202" s="148" t="s">
        <v>339</v>
      </c>
      <c r="B202" s="107">
        <v>0</v>
      </c>
      <c r="C202" s="107">
        <v>4918.99</v>
      </c>
      <c r="D202" s="107">
        <v>29788.47</v>
      </c>
      <c r="E202" s="107">
        <v>11872.53</v>
      </c>
      <c r="F202" s="110">
        <v>46579.99</v>
      </c>
      <c r="G202" s="107">
        <v>5300.44</v>
      </c>
      <c r="H202" s="107">
        <v>1928.44</v>
      </c>
      <c r="I202" s="107">
        <v>1928.44</v>
      </c>
      <c r="J202" s="107">
        <v>0</v>
      </c>
      <c r="K202" s="107">
        <v>2406.84</v>
      </c>
      <c r="L202" s="107">
        <v>126.07</v>
      </c>
      <c r="M202" s="107">
        <v>0</v>
      </c>
      <c r="N202" s="110">
        <v>9761.7800000000007</v>
      </c>
      <c r="O202" s="111">
        <v>36818.199999999997</v>
      </c>
    </row>
    <row r="203" spans="1:15" ht="20.25" customHeight="1" x14ac:dyDescent="0.35">
      <c r="A203" s="148" t="s">
        <v>340</v>
      </c>
      <c r="B203" s="107">
        <v>0</v>
      </c>
      <c r="C203" s="107">
        <v>249.39</v>
      </c>
      <c r="D203" s="107">
        <v>21987.63</v>
      </c>
      <c r="E203" s="107">
        <v>13882.33</v>
      </c>
      <c r="F203" s="110">
        <v>36119.35</v>
      </c>
      <c r="G203" s="107">
        <v>10131.65</v>
      </c>
      <c r="H203" s="107">
        <v>1795.96</v>
      </c>
      <c r="I203" s="107">
        <v>1795.96</v>
      </c>
      <c r="J203" s="107">
        <v>0</v>
      </c>
      <c r="K203" s="107">
        <v>2101.71</v>
      </c>
      <c r="L203" s="107">
        <v>79.62</v>
      </c>
      <c r="M203" s="107">
        <v>926.64</v>
      </c>
      <c r="N203" s="110">
        <v>15035.58</v>
      </c>
      <c r="O203" s="111">
        <v>21083.77</v>
      </c>
    </row>
    <row r="204" spans="1:15" ht="20.25" customHeight="1" x14ac:dyDescent="0.35">
      <c r="A204" s="148" t="s">
        <v>341</v>
      </c>
      <c r="B204" s="107">
        <v>179.58</v>
      </c>
      <c r="C204" s="107">
        <v>309.8</v>
      </c>
      <c r="D204" s="107">
        <v>21409.8</v>
      </c>
      <c r="E204" s="107">
        <v>7886.88</v>
      </c>
      <c r="F204" s="110">
        <v>29786.07</v>
      </c>
      <c r="G204" s="107">
        <v>562.59</v>
      </c>
      <c r="H204" s="107">
        <v>908.34</v>
      </c>
      <c r="I204" s="107">
        <v>908.34</v>
      </c>
      <c r="J204" s="107">
        <v>0</v>
      </c>
      <c r="K204" s="107">
        <v>1804</v>
      </c>
      <c r="L204" s="107">
        <v>69.849999999999994</v>
      </c>
      <c r="M204" s="107">
        <v>0</v>
      </c>
      <c r="N204" s="110">
        <v>3344.78</v>
      </c>
      <c r="O204" s="111">
        <v>26441.29</v>
      </c>
    </row>
    <row r="205" spans="1:15" ht="20.25" customHeight="1" x14ac:dyDescent="0.35">
      <c r="A205" s="148" t="s">
        <v>342</v>
      </c>
      <c r="B205" s="107">
        <v>0</v>
      </c>
      <c r="C205" s="107">
        <v>0</v>
      </c>
      <c r="D205" s="107">
        <v>17725.73</v>
      </c>
      <c r="E205" s="107">
        <v>10297.1</v>
      </c>
      <c r="F205" s="110">
        <v>28022.83</v>
      </c>
      <c r="G205" s="107">
        <v>14875.96</v>
      </c>
      <c r="H205" s="107">
        <v>1168.3699999999999</v>
      </c>
      <c r="I205" s="107">
        <v>1168.3699999999999</v>
      </c>
      <c r="J205" s="107">
        <v>0.22</v>
      </c>
      <c r="K205" s="107">
        <v>1610.23</v>
      </c>
      <c r="L205" s="107">
        <v>81.84</v>
      </c>
      <c r="M205" s="107">
        <v>898.51</v>
      </c>
      <c r="N205" s="110">
        <v>18635.13</v>
      </c>
      <c r="O205" s="111">
        <v>9387.69</v>
      </c>
    </row>
    <row r="206" spans="1:15" ht="20.25" customHeight="1" x14ac:dyDescent="0.35">
      <c r="A206" s="148" t="s">
        <v>343</v>
      </c>
      <c r="B206" s="107">
        <v>0</v>
      </c>
      <c r="C206" s="107">
        <v>129.13</v>
      </c>
      <c r="D206" s="107">
        <v>16483.03</v>
      </c>
      <c r="E206" s="107">
        <v>9574.64</v>
      </c>
      <c r="F206" s="110">
        <v>26186.799999999999</v>
      </c>
      <c r="G206" s="107">
        <v>9979.18</v>
      </c>
      <c r="H206" s="107">
        <v>1738.4</v>
      </c>
      <c r="I206" s="107">
        <v>1738.4</v>
      </c>
      <c r="J206" s="107">
        <v>0.9</v>
      </c>
      <c r="K206" s="107">
        <v>1672.08</v>
      </c>
      <c r="L206" s="107">
        <v>110.55</v>
      </c>
      <c r="M206" s="107">
        <v>1001.3</v>
      </c>
      <c r="N206" s="110">
        <v>14502.41</v>
      </c>
      <c r="O206" s="111">
        <v>11684.39</v>
      </c>
    </row>
    <row r="207" spans="1:15" ht="20.25" customHeight="1" x14ac:dyDescent="0.35">
      <c r="A207" s="148" t="s">
        <v>344</v>
      </c>
      <c r="B207" s="107">
        <v>0</v>
      </c>
      <c r="C207" s="107">
        <v>179.88</v>
      </c>
      <c r="D207" s="107">
        <v>18969.59</v>
      </c>
      <c r="E207" s="107">
        <v>13410.39</v>
      </c>
      <c r="F207" s="110">
        <v>32559.87</v>
      </c>
      <c r="G207" s="107">
        <v>15850.05</v>
      </c>
      <c r="H207" s="107">
        <v>990.08</v>
      </c>
      <c r="I207" s="107">
        <v>990.08</v>
      </c>
      <c r="J207" s="107">
        <v>0.1</v>
      </c>
      <c r="K207" s="107">
        <v>2331.9899999999998</v>
      </c>
      <c r="L207" s="107">
        <v>89.91</v>
      </c>
      <c r="M207" s="107">
        <v>1052.5999999999999</v>
      </c>
      <c r="N207" s="110">
        <v>20314.73</v>
      </c>
      <c r="O207" s="111">
        <v>12245.14</v>
      </c>
    </row>
    <row r="208" spans="1:15" ht="20.25" customHeight="1" x14ac:dyDescent="0.35">
      <c r="A208" s="148" t="s">
        <v>345</v>
      </c>
      <c r="B208" s="107">
        <v>0</v>
      </c>
      <c r="C208" s="107">
        <v>4121.09</v>
      </c>
      <c r="D208" s="107">
        <v>34757.550000000003</v>
      </c>
      <c r="E208" s="107">
        <v>3398.12</v>
      </c>
      <c r="F208" s="110">
        <v>42276.77</v>
      </c>
      <c r="G208" s="107">
        <v>4780.9799999999996</v>
      </c>
      <c r="H208" s="107">
        <v>1446.78</v>
      </c>
      <c r="I208" s="107">
        <v>1446.78</v>
      </c>
      <c r="J208" s="107">
        <v>0</v>
      </c>
      <c r="K208" s="107">
        <v>1961.58</v>
      </c>
      <c r="L208" s="107">
        <v>108.71</v>
      </c>
      <c r="M208" s="107">
        <v>1105.58</v>
      </c>
      <c r="N208" s="110">
        <v>9403.6299999999992</v>
      </c>
      <c r="O208" s="111">
        <v>32873.129999999997</v>
      </c>
    </row>
    <row r="209" spans="1:15" ht="20.25" customHeight="1" x14ac:dyDescent="0.35">
      <c r="A209" s="148" t="s">
        <v>346</v>
      </c>
      <c r="B209" s="107">
        <v>6074.81</v>
      </c>
      <c r="C209" s="107">
        <v>10166.17</v>
      </c>
      <c r="D209" s="107">
        <v>40529.33</v>
      </c>
      <c r="E209" s="107">
        <v>5516.61</v>
      </c>
      <c r="F209" s="110">
        <v>62286.93</v>
      </c>
      <c r="G209" s="107">
        <v>208.95</v>
      </c>
      <c r="H209" s="107">
        <v>1417.12</v>
      </c>
      <c r="I209" s="107">
        <v>1417.12</v>
      </c>
      <c r="J209" s="107">
        <v>0</v>
      </c>
      <c r="K209" s="107">
        <v>2324.25</v>
      </c>
      <c r="L209" s="107">
        <v>133.99</v>
      </c>
      <c r="M209" s="107">
        <v>0</v>
      </c>
      <c r="N209" s="110">
        <v>4084.3</v>
      </c>
      <c r="O209" s="111">
        <v>58202.63</v>
      </c>
    </row>
    <row r="210" spans="1:15" ht="20.25" customHeight="1" x14ac:dyDescent="0.35">
      <c r="A210" s="148" t="s">
        <v>347</v>
      </c>
      <c r="B210" s="107">
        <v>8323.2099999999991</v>
      </c>
      <c r="C210" s="107">
        <v>4975.95</v>
      </c>
      <c r="D210" s="107">
        <v>43246.28</v>
      </c>
      <c r="E210" s="107">
        <v>3144.61</v>
      </c>
      <c r="F210" s="110">
        <v>59690.05</v>
      </c>
      <c r="G210" s="107">
        <v>0</v>
      </c>
      <c r="H210" s="107">
        <v>1706.62</v>
      </c>
      <c r="I210" s="107">
        <v>1706.62</v>
      </c>
      <c r="J210" s="107">
        <v>0</v>
      </c>
      <c r="K210" s="107">
        <v>1860.4</v>
      </c>
      <c r="L210" s="107">
        <v>137.91999999999999</v>
      </c>
      <c r="M210" s="107">
        <v>0</v>
      </c>
      <c r="N210" s="110">
        <v>3704.94</v>
      </c>
      <c r="O210" s="111">
        <v>55985.11</v>
      </c>
    </row>
    <row r="211" spans="1:15" ht="20.25" customHeight="1" x14ac:dyDescent="0.35">
      <c r="A211" s="148" t="s">
        <v>348</v>
      </c>
      <c r="B211" s="107">
        <v>7195.06</v>
      </c>
      <c r="C211" s="107">
        <v>5230.54</v>
      </c>
      <c r="D211" s="107">
        <v>46796.29</v>
      </c>
      <c r="E211" s="107">
        <v>1707.91</v>
      </c>
      <c r="F211" s="110">
        <v>60929.81</v>
      </c>
      <c r="G211" s="107">
        <v>0</v>
      </c>
      <c r="H211" s="107">
        <v>1653.12</v>
      </c>
      <c r="I211" s="107">
        <v>1653.12</v>
      </c>
      <c r="J211" s="107">
        <v>1.46</v>
      </c>
      <c r="K211" s="107">
        <v>1759.98</v>
      </c>
      <c r="L211" s="107">
        <v>143.43</v>
      </c>
      <c r="M211" s="107">
        <v>1448.27</v>
      </c>
      <c r="N211" s="110">
        <v>5006.26</v>
      </c>
      <c r="O211" s="111">
        <v>55923.55</v>
      </c>
    </row>
    <row r="212" spans="1:15" ht="20.25" customHeight="1" x14ac:dyDescent="0.35">
      <c r="A212" s="148" t="s">
        <v>349</v>
      </c>
      <c r="B212" s="107">
        <v>5355.4</v>
      </c>
      <c r="C212" s="107">
        <v>3590.23</v>
      </c>
      <c r="D212" s="107">
        <v>40662.35</v>
      </c>
      <c r="E212" s="107">
        <v>408.41</v>
      </c>
      <c r="F212" s="110">
        <v>50016.39</v>
      </c>
      <c r="G212" s="107">
        <v>203.99</v>
      </c>
      <c r="H212" s="107">
        <v>1199.1099999999999</v>
      </c>
      <c r="I212" s="107">
        <v>1199.1099999999999</v>
      </c>
      <c r="J212" s="107">
        <v>0.01</v>
      </c>
      <c r="K212" s="107">
        <v>1365.74</v>
      </c>
      <c r="L212" s="107">
        <v>129.80000000000001</v>
      </c>
      <c r="M212" s="107">
        <v>996.94</v>
      </c>
      <c r="N212" s="110">
        <v>3895.6</v>
      </c>
      <c r="O212" s="111">
        <v>46120.79</v>
      </c>
    </row>
    <row r="213" spans="1:15" ht="20.25" customHeight="1" x14ac:dyDescent="0.35">
      <c r="A213" s="148" t="s">
        <v>350</v>
      </c>
      <c r="B213" s="107">
        <v>25.53</v>
      </c>
      <c r="C213" s="107">
        <v>517.24</v>
      </c>
      <c r="D213" s="107">
        <v>38562.85</v>
      </c>
      <c r="E213" s="107">
        <v>11617</v>
      </c>
      <c r="F213" s="110">
        <v>50722.61</v>
      </c>
      <c r="G213" s="107">
        <v>3200.79</v>
      </c>
      <c r="H213" s="107">
        <v>1392.83</v>
      </c>
      <c r="I213" s="107">
        <v>1392.83</v>
      </c>
      <c r="J213" s="107">
        <v>0</v>
      </c>
      <c r="K213" s="107">
        <v>1489.6</v>
      </c>
      <c r="L213" s="107">
        <v>127.11</v>
      </c>
      <c r="M213" s="107">
        <v>0</v>
      </c>
      <c r="N213" s="110">
        <v>6210.32</v>
      </c>
      <c r="O213" s="111">
        <v>44512.29</v>
      </c>
    </row>
    <row r="214" spans="1:15" ht="20.25" customHeight="1" x14ac:dyDescent="0.35">
      <c r="A214" s="148" t="s">
        <v>351</v>
      </c>
      <c r="B214" s="107">
        <v>0</v>
      </c>
      <c r="C214" s="107">
        <v>13.75</v>
      </c>
      <c r="D214" s="107">
        <v>28969.74</v>
      </c>
      <c r="E214" s="107">
        <v>11454.52</v>
      </c>
      <c r="F214" s="110">
        <v>40438.01</v>
      </c>
      <c r="G214" s="107">
        <v>12541.45</v>
      </c>
      <c r="H214" s="107">
        <v>1469.48</v>
      </c>
      <c r="I214" s="107">
        <v>1469.48</v>
      </c>
      <c r="J214" s="107">
        <v>0</v>
      </c>
      <c r="K214" s="107">
        <v>1400.79</v>
      </c>
      <c r="L214" s="107">
        <v>95.53</v>
      </c>
      <c r="M214" s="107">
        <v>0</v>
      </c>
      <c r="N214" s="110">
        <v>15507.24</v>
      </c>
      <c r="O214" s="111">
        <v>24930.77</v>
      </c>
    </row>
    <row r="215" spans="1:15" ht="20.25" customHeight="1" x14ac:dyDescent="0.35">
      <c r="A215" s="148" t="s">
        <v>352</v>
      </c>
      <c r="B215" s="107">
        <v>0</v>
      </c>
      <c r="C215" s="107">
        <v>77.02</v>
      </c>
      <c r="D215" s="107">
        <v>21937.68</v>
      </c>
      <c r="E215" s="107">
        <v>6837.27</v>
      </c>
      <c r="F215" s="110">
        <v>28851.97</v>
      </c>
      <c r="G215" s="107">
        <v>13267.1</v>
      </c>
      <c r="H215" s="107">
        <v>1433.76</v>
      </c>
      <c r="I215" s="107">
        <v>1433.76</v>
      </c>
      <c r="J215" s="107">
        <v>0</v>
      </c>
      <c r="K215" s="107">
        <v>1061.42</v>
      </c>
      <c r="L215" s="107">
        <v>75.25</v>
      </c>
      <c r="M215" s="107">
        <v>0</v>
      </c>
      <c r="N215" s="110">
        <v>15837.53</v>
      </c>
      <c r="O215" s="111">
        <v>13014.44</v>
      </c>
    </row>
    <row r="216" spans="1:15" ht="20.25" customHeight="1" x14ac:dyDescent="0.35">
      <c r="A216" s="148" t="s">
        <v>353</v>
      </c>
      <c r="B216" s="107">
        <v>0</v>
      </c>
      <c r="C216" s="107">
        <v>0</v>
      </c>
      <c r="D216" s="107">
        <v>17843.78</v>
      </c>
      <c r="E216" s="107">
        <v>4891.74</v>
      </c>
      <c r="F216" s="110">
        <v>22735.52</v>
      </c>
      <c r="G216" s="107">
        <v>7889.78</v>
      </c>
      <c r="H216" s="107">
        <v>833.14</v>
      </c>
      <c r="I216" s="107">
        <v>833.14</v>
      </c>
      <c r="J216" s="107">
        <v>0.15</v>
      </c>
      <c r="K216" s="107">
        <v>1139.3</v>
      </c>
      <c r="L216" s="107">
        <v>97.56</v>
      </c>
      <c r="M216" s="107">
        <v>0</v>
      </c>
      <c r="N216" s="110">
        <v>9959.93</v>
      </c>
      <c r="O216" s="111">
        <v>12775.59</v>
      </c>
    </row>
    <row r="217" spans="1:15" ht="20.25" customHeight="1" x14ac:dyDescent="0.35">
      <c r="A217" s="148" t="s">
        <v>354</v>
      </c>
      <c r="B217" s="107">
        <v>0</v>
      </c>
      <c r="C217" s="107">
        <v>0</v>
      </c>
      <c r="D217" s="107">
        <v>26508.36</v>
      </c>
      <c r="E217" s="107">
        <v>10444.870000000001</v>
      </c>
      <c r="F217" s="110">
        <v>36953.230000000003</v>
      </c>
      <c r="G217" s="107">
        <v>18851.16</v>
      </c>
      <c r="H217" s="107">
        <v>458.03</v>
      </c>
      <c r="I217" s="107">
        <v>458.03</v>
      </c>
      <c r="J217" s="107">
        <v>0.17</v>
      </c>
      <c r="K217" s="107">
        <v>1184.78</v>
      </c>
      <c r="L217" s="107">
        <v>61.14</v>
      </c>
      <c r="M217" s="107">
        <v>0</v>
      </c>
      <c r="N217" s="110">
        <v>20555.28</v>
      </c>
      <c r="O217" s="111">
        <v>16397.95</v>
      </c>
    </row>
    <row r="218" spans="1:15" ht="20.25" customHeight="1" x14ac:dyDescent="0.35">
      <c r="A218" s="148" t="s">
        <v>355</v>
      </c>
      <c r="B218" s="107">
        <v>0</v>
      </c>
      <c r="C218" s="107">
        <v>2.2000000000000002</v>
      </c>
      <c r="D218" s="107">
        <v>28691.08</v>
      </c>
      <c r="E218" s="107">
        <v>4195.3500000000004</v>
      </c>
      <c r="F218" s="110">
        <v>32888.629999999997</v>
      </c>
      <c r="G218" s="107">
        <v>15625.12</v>
      </c>
      <c r="H218" s="107">
        <v>851.85</v>
      </c>
      <c r="I218" s="107">
        <v>851.85</v>
      </c>
      <c r="J218" s="107">
        <v>0</v>
      </c>
      <c r="K218" s="107">
        <v>1177.22</v>
      </c>
      <c r="L218" s="107">
        <v>99.71</v>
      </c>
      <c r="M218" s="107">
        <v>0</v>
      </c>
      <c r="N218" s="110">
        <v>17753.900000000001</v>
      </c>
      <c r="O218" s="111">
        <v>15134.74</v>
      </c>
    </row>
    <row r="219" spans="1:15" ht="20.25" customHeight="1" x14ac:dyDescent="0.35">
      <c r="A219" s="148" t="s">
        <v>356</v>
      </c>
      <c r="B219" s="107">
        <v>0</v>
      </c>
      <c r="C219" s="107">
        <v>52.32</v>
      </c>
      <c r="D219" s="107">
        <v>24649.61</v>
      </c>
      <c r="E219" s="107">
        <v>3246.19</v>
      </c>
      <c r="F219" s="110">
        <v>27948.12</v>
      </c>
      <c r="G219" s="107">
        <v>9067.34</v>
      </c>
      <c r="H219" s="107">
        <v>832.71</v>
      </c>
      <c r="I219" s="107">
        <v>832.71</v>
      </c>
      <c r="J219" s="107">
        <v>0</v>
      </c>
      <c r="K219" s="107">
        <v>3350.22</v>
      </c>
      <c r="L219" s="107">
        <v>88.46</v>
      </c>
      <c r="M219" s="107">
        <v>0</v>
      </c>
      <c r="N219" s="110">
        <v>13338.72</v>
      </c>
      <c r="O219" s="111">
        <v>14609.4</v>
      </c>
    </row>
    <row r="220" spans="1:15" ht="20.25" customHeight="1" x14ac:dyDescent="0.35">
      <c r="A220" s="148" t="s">
        <v>357</v>
      </c>
      <c r="B220" s="107">
        <v>0</v>
      </c>
      <c r="C220" s="107">
        <v>388.13</v>
      </c>
      <c r="D220" s="107">
        <v>31500.68</v>
      </c>
      <c r="E220" s="107">
        <v>8301.49</v>
      </c>
      <c r="F220" s="110">
        <v>40190.29</v>
      </c>
      <c r="G220" s="107">
        <v>6825.4</v>
      </c>
      <c r="H220" s="107">
        <v>722.31</v>
      </c>
      <c r="I220" s="107">
        <v>722.31</v>
      </c>
      <c r="J220" s="107">
        <v>0.01</v>
      </c>
      <c r="K220" s="107">
        <v>2275.61</v>
      </c>
      <c r="L220" s="107">
        <v>112.67</v>
      </c>
      <c r="M220" s="107">
        <v>0</v>
      </c>
      <c r="N220" s="110">
        <v>9936.01</v>
      </c>
      <c r="O220" s="111">
        <v>30254.29</v>
      </c>
    </row>
    <row r="221" spans="1:15" ht="20.25" customHeight="1" x14ac:dyDescent="0.35">
      <c r="A221" s="148" t="s">
        <v>358</v>
      </c>
      <c r="B221" s="107">
        <v>1734.76</v>
      </c>
      <c r="C221" s="107">
        <v>3425.86</v>
      </c>
      <c r="D221" s="107">
        <v>42108.39</v>
      </c>
      <c r="E221" s="107">
        <v>2565.5700000000002</v>
      </c>
      <c r="F221" s="110">
        <v>49834.58</v>
      </c>
      <c r="G221" s="107">
        <v>400.81</v>
      </c>
      <c r="H221" s="107">
        <v>899.4</v>
      </c>
      <c r="I221" s="107">
        <v>899.4</v>
      </c>
      <c r="J221" s="107">
        <v>0.03</v>
      </c>
      <c r="K221" s="107">
        <v>2092.4499999999998</v>
      </c>
      <c r="L221" s="107">
        <v>131.68</v>
      </c>
      <c r="M221" s="107">
        <v>1014.58</v>
      </c>
      <c r="N221" s="110">
        <v>4538.95</v>
      </c>
      <c r="O221" s="111">
        <v>45295.63</v>
      </c>
    </row>
    <row r="222" spans="1:15" ht="20.25" customHeight="1" x14ac:dyDescent="0.35">
      <c r="A222" s="148" t="s">
        <v>359</v>
      </c>
      <c r="B222" s="107">
        <v>15117.51</v>
      </c>
      <c r="C222" s="107">
        <v>7468.48</v>
      </c>
      <c r="D222" s="107">
        <v>45186.53</v>
      </c>
      <c r="E222" s="107">
        <v>5006.57</v>
      </c>
      <c r="F222" s="110">
        <v>72779.09</v>
      </c>
      <c r="G222" s="107">
        <v>0</v>
      </c>
      <c r="H222" s="107">
        <v>828.65</v>
      </c>
      <c r="I222" s="107">
        <v>828.65</v>
      </c>
      <c r="J222" s="107">
        <v>0.34</v>
      </c>
      <c r="K222" s="107">
        <v>1630.24</v>
      </c>
      <c r="L222" s="107">
        <v>144.85</v>
      </c>
      <c r="M222" s="107">
        <v>995.38</v>
      </c>
      <c r="N222" s="110">
        <v>3599.46</v>
      </c>
      <c r="O222" s="111">
        <v>69179.63</v>
      </c>
    </row>
    <row r="223" spans="1:15" ht="20.25" customHeight="1" x14ac:dyDescent="0.35">
      <c r="A223" s="148" t="s">
        <v>360</v>
      </c>
      <c r="B223" s="107">
        <v>12254.2</v>
      </c>
      <c r="C223" s="107">
        <v>10684.19</v>
      </c>
      <c r="D223" s="107">
        <v>45020.11</v>
      </c>
      <c r="E223" s="107">
        <v>1061.6300000000001</v>
      </c>
      <c r="F223" s="110">
        <v>69020.14</v>
      </c>
      <c r="G223" s="107">
        <v>0</v>
      </c>
      <c r="H223" s="107">
        <v>828.58</v>
      </c>
      <c r="I223" s="107">
        <v>828.58</v>
      </c>
      <c r="J223" s="107">
        <v>0</v>
      </c>
      <c r="K223" s="107">
        <v>1544.01</v>
      </c>
      <c r="L223" s="107">
        <v>144.34</v>
      </c>
      <c r="M223" s="107">
        <v>886.51</v>
      </c>
      <c r="N223" s="110">
        <v>3403.43</v>
      </c>
      <c r="O223" s="111">
        <v>65616.7</v>
      </c>
    </row>
    <row r="224" spans="1:15" ht="20.25" customHeight="1" x14ac:dyDescent="0.35">
      <c r="A224" s="148" t="s">
        <v>361</v>
      </c>
      <c r="B224" s="107">
        <v>13349.43</v>
      </c>
      <c r="C224" s="107">
        <v>5644.86</v>
      </c>
      <c r="D224" s="107">
        <v>40168.379999999997</v>
      </c>
      <c r="E224" s="107">
        <v>1711.23</v>
      </c>
      <c r="F224" s="110">
        <v>60873.9</v>
      </c>
      <c r="G224" s="107">
        <v>0</v>
      </c>
      <c r="H224" s="107">
        <v>774.88</v>
      </c>
      <c r="I224" s="107">
        <v>774.88</v>
      </c>
      <c r="J224" s="107">
        <v>0</v>
      </c>
      <c r="K224" s="107">
        <v>1773.71</v>
      </c>
      <c r="L224" s="107">
        <v>133.19999999999999</v>
      </c>
      <c r="M224" s="107">
        <v>0</v>
      </c>
      <c r="N224" s="110">
        <v>2681.78</v>
      </c>
      <c r="O224" s="111">
        <v>58192.12</v>
      </c>
    </row>
    <row r="225" spans="1:15" ht="20.25" customHeight="1" x14ac:dyDescent="0.35">
      <c r="A225" s="148" t="s">
        <v>362</v>
      </c>
      <c r="B225" s="107">
        <v>8944.5400000000009</v>
      </c>
      <c r="C225" s="107">
        <v>5783.93</v>
      </c>
      <c r="D225" s="107">
        <v>42785.05</v>
      </c>
      <c r="E225" s="107">
        <v>5369.53</v>
      </c>
      <c r="F225" s="110">
        <v>62883.040000000001</v>
      </c>
      <c r="G225" s="107">
        <v>37.340000000000003</v>
      </c>
      <c r="H225" s="107">
        <v>574.30999999999995</v>
      </c>
      <c r="I225" s="107">
        <v>574.30999999999995</v>
      </c>
      <c r="J225" s="107">
        <v>0</v>
      </c>
      <c r="K225" s="107">
        <v>2109.91</v>
      </c>
      <c r="L225" s="107">
        <v>141.52000000000001</v>
      </c>
      <c r="M225" s="107">
        <v>0</v>
      </c>
      <c r="N225" s="110">
        <v>2863.08</v>
      </c>
      <c r="O225" s="111">
        <v>60019.96</v>
      </c>
    </row>
    <row r="226" spans="1:15" ht="20.25" customHeight="1" x14ac:dyDescent="0.35">
      <c r="A226" s="148" t="s">
        <v>363</v>
      </c>
      <c r="B226" s="107">
        <v>521.58000000000004</v>
      </c>
      <c r="C226" s="107">
        <v>678.6</v>
      </c>
      <c r="D226" s="107">
        <v>30737.84</v>
      </c>
      <c r="E226" s="107">
        <v>8929.49</v>
      </c>
      <c r="F226" s="110">
        <v>40867.51</v>
      </c>
      <c r="G226" s="107">
        <v>1508.62</v>
      </c>
      <c r="H226" s="107">
        <v>703.96</v>
      </c>
      <c r="I226" s="107">
        <v>703.96</v>
      </c>
      <c r="J226" s="107">
        <v>0</v>
      </c>
      <c r="K226" s="107">
        <v>1911.32</v>
      </c>
      <c r="L226" s="107">
        <v>109.5</v>
      </c>
      <c r="M226" s="107">
        <v>0</v>
      </c>
      <c r="N226" s="110">
        <v>4233.41</v>
      </c>
      <c r="O226" s="111">
        <v>36634.1</v>
      </c>
    </row>
    <row r="227" spans="1:15" ht="20.25" customHeight="1" x14ac:dyDescent="0.35">
      <c r="A227" s="148" t="s">
        <v>364</v>
      </c>
      <c r="B227" s="107">
        <v>0</v>
      </c>
      <c r="C227" s="107">
        <v>36.65</v>
      </c>
      <c r="D227" s="107">
        <v>22048.91</v>
      </c>
      <c r="E227" s="107">
        <v>2780.99</v>
      </c>
      <c r="F227" s="110">
        <v>24866.55</v>
      </c>
      <c r="G227" s="107">
        <v>8264.76</v>
      </c>
      <c r="H227" s="107">
        <v>831.6</v>
      </c>
      <c r="I227" s="107">
        <v>831.6</v>
      </c>
      <c r="J227" s="107">
        <v>0</v>
      </c>
      <c r="K227" s="107">
        <v>1905.75</v>
      </c>
      <c r="L227" s="107">
        <v>58.93</v>
      </c>
      <c r="M227" s="107">
        <v>0</v>
      </c>
      <c r="N227" s="110">
        <v>11061.04</v>
      </c>
      <c r="O227" s="111">
        <v>13805.51</v>
      </c>
    </row>
    <row r="228" spans="1:15" ht="20.25" customHeight="1" x14ac:dyDescent="0.35">
      <c r="A228" s="148" t="s">
        <v>365</v>
      </c>
      <c r="B228" s="107">
        <v>0</v>
      </c>
      <c r="C228" s="107">
        <v>72.790000000000006</v>
      </c>
      <c r="D228" s="107">
        <v>18400.96</v>
      </c>
      <c r="E228" s="107">
        <v>6215.89</v>
      </c>
      <c r="F228" s="110">
        <v>24689.65</v>
      </c>
      <c r="G228" s="107">
        <v>2954.11</v>
      </c>
      <c r="H228" s="107">
        <v>523.34</v>
      </c>
      <c r="I228" s="107">
        <v>523.34</v>
      </c>
      <c r="J228" s="107">
        <v>0</v>
      </c>
      <c r="K228" s="107">
        <v>1733.11</v>
      </c>
      <c r="L228" s="107">
        <v>88.79</v>
      </c>
      <c r="M228" s="107">
        <v>0</v>
      </c>
      <c r="N228" s="110">
        <v>5299.35</v>
      </c>
      <c r="O228" s="111">
        <v>19390.3</v>
      </c>
    </row>
    <row r="229" spans="1:15" ht="20.25" customHeight="1" x14ac:dyDescent="0.35">
      <c r="A229" s="148" t="s">
        <v>366</v>
      </c>
      <c r="B229" s="107">
        <v>0</v>
      </c>
      <c r="C229" s="107">
        <v>0.02</v>
      </c>
      <c r="D229" s="107">
        <v>27297.75</v>
      </c>
      <c r="E229" s="107">
        <v>3424.97</v>
      </c>
      <c r="F229" s="110">
        <v>30722.74</v>
      </c>
      <c r="G229" s="107">
        <v>16065.73</v>
      </c>
      <c r="H229" s="107">
        <v>630.20000000000005</v>
      </c>
      <c r="I229" s="107">
        <v>630.20000000000005</v>
      </c>
      <c r="J229" s="107">
        <v>0</v>
      </c>
      <c r="K229" s="107">
        <v>1788.16</v>
      </c>
      <c r="L229" s="107">
        <v>68.03</v>
      </c>
      <c r="M229" s="107">
        <v>949.5</v>
      </c>
      <c r="N229" s="110">
        <v>19501.63</v>
      </c>
      <c r="O229" s="111">
        <v>11221.12</v>
      </c>
    </row>
    <row r="230" spans="1:15" ht="20.25" customHeight="1" x14ac:dyDescent="0.35">
      <c r="A230" s="148" t="s">
        <v>367</v>
      </c>
      <c r="B230" s="107">
        <v>0</v>
      </c>
      <c r="C230" s="107">
        <v>0</v>
      </c>
      <c r="D230" s="107">
        <v>25079.19</v>
      </c>
      <c r="E230" s="107">
        <v>2433.13</v>
      </c>
      <c r="F230" s="110">
        <v>27512.32</v>
      </c>
      <c r="G230" s="107">
        <v>12302.37</v>
      </c>
      <c r="H230" s="107">
        <v>823.35</v>
      </c>
      <c r="I230" s="107">
        <v>823.35</v>
      </c>
      <c r="J230" s="107">
        <v>0</v>
      </c>
      <c r="K230" s="107">
        <v>1541.35</v>
      </c>
      <c r="L230" s="107">
        <v>67.73</v>
      </c>
      <c r="M230" s="107">
        <v>0</v>
      </c>
      <c r="N230" s="110">
        <v>14734.8</v>
      </c>
      <c r="O230" s="111">
        <v>12777.52</v>
      </c>
    </row>
    <row r="231" spans="1:15" ht="20.25" customHeight="1" x14ac:dyDescent="0.35">
      <c r="A231" s="148" t="s">
        <v>368</v>
      </c>
      <c r="B231" s="107">
        <v>0</v>
      </c>
      <c r="C231" s="107">
        <v>228.66</v>
      </c>
      <c r="D231" s="107">
        <v>18903.66</v>
      </c>
      <c r="E231" s="107">
        <v>3506.52</v>
      </c>
      <c r="F231" s="110">
        <v>22638.83</v>
      </c>
      <c r="G231" s="107">
        <v>7626.53</v>
      </c>
      <c r="H231" s="107">
        <v>692.26</v>
      </c>
      <c r="I231" s="107">
        <v>692.26</v>
      </c>
      <c r="J231" s="107">
        <v>0</v>
      </c>
      <c r="K231" s="107">
        <v>1770.13</v>
      </c>
      <c r="L231" s="107">
        <v>73.72</v>
      </c>
      <c r="M231" s="107">
        <v>0</v>
      </c>
      <c r="N231" s="110">
        <v>10162.64</v>
      </c>
      <c r="O231" s="111">
        <v>12476.19</v>
      </c>
    </row>
    <row r="232" spans="1:15" ht="20.25" customHeight="1" x14ac:dyDescent="0.35">
      <c r="A232" s="148" t="s">
        <v>369</v>
      </c>
      <c r="B232" s="107">
        <v>60.06</v>
      </c>
      <c r="C232" s="107">
        <v>684.75</v>
      </c>
      <c r="D232" s="107">
        <v>30952.84</v>
      </c>
      <c r="E232" s="107">
        <v>10172.280000000001</v>
      </c>
      <c r="F232" s="110">
        <v>41869.93</v>
      </c>
      <c r="G232" s="107">
        <v>94.84</v>
      </c>
      <c r="H232" s="107">
        <v>509.84</v>
      </c>
      <c r="I232" s="107">
        <v>509.84</v>
      </c>
      <c r="J232" s="107">
        <v>0</v>
      </c>
      <c r="K232" s="107">
        <v>2165.12</v>
      </c>
      <c r="L232" s="107">
        <v>88.76</v>
      </c>
      <c r="M232" s="107">
        <v>0</v>
      </c>
      <c r="N232" s="110">
        <v>2858.56</v>
      </c>
      <c r="O232" s="111">
        <v>39011.360000000001</v>
      </c>
    </row>
    <row r="233" spans="1:15" ht="20.25" customHeight="1" x14ac:dyDescent="0.35">
      <c r="A233" s="148" t="s">
        <v>370</v>
      </c>
      <c r="B233" s="107">
        <v>9.4600000000000009</v>
      </c>
      <c r="C233" s="107">
        <v>1438.6</v>
      </c>
      <c r="D233" s="107">
        <v>33902.589999999997</v>
      </c>
      <c r="E233" s="107">
        <v>12667.65</v>
      </c>
      <c r="F233" s="110">
        <v>48018.3</v>
      </c>
      <c r="G233" s="107">
        <v>112.72</v>
      </c>
      <c r="H233" s="107">
        <v>690.28</v>
      </c>
      <c r="I233" s="107">
        <v>690.28</v>
      </c>
      <c r="J233" s="107">
        <v>0</v>
      </c>
      <c r="K233" s="107">
        <v>2512.87</v>
      </c>
      <c r="L233" s="107">
        <v>130.27000000000001</v>
      </c>
      <c r="M233" s="107">
        <v>0</v>
      </c>
      <c r="N233" s="110">
        <v>3446.13</v>
      </c>
      <c r="O233" s="111">
        <v>44572.17</v>
      </c>
    </row>
    <row r="234" spans="1:15" ht="20.25" customHeight="1" x14ac:dyDescent="0.35">
      <c r="A234" s="148" t="s">
        <v>371</v>
      </c>
      <c r="B234" s="107">
        <v>388.12</v>
      </c>
      <c r="C234" s="107">
        <v>4842.74</v>
      </c>
      <c r="D234" s="107">
        <v>38049.449999999997</v>
      </c>
      <c r="E234" s="107">
        <v>16516.39</v>
      </c>
      <c r="F234" s="110">
        <v>59796.69</v>
      </c>
      <c r="G234" s="107">
        <v>0</v>
      </c>
      <c r="H234" s="107">
        <v>757.13</v>
      </c>
      <c r="I234" s="107">
        <v>757.13</v>
      </c>
      <c r="J234" s="107">
        <v>0</v>
      </c>
      <c r="K234" s="107">
        <v>2515.73</v>
      </c>
      <c r="L234" s="107">
        <v>156.99</v>
      </c>
      <c r="M234" s="107">
        <v>0</v>
      </c>
      <c r="N234" s="110">
        <v>3429.85</v>
      </c>
      <c r="O234" s="111">
        <v>56366.84</v>
      </c>
    </row>
    <row r="235" spans="1:15" ht="20.25" customHeight="1" x14ac:dyDescent="0.35">
      <c r="A235" s="148" t="s">
        <v>372</v>
      </c>
      <c r="B235" s="107">
        <v>2755.38</v>
      </c>
      <c r="C235" s="107">
        <v>10562.72</v>
      </c>
      <c r="D235" s="107">
        <v>41968.92</v>
      </c>
      <c r="E235" s="107">
        <v>16330.7</v>
      </c>
      <c r="F235" s="110">
        <v>71617.72</v>
      </c>
      <c r="G235" s="107">
        <v>0</v>
      </c>
      <c r="H235" s="107">
        <v>742.44</v>
      </c>
      <c r="I235" s="107">
        <v>741.44</v>
      </c>
      <c r="J235" s="107">
        <v>0</v>
      </c>
      <c r="K235" s="107">
        <v>2848.21</v>
      </c>
      <c r="L235" s="107">
        <v>167.6</v>
      </c>
      <c r="M235" s="107">
        <v>0</v>
      </c>
      <c r="N235" s="110">
        <v>3758.25</v>
      </c>
      <c r="O235" s="111">
        <v>67859.47</v>
      </c>
    </row>
    <row r="236" spans="1:15" ht="20.25" customHeight="1" x14ac:dyDescent="0.35">
      <c r="A236" s="148" t="s">
        <v>373</v>
      </c>
      <c r="B236" s="107">
        <v>467.43</v>
      </c>
      <c r="C236" s="107">
        <v>3487.44</v>
      </c>
      <c r="D236" s="107">
        <v>31684.23</v>
      </c>
      <c r="E236" s="107">
        <v>11998.58</v>
      </c>
      <c r="F236" s="110">
        <v>47637.67</v>
      </c>
      <c r="G236" s="107">
        <v>23.88</v>
      </c>
      <c r="H236" s="107">
        <v>630.11</v>
      </c>
      <c r="I236" s="107">
        <v>630.11</v>
      </c>
      <c r="J236" s="107">
        <v>0</v>
      </c>
      <c r="K236" s="107">
        <v>2110.5700000000002</v>
      </c>
      <c r="L236" s="107">
        <v>145.66999999999999</v>
      </c>
      <c r="M236" s="107">
        <v>0</v>
      </c>
      <c r="N236" s="110">
        <v>2910.23</v>
      </c>
      <c r="O236" s="111">
        <v>44727.44</v>
      </c>
    </row>
    <row r="237" spans="1:15" ht="20.25" customHeight="1" x14ac:dyDescent="0.35">
      <c r="A237" s="148" t="s">
        <v>374</v>
      </c>
      <c r="B237" s="107">
        <v>5.57</v>
      </c>
      <c r="C237" s="107">
        <v>40.590000000000003</v>
      </c>
      <c r="D237" s="107">
        <v>28852.14</v>
      </c>
      <c r="E237" s="107">
        <v>17693.93</v>
      </c>
      <c r="F237" s="110">
        <v>46592.22</v>
      </c>
      <c r="G237" s="107">
        <v>154.54</v>
      </c>
      <c r="H237" s="107">
        <v>694.43</v>
      </c>
      <c r="I237" s="107">
        <v>694.43</v>
      </c>
      <c r="J237" s="107">
        <v>0</v>
      </c>
      <c r="K237" s="107">
        <v>2676.78</v>
      </c>
      <c r="L237" s="107">
        <v>154.81</v>
      </c>
      <c r="M237" s="107">
        <v>0</v>
      </c>
      <c r="N237" s="110">
        <v>3680.56</v>
      </c>
      <c r="O237" s="111">
        <v>42911.66</v>
      </c>
    </row>
    <row r="238" spans="1:15" ht="20.25" customHeight="1" x14ac:dyDescent="0.35">
      <c r="A238" s="148" t="s">
        <v>375</v>
      </c>
      <c r="B238" s="107">
        <v>0</v>
      </c>
      <c r="C238" s="107">
        <v>15.29</v>
      </c>
      <c r="D238" s="107">
        <v>21574.68</v>
      </c>
      <c r="E238" s="107">
        <v>23429.7</v>
      </c>
      <c r="F238" s="110">
        <v>45019.66</v>
      </c>
      <c r="G238" s="107">
        <v>5996.2</v>
      </c>
      <c r="H238" s="107">
        <v>598.39</v>
      </c>
      <c r="I238" s="107">
        <v>598.39</v>
      </c>
      <c r="J238" s="107">
        <v>0</v>
      </c>
      <c r="K238" s="107">
        <v>2755.56</v>
      </c>
      <c r="L238" s="107">
        <v>78.239999999999995</v>
      </c>
      <c r="M238" s="107">
        <v>0</v>
      </c>
      <c r="N238" s="110">
        <v>9428.4</v>
      </c>
      <c r="O238" s="111">
        <v>35591.269999999997</v>
      </c>
    </row>
    <row r="239" spans="1:15" ht="20.25" customHeight="1" x14ac:dyDescent="0.35">
      <c r="A239" s="148" t="s">
        <v>376</v>
      </c>
      <c r="B239" s="107">
        <v>0</v>
      </c>
      <c r="C239" s="107">
        <v>19.11</v>
      </c>
      <c r="D239" s="107">
        <v>17186.57</v>
      </c>
      <c r="E239" s="107">
        <v>23038.04</v>
      </c>
      <c r="F239" s="110">
        <v>40243.72</v>
      </c>
      <c r="G239" s="107">
        <v>13055.98</v>
      </c>
      <c r="H239" s="107">
        <v>567.88</v>
      </c>
      <c r="I239" s="107">
        <v>567.88</v>
      </c>
      <c r="J239" s="107">
        <v>0</v>
      </c>
      <c r="K239" s="107">
        <v>2760.61</v>
      </c>
      <c r="L239" s="107">
        <v>83.8</v>
      </c>
      <c r="M239" s="107">
        <v>0</v>
      </c>
      <c r="N239" s="110">
        <v>16468.27</v>
      </c>
      <c r="O239" s="111">
        <v>23775.45</v>
      </c>
    </row>
    <row r="240" spans="1:15" ht="20.25" customHeight="1" x14ac:dyDescent="0.35">
      <c r="A240" s="148" t="s">
        <v>377</v>
      </c>
      <c r="B240" s="107">
        <v>0</v>
      </c>
      <c r="C240" s="107">
        <v>0</v>
      </c>
      <c r="D240" s="107">
        <v>27010.799999999999</v>
      </c>
      <c r="E240" s="107">
        <v>6692.99</v>
      </c>
      <c r="F240" s="110">
        <v>33703.79</v>
      </c>
      <c r="G240" s="107">
        <v>11219.43</v>
      </c>
      <c r="H240" s="107">
        <v>446.99</v>
      </c>
      <c r="I240" s="107">
        <v>446.99</v>
      </c>
      <c r="J240" s="107">
        <v>0</v>
      </c>
      <c r="K240" s="107">
        <v>2421.59</v>
      </c>
      <c r="L240" s="107">
        <v>123.07</v>
      </c>
      <c r="M240" s="107">
        <v>0</v>
      </c>
      <c r="N240" s="110">
        <v>14211.09</v>
      </c>
      <c r="O240" s="111">
        <v>19492.689999999999</v>
      </c>
    </row>
    <row r="241" spans="1:15" ht="20.25" customHeight="1" x14ac:dyDescent="0.35">
      <c r="A241" s="148" t="s">
        <v>378</v>
      </c>
      <c r="B241" s="107">
        <v>0</v>
      </c>
      <c r="C241" s="107">
        <v>30.98</v>
      </c>
      <c r="D241" s="107">
        <v>20313.3</v>
      </c>
      <c r="E241" s="107">
        <v>5481.94</v>
      </c>
      <c r="F241" s="110">
        <v>25826.22</v>
      </c>
      <c r="G241" s="107">
        <v>5860.23</v>
      </c>
      <c r="H241" s="107">
        <v>504.16</v>
      </c>
      <c r="I241" s="107">
        <v>475.93</v>
      </c>
      <c r="J241" s="107">
        <v>0</v>
      </c>
      <c r="K241" s="107">
        <v>2481.02</v>
      </c>
      <c r="L241" s="107">
        <v>69.38</v>
      </c>
      <c r="M241" s="107">
        <v>0</v>
      </c>
      <c r="N241" s="110">
        <v>8914.7999999999993</v>
      </c>
      <c r="O241" s="111">
        <v>16911.43</v>
      </c>
    </row>
    <row r="242" spans="1:15" ht="20.25" customHeight="1" x14ac:dyDescent="0.35">
      <c r="A242" s="148" t="s">
        <v>379</v>
      </c>
      <c r="B242" s="107">
        <v>0</v>
      </c>
      <c r="C242" s="107">
        <v>297.26</v>
      </c>
      <c r="D242" s="107">
        <v>15665.25</v>
      </c>
      <c r="E242" s="107">
        <v>866.59</v>
      </c>
      <c r="F242" s="110">
        <v>16829.11</v>
      </c>
      <c r="G242" s="107">
        <v>4769.7</v>
      </c>
      <c r="H242" s="107">
        <v>322.98</v>
      </c>
      <c r="I242" s="107">
        <v>322.98</v>
      </c>
      <c r="J242" s="107">
        <v>0</v>
      </c>
      <c r="K242" s="107">
        <v>1806.45</v>
      </c>
      <c r="L242" s="107">
        <v>116.33</v>
      </c>
      <c r="M242" s="107">
        <v>0</v>
      </c>
      <c r="N242" s="110">
        <v>7015.47</v>
      </c>
      <c r="O242" s="111">
        <v>9813.64</v>
      </c>
    </row>
    <row r="243" spans="1:15" ht="20.25" customHeight="1" x14ac:dyDescent="0.35">
      <c r="A243" s="148" t="s">
        <v>380</v>
      </c>
      <c r="B243" s="107">
        <v>0</v>
      </c>
      <c r="C243" s="107">
        <v>262.10000000000002</v>
      </c>
      <c r="D243" s="107">
        <v>8610.51</v>
      </c>
      <c r="E243" s="107">
        <v>13111.24</v>
      </c>
      <c r="F243" s="110">
        <v>21983.86</v>
      </c>
      <c r="G243" s="107">
        <v>6412.49</v>
      </c>
      <c r="H243" s="107">
        <v>813.03</v>
      </c>
      <c r="I243" s="107">
        <v>597.34</v>
      </c>
      <c r="J243" s="107">
        <v>0</v>
      </c>
      <c r="K243" s="107">
        <v>2484.83</v>
      </c>
      <c r="L243" s="107">
        <v>125.71</v>
      </c>
      <c r="M243" s="107">
        <v>0</v>
      </c>
      <c r="N243" s="110">
        <v>9836.06</v>
      </c>
      <c r="O243" s="111">
        <v>12147.79</v>
      </c>
    </row>
    <row r="244" spans="1:15" ht="20.25" customHeight="1" x14ac:dyDescent="0.35">
      <c r="A244" s="148" t="s">
        <v>381</v>
      </c>
      <c r="B244" s="107">
        <v>0</v>
      </c>
      <c r="C244" s="107">
        <v>576.04</v>
      </c>
      <c r="D244" s="107">
        <v>20606.560000000001</v>
      </c>
      <c r="E244" s="107">
        <v>19096.71</v>
      </c>
      <c r="F244" s="110">
        <v>40279.31</v>
      </c>
      <c r="G244" s="107">
        <v>241.01</v>
      </c>
      <c r="H244" s="107">
        <v>2491.16</v>
      </c>
      <c r="I244" s="107">
        <v>627.04</v>
      </c>
      <c r="J244" s="107">
        <v>0</v>
      </c>
      <c r="K244" s="107">
        <v>3015.17</v>
      </c>
      <c r="L244" s="107">
        <v>130.05000000000001</v>
      </c>
      <c r="M244" s="107">
        <v>0</v>
      </c>
      <c r="N244" s="110">
        <v>5877.39</v>
      </c>
      <c r="O244" s="111">
        <v>34401.910000000003</v>
      </c>
    </row>
    <row r="245" spans="1:15" ht="20.25" customHeight="1" x14ac:dyDescent="0.35">
      <c r="A245" s="148" t="s">
        <v>382</v>
      </c>
      <c r="B245" s="107">
        <v>588.85</v>
      </c>
      <c r="C245" s="107">
        <v>1347.98</v>
      </c>
      <c r="D245" s="107">
        <v>30673.27</v>
      </c>
      <c r="E245" s="107">
        <v>17379.02</v>
      </c>
      <c r="F245" s="110">
        <v>49989.11</v>
      </c>
      <c r="G245" s="107">
        <v>0</v>
      </c>
      <c r="H245" s="107">
        <v>676.67</v>
      </c>
      <c r="I245" s="107">
        <v>375.57</v>
      </c>
      <c r="J245" s="107">
        <v>0</v>
      </c>
      <c r="K245" s="107">
        <v>3401.71</v>
      </c>
      <c r="L245" s="107">
        <v>157.21</v>
      </c>
      <c r="M245" s="107">
        <v>0</v>
      </c>
      <c r="N245" s="110">
        <v>4235.59</v>
      </c>
      <c r="O245" s="111">
        <v>45753.52</v>
      </c>
    </row>
    <row r="246" spans="1:15" ht="20.25" customHeight="1" x14ac:dyDescent="0.35">
      <c r="A246" s="148" t="s">
        <v>383</v>
      </c>
      <c r="B246" s="107">
        <v>238.89</v>
      </c>
      <c r="C246" s="107">
        <v>930.64</v>
      </c>
      <c r="D246" s="107">
        <v>31781.52</v>
      </c>
      <c r="E246" s="107">
        <v>30948.9</v>
      </c>
      <c r="F246" s="110">
        <v>63899.94</v>
      </c>
      <c r="G246" s="107">
        <v>591.61</v>
      </c>
      <c r="H246" s="107">
        <v>1672.02</v>
      </c>
      <c r="I246" s="107">
        <v>467.11</v>
      </c>
      <c r="J246" s="107">
        <v>0</v>
      </c>
      <c r="K246" s="107">
        <v>3031.58</v>
      </c>
      <c r="L246" s="107">
        <v>162.62</v>
      </c>
      <c r="M246" s="107">
        <v>0</v>
      </c>
      <c r="N246" s="110">
        <v>5457.83</v>
      </c>
      <c r="O246" s="111">
        <v>58442.12</v>
      </c>
    </row>
    <row r="247" spans="1:15" ht="20.25" customHeight="1" x14ac:dyDescent="0.35">
      <c r="A247" s="148" t="s">
        <v>384</v>
      </c>
      <c r="B247" s="107">
        <v>0</v>
      </c>
      <c r="C247" s="107">
        <v>150.61000000000001</v>
      </c>
      <c r="D247" s="107">
        <v>19324.73</v>
      </c>
      <c r="E247" s="107">
        <v>24277.33</v>
      </c>
      <c r="F247" s="110">
        <v>43752.67</v>
      </c>
      <c r="G247" s="107">
        <v>186.67</v>
      </c>
      <c r="H247" s="107">
        <v>1337.59</v>
      </c>
      <c r="I247" s="107">
        <v>507.05</v>
      </c>
      <c r="J247" s="107">
        <v>0</v>
      </c>
      <c r="K247" s="107">
        <v>3334.55</v>
      </c>
      <c r="L247" s="107">
        <v>162.27000000000001</v>
      </c>
      <c r="M247" s="107">
        <v>0</v>
      </c>
      <c r="N247" s="110">
        <v>5021.08</v>
      </c>
      <c r="O247" s="111">
        <v>38731.589999999997</v>
      </c>
    </row>
    <row r="248" spans="1:15" ht="20.25" customHeight="1" x14ac:dyDescent="0.35">
      <c r="A248" s="148" t="s">
        <v>385</v>
      </c>
      <c r="B248" s="107">
        <v>86.6</v>
      </c>
      <c r="C248" s="107">
        <v>788.05</v>
      </c>
      <c r="D248" s="107">
        <v>25063.41</v>
      </c>
      <c r="E248" s="107">
        <v>20456.14</v>
      </c>
      <c r="F248" s="110">
        <v>46394.21</v>
      </c>
      <c r="G248" s="107">
        <v>40.76</v>
      </c>
      <c r="H248" s="107">
        <v>567.51</v>
      </c>
      <c r="I248" s="107">
        <v>447.37</v>
      </c>
      <c r="J248" s="107">
        <v>0</v>
      </c>
      <c r="K248" s="107">
        <v>3096.94</v>
      </c>
      <c r="L248" s="107">
        <v>146.27000000000001</v>
      </c>
      <c r="M248" s="107">
        <v>0</v>
      </c>
      <c r="N248" s="110">
        <v>3851.47</v>
      </c>
      <c r="O248" s="111">
        <v>42542.74</v>
      </c>
    </row>
    <row r="249" spans="1:15" ht="20.25" customHeight="1" x14ac:dyDescent="0.35">
      <c r="A249" s="148" t="s">
        <v>386</v>
      </c>
      <c r="B249" s="107">
        <v>283.91000000000003</v>
      </c>
      <c r="C249" s="107">
        <v>173.45</v>
      </c>
      <c r="D249" s="107">
        <v>32185.26</v>
      </c>
      <c r="E249" s="107">
        <v>24675.78</v>
      </c>
      <c r="F249" s="110">
        <v>57318.400000000001</v>
      </c>
      <c r="G249" s="107">
        <v>1676.56</v>
      </c>
      <c r="H249" s="107">
        <v>511.52</v>
      </c>
      <c r="I249" s="107">
        <v>511.51</v>
      </c>
      <c r="J249" s="107">
        <v>0</v>
      </c>
      <c r="K249" s="107">
        <v>3253.15</v>
      </c>
      <c r="L249" s="107">
        <v>160.55000000000001</v>
      </c>
      <c r="M249" s="107">
        <v>0</v>
      </c>
      <c r="N249" s="110">
        <v>5601.77</v>
      </c>
      <c r="O249" s="111">
        <v>51716.63</v>
      </c>
    </row>
    <row r="250" spans="1:15" ht="20.25" customHeight="1" x14ac:dyDescent="0.35">
      <c r="A250" s="148" t="s">
        <v>387</v>
      </c>
      <c r="B250" s="107">
        <v>0</v>
      </c>
      <c r="C250" s="107">
        <v>0</v>
      </c>
      <c r="D250" s="107">
        <v>12290.93</v>
      </c>
      <c r="E250" s="107">
        <v>25892.32</v>
      </c>
      <c r="F250" s="110">
        <v>38183.24</v>
      </c>
      <c r="G250" s="107">
        <v>5586.13</v>
      </c>
      <c r="H250" s="107">
        <v>4376.57</v>
      </c>
      <c r="I250" s="107">
        <v>660.89</v>
      </c>
      <c r="J250" s="107">
        <v>0</v>
      </c>
      <c r="K250" s="107">
        <v>2680.65</v>
      </c>
      <c r="L250" s="107">
        <v>73</v>
      </c>
      <c r="M250" s="107">
        <v>0</v>
      </c>
      <c r="N250" s="110">
        <v>12716.35</v>
      </c>
      <c r="O250" s="111">
        <v>25466.89</v>
      </c>
    </row>
    <row r="251" spans="1:15" ht="20.25" customHeight="1" x14ac:dyDescent="0.35">
      <c r="A251" s="148" t="s">
        <v>388</v>
      </c>
      <c r="B251" s="107">
        <v>0</v>
      </c>
      <c r="C251" s="107">
        <v>0</v>
      </c>
      <c r="D251" s="107">
        <v>11066.24</v>
      </c>
      <c r="E251" s="107">
        <v>21124.75</v>
      </c>
      <c r="F251" s="110">
        <v>32190.98</v>
      </c>
      <c r="G251" s="107">
        <v>11727.99</v>
      </c>
      <c r="H251" s="107">
        <v>5015.76</v>
      </c>
      <c r="I251" s="107">
        <v>615.70000000000005</v>
      </c>
      <c r="J251" s="107">
        <v>0</v>
      </c>
      <c r="K251" s="107">
        <v>2872.91</v>
      </c>
      <c r="L251" s="107">
        <v>90.59</v>
      </c>
      <c r="M251" s="107">
        <v>0</v>
      </c>
      <c r="N251" s="110">
        <v>19707.25</v>
      </c>
      <c r="O251" s="111">
        <v>12483.73</v>
      </c>
    </row>
    <row r="252" spans="1:15" ht="20.25" customHeight="1" x14ac:dyDescent="0.35">
      <c r="A252" s="148" t="s">
        <v>389</v>
      </c>
      <c r="B252" s="107">
        <v>0</v>
      </c>
      <c r="C252" s="107">
        <v>0</v>
      </c>
      <c r="D252" s="107">
        <v>13007.98</v>
      </c>
      <c r="E252" s="107">
        <v>11984.03</v>
      </c>
      <c r="F252" s="110">
        <v>24992.01</v>
      </c>
      <c r="G252" s="107">
        <v>8726.61</v>
      </c>
      <c r="H252" s="107">
        <v>4962.6899999999996</v>
      </c>
      <c r="I252" s="107">
        <v>595.79999999999995</v>
      </c>
      <c r="J252" s="107">
        <v>0</v>
      </c>
      <c r="K252" s="107">
        <v>2651.7</v>
      </c>
      <c r="L252" s="107">
        <v>99.75</v>
      </c>
      <c r="M252" s="107">
        <v>0</v>
      </c>
      <c r="N252" s="110">
        <v>16440.759999999998</v>
      </c>
      <c r="O252" s="111">
        <v>8551.25</v>
      </c>
    </row>
    <row r="253" spans="1:15" ht="20.25" customHeight="1" x14ac:dyDescent="0.35">
      <c r="A253" s="148" t="s">
        <v>390</v>
      </c>
      <c r="B253" s="107">
        <v>0</v>
      </c>
      <c r="C253" s="107">
        <v>0</v>
      </c>
      <c r="D253" s="107">
        <v>17495.21</v>
      </c>
      <c r="E253" s="107">
        <v>9118.2900000000009</v>
      </c>
      <c r="F253" s="110">
        <v>26613.5</v>
      </c>
      <c r="G253" s="107">
        <v>5284.44</v>
      </c>
      <c r="H253" s="107">
        <v>5294.71</v>
      </c>
      <c r="I253" s="107">
        <v>585.11</v>
      </c>
      <c r="J253" s="107">
        <v>0</v>
      </c>
      <c r="K253" s="107">
        <v>2871.07</v>
      </c>
      <c r="L253" s="107">
        <v>91.16</v>
      </c>
      <c r="M253" s="107">
        <v>0</v>
      </c>
      <c r="N253" s="110">
        <v>13541.38</v>
      </c>
      <c r="O253" s="111">
        <v>13072.12</v>
      </c>
    </row>
    <row r="254" spans="1:15" ht="20.25" customHeight="1" x14ac:dyDescent="0.35">
      <c r="A254" s="148" t="s">
        <v>391</v>
      </c>
      <c r="B254" s="107">
        <v>0</v>
      </c>
      <c r="C254" s="107">
        <v>0</v>
      </c>
      <c r="D254" s="107">
        <v>12975.58</v>
      </c>
      <c r="E254" s="107">
        <v>9598.67</v>
      </c>
      <c r="F254" s="110">
        <v>22574.25</v>
      </c>
      <c r="G254" s="107">
        <v>1233.78</v>
      </c>
      <c r="H254" s="107">
        <v>4111.82</v>
      </c>
      <c r="I254" s="107">
        <v>534.09</v>
      </c>
      <c r="J254" s="107">
        <v>0</v>
      </c>
      <c r="K254" s="107">
        <v>2990.42</v>
      </c>
      <c r="L254" s="107">
        <v>110.74</v>
      </c>
      <c r="M254" s="107">
        <v>0</v>
      </c>
      <c r="N254" s="110">
        <v>8446.76</v>
      </c>
      <c r="O254" s="111">
        <v>14127.49</v>
      </c>
    </row>
    <row r="255" spans="1:15" ht="20.25" customHeight="1" x14ac:dyDescent="0.35">
      <c r="A255" s="148" t="s">
        <v>392</v>
      </c>
      <c r="B255" s="107">
        <v>0</v>
      </c>
      <c r="C255" s="107">
        <v>0</v>
      </c>
      <c r="D255" s="107">
        <v>15806.67</v>
      </c>
      <c r="E255" s="107">
        <v>7440.46</v>
      </c>
      <c r="F255" s="110">
        <v>23247.13</v>
      </c>
      <c r="G255" s="107">
        <v>1120.55</v>
      </c>
      <c r="H255" s="107">
        <v>3479.76</v>
      </c>
      <c r="I255" s="107">
        <v>123.57</v>
      </c>
      <c r="J255" s="107">
        <v>0</v>
      </c>
      <c r="K255" s="107">
        <v>3323.29</v>
      </c>
      <c r="L255" s="107">
        <v>162.62</v>
      </c>
      <c r="M255" s="107">
        <v>0</v>
      </c>
      <c r="N255" s="110">
        <v>8086.22</v>
      </c>
      <c r="O255" s="111">
        <v>15160.91</v>
      </c>
    </row>
    <row r="256" spans="1:15" ht="20.25" customHeight="1" x14ac:dyDescent="0.35">
      <c r="A256" s="148" t="s">
        <v>393</v>
      </c>
      <c r="B256" s="107">
        <v>551.32000000000005</v>
      </c>
      <c r="C256" s="107">
        <v>2602.83</v>
      </c>
      <c r="D256" s="107">
        <v>31620.63</v>
      </c>
      <c r="E256" s="107">
        <v>9668.44</v>
      </c>
      <c r="F256" s="110">
        <v>44443.23</v>
      </c>
      <c r="G256" s="107">
        <v>0</v>
      </c>
      <c r="H256" s="107">
        <v>203.73</v>
      </c>
      <c r="I256" s="107">
        <v>193.69</v>
      </c>
      <c r="J256" s="107">
        <v>0</v>
      </c>
      <c r="K256" s="107">
        <v>3237.7</v>
      </c>
      <c r="L256" s="107">
        <v>162.27000000000001</v>
      </c>
      <c r="M256" s="107">
        <v>0</v>
      </c>
      <c r="N256" s="110">
        <v>3603.71</v>
      </c>
      <c r="O256" s="111">
        <v>40839.519999999997</v>
      </c>
    </row>
    <row r="257" spans="1:15" ht="20.25" customHeight="1" x14ac:dyDescent="0.35">
      <c r="A257" s="148" t="s">
        <v>394</v>
      </c>
      <c r="B257" s="107">
        <v>537.21</v>
      </c>
      <c r="C257" s="107">
        <v>2560.9</v>
      </c>
      <c r="D257" s="107">
        <v>32532.19</v>
      </c>
      <c r="E257" s="107">
        <v>17039.87</v>
      </c>
      <c r="F257" s="110">
        <v>52670.17</v>
      </c>
      <c r="G257" s="107">
        <v>0</v>
      </c>
      <c r="H257" s="107">
        <v>554.69000000000005</v>
      </c>
      <c r="I257" s="107">
        <v>554.69000000000005</v>
      </c>
      <c r="J257" s="107">
        <v>0</v>
      </c>
      <c r="K257" s="107">
        <v>3559.85</v>
      </c>
      <c r="L257" s="107">
        <v>146.27000000000001</v>
      </c>
      <c r="M257" s="107">
        <v>0</v>
      </c>
      <c r="N257" s="110">
        <v>4260.8100000000004</v>
      </c>
      <c r="O257" s="111">
        <v>48409.36</v>
      </c>
    </row>
    <row r="258" spans="1:15" ht="20.25" customHeight="1" x14ac:dyDescent="0.35">
      <c r="A258" s="148" t="s">
        <v>395</v>
      </c>
      <c r="B258" s="107">
        <v>2094.4899999999998</v>
      </c>
      <c r="C258" s="107">
        <v>4796.67</v>
      </c>
      <c r="D258" s="107">
        <v>40126.559999999998</v>
      </c>
      <c r="E258" s="107">
        <v>18790.39</v>
      </c>
      <c r="F258" s="110">
        <v>65808.100000000006</v>
      </c>
      <c r="G258" s="107">
        <v>0</v>
      </c>
      <c r="H258" s="107">
        <v>503.86</v>
      </c>
      <c r="I258" s="107">
        <v>503.86</v>
      </c>
      <c r="J258" s="107">
        <v>0</v>
      </c>
      <c r="K258" s="107">
        <v>4088.27</v>
      </c>
      <c r="L258" s="107">
        <v>160.55000000000001</v>
      </c>
      <c r="M258" s="107">
        <v>0</v>
      </c>
      <c r="N258" s="110">
        <v>4752.6899999999996</v>
      </c>
      <c r="O258" s="111">
        <v>61055.42</v>
      </c>
    </row>
    <row r="259" spans="1:15" ht="20.25" customHeight="1" x14ac:dyDescent="0.35">
      <c r="A259" s="148" t="s">
        <v>396</v>
      </c>
      <c r="B259" s="107">
        <v>13409.78</v>
      </c>
      <c r="C259" s="107">
        <v>14120.62</v>
      </c>
      <c r="D259" s="107">
        <v>43086.84</v>
      </c>
      <c r="E259" s="107">
        <v>8222.83</v>
      </c>
      <c r="F259" s="110">
        <v>78840.070000000007</v>
      </c>
      <c r="G259" s="107">
        <v>0</v>
      </c>
      <c r="H259" s="107">
        <v>499.67</v>
      </c>
      <c r="I259" s="107">
        <v>499.67</v>
      </c>
      <c r="J259" s="107">
        <v>0</v>
      </c>
      <c r="K259" s="107">
        <v>4666.07</v>
      </c>
      <c r="L259" s="107">
        <v>73</v>
      </c>
      <c r="M259" s="107">
        <v>0</v>
      </c>
      <c r="N259" s="110">
        <v>5238.74</v>
      </c>
      <c r="O259" s="111">
        <v>73601.33</v>
      </c>
    </row>
    <row r="260" spans="1:15" ht="20.25" customHeight="1" x14ac:dyDescent="0.35">
      <c r="A260" s="148" t="s">
        <v>397</v>
      </c>
      <c r="B260" s="107">
        <v>3305.91</v>
      </c>
      <c r="C260" s="107">
        <v>5076.79</v>
      </c>
      <c r="D260" s="107">
        <v>30976.07</v>
      </c>
      <c r="E260" s="107">
        <v>20356.259999999998</v>
      </c>
      <c r="F260" s="110">
        <v>59715.03</v>
      </c>
      <c r="G260" s="107">
        <v>0</v>
      </c>
      <c r="H260" s="107">
        <v>412.45</v>
      </c>
      <c r="I260" s="107">
        <v>412.45</v>
      </c>
      <c r="J260" s="107">
        <v>0</v>
      </c>
      <c r="K260" s="107">
        <v>3417.11</v>
      </c>
      <c r="L260" s="107">
        <v>90.59</v>
      </c>
      <c r="M260" s="107">
        <v>0</v>
      </c>
      <c r="N260" s="110">
        <v>3920.15</v>
      </c>
      <c r="O260" s="111">
        <v>55794.879999999997</v>
      </c>
    </row>
    <row r="261" spans="1:15" ht="20.25" customHeight="1" x14ac:dyDescent="0.35">
      <c r="A261" s="148" t="s">
        <v>398</v>
      </c>
      <c r="B261" s="107">
        <v>2354.91</v>
      </c>
      <c r="C261" s="107">
        <v>1862.85</v>
      </c>
      <c r="D261" s="107">
        <v>30737.040000000001</v>
      </c>
      <c r="E261" s="107">
        <v>26458.02</v>
      </c>
      <c r="F261" s="110">
        <v>61412.82</v>
      </c>
      <c r="G261" s="107">
        <v>0</v>
      </c>
      <c r="H261" s="107">
        <v>231.09</v>
      </c>
      <c r="I261" s="107">
        <v>231.09</v>
      </c>
      <c r="J261" s="107">
        <v>0</v>
      </c>
      <c r="K261" s="107">
        <v>3941.54</v>
      </c>
      <c r="L261" s="107">
        <v>99.75</v>
      </c>
      <c r="M261" s="107">
        <v>0</v>
      </c>
      <c r="N261" s="110">
        <v>4272.38</v>
      </c>
      <c r="O261" s="111">
        <v>57140.44</v>
      </c>
    </row>
    <row r="262" spans="1:15" ht="20.25" customHeight="1" x14ac:dyDescent="0.35">
      <c r="A262" s="148" t="s">
        <v>399</v>
      </c>
      <c r="B262" s="107">
        <v>244.06</v>
      </c>
      <c r="C262" s="107">
        <v>313.52999999999997</v>
      </c>
      <c r="D262" s="107">
        <v>28004.68</v>
      </c>
      <c r="E262" s="107">
        <v>20156.05</v>
      </c>
      <c r="F262" s="110">
        <v>48718.32</v>
      </c>
      <c r="G262" s="107">
        <v>0</v>
      </c>
      <c r="H262" s="107">
        <v>417.66</v>
      </c>
      <c r="I262" s="107">
        <v>417.66</v>
      </c>
      <c r="J262" s="107">
        <v>0</v>
      </c>
      <c r="K262" s="107">
        <v>3630.56</v>
      </c>
      <c r="L262" s="107">
        <v>91.16</v>
      </c>
      <c r="M262" s="107">
        <v>0</v>
      </c>
      <c r="N262" s="110">
        <v>4139.38</v>
      </c>
      <c r="O262" s="111">
        <v>44578.94</v>
      </c>
    </row>
    <row r="263" spans="1:15" ht="20.25" customHeight="1" x14ac:dyDescent="0.35">
      <c r="A263" s="148" t="s">
        <v>400</v>
      </c>
      <c r="B263" s="107">
        <v>533.79</v>
      </c>
      <c r="C263" s="107">
        <v>568.38</v>
      </c>
      <c r="D263" s="107">
        <v>27018.7</v>
      </c>
      <c r="E263" s="107">
        <v>19032.21</v>
      </c>
      <c r="F263" s="110">
        <v>47153.09</v>
      </c>
      <c r="G263" s="107">
        <v>0</v>
      </c>
      <c r="H263" s="107">
        <v>473.7</v>
      </c>
      <c r="I263" s="107">
        <v>473.69</v>
      </c>
      <c r="J263" s="107">
        <v>0</v>
      </c>
      <c r="K263" s="107">
        <v>3041.14</v>
      </c>
      <c r="L263" s="107">
        <v>110.74</v>
      </c>
      <c r="M263" s="107">
        <v>0</v>
      </c>
      <c r="N263" s="110">
        <v>3625.58</v>
      </c>
      <c r="O263" s="111">
        <v>43527.5</v>
      </c>
    </row>
    <row r="264" spans="1:15" ht="20.25" customHeight="1" x14ac:dyDescent="0.35">
      <c r="A264" s="148" t="s">
        <v>401</v>
      </c>
      <c r="B264" s="107">
        <v>0</v>
      </c>
      <c r="C264" s="107">
        <v>0</v>
      </c>
      <c r="D264" s="107">
        <v>17412.86</v>
      </c>
      <c r="E264" s="107">
        <v>11874.9</v>
      </c>
      <c r="F264" s="110">
        <v>29287.759999999998</v>
      </c>
      <c r="G264" s="107">
        <v>0</v>
      </c>
      <c r="H264" s="107">
        <v>1285.9000000000001</v>
      </c>
      <c r="I264" s="107">
        <v>470.03</v>
      </c>
      <c r="J264" s="107">
        <v>0</v>
      </c>
      <c r="K264" s="107">
        <v>2827.23</v>
      </c>
      <c r="L264" s="107">
        <v>81.81</v>
      </c>
      <c r="M264" s="107">
        <v>0</v>
      </c>
      <c r="N264" s="110">
        <v>4194.95</v>
      </c>
      <c r="O264" s="111">
        <v>25092.82</v>
      </c>
    </row>
    <row r="265" spans="1:15" ht="20.25" customHeight="1" x14ac:dyDescent="0.35">
      <c r="A265" s="148" t="s">
        <v>402</v>
      </c>
      <c r="B265" s="107">
        <v>0</v>
      </c>
      <c r="C265" s="107">
        <v>0</v>
      </c>
      <c r="D265" s="107">
        <v>23778.62</v>
      </c>
      <c r="E265" s="107">
        <v>1703.67</v>
      </c>
      <c r="F265" s="110">
        <v>25482.29</v>
      </c>
      <c r="G265" s="107">
        <v>0</v>
      </c>
      <c r="H265" s="107">
        <v>1554.45</v>
      </c>
      <c r="I265" s="107">
        <v>301.86</v>
      </c>
      <c r="J265" s="107">
        <v>0</v>
      </c>
      <c r="K265" s="107">
        <v>3961.09</v>
      </c>
      <c r="L265" s="107">
        <v>138.09</v>
      </c>
      <c r="M265" s="107">
        <v>0</v>
      </c>
      <c r="N265" s="110">
        <v>5653.63</v>
      </c>
      <c r="O265" s="111">
        <v>19828.66</v>
      </c>
    </row>
    <row r="266" spans="1:15" ht="20.25" customHeight="1" x14ac:dyDescent="0.35">
      <c r="A266" s="148" t="s">
        <v>512</v>
      </c>
      <c r="B266" s="107">
        <v>0</v>
      </c>
      <c r="C266" s="107">
        <v>0</v>
      </c>
      <c r="D266" s="107">
        <v>21274.16</v>
      </c>
      <c r="E266" s="107">
        <v>1372.06</v>
      </c>
      <c r="F266" s="110">
        <v>22646.21</v>
      </c>
      <c r="G266" s="107">
        <v>0</v>
      </c>
      <c r="H266" s="107">
        <v>1336.12</v>
      </c>
      <c r="I266" s="107">
        <v>361.52</v>
      </c>
      <c r="J266" s="107">
        <v>0</v>
      </c>
      <c r="K266" s="107">
        <v>2849.57</v>
      </c>
      <c r="L266" s="107">
        <v>136.41999999999999</v>
      </c>
      <c r="M266" s="107">
        <v>0</v>
      </c>
      <c r="N266" s="110">
        <v>4322.1099999999997</v>
      </c>
      <c r="O266" s="111">
        <v>18324.099999999999</v>
      </c>
    </row>
    <row r="267" spans="1:15" ht="20.25" customHeight="1" x14ac:dyDescent="0.35">
      <c r="A267" s="152" t="s">
        <v>518</v>
      </c>
      <c r="B267" s="107">
        <v>0</v>
      </c>
      <c r="C267" s="107">
        <v>0</v>
      </c>
      <c r="D267" s="107">
        <v>22272.18</v>
      </c>
      <c r="E267" s="107">
        <v>3721.82</v>
      </c>
      <c r="F267" s="110">
        <v>25994</v>
      </c>
      <c r="G267" s="107">
        <v>3486.78</v>
      </c>
      <c r="H267" s="107">
        <v>1611.02</v>
      </c>
      <c r="I267" s="107">
        <v>119.97</v>
      </c>
      <c r="J267" s="107">
        <v>0</v>
      </c>
      <c r="K267" s="107">
        <v>2671.82</v>
      </c>
      <c r="L267" s="107">
        <v>160.43</v>
      </c>
      <c r="M267" s="107">
        <v>0</v>
      </c>
      <c r="N267" s="110">
        <v>7930.05</v>
      </c>
      <c r="O267" s="111">
        <v>18063.95</v>
      </c>
    </row>
    <row r="268" spans="1:15" ht="20.25" customHeight="1" x14ac:dyDescent="0.35">
      <c r="A268" s="152" t="s">
        <v>520</v>
      </c>
      <c r="B268" s="107">
        <v>0</v>
      </c>
      <c r="C268" s="107">
        <v>0</v>
      </c>
      <c r="D268" s="107">
        <v>33872.6</v>
      </c>
      <c r="E268" s="107">
        <v>11393.59</v>
      </c>
      <c r="F268" s="110">
        <v>45266.19</v>
      </c>
      <c r="G268" s="107">
        <v>9924.48</v>
      </c>
      <c r="H268" s="107">
        <v>3915.74</v>
      </c>
      <c r="I268" s="107">
        <v>81.5</v>
      </c>
      <c r="J268" s="107">
        <v>0</v>
      </c>
      <c r="K268" s="107">
        <v>2845.58</v>
      </c>
      <c r="L268" s="107">
        <v>170.81</v>
      </c>
      <c r="M268" s="107">
        <v>0</v>
      </c>
      <c r="N268" s="110">
        <v>16856.61</v>
      </c>
      <c r="O268" s="111">
        <v>28409.58</v>
      </c>
    </row>
    <row r="269" spans="1:15" ht="20.25" customHeight="1" x14ac:dyDescent="0.35">
      <c r="A269" s="152" t="s">
        <v>521</v>
      </c>
      <c r="B269" s="107">
        <v>2.0699999999999998</v>
      </c>
      <c r="C269" s="107">
        <v>916.53</v>
      </c>
      <c r="D269" s="107">
        <v>36555.019999999997</v>
      </c>
      <c r="E269" s="107">
        <v>17002.689999999999</v>
      </c>
      <c r="F269" s="110">
        <v>54476.32</v>
      </c>
      <c r="G269" s="107">
        <v>2674.43</v>
      </c>
      <c r="H269" s="107">
        <v>1069.7</v>
      </c>
      <c r="I269" s="107">
        <v>300.13</v>
      </c>
      <c r="J269" s="107">
        <v>0</v>
      </c>
      <c r="K269" s="107">
        <v>3645.67</v>
      </c>
      <c r="L269" s="107">
        <v>154.41999999999999</v>
      </c>
      <c r="M269" s="107">
        <v>0</v>
      </c>
      <c r="N269" s="110">
        <v>7544.22</v>
      </c>
      <c r="O269" s="111">
        <v>46932.1</v>
      </c>
    </row>
    <row r="270" spans="1:15" ht="20.25" customHeight="1" x14ac:dyDescent="0.35">
      <c r="A270" s="152" t="s">
        <v>523</v>
      </c>
      <c r="B270" s="107">
        <v>214.16</v>
      </c>
      <c r="C270" s="107">
        <v>3064.92</v>
      </c>
      <c r="D270" s="107">
        <v>40003.279999999999</v>
      </c>
      <c r="E270" s="107">
        <v>18569.73</v>
      </c>
      <c r="F270" s="110">
        <v>61852.08</v>
      </c>
      <c r="G270" s="107">
        <v>3218.35</v>
      </c>
      <c r="H270" s="107">
        <v>1173.3499999999999</v>
      </c>
      <c r="I270" s="107">
        <v>629.46</v>
      </c>
      <c r="J270" s="107">
        <v>0</v>
      </c>
      <c r="K270" s="107">
        <v>3819.9</v>
      </c>
      <c r="L270" s="107">
        <v>160.72</v>
      </c>
      <c r="M270" s="107">
        <v>0</v>
      </c>
      <c r="N270" s="110">
        <v>8372.32</v>
      </c>
      <c r="O270" s="111">
        <v>53479.76</v>
      </c>
    </row>
    <row r="271" spans="1:15" ht="20.25" customHeight="1" x14ac:dyDescent="0.35">
      <c r="A271" s="152" t="s">
        <v>524</v>
      </c>
      <c r="B271" s="107">
        <v>581.33000000000004</v>
      </c>
      <c r="C271" s="107">
        <v>829.53</v>
      </c>
      <c r="D271" s="107">
        <v>32835.07</v>
      </c>
      <c r="E271" s="107">
        <v>35434.78</v>
      </c>
      <c r="F271" s="110">
        <v>69680.710000000006</v>
      </c>
      <c r="G271" s="107">
        <v>3032.11</v>
      </c>
      <c r="H271" s="107">
        <v>1118.3699999999999</v>
      </c>
      <c r="I271" s="107">
        <v>548.49</v>
      </c>
      <c r="J271" s="107">
        <v>0</v>
      </c>
      <c r="K271" s="107">
        <v>4364.6099999999997</v>
      </c>
      <c r="L271" s="107">
        <v>123.94</v>
      </c>
      <c r="M271" s="107">
        <v>0</v>
      </c>
      <c r="N271" s="110">
        <v>8639.0300000000007</v>
      </c>
      <c r="O271" s="111">
        <v>61041.68</v>
      </c>
    </row>
    <row r="272" spans="1:15" ht="20.25" customHeight="1" x14ac:dyDescent="0.35">
      <c r="A272" s="152" t="s">
        <v>525</v>
      </c>
      <c r="B272" s="107">
        <v>0</v>
      </c>
      <c r="C272" s="107">
        <v>42.56</v>
      </c>
      <c r="D272" s="107">
        <v>31288.32</v>
      </c>
      <c r="E272" s="107">
        <v>21924.81</v>
      </c>
      <c r="F272" s="110">
        <v>53255.68</v>
      </c>
      <c r="G272" s="107">
        <v>5925.11</v>
      </c>
      <c r="H272" s="107">
        <v>498.61</v>
      </c>
      <c r="I272" s="107">
        <v>498.61</v>
      </c>
      <c r="J272" s="107">
        <v>0</v>
      </c>
      <c r="K272" s="107">
        <v>3303.87</v>
      </c>
      <c r="L272" s="107">
        <v>127.75</v>
      </c>
      <c r="M272" s="107">
        <v>0</v>
      </c>
      <c r="N272" s="110">
        <v>9855.33</v>
      </c>
      <c r="O272" s="111">
        <v>43400.35</v>
      </c>
    </row>
    <row r="273" spans="1:15" ht="20.25" customHeight="1" x14ac:dyDescent="0.35">
      <c r="A273" s="152" t="s">
        <v>527</v>
      </c>
      <c r="B273" s="107">
        <v>0</v>
      </c>
      <c r="C273" s="107">
        <v>68.75</v>
      </c>
      <c r="D273" s="107">
        <v>31051.89</v>
      </c>
      <c r="E273" s="107">
        <v>24316.639999999999</v>
      </c>
      <c r="F273" s="110">
        <v>55437.27</v>
      </c>
      <c r="G273" s="107">
        <v>10408.66</v>
      </c>
      <c r="H273" s="107">
        <v>498.41</v>
      </c>
      <c r="I273" s="107">
        <v>498.41</v>
      </c>
      <c r="J273" s="107">
        <v>0</v>
      </c>
      <c r="K273" s="107">
        <v>3811.88</v>
      </c>
      <c r="L273" s="107">
        <v>34.93</v>
      </c>
      <c r="M273" s="107">
        <v>0</v>
      </c>
      <c r="N273" s="110">
        <v>14753.88</v>
      </c>
      <c r="O273" s="111">
        <v>40683.39</v>
      </c>
    </row>
    <row r="274" spans="1:15" ht="20.25" customHeight="1" x14ac:dyDescent="0.35">
      <c r="A274" s="152" t="s">
        <v>528</v>
      </c>
      <c r="B274" s="107">
        <v>0</v>
      </c>
      <c r="C274" s="107">
        <v>0</v>
      </c>
      <c r="D274" s="107">
        <v>25469.05</v>
      </c>
      <c r="E274" s="107">
        <v>33038.400000000001</v>
      </c>
      <c r="F274" s="110">
        <v>58507.45</v>
      </c>
      <c r="G274" s="107">
        <v>17055.47</v>
      </c>
      <c r="H274" s="107">
        <v>5318.18</v>
      </c>
      <c r="I274" s="107">
        <v>315.38</v>
      </c>
      <c r="J274" s="107">
        <v>0</v>
      </c>
      <c r="K274" s="107">
        <v>3759.79</v>
      </c>
      <c r="L274" s="107">
        <v>12.42</v>
      </c>
      <c r="M274" s="107">
        <v>0</v>
      </c>
      <c r="N274" s="110">
        <v>26145.85</v>
      </c>
      <c r="O274" s="111">
        <v>32361.599999999999</v>
      </c>
    </row>
    <row r="275" spans="1:15" ht="20.25" customHeight="1" x14ac:dyDescent="0.35">
      <c r="A275" s="152" t="s">
        <v>529</v>
      </c>
      <c r="B275" s="107">
        <v>0</v>
      </c>
      <c r="C275" s="107">
        <v>0</v>
      </c>
      <c r="D275" s="107">
        <v>25980.7</v>
      </c>
      <c r="E275" s="107">
        <v>21636.25</v>
      </c>
      <c r="F275" s="110">
        <v>47616.95</v>
      </c>
      <c r="G275" s="107">
        <v>19000.23</v>
      </c>
      <c r="H275" s="107">
        <v>5613.83</v>
      </c>
      <c r="I275" s="107">
        <v>419.29</v>
      </c>
      <c r="J275" s="107">
        <v>0</v>
      </c>
      <c r="K275" s="107">
        <v>3402.68</v>
      </c>
      <c r="L275" s="107">
        <v>14.1</v>
      </c>
      <c r="M275" s="107">
        <v>0</v>
      </c>
      <c r="N275" s="110">
        <v>28030.85</v>
      </c>
      <c r="O275" s="111">
        <v>19586.099999999999</v>
      </c>
    </row>
    <row r="276" spans="1:15" ht="20.25" customHeight="1" x14ac:dyDescent="0.35">
      <c r="A276" s="152" t="s">
        <v>543</v>
      </c>
      <c r="B276" s="107">
        <v>0</v>
      </c>
      <c r="C276" s="107">
        <v>0</v>
      </c>
      <c r="D276" s="107">
        <v>24458.52</v>
      </c>
      <c r="E276" s="107">
        <v>15392.95</v>
      </c>
      <c r="F276" s="110">
        <v>39851.47</v>
      </c>
      <c r="G276" s="107">
        <v>18093.7</v>
      </c>
      <c r="H276" s="107">
        <v>5110.8100000000004</v>
      </c>
      <c r="I276" s="107">
        <v>111.34</v>
      </c>
      <c r="J276" s="107">
        <v>0</v>
      </c>
      <c r="K276" s="107">
        <v>3358.21</v>
      </c>
      <c r="L276" s="107">
        <v>33.49</v>
      </c>
      <c r="M276" s="107">
        <v>0</v>
      </c>
      <c r="N276" s="110">
        <v>26596.21</v>
      </c>
      <c r="O276" s="111">
        <v>13255.25</v>
      </c>
    </row>
    <row r="277" spans="1:15" ht="20.25" customHeight="1" x14ac:dyDescent="0.35">
      <c r="A277" s="152" t="s">
        <v>544</v>
      </c>
      <c r="B277" s="107">
        <v>0</v>
      </c>
      <c r="C277" s="107">
        <v>0</v>
      </c>
      <c r="D277" s="107">
        <v>30099.06</v>
      </c>
      <c r="E277" s="107">
        <v>9620.15</v>
      </c>
      <c r="F277" s="110">
        <v>39719.199999999997</v>
      </c>
      <c r="G277" s="107">
        <v>18507.47</v>
      </c>
      <c r="H277" s="107">
        <v>5639.4</v>
      </c>
      <c r="I277" s="107">
        <v>438.54</v>
      </c>
      <c r="J277" s="107">
        <v>0</v>
      </c>
      <c r="K277" s="107">
        <v>3713.22</v>
      </c>
      <c r="L277" s="107">
        <v>31.85</v>
      </c>
      <c r="M277" s="107">
        <v>0</v>
      </c>
      <c r="N277" s="110">
        <v>27891.93</v>
      </c>
      <c r="O277" s="111">
        <v>11827.27</v>
      </c>
    </row>
    <row r="278" spans="1:15" ht="20.25" customHeight="1" x14ac:dyDescent="0.35">
      <c r="A278" s="152" t="s">
        <v>545</v>
      </c>
      <c r="B278" s="107">
        <v>0</v>
      </c>
      <c r="C278" s="107">
        <v>0</v>
      </c>
      <c r="D278" s="107">
        <v>27572.09</v>
      </c>
      <c r="E278" s="107">
        <v>12349</v>
      </c>
      <c r="F278" s="110">
        <v>39921.089999999997</v>
      </c>
      <c r="G278" s="107">
        <v>17464.21</v>
      </c>
      <c r="H278" s="107">
        <v>5730.43</v>
      </c>
      <c r="I278" s="107">
        <v>523.80999999999995</v>
      </c>
      <c r="J278" s="107">
        <v>0</v>
      </c>
      <c r="K278" s="107">
        <v>3716</v>
      </c>
      <c r="L278" s="107">
        <v>63.79</v>
      </c>
      <c r="M278" s="107">
        <v>0</v>
      </c>
      <c r="N278" s="110">
        <v>26974.44</v>
      </c>
      <c r="O278" s="111">
        <v>12946.66</v>
      </c>
    </row>
    <row r="279" spans="1:15" ht="20.25" customHeight="1" x14ac:dyDescent="0.35">
      <c r="A279" s="152" t="s">
        <v>547</v>
      </c>
      <c r="B279" s="107">
        <v>0</v>
      </c>
      <c r="C279" s="107">
        <v>0</v>
      </c>
      <c r="D279" s="107">
        <v>17614.95</v>
      </c>
      <c r="E279" s="107">
        <v>21108.97</v>
      </c>
      <c r="F279" s="110">
        <v>38723.910000000003</v>
      </c>
      <c r="G279" s="107">
        <v>18892.53</v>
      </c>
      <c r="H279" s="107">
        <v>5050.09</v>
      </c>
      <c r="I279" s="107">
        <v>519.89</v>
      </c>
      <c r="J279" s="107">
        <v>0</v>
      </c>
      <c r="K279" s="107">
        <v>3220.09</v>
      </c>
      <c r="L279" s="107">
        <v>151.4</v>
      </c>
      <c r="M279" s="107">
        <v>0</v>
      </c>
      <c r="N279" s="110">
        <v>27314.11</v>
      </c>
      <c r="O279" s="111">
        <v>11409.81</v>
      </c>
    </row>
    <row r="280" spans="1:15" ht="20.25" customHeight="1" x14ac:dyDescent="0.35">
      <c r="A280" s="152" t="s">
        <v>548</v>
      </c>
      <c r="B280" s="107">
        <v>0</v>
      </c>
      <c r="C280" s="107">
        <v>0</v>
      </c>
      <c r="D280" s="107">
        <v>28924.23</v>
      </c>
      <c r="E280" s="107">
        <v>20824.21</v>
      </c>
      <c r="F280" s="110">
        <v>49748.44</v>
      </c>
      <c r="G280" s="107">
        <v>18670.37</v>
      </c>
      <c r="H280" s="107">
        <v>5660.66</v>
      </c>
      <c r="I280" s="107">
        <v>611.04</v>
      </c>
      <c r="J280" s="107">
        <v>0</v>
      </c>
      <c r="K280" s="107">
        <v>3056.6</v>
      </c>
      <c r="L280" s="107">
        <v>132.47</v>
      </c>
      <c r="M280" s="107">
        <v>0</v>
      </c>
      <c r="N280" s="110">
        <v>27520.09</v>
      </c>
      <c r="O280" s="111">
        <v>22228.35</v>
      </c>
    </row>
    <row r="281" spans="1:15" ht="20.25" customHeight="1" x14ac:dyDescent="0.35">
      <c r="A281" s="152" t="s">
        <v>549</v>
      </c>
      <c r="B281" s="107">
        <v>0</v>
      </c>
      <c r="C281" s="107">
        <v>0</v>
      </c>
      <c r="D281" s="107">
        <v>27248.99</v>
      </c>
      <c r="E281" s="107">
        <v>25767.21</v>
      </c>
      <c r="F281" s="110">
        <v>53016.2</v>
      </c>
      <c r="G281" s="107">
        <v>8793.16</v>
      </c>
      <c r="H281" s="107">
        <v>4954.21</v>
      </c>
      <c r="I281" s="107">
        <v>406.7</v>
      </c>
      <c r="J281" s="107">
        <v>0</v>
      </c>
      <c r="K281" s="107">
        <v>3623.99</v>
      </c>
      <c r="L281" s="107">
        <v>137.16</v>
      </c>
      <c r="M281" s="107">
        <v>0</v>
      </c>
      <c r="N281" s="110">
        <v>17508.52</v>
      </c>
      <c r="O281" s="111">
        <v>35507.68</v>
      </c>
    </row>
    <row r="282" spans="1:15" ht="20.25" customHeight="1" x14ac:dyDescent="0.35">
      <c r="A282" s="152" t="s">
        <v>563</v>
      </c>
      <c r="B282" s="107">
        <v>0</v>
      </c>
      <c r="C282" s="107">
        <v>238.41</v>
      </c>
      <c r="D282" s="107">
        <v>36154.99</v>
      </c>
      <c r="E282" s="107">
        <v>36419.360000000001</v>
      </c>
      <c r="F282" s="110">
        <v>72812.759999999995</v>
      </c>
      <c r="G282" s="107">
        <v>13283.2</v>
      </c>
      <c r="H282" s="107">
        <v>527.29</v>
      </c>
      <c r="I282" s="107">
        <v>518.38</v>
      </c>
      <c r="J282" s="107">
        <v>0</v>
      </c>
      <c r="K282" s="107">
        <v>4674.45</v>
      </c>
      <c r="L282" s="107">
        <v>149.01</v>
      </c>
      <c r="M282" s="107">
        <v>0</v>
      </c>
      <c r="N282" s="110">
        <v>18633.939999999999</v>
      </c>
      <c r="O282" s="111">
        <v>54178.81</v>
      </c>
    </row>
    <row r="283" spans="1:15" ht="22.5" customHeight="1" x14ac:dyDescent="0.35">
      <c r="A283" s="152" t="s">
        <v>564</v>
      </c>
      <c r="B283" s="139">
        <v>0</v>
      </c>
      <c r="C283" s="139">
        <v>68.66</v>
      </c>
      <c r="D283" s="139">
        <v>32498.66</v>
      </c>
      <c r="E283" s="139">
        <v>31079.360000000001</v>
      </c>
      <c r="F283" s="140">
        <v>63646.68</v>
      </c>
      <c r="G283" s="139">
        <v>10552.78</v>
      </c>
      <c r="H283" s="139">
        <v>443.1</v>
      </c>
      <c r="I283" s="139">
        <v>443.1</v>
      </c>
      <c r="J283" s="139">
        <v>0</v>
      </c>
      <c r="K283" s="139">
        <v>4261.57</v>
      </c>
      <c r="L283" s="139">
        <v>151.47</v>
      </c>
      <c r="M283" s="139">
        <v>0</v>
      </c>
      <c r="N283" s="140">
        <v>15408.92</v>
      </c>
      <c r="O283" s="141">
        <v>48237.760000000002</v>
      </c>
    </row>
    <row r="284" spans="1:15" ht="22.5" customHeight="1" x14ac:dyDescent="0.35">
      <c r="A284" s="152" t="s">
        <v>565</v>
      </c>
      <c r="B284" s="139">
        <v>0</v>
      </c>
      <c r="C284" s="139">
        <v>130.44</v>
      </c>
      <c r="D284" s="139">
        <v>27720.48</v>
      </c>
      <c r="E284" s="139">
        <v>22868.22</v>
      </c>
      <c r="F284" s="140">
        <v>50719.14</v>
      </c>
      <c r="G284" s="139">
        <v>11037.49</v>
      </c>
      <c r="H284" s="139">
        <v>436.51</v>
      </c>
      <c r="I284" s="139">
        <v>436.51</v>
      </c>
      <c r="J284" s="139">
        <v>0</v>
      </c>
      <c r="K284" s="139">
        <v>3749.11</v>
      </c>
      <c r="L284" s="139">
        <v>128.27000000000001</v>
      </c>
      <c r="M284" s="139">
        <v>0</v>
      </c>
      <c r="N284" s="140">
        <v>15351.38</v>
      </c>
      <c r="O284" s="141">
        <v>35367.75</v>
      </c>
    </row>
    <row r="285" spans="1:15" ht="22.5" customHeight="1" x14ac:dyDescent="0.35">
      <c r="A285" s="152" t="s">
        <v>567</v>
      </c>
      <c r="B285" s="139">
        <v>21</v>
      </c>
      <c r="C285" s="139">
        <v>152.94</v>
      </c>
      <c r="D285" s="139">
        <v>30280.98</v>
      </c>
      <c r="E285" s="139">
        <v>33166.58</v>
      </c>
      <c r="F285" s="140">
        <v>63621.49</v>
      </c>
      <c r="G285" s="139">
        <v>11218.84</v>
      </c>
      <c r="H285" s="139">
        <v>335.15</v>
      </c>
      <c r="I285" s="139">
        <v>335.15</v>
      </c>
      <c r="J285" s="139">
        <v>0</v>
      </c>
      <c r="K285" s="139">
        <v>4321.74</v>
      </c>
      <c r="L285" s="139">
        <v>156.09</v>
      </c>
      <c r="M285" s="139">
        <v>0</v>
      </c>
      <c r="N285" s="140">
        <v>16031.82</v>
      </c>
      <c r="O285" s="141">
        <v>47589.67</v>
      </c>
    </row>
    <row r="286" spans="1:15" ht="22.5" customHeight="1" x14ac:dyDescent="0.35">
      <c r="A286" s="152" t="s">
        <v>571</v>
      </c>
      <c r="B286" s="139">
        <v>0</v>
      </c>
      <c r="C286" s="139">
        <v>0</v>
      </c>
      <c r="D286" s="139">
        <v>22665.68</v>
      </c>
      <c r="E286" s="139">
        <v>32030.98</v>
      </c>
      <c r="F286" s="140">
        <v>54696.66</v>
      </c>
      <c r="G286" s="139">
        <v>17917.13</v>
      </c>
      <c r="H286" s="139">
        <v>5266.32</v>
      </c>
      <c r="I286" s="139">
        <v>491.79</v>
      </c>
      <c r="J286" s="139">
        <v>0</v>
      </c>
      <c r="K286" s="139">
        <v>3566.67</v>
      </c>
      <c r="L286" s="139">
        <v>77.8</v>
      </c>
      <c r="M286" s="139">
        <v>0</v>
      </c>
      <c r="N286" s="140">
        <v>26827.91</v>
      </c>
      <c r="O286" s="141">
        <v>27868.75</v>
      </c>
    </row>
    <row r="287" spans="1:15" ht="21.75" customHeight="1" x14ac:dyDescent="0.35">
      <c r="A287" s="152" t="s">
        <v>572</v>
      </c>
      <c r="B287" s="139">
        <v>0</v>
      </c>
      <c r="C287" s="139">
        <v>0</v>
      </c>
      <c r="D287" s="139">
        <v>13996.45</v>
      </c>
      <c r="E287" s="139">
        <v>28001.95</v>
      </c>
      <c r="F287" s="140">
        <v>41998.41</v>
      </c>
      <c r="G287" s="139">
        <v>18115.849999999999</v>
      </c>
      <c r="H287" s="139">
        <v>5562.72</v>
      </c>
      <c r="I287" s="139">
        <v>442.25</v>
      </c>
      <c r="J287" s="139">
        <v>0</v>
      </c>
      <c r="K287" s="139">
        <v>3555.75</v>
      </c>
      <c r="L287" s="139">
        <v>115.67</v>
      </c>
      <c r="M287" s="139">
        <v>0</v>
      </c>
      <c r="N287" s="140">
        <v>27350</v>
      </c>
      <c r="O287" s="141">
        <v>14648.41</v>
      </c>
    </row>
    <row r="288" spans="1:15" ht="19.5" customHeight="1" x14ac:dyDescent="0.35">
      <c r="A288" s="152" t="s">
        <v>575</v>
      </c>
      <c r="B288" s="139">
        <v>0</v>
      </c>
      <c r="C288" s="139">
        <v>0</v>
      </c>
      <c r="D288" s="139">
        <v>9973.4500000000007</v>
      </c>
      <c r="E288" s="139">
        <v>5785.41</v>
      </c>
      <c r="F288" s="140">
        <v>15758.87</v>
      </c>
      <c r="G288" s="139">
        <v>5026.83</v>
      </c>
      <c r="H288" s="139">
        <v>2508.92</v>
      </c>
      <c r="I288" s="139">
        <v>166.04</v>
      </c>
      <c r="J288" s="139">
        <v>0</v>
      </c>
      <c r="K288" s="139">
        <v>3167.72</v>
      </c>
      <c r="L288" s="139">
        <v>110.55</v>
      </c>
      <c r="M288" s="139">
        <v>0</v>
      </c>
      <c r="N288" s="140">
        <v>10814.02</v>
      </c>
      <c r="O288" s="141">
        <v>4944.84</v>
      </c>
    </row>
    <row r="289" spans="1:15" ht="21" customHeight="1" x14ac:dyDescent="0.35">
      <c r="A289" s="152" t="s">
        <v>576</v>
      </c>
      <c r="B289" s="139">
        <v>0</v>
      </c>
      <c r="C289" s="139">
        <v>0</v>
      </c>
      <c r="D289" s="139">
        <v>21437.360000000001</v>
      </c>
      <c r="E289" s="139">
        <v>1584.03</v>
      </c>
      <c r="F289" s="140">
        <v>23021.39</v>
      </c>
      <c r="G289" s="139">
        <v>8216.82</v>
      </c>
      <c r="H289" s="139">
        <v>3629.35</v>
      </c>
      <c r="I289" s="139">
        <v>521.05999999999995</v>
      </c>
      <c r="J289" s="139">
        <v>0</v>
      </c>
      <c r="K289" s="139">
        <v>3450.83</v>
      </c>
      <c r="L289" s="139">
        <v>126.95</v>
      </c>
      <c r="M289" s="139">
        <v>0</v>
      </c>
      <c r="N289" s="140">
        <v>15423.95</v>
      </c>
      <c r="O289" s="141">
        <v>7597.44</v>
      </c>
    </row>
    <row r="290" spans="1:15" ht="18" customHeight="1" x14ac:dyDescent="0.35">
      <c r="A290" s="152" t="s">
        <v>577</v>
      </c>
      <c r="B290" s="139">
        <v>0</v>
      </c>
      <c r="C290" s="139">
        <v>0</v>
      </c>
      <c r="D290" s="139">
        <v>21084.01</v>
      </c>
      <c r="E290" s="139">
        <v>5111.78</v>
      </c>
      <c r="F290" s="140">
        <v>26195.79</v>
      </c>
      <c r="G290" s="139">
        <v>6672.46</v>
      </c>
      <c r="H290" s="139">
        <v>2725.38</v>
      </c>
      <c r="I290" s="139">
        <v>284.7</v>
      </c>
      <c r="J290" s="139">
        <v>0</v>
      </c>
      <c r="K290" s="139">
        <v>3189.89</v>
      </c>
      <c r="L290" s="139">
        <v>119.76</v>
      </c>
      <c r="M290" s="139">
        <v>0</v>
      </c>
      <c r="N290" s="140">
        <v>12707.49</v>
      </c>
      <c r="O290" s="141">
        <v>13488.31</v>
      </c>
    </row>
    <row r="291" spans="1:15" ht="19.5" customHeight="1" x14ac:dyDescent="0.35">
      <c r="A291" s="152" t="s">
        <v>587</v>
      </c>
      <c r="B291" s="139">
        <v>0</v>
      </c>
      <c r="C291" s="139">
        <v>0</v>
      </c>
      <c r="D291" s="139">
        <v>9828.2900000000009</v>
      </c>
      <c r="E291" s="139">
        <v>5348.03</v>
      </c>
      <c r="F291" s="140">
        <v>15176.32</v>
      </c>
      <c r="G291" s="139">
        <v>2565.65</v>
      </c>
      <c r="H291" s="139">
        <v>1603.93</v>
      </c>
      <c r="I291" s="139">
        <v>20.420000000000002</v>
      </c>
      <c r="J291" s="139">
        <v>0</v>
      </c>
      <c r="K291" s="139">
        <v>2803.7</v>
      </c>
      <c r="L291" s="139">
        <v>43.11</v>
      </c>
      <c r="M291" s="139">
        <v>0</v>
      </c>
      <c r="N291" s="140">
        <v>7016.4</v>
      </c>
      <c r="O291" s="141">
        <v>8159.92</v>
      </c>
    </row>
    <row r="292" spans="1:15" ht="19.5" customHeight="1" x14ac:dyDescent="0.35">
      <c r="A292" s="152" t="s">
        <v>589</v>
      </c>
      <c r="B292" s="139">
        <v>0</v>
      </c>
      <c r="C292" s="139">
        <v>3.2</v>
      </c>
      <c r="D292" s="139">
        <v>24059.74</v>
      </c>
      <c r="E292" s="139">
        <v>10767.7</v>
      </c>
      <c r="F292" s="140">
        <v>34830.639999999999</v>
      </c>
      <c r="G292" s="139">
        <v>6074.09</v>
      </c>
      <c r="H292" s="139">
        <v>120.21</v>
      </c>
      <c r="I292" s="139">
        <v>42.64</v>
      </c>
      <c r="J292" s="139">
        <v>0</v>
      </c>
      <c r="K292" s="139">
        <v>3321.36</v>
      </c>
      <c r="L292" s="139">
        <v>125.58</v>
      </c>
      <c r="M292" s="139">
        <v>0</v>
      </c>
      <c r="N292" s="140">
        <v>9641.24</v>
      </c>
      <c r="O292" s="141">
        <v>25189.4</v>
      </c>
    </row>
    <row r="293" spans="1:15" ht="19.5" customHeight="1" x14ac:dyDescent="0.35">
      <c r="A293" s="152" t="s">
        <v>595</v>
      </c>
      <c r="B293" s="139">
        <v>0</v>
      </c>
      <c r="C293" s="139">
        <v>12.42</v>
      </c>
      <c r="D293" s="139">
        <v>32780.269999999997</v>
      </c>
      <c r="E293" s="139">
        <v>15735</v>
      </c>
      <c r="F293" s="140">
        <v>48527.69</v>
      </c>
      <c r="G293" s="139">
        <v>3664.97</v>
      </c>
      <c r="H293" s="139">
        <v>366.6</v>
      </c>
      <c r="I293" s="139">
        <v>70.31</v>
      </c>
      <c r="J293" s="139">
        <v>0</v>
      </c>
      <c r="K293" s="139">
        <v>3918.55</v>
      </c>
      <c r="L293" s="139">
        <v>138.69</v>
      </c>
      <c r="M293" s="139">
        <v>0</v>
      </c>
      <c r="N293" s="140">
        <v>8088.81</v>
      </c>
      <c r="O293" s="141">
        <v>40438.879999999997</v>
      </c>
    </row>
    <row r="294" spans="1:15" ht="19.5" customHeight="1" x14ac:dyDescent="0.35">
      <c r="A294" s="152" t="s">
        <v>615</v>
      </c>
      <c r="B294" s="139">
        <v>0</v>
      </c>
      <c r="C294" s="139">
        <v>5.72</v>
      </c>
      <c r="D294" s="139">
        <v>37318.33</v>
      </c>
      <c r="E294" s="139">
        <v>18369.87</v>
      </c>
      <c r="F294" s="140">
        <v>55693.919999999998</v>
      </c>
      <c r="G294" s="139">
        <v>6808.35</v>
      </c>
      <c r="H294" s="139">
        <v>397.2</v>
      </c>
      <c r="I294" s="139">
        <v>397.19</v>
      </c>
      <c r="J294" s="139">
        <v>0</v>
      </c>
      <c r="K294" s="139">
        <v>3581.7</v>
      </c>
      <c r="L294" s="139">
        <v>141.59</v>
      </c>
      <c r="M294" s="139">
        <v>0</v>
      </c>
      <c r="N294" s="140">
        <v>10928.83</v>
      </c>
      <c r="O294" s="141">
        <v>44765.09</v>
      </c>
    </row>
    <row r="295" spans="1:15" x14ac:dyDescent="0.35">
      <c r="A295" s="152" t="s">
        <v>600</v>
      </c>
      <c r="B295" s="139">
        <v>97.29</v>
      </c>
      <c r="C295" s="139">
        <v>21.71</v>
      </c>
      <c r="D295" s="139">
        <v>35420.36</v>
      </c>
      <c r="E295" s="139">
        <v>25268.400000000001</v>
      </c>
      <c r="F295" s="140">
        <v>60807.76</v>
      </c>
      <c r="G295" s="139">
        <v>745.81</v>
      </c>
      <c r="H295" s="139">
        <v>430.97</v>
      </c>
      <c r="I295" s="139">
        <v>409.26</v>
      </c>
      <c r="J295" s="139">
        <v>0</v>
      </c>
      <c r="K295" s="139">
        <v>4860.0600000000004</v>
      </c>
      <c r="L295" s="139">
        <v>159.51</v>
      </c>
      <c r="M295" s="139">
        <v>0</v>
      </c>
      <c r="N295" s="140">
        <v>6196.35</v>
      </c>
      <c r="O295" s="141">
        <v>54611.41</v>
      </c>
    </row>
  </sheetData>
  <pageMargins left="0.75" right="0.75" top="1" bottom="1" header="0.5" footer="0.5"/>
  <pageSetup paperSize="9" scale="81" fitToHeight="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Cover Sheet</vt:lpstr>
      <vt:lpstr>Contents</vt:lpstr>
      <vt:lpstr>Notes</vt:lpstr>
      <vt:lpstr>Commentary</vt:lpstr>
      <vt:lpstr>Main Table (GWh)</vt:lpstr>
      <vt:lpstr>calculation_GWh_hide</vt:lpstr>
      <vt:lpstr>Annual (GWh)</vt:lpstr>
      <vt:lpstr>Quarter (GWh)</vt:lpstr>
      <vt:lpstr>Month (GWh)</vt:lpstr>
      <vt:lpstr>Main Table (Million m3)</vt:lpstr>
      <vt:lpstr>calculation_MM3_hide</vt:lpstr>
      <vt:lpstr>Annual (Million m3)</vt:lpstr>
      <vt:lpstr>Quarter (Million m3)</vt:lpstr>
      <vt:lpstr>Month (Million m3)</vt:lpstr>
      <vt:lpstr>Calculated CVs</vt:lpstr>
      <vt:lpstr>'Main Table (GWh)'!Print_Area</vt:lpstr>
      <vt:lpstr>'Main Table (Million m3)'!Print_Area</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Natural gas imports and exports</dc:title>
  <dc:creator>energy.stats@beis.gov.uk</dc:creator>
  <cp:keywords>Natural gas, imports, exports</cp:keywords>
  <cp:lastModifiedBy>Harris, Kevin (Energy Security)</cp:lastModifiedBy>
  <dcterms:created xsi:type="dcterms:W3CDTF">2021-09-22T14:14:43Z</dcterms:created>
  <dcterms:modified xsi:type="dcterms:W3CDTF">2024-03-27T13:36:02Z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