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usticeuk-my.sharepoint.com/personal/james_dryden_justice_gov_uk/Documents/Documents/HCF/HCF Updated links and docs project 2022-09-12/HCF King's Counsel/Converted Docs/"/>
    </mc:Choice>
  </mc:AlternateContent>
  <xr:revisionPtr revIDLastSave="22" documentId="8_{A728DBDF-41E8-4548-B1F0-3AD3C901CBF0}" xr6:coauthVersionLast="46" xr6:coauthVersionMax="46" xr10:uidLastSave="{6652A626-52D9-41AD-BDAF-65E5317298C9}"/>
  <bookViews>
    <workbookView xWindow="-120" yWindow="-120" windowWidth="24240" windowHeight="13290" tabRatio="820" firstSheet="1" activeTab="1" xr2:uid="{00000000-000D-0000-FFFF-FFFF00000000}"/>
  </bookViews>
  <sheets>
    <sheet name="Vlookup" sheetId="22" state="hidden" r:id="rId1"/>
    <sheet name="Rates" sheetId="21" r:id="rId2"/>
    <sheet name="Case Details" sheetId="1" r:id="rId3"/>
    <sheet name="Case Summary" sheetId="15" r:id="rId4"/>
    <sheet name="Client Details" sheetId="2" r:id="rId5"/>
    <sheet name="Costs Summary" sheetId="3" r:id="rId6"/>
    <sheet name="Pre-Contract" sheetId="23" r:id="rId7"/>
    <sheet name="Stage 1" sheetId="18" r:id="rId8"/>
    <sheet name="Stage 2" sheetId="24" r:id="rId9"/>
    <sheet name="Stage 3" sheetId="25" r:id="rId10"/>
    <sheet name="Stage 4" sheetId="26" r:id="rId11"/>
    <sheet name="Stage 5" sheetId="27" r:id="rId12"/>
    <sheet name="Hood" sheetId="7" state="hidden" r:id="rId13"/>
  </sheets>
  <definedNames>
    <definedName name="_xlnm._FilterDatabase" localSheetId="0" hidden="1">Vlookup!$B$2:$P$241</definedName>
    <definedName name="_xlnm.Print_Area" localSheetId="2">'Case Details'!$A$1:$G$83</definedName>
    <definedName name="_xlnm.Print_Area" localSheetId="3">'Case Summary'!$A$1:$G$53</definedName>
    <definedName name="_xlnm.Print_Area" localSheetId="4">'Client Details'!$A$1:$E$28</definedName>
    <definedName name="_xlnm.Print_Area" localSheetId="5">'Costs Summary'!$A$1:$G$48</definedName>
    <definedName name="_xlnm.Print_Area" localSheetId="6">'Pre-Contract'!$A$1:$J$23</definedName>
    <definedName name="_xlnm.Print_Area" localSheetId="1">Rates!$A$1:$G$25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1" l="1"/>
  <c r="D24" i="21"/>
  <c r="D23" i="21"/>
  <c r="D22" i="21"/>
  <c r="D21" i="21"/>
  <c r="D20" i="21"/>
  <c r="D19" i="21"/>
  <c r="D18" i="21"/>
  <c r="D17" i="21"/>
  <c r="D16" i="21"/>
  <c r="K2" i="21"/>
  <c r="J18" i="21"/>
  <c r="B53" i="15"/>
  <c r="B29" i="15"/>
  <c r="B83" i="1"/>
  <c r="B33" i="1"/>
  <c r="E14" i="3"/>
  <c r="I120" i="27"/>
  <c r="G120" i="27"/>
  <c r="H120" i="27" s="1"/>
  <c r="D120" i="27"/>
  <c r="I119" i="27"/>
  <c r="G119" i="27"/>
  <c r="D119" i="27"/>
  <c r="I118" i="27"/>
  <c r="G118" i="27"/>
  <c r="H118" i="27"/>
  <c r="D118" i="27"/>
  <c r="I117" i="27"/>
  <c r="G117" i="27"/>
  <c r="D117" i="27"/>
  <c r="I116" i="27"/>
  <c r="H116" i="27" s="1"/>
  <c r="G116" i="27"/>
  <c r="D116" i="27"/>
  <c r="I115" i="27"/>
  <c r="G115" i="27"/>
  <c r="D115" i="27"/>
  <c r="I114" i="27"/>
  <c r="G114" i="27"/>
  <c r="H114" i="27" s="1"/>
  <c r="D114" i="27"/>
  <c r="I113" i="27"/>
  <c r="G113" i="27"/>
  <c r="D113" i="27"/>
  <c r="I112" i="27"/>
  <c r="G112" i="27"/>
  <c r="D112" i="27"/>
  <c r="I111" i="27"/>
  <c r="G111" i="27"/>
  <c r="D111" i="27"/>
  <c r="I110" i="27"/>
  <c r="G110" i="27"/>
  <c r="H110" i="27" s="1"/>
  <c r="D110" i="27"/>
  <c r="I109" i="27"/>
  <c r="G109" i="27"/>
  <c r="D109" i="27"/>
  <c r="I108" i="27"/>
  <c r="G108" i="27"/>
  <c r="H108" i="27"/>
  <c r="D108" i="27"/>
  <c r="I107" i="27"/>
  <c r="G107" i="27"/>
  <c r="D107" i="27"/>
  <c r="I106" i="27"/>
  <c r="H106" i="27" s="1"/>
  <c r="G106" i="27"/>
  <c r="D106" i="27"/>
  <c r="I105" i="27"/>
  <c r="G105" i="27"/>
  <c r="D105" i="27"/>
  <c r="I104" i="27"/>
  <c r="G104" i="27"/>
  <c r="H104" i="27" s="1"/>
  <c r="D104" i="27"/>
  <c r="I103" i="27"/>
  <c r="G103" i="27"/>
  <c r="D103" i="27"/>
  <c r="I102" i="27"/>
  <c r="G102" i="27"/>
  <c r="H102" i="27"/>
  <c r="D102" i="27"/>
  <c r="I101" i="27"/>
  <c r="G101" i="27"/>
  <c r="D101" i="27"/>
  <c r="I100" i="27"/>
  <c r="G100" i="27"/>
  <c r="H100" i="27" s="1"/>
  <c r="D100" i="27"/>
  <c r="I99" i="27"/>
  <c r="G99" i="27"/>
  <c r="D99" i="27"/>
  <c r="I98" i="27"/>
  <c r="G98" i="27"/>
  <c r="H98" i="27" s="1"/>
  <c r="D98" i="27"/>
  <c r="I97" i="27"/>
  <c r="G97" i="27"/>
  <c r="D97" i="27"/>
  <c r="I96" i="27"/>
  <c r="G96" i="27"/>
  <c r="D96" i="27"/>
  <c r="I95" i="27"/>
  <c r="G95" i="27"/>
  <c r="D95" i="27"/>
  <c r="I94" i="27"/>
  <c r="G94" i="27"/>
  <c r="H94" i="27" s="1"/>
  <c r="D94" i="27"/>
  <c r="I93" i="27"/>
  <c r="G93" i="27"/>
  <c r="D93" i="27"/>
  <c r="I92" i="27"/>
  <c r="G92" i="27"/>
  <c r="H92" i="27"/>
  <c r="D92" i="27"/>
  <c r="I91" i="27"/>
  <c r="G91" i="27"/>
  <c r="D91" i="27"/>
  <c r="I90" i="27"/>
  <c r="H90" i="27" s="1"/>
  <c r="G90" i="27"/>
  <c r="D90" i="27"/>
  <c r="I89" i="27"/>
  <c r="G89" i="27"/>
  <c r="D89" i="27"/>
  <c r="I88" i="27"/>
  <c r="G88" i="27"/>
  <c r="H88" i="27" s="1"/>
  <c r="D88" i="27"/>
  <c r="I87" i="27"/>
  <c r="G87" i="27"/>
  <c r="D87" i="27"/>
  <c r="I86" i="27"/>
  <c r="G86" i="27"/>
  <c r="H86" i="27"/>
  <c r="D86" i="27"/>
  <c r="I85" i="27"/>
  <c r="G85" i="27"/>
  <c r="D85" i="27"/>
  <c r="I84" i="27"/>
  <c r="G84" i="27"/>
  <c r="H84" i="27" s="1"/>
  <c r="D84" i="27"/>
  <c r="I83" i="27"/>
  <c r="G83" i="27"/>
  <c r="D83" i="27"/>
  <c r="I82" i="27"/>
  <c r="G82" i="27"/>
  <c r="H82" i="27" s="1"/>
  <c r="D82" i="27"/>
  <c r="I81" i="27"/>
  <c r="G81" i="27"/>
  <c r="D81" i="27"/>
  <c r="I80" i="27"/>
  <c r="G80" i="27"/>
  <c r="D80" i="27"/>
  <c r="I79" i="27"/>
  <c r="G79" i="27"/>
  <c r="D79" i="27"/>
  <c r="I78" i="27"/>
  <c r="G78" i="27"/>
  <c r="H78" i="27" s="1"/>
  <c r="D78" i="27"/>
  <c r="I77" i="27"/>
  <c r="G77" i="27"/>
  <c r="D77" i="27"/>
  <c r="I76" i="27"/>
  <c r="G76" i="27"/>
  <c r="H76" i="27"/>
  <c r="D76" i="27"/>
  <c r="I75" i="27"/>
  <c r="G75" i="27"/>
  <c r="D75" i="27"/>
  <c r="I74" i="27"/>
  <c r="H74" i="27" s="1"/>
  <c r="G74" i="27"/>
  <c r="D74" i="27"/>
  <c r="I73" i="27"/>
  <c r="G73" i="27"/>
  <c r="D73" i="27"/>
  <c r="I72" i="27"/>
  <c r="G72" i="27"/>
  <c r="H72" i="27" s="1"/>
  <c r="D72" i="27"/>
  <c r="I71" i="27"/>
  <c r="G71" i="27"/>
  <c r="D71" i="27"/>
  <c r="I70" i="27"/>
  <c r="G70" i="27"/>
  <c r="H70" i="27"/>
  <c r="D70" i="27"/>
  <c r="I69" i="27"/>
  <c r="G69" i="27"/>
  <c r="D69" i="27"/>
  <c r="I68" i="27"/>
  <c r="G68" i="27"/>
  <c r="H68" i="27" s="1"/>
  <c r="D68" i="27"/>
  <c r="I67" i="27"/>
  <c r="G67" i="27"/>
  <c r="D67" i="27"/>
  <c r="I66" i="27"/>
  <c r="G66" i="27"/>
  <c r="H66" i="27" s="1"/>
  <c r="D66" i="27"/>
  <c r="I65" i="27"/>
  <c r="G65" i="27"/>
  <c r="D65" i="27"/>
  <c r="I64" i="27"/>
  <c r="G64" i="27"/>
  <c r="H64" i="27" s="1"/>
  <c r="D64" i="27"/>
  <c r="I63" i="27"/>
  <c r="G63" i="27"/>
  <c r="D63" i="27"/>
  <c r="I62" i="27"/>
  <c r="G62" i="27"/>
  <c r="H62" i="27" s="1"/>
  <c r="D62" i="27"/>
  <c r="I61" i="27"/>
  <c r="G61" i="27"/>
  <c r="D61" i="27"/>
  <c r="I60" i="27"/>
  <c r="G60" i="27"/>
  <c r="H60" i="27"/>
  <c r="D60" i="27"/>
  <c r="I59" i="27"/>
  <c r="G59" i="27"/>
  <c r="D59" i="27"/>
  <c r="I58" i="27"/>
  <c r="H58" i="27" s="1"/>
  <c r="G58" i="27"/>
  <c r="D58" i="27"/>
  <c r="I57" i="27"/>
  <c r="G57" i="27"/>
  <c r="D57" i="27"/>
  <c r="I56" i="27"/>
  <c r="G56" i="27"/>
  <c r="H56" i="27" s="1"/>
  <c r="D56" i="27"/>
  <c r="I55" i="27"/>
  <c r="G55" i="27"/>
  <c r="D55" i="27"/>
  <c r="I54" i="27"/>
  <c r="G54" i="27"/>
  <c r="H54" i="27"/>
  <c r="D54" i="27"/>
  <c r="I53" i="27"/>
  <c r="G53" i="27"/>
  <c r="D53" i="27"/>
  <c r="I52" i="27"/>
  <c r="G52" i="27"/>
  <c r="H52" i="27" s="1"/>
  <c r="D52" i="27"/>
  <c r="I51" i="27"/>
  <c r="G51" i="27"/>
  <c r="D51" i="27"/>
  <c r="I50" i="27"/>
  <c r="G50" i="27"/>
  <c r="H50" i="27" s="1"/>
  <c r="D50" i="27"/>
  <c r="I49" i="27"/>
  <c r="G49" i="27"/>
  <c r="D49" i="27"/>
  <c r="I48" i="27"/>
  <c r="G48" i="27"/>
  <c r="D48" i="27"/>
  <c r="I47" i="27"/>
  <c r="G47" i="27"/>
  <c r="D47" i="27"/>
  <c r="I46" i="27"/>
  <c r="G46" i="27"/>
  <c r="H46" i="27" s="1"/>
  <c r="D46" i="27"/>
  <c r="I45" i="27"/>
  <c r="G45" i="27"/>
  <c r="D45" i="27"/>
  <c r="I44" i="27"/>
  <c r="G44" i="27"/>
  <c r="H44" i="27"/>
  <c r="D44" i="27"/>
  <c r="I43" i="27"/>
  <c r="G43" i="27"/>
  <c r="D43" i="27"/>
  <c r="I42" i="27"/>
  <c r="H42" i="27" s="1"/>
  <c r="G42" i="27"/>
  <c r="D42" i="27"/>
  <c r="I41" i="27"/>
  <c r="G41" i="27"/>
  <c r="D41" i="27"/>
  <c r="I40" i="27"/>
  <c r="G40" i="27"/>
  <c r="H40" i="27" s="1"/>
  <c r="D40" i="27"/>
  <c r="I39" i="27"/>
  <c r="G39" i="27"/>
  <c r="D39" i="27"/>
  <c r="I38" i="27"/>
  <c r="G38" i="27"/>
  <c r="H38" i="27"/>
  <c r="D38" i="27"/>
  <c r="I37" i="27"/>
  <c r="G37" i="27"/>
  <c r="D37" i="27"/>
  <c r="I36" i="27"/>
  <c r="G36" i="27"/>
  <c r="H36" i="27" s="1"/>
  <c r="D36" i="27"/>
  <c r="I35" i="27"/>
  <c r="G35" i="27"/>
  <c r="D35" i="27"/>
  <c r="I34" i="27"/>
  <c r="G34" i="27"/>
  <c r="H34" i="27" s="1"/>
  <c r="D34" i="27"/>
  <c r="I33" i="27"/>
  <c r="G33" i="27"/>
  <c r="D33" i="27"/>
  <c r="I32" i="27"/>
  <c r="G32" i="27"/>
  <c r="H32" i="27" s="1"/>
  <c r="D32" i="27"/>
  <c r="I31" i="27"/>
  <c r="G31" i="27"/>
  <c r="D31" i="27"/>
  <c r="I30" i="27"/>
  <c r="G30" i="27"/>
  <c r="H30" i="27" s="1"/>
  <c r="D30" i="27"/>
  <c r="I29" i="27"/>
  <c r="G29" i="27"/>
  <c r="D29" i="27"/>
  <c r="I28" i="27"/>
  <c r="G28" i="27"/>
  <c r="H28" i="27"/>
  <c r="D28" i="27"/>
  <c r="I27" i="27"/>
  <c r="G27" i="27"/>
  <c r="D27" i="27"/>
  <c r="I26" i="27"/>
  <c r="H26" i="27" s="1"/>
  <c r="G26" i="27"/>
  <c r="D26" i="27"/>
  <c r="I25" i="27"/>
  <c r="G25" i="27"/>
  <c r="D25" i="27"/>
  <c r="I24" i="27"/>
  <c r="G24" i="27"/>
  <c r="H24" i="27" s="1"/>
  <c r="D24" i="27"/>
  <c r="I23" i="27"/>
  <c r="G23" i="27"/>
  <c r="D23" i="27"/>
  <c r="I22" i="27"/>
  <c r="G22" i="27"/>
  <c r="H22" i="27"/>
  <c r="D22" i="27"/>
  <c r="I21" i="27"/>
  <c r="G21" i="27"/>
  <c r="D21" i="27"/>
  <c r="I20" i="27"/>
  <c r="G20" i="27"/>
  <c r="H20" i="27" s="1"/>
  <c r="D20" i="27"/>
  <c r="I19" i="27"/>
  <c r="G19" i="27"/>
  <c r="D19" i="27"/>
  <c r="I18" i="27"/>
  <c r="H18" i="27" s="1"/>
  <c r="G18" i="27"/>
  <c r="D18" i="27"/>
  <c r="I17" i="27"/>
  <c r="G17" i="27"/>
  <c r="D17" i="27"/>
  <c r="I16" i="27"/>
  <c r="G16" i="27"/>
  <c r="D16" i="27"/>
  <c r="I15" i="27"/>
  <c r="G15" i="27"/>
  <c r="D15" i="27"/>
  <c r="J12" i="27"/>
  <c r="E15" i="3" s="1"/>
  <c r="M11" i="27"/>
  <c r="M3" i="27"/>
  <c r="I120" i="26"/>
  <c r="G120" i="26"/>
  <c r="H120" i="26" s="1"/>
  <c r="D120" i="26"/>
  <c r="I119" i="26"/>
  <c r="G119" i="26"/>
  <c r="D119" i="26"/>
  <c r="I118" i="26"/>
  <c r="H118" i="26" s="1"/>
  <c r="G118" i="26"/>
  <c r="D118" i="26"/>
  <c r="I117" i="26"/>
  <c r="G117" i="26"/>
  <c r="D117" i="26"/>
  <c r="I116" i="26"/>
  <c r="G116" i="26"/>
  <c r="D116" i="26"/>
  <c r="I115" i="26"/>
  <c r="G115" i="26"/>
  <c r="D115" i="26"/>
  <c r="I114" i="26"/>
  <c r="G114" i="26"/>
  <c r="H114" i="26" s="1"/>
  <c r="D114" i="26"/>
  <c r="I113" i="26"/>
  <c r="G113" i="26"/>
  <c r="D113" i="26"/>
  <c r="I112" i="26"/>
  <c r="G112" i="26"/>
  <c r="H112" i="26"/>
  <c r="D112" i="26"/>
  <c r="I111" i="26"/>
  <c r="G111" i="26"/>
  <c r="D111" i="26"/>
  <c r="I110" i="26"/>
  <c r="H110" i="26" s="1"/>
  <c r="G110" i="26"/>
  <c r="D110" i="26"/>
  <c r="I109" i="26"/>
  <c r="G109" i="26"/>
  <c r="D109" i="26"/>
  <c r="I108" i="26"/>
  <c r="G108" i="26"/>
  <c r="H108" i="26" s="1"/>
  <c r="D108" i="26"/>
  <c r="I107" i="26"/>
  <c r="G107" i="26"/>
  <c r="D107" i="26"/>
  <c r="I106" i="26"/>
  <c r="G106" i="26"/>
  <c r="H106" i="26"/>
  <c r="D106" i="26"/>
  <c r="I105" i="26"/>
  <c r="G105" i="26"/>
  <c r="D105" i="26"/>
  <c r="I104" i="26"/>
  <c r="G104" i="26"/>
  <c r="H104" i="26" s="1"/>
  <c r="D104" i="26"/>
  <c r="I103" i="26"/>
  <c r="G103" i="26"/>
  <c r="D103" i="26"/>
  <c r="I102" i="26"/>
  <c r="H102" i="26" s="1"/>
  <c r="G102" i="26"/>
  <c r="D102" i="26"/>
  <c r="I101" i="26"/>
  <c r="G101" i="26"/>
  <c r="D101" i="26"/>
  <c r="I100" i="26"/>
  <c r="G100" i="26"/>
  <c r="H100" i="26" s="1"/>
  <c r="D100" i="26"/>
  <c r="I99" i="26"/>
  <c r="G99" i="26"/>
  <c r="D99" i="26"/>
  <c r="I98" i="26"/>
  <c r="G98" i="26"/>
  <c r="H98" i="26" s="1"/>
  <c r="D98" i="26"/>
  <c r="I97" i="26"/>
  <c r="G97" i="26"/>
  <c r="D97" i="26"/>
  <c r="I96" i="26"/>
  <c r="G96" i="26"/>
  <c r="H96" i="26"/>
  <c r="D96" i="26"/>
  <c r="I95" i="26"/>
  <c r="G95" i="26"/>
  <c r="D95" i="26"/>
  <c r="I94" i="26"/>
  <c r="H94" i="26" s="1"/>
  <c r="G94" i="26"/>
  <c r="D94" i="26"/>
  <c r="I93" i="26"/>
  <c r="G93" i="26"/>
  <c r="D93" i="26"/>
  <c r="I92" i="26"/>
  <c r="G92" i="26"/>
  <c r="H92" i="26" s="1"/>
  <c r="D92" i="26"/>
  <c r="I91" i="26"/>
  <c r="G91" i="26"/>
  <c r="D91" i="26"/>
  <c r="I90" i="26"/>
  <c r="G90" i="26"/>
  <c r="H90" i="26"/>
  <c r="D90" i="26"/>
  <c r="I89" i="26"/>
  <c r="G89" i="26"/>
  <c r="D89" i="26"/>
  <c r="I88" i="26"/>
  <c r="G88" i="26"/>
  <c r="H88" i="26" s="1"/>
  <c r="D88" i="26"/>
  <c r="I87" i="26"/>
  <c r="G87" i="26"/>
  <c r="D87" i="26"/>
  <c r="I86" i="26"/>
  <c r="H86" i="26" s="1"/>
  <c r="G86" i="26"/>
  <c r="D86" i="26"/>
  <c r="I85" i="26"/>
  <c r="G85" i="26"/>
  <c r="D85" i="26"/>
  <c r="I84" i="26"/>
  <c r="G84" i="26"/>
  <c r="D84" i="26"/>
  <c r="I83" i="26"/>
  <c r="G83" i="26"/>
  <c r="D83" i="26"/>
  <c r="I82" i="26"/>
  <c r="G82" i="26"/>
  <c r="H82" i="26" s="1"/>
  <c r="D82" i="26"/>
  <c r="I81" i="26"/>
  <c r="G81" i="26"/>
  <c r="D81" i="26"/>
  <c r="I80" i="26"/>
  <c r="G80" i="26"/>
  <c r="H80" i="26"/>
  <c r="D80" i="26"/>
  <c r="I79" i="26"/>
  <c r="G79" i="26"/>
  <c r="D79" i="26"/>
  <c r="I78" i="26"/>
  <c r="H78" i="26" s="1"/>
  <c r="G78" i="26"/>
  <c r="D78" i="26"/>
  <c r="I77" i="26"/>
  <c r="G77" i="26"/>
  <c r="D77" i="26"/>
  <c r="I76" i="26"/>
  <c r="G76" i="26"/>
  <c r="H76" i="26" s="1"/>
  <c r="D76" i="26"/>
  <c r="I75" i="26"/>
  <c r="G75" i="26"/>
  <c r="D75" i="26"/>
  <c r="I74" i="26"/>
  <c r="G74" i="26"/>
  <c r="H74" i="26"/>
  <c r="D74" i="26"/>
  <c r="I73" i="26"/>
  <c r="G73" i="26"/>
  <c r="D73" i="26"/>
  <c r="I72" i="26"/>
  <c r="G72" i="26"/>
  <c r="H72" i="26" s="1"/>
  <c r="D72" i="26"/>
  <c r="I71" i="26"/>
  <c r="G71" i="26"/>
  <c r="D71" i="26"/>
  <c r="I70" i="26"/>
  <c r="H70" i="26" s="1"/>
  <c r="G70" i="26"/>
  <c r="D70" i="26"/>
  <c r="I69" i="26"/>
  <c r="G69" i="26"/>
  <c r="D69" i="26"/>
  <c r="I68" i="26"/>
  <c r="G68" i="26"/>
  <c r="H68" i="26" s="1"/>
  <c r="D68" i="26"/>
  <c r="I67" i="26"/>
  <c r="G67" i="26"/>
  <c r="D67" i="26"/>
  <c r="I66" i="26"/>
  <c r="G66" i="26"/>
  <c r="H66" i="26" s="1"/>
  <c r="D66" i="26"/>
  <c r="I65" i="26"/>
  <c r="G65" i="26"/>
  <c r="D65" i="26"/>
  <c r="I64" i="26"/>
  <c r="G64" i="26"/>
  <c r="H64" i="26"/>
  <c r="D64" i="26"/>
  <c r="I63" i="26"/>
  <c r="G63" i="26"/>
  <c r="D63" i="26"/>
  <c r="I62" i="26"/>
  <c r="H62" i="26" s="1"/>
  <c r="G62" i="26"/>
  <c r="D62" i="26"/>
  <c r="I61" i="26"/>
  <c r="G61" i="26"/>
  <c r="D61" i="26"/>
  <c r="I60" i="26"/>
  <c r="G60" i="26"/>
  <c r="H60" i="26" s="1"/>
  <c r="D60" i="26"/>
  <c r="I59" i="26"/>
  <c r="G59" i="26"/>
  <c r="D59" i="26"/>
  <c r="I58" i="26"/>
  <c r="G58" i="26"/>
  <c r="H58" i="26"/>
  <c r="D58" i="26"/>
  <c r="I57" i="26"/>
  <c r="G57" i="26"/>
  <c r="D57" i="26"/>
  <c r="I56" i="26"/>
  <c r="G56" i="26"/>
  <c r="H56" i="26" s="1"/>
  <c r="D56" i="26"/>
  <c r="I55" i="26"/>
  <c r="G55" i="26"/>
  <c r="D55" i="26"/>
  <c r="I54" i="26"/>
  <c r="H54" i="26" s="1"/>
  <c r="G54" i="26"/>
  <c r="D54" i="26"/>
  <c r="I53" i="26"/>
  <c r="G53" i="26"/>
  <c r="D53" i="26"/>
  <c r="I52" i="26"/>
  <c r="G52" i="26"/>
  <c r="D52" i="26"/>
  <c r="I51" i="26"/>
  <c r="G51" i="26"/>
  <c r="D51" i="26"/>
  <c r="I50" i="26"/>
  <c r="G50" i="26"/>
  <c r="H50" i="26" s="1"/>
  <c r="D50" i="26"/>
  <c r="I49" i="26"/>
  <c r="G49" i="26"/>
  <c r="D49" i="26"/>
  <c r="I48" i="26"/>
  <c r="G48" i="26"/>
  <c r="H48" i="26"/>
  <c r="D48" i="26"/>
  <c r="I47" i="26"/>
  <c r="G47" i="26"/>
  <c r="D47" i="26"/>
  <c r="I46" i="26"/>
  <c r="H46" i="26" s="1"/>
  <c r="G46" i="26"/>
  <c r="D46" i="26"/>
  <c r="I45" i="26"/>
  <c r="G45" i="26"/>
  <c r="D45" i="26"/>
  <c r="I44" i="26"/>
  <c r="G44" i="26"/>
  <c r="H44" i="26" s="1"/>
  <c r="D44" i="26"/>
  <c r="I43" i="26"/>
  <c r="G43" i="26"/>
  <c r="D43" i="26"/>
  <c r="I42" i="26"/>
  <c r="G42" i="26"/>
  <c r="H42" i="26"/>
  <c r="D42" i="26"/>
  <c r="I41" i="26"/>
  <c r="G41" i="26"/>
  <c r="D41" i="26"/>
  <c r="I40" i="26"/>
  <c r="G40" i="26"/>
  <c r="H40" i="26" s="1"/>
  <c r="D40" i="26"/>
  <c r="I39" i="26"/>
  <c r="G39" i="26"/>
  <c r="D39" i="26"/>
  <c r="I38" i="26"/>
  <c r="H38" i="26" s="1"/>
  <c r="G38" i="26"/>
  <c r="D38" i="26"/>
  <c r="I37" i="26"/>
  <c r="G37" i="26"/>
  <c r="D37" i="26"/>
  <c r="I36" i="26"/>
  <c r="G36" i="26"/>
  <c r="H36" i="26" s="1"/>
  <c r="D36" i="26"/>
  <c r="I35" i="26"/>
  <c r="G35" i="26"/>
  <c r="D35" i="26"/>
  <c r="I34" i="26"/>
  <c r="G34" i="26"/>
  <c r="H34" i="26" s="1"/>
  <c r="D34" i="26"/>
  <c r="I33" i="26"/>
  <c r="G33" i="26"/>
  <c r="D33" i="26"/>
  <c r="I32" i="26"/>
  <c r="G32" i="26"/>
  <c r="H32" i="26"/>
  <c r="D32" i="26"/>
  <c r="I31" i="26"/>
  <c r="G31" i="26"/>
  <c r="D31" i="26"/>
  <c r="I30" i="26"/>
  <c r="H30" i="26" s="1"/>
  <c r="G30" i="26"/>
  <c r="D30" i="26"/>
  <c r="I29" i="26"/>
  <c r="G29" i="26"/>
  <c r="D29" i="26"/>
  <c r="I28" i="26"/>
  <c r="G28" i="26"/>
  <c r="H28" i="26" s="1"/>
  <c r="D28" i="26"/>
  <c r="I27" i="26"/>
  <c r="G27" i="26"/>
  <c r="D27" i="26"/>
  <c r="I26" i="26"/>
  <c r="G26" i="26"/>
  <c r="H26" i="26"/>
  <c r="D26" i="26"/>
  <c r="I25" i="26"/>
  <c r="G25" i="26"/>
  <c r="D25" i="26"/>
  <c r="I24" i="26"/>
  <c r="G24" i="26"/>
  <c r="H24" i="26" s="1"/>
  <c r="D24" i="26"/>
  <c r="I23" i="26"/>
  <c r="G23" i="26"/>
  <c r="D23" i="26"/>
  <c r="I22" i="26"/>
  <c r="H22" i="26" s="1"/>
  <c r="G22" i="26"/>
  <c r="D22" i="26"/>
  <c r="I21" i="26"/>
  <c r="G21" i="26"/>
  <c r="D21" i="26"/>
  <c r="I20" i="26"/>
  <c r="G20" i="26"/>
  <c r="D20" i="26"/>
  <c r="I19" i="26"/>
  <c r="G19" i="26"/>
  <c r="D19" i="26"/>
  <c r="I18" i="26"/>
  <c r="G18" i="26"/>
  <c r="H18" i="26" s="1"/>
  <c r="D18" i="26"/>
  <c r="I17" i="26"/>
  <c r="G17" i="26"/>
  <c r="D17" i="26"/>
  <c r="I16" i="26"/>
  <c r="G16" i="26"/>
  <c r="H16" i="26"/>
  <c r="D16" i="26"/>
  <c r="I15" i="26"/>
  <c r="G15" i="26"/>
  <c r="D15" i="26"/>
  <c r="J12" i="26"/>
  <c r="M11" i="26"/>
  <c r="M3" i="26"/>
  <c r="I120" i="25"/>
  <c r="G120" i="25"/>
  <c r="D120" i="25"/>
  <c r="I119" i="25"/>
  <c r="G119" i="25"/>
  <c r="H119" i="25"/>
  <c r="D119" i="25"/>
  <c r="I118" i="25"/>
  <c r="G118" i="25"/>
  <c r="D118" i="25"/>
  <c r="I117" i="25"/>
  <c r="G117" i="25"/>
  <c r="H117" i="25" s="1"/>
  <c r="D117" i="25"/>
  <c r="I116" i="25"/>
  <c r="G116" i="25"/>
  <c r="D116" i="25"/>
  <c r="I115" i="25"/>
  <c r="H115" i="25" s="1"/>
  <c r="G115" i="25"/>
  <c r="D115" i="25"/>
  <c r="I114" i="25"/>
  <c r="G114" i="25"/>
  <c r="D114" i="25"/>
  <c r="I113" i="25"/>
  <c r="G113" i="25"/>
  <c r="H113" i="25" s="1"/>
  <c r="D113" i="25"/>
  <c r="I112" i="25"/>
  <c r="G112" i="25"/>
  <c r="D112" i="25"/>
  <c r="I111" i="25"/>
  <c r="G111" i="25"/>
  <c r="H111" i="25" s="1"/>
  <c r="D111" i="25"/>
  <c r="I110" i="25"/>
  <c r="G110" i="25"/>
  <c r="D110" i="25"/>
  <c r="I109" i="25"/>
  <c r="G109" i="25"/>
  <c r="H109" i="25"/>
  <c r="D109" i="25"/>
  <c r="I108" i="25"/>
  <c r="G108" i="25"/>
  <c r="D108" i="25"/>
  <c r="I107" i="25"/>
  <c r="H107" i="25" s="1"/>
  <c r="G107" i="25"/>
  <c r="D107" i="25"/>
  <c r="I106" i="25"/>
  <c r="G106" i="25"/>
  <c r="D106" i="25"/>
  <c r="I105" i="25"/>
  <c r="G105" i="25"/>
  <c r="H105" i="25" s="1"/>
  <c r="D105" i="25"/>
  <c r="I104" i="25"/>
  <c r="G104" i="25"/>
  <c r="D104" i="25"/>
  <c r="I103" i="25"/>
  <c r="G103" i="25"/>
  <c r="H103" i="25"/>
  <c r="D103" i="25"/>
  <c r="I102" i="25"/>
  <c r="G102" i="25"/>
  <c r="D102" i="25"/>
  <c r="I101" i="25"/>
  <c r="G101" i="25"/>
  <c r="H101" i="25" s="1"/>
  <c r="D101" i="25"/>
  <c r="I100" i="25"/>
  <c r="G100" i="25"/>
  <c r="D100" i="25"/>
  <c r="I99" i="25"/>
  <c r="H99" i="25" s="1"/>
  <c r="G99" i="25"/>
  <c r="D99" i="25"/>
  <c r="I98" i="25"/>
  <c r="G98" i="25"/>
  <c r="D98" i="25"/>
  <c r="I97" i="25"/>
  <c r="G97" i="25"/>
  <c r="H97" i="25" s="1"/>
  <c r="D97" i="25"/>
  <c r="I96" i="25"/>
  <c r="G96" i="25"/>
  <c r="D96" i="25"/>
  <c r="I95" i="25"/>
  <c r="G95" i="25"/>
  <c r="H95" i="25" s="1"/>
  <c r="D95" i="25"/>
  <c r="I94" i="25"/>
  <c r="G94" i="25"/>
  <c r="D94" i="25"/>
  <c r="I93" i="25"/>
  <c r="G93" i="25"/>
  <c r="H93" i="25"/>
  <c r="D93" i="25"/>
  <c r="I92" i="25"/>
  <c r="G92" i="25"/>
  <c r="D92" i="25"/>
  <c r="I91" i="25"/>
  <c r="H91" i="25" s="1"/>
  <c r="G91" i="25"/>
  <c r="D91" i="25"/>
  <c r="I90" i="25"/>
  <c r="G90" i="25"/>
  <c r="D90" i="25"/>
  <c r="I89" i="25"/>
  <c r="G89" i="25"/>
  <c r="H89" i="25" s="1"/>
  <c r="D89" i="25"/>
  <c r="I88" i="25"/>
  <c r="G88" i="25"/>
  <c r="D88" i="25"/>
  <c r="I87" i="25"/>
  <c r="G87" i="25"/>
  <c r="H87" i="25"/>
  <c r="D87" i="25"/>
  <c r="I86" i="25"/>
  <c r="G86" i="25"/>
  <c r="D86" i="25"/>
  <c r="I85" i="25"/>
  <c r="G85" i="25"/>
  <c r="H85" i="25" s="1"/>
  <c r="D85" i="25"/>
  <c r="I84" i="25"/>
  <c r="G84" i="25"/>
  <c r="D84" i="25"/>
  <c r="I83" i="25"/>
  <c r="H83" i="25" s="1"/>
  <c r="G83" i="25"/>
  <c r="D83" i="25"/>
  <c r="I82" i="25"/>
  <c r="G82" i="25"/>
  <c r="D82" i="25"/>
  <c r="I81" i="25"/>
  <c r="G81" i="25"/>
  <c r="H81" i="25" s="1"/>
  <c r="D81" i="25"/>
  <c r="I80" i="25"/>
  <c r="G80" i="25"/>
  <c r="D80" i="25"/>
  <c r="I79" i="25"/>
  <c r="G79" i="25"/>
  <c r="H79" i="25" s="1"/>
  <c r="D79" i="25"/>
  <c r="I78" i="25"/>
  <c r="G78" i="25"/>
  <c r="D78" i="25"/>
  <c r="I77" i="25"/>
  <c r="G77" i="25"/>
  <c r="H77" i="25"/>
  <c r="D77" i="25"/>
  <c r="I76" i="25"/>
  <c r="G76" i="25"/>
  <c r="H76" i="25" s="1"/>
  <c r="D76" i="25"/>
  <c r="I75" i="25"/>
  <c r="G75" i="25"/>
  <c r="H75" i="25"/>
  <c r="D75" i="25"/>
  <c r="I74" i="25"/>
  <c r="G74" i="25"/>
  <c r="H74" i="25" s="1"/>
  <c r="D74" i="25"/>
  <c r="I73" i="25"/>
  <c r="G73" i="25"/>
  <c r="H73" i="25"/>
  <c r="D73" i="25"/>
  <c r="I72" i="25"/>
  <c r="G72" i="25"/>
  <c r="H72" i="25" s="1"/>
  <c r="D72" i="25"/>
  <c r="I71" i="25"/>
  <c r="G71" i="25"/>
  <c r="H71" i="25"/>
  <c r="D71" i="25"/>
  <c r="I70" i="25"/>
  <c r="G70" i="25"/>
  <c r="H70" i="25" s="1"/>
  <c r="D70" i="25"/>
  <c r="I69" i="25"/>
  <c r="G69" i="25"/>
  <c r="D69" i="25"/>
  <c r="I68" i="25"/>
  <c r="H68" i="25" s="1"/>
  <c r="G68" i="25"/>
  <c r="D68" i="25"/>
  <c r="I67" i="25"/>
  <c r="G67" i="25"/>
  <c r="D67" i="25"/>
  <c r="I66" i="25"/>
  <c r="G66" i="25"/>
  <c r="H66" i="25" s="1"/>
  <c r="D66" i="25"/>
  <c r="I65" i="25"/>
  <c r="G65" i="25"/>
  <c r="D65" i="25"/>
  <c r="I64" i="25"/>
  <c r="G64" i="25"/>
  <c r="H64" i="25" s="1"/>
  <c r="D64" i="25"/>
  <c r="I63" i="25"/>
  <c r="G63" i="25"/>
  <c r="D63" i="25"/>
  <c r="I62" i="25"/>
  <c r="G62" i="25"/>
  <c r="H62" i="25"/>
  <c r="D62" i="25"/>
  <c r="I61" i="25"/>
  <c r="G61" i="25"/>
  <c r="D61" i="25"/>
  <c r="I60" i="25"/>
  <c r="H60" i="25" s="1"/>
  <c r="G60" i="25"/>
  <c r="D60" i="25"/>
  <c r="I59" i="25"/>
  <c r="G59" i="25"/>
  <c r="D59" i="25"/>
  <c r="I58" i="25"/>
  <c r="G58" i="25"/>
  <c r="H58" i="25" s="1"/>
  <c r="D58" i="25"/>
  <c r="I57" i="25"/>
  <c r="G57" i="25"/>
  <c r="D57" i="25"/>
  <c r="I56" i="25"/>
  <c r="G56" i="25"/>
  <c r="H56" i="25"/>
  <c r="D56" i="25"/>
  <c r="I55" i="25"/>
  <c r="G55" i="25"/>
  <c r="D55" i="25"/>
  <c r="I54" i="25"/>
  <c r="G54" i="25"/>
  <c r="H54" i="25" s="1"/>
  <c r="D54" i="25"/>
  <c r="I53" i="25"/>
  <c r="G53" i="25"/>
  <c r="D53" i="25"/>
  <c r="I52" i="25"/>
  <c r="H52" i="25" s="1"/>
  <c r="G52" i="25"/>
  <c r="D52" i="25"/>
  <c r="I51" i="25"/>
  <c r="G51" i="25"/>
  <c r="D51" i="25"/>
  <c r="I50" i="25"/>
  <c r="G50" i="25"/>
  <c r="D50" i="25"/>
  <c r="I49" i="25"/>
  <c r="G49" i="25"/>
  <c r="D49" i="25"/>
  <c r="I48" i="25"/>
  <c r="G48" i="25"/>
  <c r="H48" i="25" s="1"/>
  <c r="D48" i="25"/>
  <c r="I47" i="25"/>
  <c r="G47" i="25"/>
  <c r="D47" i="25"/>
  <c r="I46" i="25"/>
  <c r="G46" i="25"/>
  <c r="H46" i="25"/>
  <c r="D46" i="25"/>
  <c r="I45" i="25"/>
  <c r="G45" i="25"/>
  <c r="D45" i="25"/>
  <c r="I44" i="25"/>
  <c r="H44" i="25" s="1"/>
  <c r="G44" i="25"/>
  <c r="D44" i="25"/>
  <c r="I43" i="25"/>
  <c r="G43" i="25"/>
  <c r="D43" i="25"/>
  <c r="I42" i="25"/>
  <c r="G42" i="25"/>
  <c r="H42" i="25" s="1"/>
  <c r="D42" i="25"/>
  <c r="I41" i="25"/>
  <c r="G41" i="25"/>
  <c r="D41" i="25"/>
  <c r="I40" i="25"/>
  <c r="G40" i="25"/>
  <c r="H40" i="25"/>
  <c r="D40" i="25"/>
  <c r="I39" i="25"/>
  <c r="G39" i="25"/>
  <c r="D39" i="25"/>
  <c r="I38" i="25"/>
  <c r="G38" i="25"/>
  <c r="H38" i="25" s="1"/>
  <c r="D38" i="25"/>
  <c r="I37" i="25"/>
  <c r="G37" i="25"/>
  <c r="D37" i="25"/>
  <c r="I36" i="25"/>
  <c r="H36" i="25" s="1"/>
  <c r="G36" i="25"/>
  <c r="D36" i="25"/>
  <c r="I35" i="25"/>
  <c r="G35" i="25"/>
  <c r="D35" i="25"/>
  <c r="I34" i="25"/>
  <c r="G34" i="25"/>
  <c r="D34" i="25"/>
  <c r="I33" i="25"/>
  <c r="G33" i="25"/>
  <c r="D33" i="25"/>
  <c r="I32" i="25"/>
  <c r="G32" i="25"/>
  <c r="H32" i="25" s="1"/>
  <c r="D32" i="25"/>
  <c r="I31" i="25"/>
  <c r="G31" i="25"/>
  <c r="D31" i="25"/>
  <c r="I30" i="25"/>
  <c r="G30" i="25"/>
  <c r="H30" i="25"/>
  <c r="D30" i="25"/>
  <c r="I29" i="25"/>
  <c r="G29" i="25"/>
  <c r="D29" i="25"/>
  <c r="I28" i="25"/>
  <c r="H28" i="25" s="1"/>
  <c r="G28" i="25"/>
  <c r="D28" i="25"/>
  <c r="I27" i="25"/>
  <c r="G27" i="25"/>
  <c r="D27" i="25"/>
  <c r="I26" i="25"/>
  <c r="G26" i="25"/>
  <c r="H26" i="25" s="1"/>
  <c r="D26" i="25"/>
  <c r="I25" i="25"/>
  <c r="G25" i="25"/>
  <c r="D25" i="25"/>
  <c r="I24" i="25"/>
  <c r="G24" i="25"/>
  <c r="H24" i="25"/>
  <c r="D24" i="25"/>
  <c r="I23" i="25"/>
  <c r="G23" i="25"/>
  <c r="D23" i="25"/>
  <c r="I22" i="25"/>
  <c r="G22" i="25"/>
  <c r="H22" i="25" s="1"/>
  <c r="D22" i="25"/>
  <c r="I21" i="25"/>
  <c r="G21" i="25"/>
  <c r="D21" i="25"/>
  <c r="I20" i="25"/>
  <c r="H20" i="25" s="1"/>
  <c r="G20" i="25"/>
  <c r="D20" i="25"/>
  <c r="I19" i="25"/>
  <c r="G19" i="25"/>
  <c r="D19" i="25"/>
  <c r="I18" i="25"/>
  <c r="G18" i="25"/>
  <c r="D18" i="25"/>
  <c r="I17" i="25"/>
  <c r="G17" i="25"/>
  <c r="D17" i="25"/>
  <c r="I16" i="25"/>
  <c r="G16" i="25"/>
  <c r="H16" i="25" s="1"/>
  <c r="D16" i="25"/>
  <c r="I15" i="25"/>
  <c r="G15" i="25"/>
  <c r="D15" i="25"/>
  <c r="J12" i="25"/>
  <c r="E13" i="3" s="1"/>
  <c r="M11" i="25"/>
  <c r="M3" i="25"/>
  <c r="I120" i="24"/>
  <c r="H120" i="24" s="1"/>
  <c r="G120" i="24"/>
  <c r="D120" i="24"/>
  <c r="I119" i="24"/>
  <c r="G119" i="24"/>
  <c r="D119" i="24"/>
  <c r="I118" i="24"/>
  <c r="G118" i="24"/>
  <c r="H118" i="24" s="1"/>
  <c r="D118" i="24"/>
  <c r="I117" i="24"/>
  <c r="G117" i="24"/>
  <c r="D117" i="24"/>
  <c r="I116" i="24"/>
  <c r="G116" i="24"/>
  <c r="H116" i="24" s="1"/>
  <c r="D116" i="24"/>
  <c r="I115" i="24"/>
  <c r="G115" i="24"/>
  <c r="D115" i="24"/>
  <c r="I114" i="24"/>
  <c r="G114" i="24"/>
  <c r="H114" i="24"/>
  <c r="D114" i="24"/>
  <c r="I113" i="24"/>
  <c r="G113" i="24"/>
  <c r="D113" i="24"/>
  <c r="I112" i="24"/>
  <c r="H112" i="24" s="1"/>
  <c r="G112" i="24"/>
  <c r="D112" i="24"/>
  <c r="I111" i="24"/>
  <c r="G111" i="24"/>
  <c r="D111" i="24"/>
  <c r="I110" i="24"/>
  <c r="G110" i="24"/>
  <c r="H110" i="24" s="1"/>
  <c r="D110" i="24"/>
  <c r="I109" i="24"/>
  <c r="G109" i="24"/>
  <c r="D109" i="24"/>
  <c r="I108" i="24"/>
  <c r="G108" i="24"/>
  <c r="H108" i="24"/>
  <c r="D108" i="24"/>
  <c r="I107" i="24"/>
  <c r="G107" i="24"/>
  <c r="D107" i="24"/>
  <c r="I106" i="24"/>
  <c r="G106" i="24"/>
  <c r="H106" i="24" s="1"/>
  <c r="D106" i="24"/>
  <c r="I105" i="24"/>
  <c r="G105" i="24"/>
  <c r="D105" i="24"/>
  <c r="I104" i="24"/>
  <c r="H104" i="24" s="1"/>
  <c r="G104" i="24"/>
  <c r="D104" i="24"/>
  <c r="I103" i="24"/>
  <c r="G103" i="24"/>
  <c r="D103" i="24"/>
  <c r="I102" i="24"/>
  <c r="G102" i="24"/>
  <c r="H102" i="24" s="1"/>
  <c r="D102" i="24"/>
  <c r="I101" i="24"/>
  <c r="G101" i="24"/>
  <c r="D101" i="24"/>
  <c r="I100" i="24"/>
  <c r="G100" i="24"/>
  <c r="H100" i="24" s="1"/>
  <c r="D100" i="24"/>
  <c r="I99" i="24"/>
  <c r="G99" i="24"/>
  <c r="D99" i="24"/>
  <c r="I98" i="24"/>
  <c r="G98" i="24"/>
  <c r="H98" i="24"/>
  <c r="D98" i="24"/>
  <c r="I97" i="24"/>
  <c r="G97" i="24"/>
  <c r="D97" i="24"/>
  <c r="I96" i="24"/>
  <c r="H96" i="24" s="1"/>
  <c r="G96" i="24"/>
  <c r="D96" i="24"/>
  <c r="I95" i="24"/>
  <c r="G95" i="24"/>
  <c r="D95" i="24"/>
  <c r="I94" i="24"/>
  <c r="G94" i="24"/>
  <c r="H94" i="24" s="1"/>
  <c r="D94" i="24"/>
  <c r="I93" i="24"/>
  <c r="G93" i="24"/>
  <c r="D93" i="24"/>
  <c r="I92" i="24"/>
  <c r="G92" i="24"/>
  <c r="H92" i="24"/>
  <c r="D92" i="24"/>
  <c r="I91" i="24"/>
  <c r="G91" i="24"/>
  <c r="D91" i="24"/>
  <c r="I90" i="24"/>
  <c r="G90" i="24"/>
  <c r="H90" i="24" s="1"/>
  <c r="D90" i="24"/>
  <c r="I89" i="24"/>
  <c r="G89" i="24"/>
  <c r="D89" i="24"/>
  <c r="I88" i="24"/>
  <c r="H88" i="24" s="1"/>
  <c r="G88" i="24"/>
  <c r="D88" i="24"/>
  <c r="I87" i="24"/>
  <c r="G87" i="24"/>
  <c r="D87" i="24"/>
  <c r="I86" i="24"/>
  <c r="G86" i="24"/>
  <c r="D86" i="24"/>
  <c r="I85" i="24"/>
  <c r="G85" i="24"/>
  <c r="D85" i="24"/>
  <c r="I84" i="24"/>
  <c r="G84" i="24"/>
  <c r="H84" i="24" s="1"/>
  <c r="D84" i="24"/>
  <c r="I83" i="24"/>
  <c r="G83" i="24"/>
  <c r="D83" i="24"/>
  <c r="I82" i="24"/>
  <c r="G82" i="24"/>
  <c r="H82" i="24"/>
  <c r="D82" i="24"/>
  <c r="I81" i="24"/>
  <c r="G81" i="24"/>
  <c r="D81" i="24"/>
  <c r="I80" i="24"/>
  <c r="H80" i="24" s="1"/>
  <c r="G80" i="24"/>
  <c r="D80" i="24"/>
  <c r="I79" i="24"/>
  <c r="G79" i="24"/>
  <c r="D79" i="24"/>
  <c r="I78" i="24"/>
  <c r="G78" i="24"/>
  <c r="H78" i="24" s="1"/>
  <c r="D78" i="24"/>
  <c r="I77" i="24"/>
  <c r="G77" i="24"/>
  <c r="D77" i="24"/>
  <c r="I76" i="24"/>
  <c r="G76" i="24"/>
  <c r="H76" i="24"/>
  <c r="D76" i="24"/>
  <c r="I75" i="24"/>
  <c r="G75" i="24"/>
  <c r="D75" i="24"/>
  <c r="I74" i="24"/>
  <c r="G74" i="24"/>
  <c r="H74" i="24" s="1"/>
  <c r="D74" i="24"/>
  <c r="I73" i="24"/>
  <c r="G73" i="24"/>
  <c r="D73" i="24"/>
  <c r="I72" i="24"/>
  <c r="H72" i="24" s="1"/>
  <c r="G72" i="24"/>
  <c r="D72" i="24"/>
  <c r="I71" i="24"/>
  <c r="G71" i="24"/>
  <c r="D71" i="24"/>
  <c r="I70" i="24"/>
  <c r="G70" i="24"/>
  <c r="H70" i="24" s="1"/>
  <c r="D70" i="24"/>
  <c r="I69" i="24"/>
  <c r="G69" i="24"/>
  <c r="D69" i="24"/>
  <c r="I68" i="24"/>
  <c r="G68" i="24"/>
  <c r="H68" i="24" s="1"/>
  <c r="D68" i="24"/>
  <c r="I67" i="24"/>
  <c r="G67" i="24"/>
  <c r="D67" i="24"/>
  <c r="I66" i="24"/>
  <c r="G66" i="24"/>
  <c r="H66" i="24"/>
  <c r="D66" i="24"/>
  <c r="I65" i="24"/>
  <c r="G65" i="24"/>
  <c r="D65" i="24"/>
  <c r="I64" i="24"/>
  <c r="H64" i="24" s="1"/>
  <c r="G64" i="24"/>
  <c r="D64" i="24"/>
  <c r="I63" i="24"/>
  <c r="G63" i="24"/>
  <c r="D63" i="24"/>
  <c r="I62" i="24"/>
  <c r="G62" i="24"/>
  <c r="H62" i="24" s="1"/>
  <c r="D62" i="24"/>
  <c r="I61" i="24"/>
  <c r="G61" i="24"/>
  <c r="D61" i="24"/>
  <c r="I60" i="24"/>
  <c r="G60" i="24"/>
  <c r="H60" i="24"/>
  <c r="D60" i="24"/>
  <c r="I59" i="24"/>
  <c r="G59" i="24"/>
  <c r="D59" i="24"/>
  <c r="I58" i="24"/>
  <c r="G58" i="24"/>
  <c r="H58" i="24" s="1"/>
  <c r="D58" i="24"/>
  <c r="I57" i="24"/>
  <c r="G57" i="24"/>
  <c r="D57" i="24"/>
  <c r="I56" i="24"/>
  <c r="H56" i="24" s="1"/>
  <c r="G56" i="24"/>
  <c r="D56" i="24"/>
  <c r="I55" i="24"/>
  <c r="G55" i="24"/>
  <c r="D55" i="24"/>
  <c r="I54" i="24"/>
  <c r="G54" i="24"/>
  <c r="H54" i="24" s="1"/>
  <c r="D54" i="24"/>
  <c r="I53" i="24"/>
  <c r="G53" i="24"/>
  <c r="D53" i="24"/>
  <c r="I52" i="24"/>
  <c r="G52" i="24"/>
  <c r="H52" i="24" s="1"/>
  <c r="D52" i="24"/>
  <c r="I51" i="24"/>
  <c r="G51" i="24"/>
  <c r="D51" i="24"/>
  <c r="I50" i="24"/>
  <c r="G50" i="24"/>
  <c r="H50" i="24"/>
  <c r="D50" i="24"/>
  <c r="I49" i="24"/>
  <c r="G49" i="24"/>
  <c r="D49" i="24"/>
  <c r="I48" i="24"/>
  <c r="H48" i="24" s="1"/>
  <c r="G48" i="24"/>
  <c r="D48" i="24"/>
  <c r="I47" i="24"/>
  <c r="G47" i="24"/>
  <c r="D47" i="24"/>
  <c r="I46" i="24"/>
  <c r="G46" i="24"/>
  <c r="H46" i="24" s="1"/>
  <c r="D46" i="24"/>
  <c r="I45" i="24"/>
  <c r="G45" i="24"/>
  <c r="D45" i="24"/>
  <c r="I44" i="24"/>
  <c r="G44" i="24"/>
  <c r="H44" i="24"/>
  <c r="D44" i="24"/>
  <c r="I43" i="24"/>
  <c r="G43" i="24"/>
  <c r="D43" i="24"/>
  <c r="I42" i="24"/>
  <c r="G42" i="24"/>
  <c r="H42" i="24" s="1"/>
  <c r="D42" i="24"/>
  <c r="I41" i="24"/>
  <c r="G41" i="24"/>
  <c r="D41" i="24"/>
  <c r="I40" i="24"/>
  <c r="H40" i="24" s="1"/>
  <c r="G40" i="24"/>
  <c r="D40" i="24"/>
  <c r="I39" i="24"/>
  <c r="G39" i="24"/>
  <c r="D39" i="24"/>
  <c r="I38" i="24"/>
  <c r="G38" i="24"/>
  <c r="H38" i="24" s="1"/>
  <c r="D38" i="24"/>
  <c r="I37" i="24"/>
  <c r="G37" i="24"/>
  <c r="D37" i="24"/>
  <c r="I36" i="24"/>
  <c r="G36" i="24"/>
  <c r="H36" i="24" s="1"/>
  <c r="D36" i="24"/>
  <c r="I35" i="24"/>
  <c r="G35" i="24"/>
  <c r="D35" i="24"/>
  <c r="I34" i="24"/>
  <c r="G34" i="24"/>
  <c r="H34" i="24"/>
  <c r="D34" i="24"/>
  <c r="I33" i="24"/>
  <c r="G33" i="24"/>
  <c r="D33" i="24"/>
  <c r="I32" i="24"/>
  <c r="H32" i="24" s="1"/>
  <c r="G32" i="24"/>
  <c r="D32" i="24"/>
  <c r="I31" i="24"/>
  <c r="G31" i="24"/>
  <c r="D31" i="24"/>
  <c r="I30" i="24"/>
  <c r="G30" i="24"/>
  <c r="H30" i="24" s="1"/>
  <c r="D30" i="24"/>
  <c r="I29" i="24"/>
  <c r="G29" i="24"/>
  <c r="D29" i="24"/>
  <c r="I28" i="24"/>
  <c r="G28" i="24"/>
  <c r="H28" i="24"/>
  <c r="D28" i="24"/>
  <c r="I27" i="24"/>
  <c r="G27" i="24"/>
  <c r="D27" i="24"/>
  <c r="I26" i="24"/>
  <c r="G26" i="24"/>
  <c r="H26" i="24" s="1"/>
  <c r="D26" i="24"/>
  <c r="I25" i="24"/>
  <c r="G25" i="24"/>
  <c r="D25" i="24"/>
  <c r="I24" i="24"/>
  <c r="H24" i="24" s="1"/>
  <c r="G24" i="24"/>
  <c r="D24" i="24"/>
  <c r="I23" i="24"/>
  <c r="G23" i="24"/>
  <c r="D23" i="24"/>
  <c r="I22" i="24"/>
  <c r="G22" i="24"/>
  <c r="H22" i="24" s="1"/>
  <c r="D22" i="24"/>
  <c r="I21" i="24"/>
  <c r="G21" i="24"/>
  <c r="D21" i="24"/>
  <c r="I20" i="24"/>
  <c r="G20" i="24"/>
  <c r="H20" i="24" s="1"/>
  <c r="D20" i="24"/>
  <c r="I19" i="24"/>
  <c r="G19" i="24"/>
  <c r="D19" i="24"/>
  <c r="I18" i="24"/>
  <c r="G18" i="24"/>
  <c r="H18" i="24"/>
  <c r="D18" i="24"/>
  <c r="I17" i="24"/>
  <c r="G17" i="24"/>
  <c r="D17" i="24"/>
  <c r="I16" i="24"/>
  <c r="H16" i="24" s="1"/>
  <c r="G16" i="24"/>
  <c r="D16" i="24"/>
  <c r="I15" i="24"/>
  <c r="G15" i="24"/>
  <c r="D15" i="24"/>
  <c r="J12" i="24"/>
  <c r="E12" i="3" s="1"/>
  <c r="M11" i="24"/>
  <c r="M3" i="24"/>
  <c r="D24" i="18"/>
  <c r="G24" i="18"/>
  <c r="I24" i="18"/>
  <c r="D25" i="18"/>
  <c r="G25" i="18"/>
  <c r="F25" i="18" s="1"/>
  <c r="I25" i="18"/>
  <c r="D26" i="18"/>
  <c r="G26" i="18"/>
  <c r="I26" i="18"/>
  <c r="F26" i="18" s="1"/>
  <c r="D27" i="18"/>
  <c r="G27" i="18"/>
  <c r="F27" i="18" s="1"/>
  <c r="I27" i="18"/>
  <c r="D28" i="18"/>
  <c r="G28" i="18"/>
  <c r="F28" i="18"/>
  <c r="I28" i="18"/>
  <c r="D29" i="18"/>
  <c r="G29" i="18"/>
  <c r="F29" i="18" s="1"/>
  <c r="I29" i="18"/>
  <c r="D30" i="18"/>
  <c r="G30" i="18"/>
  <c r="I30" i="18"/>
  <c r="F30" i="18" s="1"/>
  <c r="D31" i="18"/>
  <c r="G31" i="18"/>
  <c r="F31" i="18" s="1"/>
  <c r="I31" i="18"/>
  <c r="D32" i="18"/>
  <c r="G32" i="18"/>
  <c r="F32" i="18"/>
  <c r="I32" i="18"/>
  <c r="D33" i="18"/>
  <c r="G33" i="18"/>
  <c r="F33" i="18" s="1"/>
  <c r="I33" i="18"/>
  <c r="D34" i="18"/>
  <c r="G34" i="18"/>
  <c r="I34" i="18"/>
  <c r="F34" i="18" s="1"/>
  <c r="D35" i="18"/>
  <c r="G35" i="18"/>
  <c r="F35" i="18" s="1"/>
  <c r="I35" i="18"/>
  <c r="D36" i="18"/>
  <c r="G36" i="18"/>
  <c r="I36" i="18"/>
  <c r="F36" i="18" s="1"/>
  <c r="D37" i="18"/>
  <c r="G37" i="18"/>
  <c r="F37" i="18" s="1"/>
  <c r="I37" i="18"/>
  <c r="D38" i="18"/>
  <c r="G38" i="18"/>
  <c r="I38" i="18"/>
  <c r="F38" i="18" s="1"/>
  <c r="D39" i="18"/>
  <c r="G39" i="18"/>
  <c r="F39" i="18" s="1"/>
  <c r="I39" i="18"/>
  <c r="D40" i="18"/>
  <c r="G40" i="18"/>
  <c r="F40" i="18"/>
  <c r="I40" i="18"/>
  <c r="D41" i="18"/>
  <c r="G41" i="18"/>
  <c r="F41" i="18" s="1"/>
  <c r="I41" i="18"/>
  <c r="D42" i="18"/>
  <c r="G42" i="18"/>
  <c r="I42" i="18"/>
  <c r="F42" i="18" s="1"/>
  <c r="D43" i="18"/>
  <c r="G43" i="18"/>
  <c r="F43" i="18" s="1"/>
  <c r="I43" i="18"/>
  <c r="D44" i="18"/>
  <c r="G44" i="18"/>
  <c r="F44" i="18"/>
  <c r="I44" i="18"/>
  <c r="D45" i="18"/>
  <c r="G45" i="18"/>
  <c r="F45" i="18" s="1"/>
  <c r="I45" i="18"/>
  <c r="D46" i="18"/>
  <c r="G46" i="18"/>
  <c r="I46" i="18"/>
  <c r="F46" i="18" s="1"/>
  <c r="D47" i="18"/>
  <c r="G47" i="18"/>
  <c r="F47" i="18" s="1"/>
  <c r="I47" i="18"/>
  <c r="D48" i="18"/>
  <c r="G48" i="18"/>
  <c r="F48" i="18"/>
  <c r="I48" i="18"/>
  <c r="D49" i="18"/>
  <c r="G49" i="18"/>
  <c r="F49" i="18" s="1"/>
  <c r="I49" i="18"/>
  <c r="D50" i="18"/>
  <c r="G50" i="18"/>
  <c r="I50" i="18"/>
  <c r="F50" i="18" s="1"/>
  <c r="D51" i="18"/>
  <c r="G51" i="18"/>
  <c r="F51" i="18" s="1"/>
  <c r="I51" i="18"/>
  <c r="D52" i="18"/>
  <c r="G52" i="18"/>
  <c r="I52" i="18"/>
  <c r="F52" i="18" s="1"/>
  <c r="D53" i="18"/>
  <c r="G53" i="18"/>
  <c r="F53" i="18" s="1"/>
  <c r="I53" i="18"/>
  <c r="D54" i="18"/>
  <c r="G54" i="18"/>
  <c r="I54" i="18"/>
  <c r="F54" i="18" s="1"/>
  <c r="D55" i="18"/>
  <c r="G55" i="18"/>
  <c r="F55" i="18" s="1"/>
  <c r="I55" i="18"/>
  <c r="D56" i="18"/>
  <c r="G56" i="18"/>
  <c r="F56" i="18"/>
  <c r="I56" i="18"/>
  <c r="D57" i="18"/>
  <c r="G57" i="18"/>
  <c r="F57" i="18" s="1"/>
  <c r="I57" i="18"/>
  <c r="D58" i="18"/>
  <c r="G58" i="18"/>
  <c r="I58" i="18"/>
  <c r="F58" i="18" s="1"/>
  <c r="D59" i="18"/>
  <c r="G59" i="18"/>
  <c r="F59" i="18" s="1"/>
  <c r="I59" i="18"/>
  <c r="D60" i="18"/>
  <c r="G60" i="18"/>
  <c r="F60" i="18"/>
  <c r="I60" i="18"/>
  <c r="D61" i="18"/>
  <c r="G61" i="18"/>
  <c r="F61" i="18" s="1"/>
  <c r="I61" i="18"/>
  <c r="D62" i="18"/>
  <c r="G62" i="18"/>
  <c r="I62" i="18"/>
  <c r="F62" i="18" s="1"/>
  <c r="D63" i="18"/>
  <c r="G63" i="18"/>
  <c r="F63" i="18" s="1"/>
  <c r="I63" i="18"/>
  <c r="D64" i="18"/>
  <c r="G64" i="18"/>
  <c r="F64" i="18"/>
  <c r="I64" i="18"/>
  <c r="D65" i="18"/>
  <c r="G65" i="18"/>
  <c r="F65" i="18" s="1"/>
  <c r="I65" i="18"/>
  <c r="D66" i="18"/>
  <c r="G66" i="18"/>
  <c r="I66" i="18"/>
  <c r="F66" i="18" s="1"/>
  <c r="D67" i="18"/>
  <c r="G67" i="18"/>
  <c r="F67" i="18" s="1"/>
  <c r="I67" i="18"/>
  <c r="D68" i="18"/>
  <c r="G68" i="18"/>
  <c r="I68" i="18"/>
  <c r="F68" i="18" s="1"/>
  <c r="D69" i="18"/>
  <c r="G69" i="18"/>
  <c r="I69" i="18"/>
  <c r="D70" i="18"/>
  <c r="G70" i="18"/>
  <c r="I70" i="18"/>
  <c r="F70" i="18" s="1"/>
  <c r="D71" i="18"/>
  <c r="G71" i="18"/>
  <c r="F71" i="18" s="1"/>
  <c r="I71" i="18"/>
  <c r="D72" i="18"/>
  <c r="G72" i="18"/>
  <c r="F72" i="18"/>
  <c r="I72" i="18"/>
  <c r="D73" i="18"/>
  <c r="G73" i="18"/>
  <c r="I73" i="18"/>
  <c r="D74" i="18"/>
  <c r="G74" i="18"/>
  <c r="F74" i="18" s="1"/>
  <c r="I74" i="18"/>
  <c r="D75" i="18"/>
  <c r="G75" i="18"/>
  <c r="I75" i="18"/>
  <c r="D76" i="18"/>
  <c r="G76" i="18"/>
  <c r="F76" i="18"/>
  <c r="I76" i="18"/>
  <c r="D77" i="18"/>
  <c r="G77" i="18"/>
  <c r="I77" i="18"/>
  <c r="D78" i="18"/>
  <c r="G78" i="18"/>
  <c r="F78" i="18" s="1"/>
  <c r="I78" i="18"/>
  <c r="D79" i="18"/>
  <c r="G79" i="18"/>
  <c r="F79" i="18" s="1"/>
  <c r="I79" i="18"/>
  <c r="D80" i="18"/>
  <c r="G80" i="18"/>
  <c r="F80" i="18"/>
  <c r="I80" i="18"/>
  <c r="D81" i="18"/>
  <c r="G81" i="18"/>
  <c r="I81" i="18"/>
  <c r="D82" i="18"/>
  <c r="G82" i="18"/>
  <c r="I82" i="18"/>
  <c r="F82" i="18" s="1"/>
  <c r="D83" i="18"/>
  <c r="G83" i="18"/>
  <c r="F83" i="18" s="1"/>
  <c r="I83" i="18"/>
  <c r="D84" i="18"/>
  <c r="G84" i="18"/>
  <c r="F84" i="18" s="1"/>
  <c r="I84" i="18"/>
  <c r="D85" i="18"/>
  <c r="G85" i="18"/>
  <c r="I85" i="18"/>
  <c r="D86" i="18"/>
  <c r="G86" i="18"/>
  <c r="F86" i="18" s="1"/>
  <c r="I86" i="18"/>
  <c r="D87" i="18"/>
  <c r="G87" i="18"/>
  <c r="F87" i="18" s="1"/>
  <c r="I87" i="18"/>
  <c r="D88" i="18"/>
  <c r="G88" i="18"/>
  <c r="F88" i="18"/>
  <c r="I88" i="18"/>
  <c r="D89" i="18"/>
  <c r="G89" i="18"/>
  <c r="I89" i="18"/>
  <c r="D90" i="18"/>
  <c r="G90" i="18"/>
  <c r="F90" i="18" s="1"/>
  <c r="I90" i="18"/>
  <c r="D91" i="18"/>
  <c r="G91" i="18"/>
  <c r="I91" i="18"/>
  <c r="D92" i="18"/>
  <c r="G92" i="18"/>
  <c r="F92" i="18"/>
  <c r="I92" i="18"/>
  <c r="D93" i="18"/>
  <c r="G93" i="18"/>
  <c r="F93" i="18" s="1"/>
  <c r="I93" i="18"/>
  <c r="D94" i="18"/>
  <c r="G94" i="18"/>
  <c r="F94" i="18" s="1"/>
  <c r="I94" i="18"/>
  <c r="D95" i="18"/>
  <c r="G95" i="18"/>
  <c r="F95" i="18" s="1"/>
  <c r="I95" i="18"/>
  <c r="D96" i="18"/>
  <c r="G96" i="18"/>
  <c r="F96" i="18"/>
  <c r="I96" i="18"/>
  <c r="D97" i="18"/>
  <c r="G97" i="18"/>
  <c r="I97" i="18"/>
  <c r="D98" i="18"/>
  <c r="G98" i="18"/>
  <c r="I98" i="18"/>
  <c r="F98" i="18" s="1"/>
  <c r="D99" i="18"/>
  <c r="G99" i="18"/>
  <c r="F99" i="18" s="1"/>
  <c r="I99" i="18"/>
  <c r="D100" i="18"/>
  <c r="G100" i="18"/>
  <c r="F100" i="18" s="1"/>
  <c r="I100" i="18"/>
  <c r="D101" i="18"/>
  <c r="G101" i="18"/>
  <c r="I101" i="18"/>
  <c r="D102" i="18"/>
  <c r="G102" i="18"/>
  <c r="F102" i="18" s="1"/>
  <c r="I102" i="18"/>
  <c r="D103" i="18"/>
  <c r="G103" i="18"/>
  <c r="F103" i="18" s="1"/>
  <c r="I103" i="18"/>
  <c r="D104" i="18"/>
  <c r="G104" i="18"/>
  <c r="F104" i="18"/>
  <c r="I104" i="18"/>
  <c r="D105" i="18"/>
  <c r="G105" i="18"/>
  <c r="I105" i="18"/>
  <c r="D106" i="18"/>
  <c r="G106" i="18"/>
  <c r="F106" i="18" s="1"/>
  <c r="I106" i="18"/>
  <c r="D107" i="18"/>
  <c r="G107" i="18"/>
  <c r="I107" i="18"/>
  <c r="D108" i="18"/>
  <c r="G108" i="18"/>
  <c r="F108" i="18"/>
  <c r="I108" i="18"/>
  <c r="D109" i="18"/>
  <c r="G109" i="18"/>
  <c r="F109" i="18" s="1"/>
  <c r="I109" i="18"/>
  <c r="D110" i="18"/>
  <c r="G110" i="18"/>
  <c r="F110" i="18" s="1"/>
  <c r="I110" i="18"/>
  <c r="D111" i="18"/>
  <c r="G111" i="18"/>
  <c r="F111" i="18" s="1"/>
  <c r="I111" i="18"/>
  <c r="D112" i="18"/>
  <c r="G112" i="18"/>
  <c r="F112" i="18"/>
  <c r="I112" i="18"/>
  <c r="D113" i="18"/>
  <c r="G113" i="18"/>
  <c r="I113" i="18"/>
  <c r="D114" i="18"/>
  <c r="G114" i="18"/>
  <c r="I114" i="18"/>
  <c r="F114" i="18" s="1"/>
  <c r="D115" i="18"/>
  <c r="G115" i="18"/>
  <c r="F115" i="18" s="1"/>
  <c r="I115" i="18"/>
  <c r="D116" i="18"/>
  <c r="G116" i="18"/>
  <c r="F116" i="18" s="1"/>
  <c r="I116" i="18"/>
  <c r="D117" i="18"/>
  <c r="G117" i="18"/>
  <c r="I117" i="18"/>
  <c r="D118" i="18"/>
  <c r="G118" i="18"/>
  <c r="F118" i="18" s="1"/>
  <c r="I118" i="18"/>
  <c r="D119" i="18"/>
  <c r="G119" i="18"/>
  <c r="F119" i="18" s="1"/>
  <c r="I119" i="18"/>
  <c r="D120" i="18"/>
  <c r="G120" i="18"/>
  <c r="F120" i="18"/>
  <c r="I120" i="18"/>
  <c r="I23" i="23"/>
  <c r="G23" i="23"/>
  <c r="D23" i="23"/>
  <c r="I22" i="23"/>
  <c r="G22" i="23"/>
  <c r="I21" i="23"/>
  <c r="G21" i="23"/>
  <c r="H21" i="23" s="1"/>
  <c r="I20" i="23"/>
  <c r="G20" i="23"/>
  <c r="H20" i="23" s="1"/>
  <c r="I19" i="23"/>
  <c r="G19" i="23"/>
  <c r="H19" i="23"/>
  <c r="I18" i="23"/>
  <c r="G18" i="23"/>
  <c r="H18" i="23" s="1"/>
  <c r="I17" i="23"/>
  <c r="G17" i="23"/>
  <c r="H17" i="23"/>
  <c r="I16" i="23"/>
  <c r="G16" i="23"/>
  <c r="H16" i="23" s="1"/>
  <c r="H12" i="23" s="1"/>
  <c r="D10" i="3" s="1"/>
  <c r="I15" i="23"/>
  <c r="G15" i="23"/>
  <c r="H15" i="23" s="1"/>
  <c r="J12" i="23"/>
  <c r="E10" i="3"/>
  <c r="M11" i="23"/>
  <c r="D22" i="23"/>
  <c r="M3" i="23"/>
  <c r="J12" i="18"/>
  <c r="E11" i="3" s="1"/>
  <c r="I16" i="18"/>
  <c r="I17" i="18"/>
  <c r="I18" i="18"/>
  <c r="I19" i="18"/>
  <c r="I20" i="18"/>
  <c r="I21" i="18"/>
  <c r="I22" i="18"/>
  <c r="I23" i="18"/>
  <c r="H23" i="18" s="1"/>
  <c r="I15" i="18"/>
  <c r="G16" i="18"/>
  <c r="G17" i="18"/>
  <c r="G18" i="18"/>
  <c r="G19" i="18"/>
  <c r="G20" i="18"/>
  <c r="G21" i="18"/>
  <c r="G22" i="18"/>
  <c r="G23" i="18"/>
  <c r="G15" i="18"/>
  <c r="D22" i="18"/>
  <c r="D23" i="18"/>
  <c r="M11" i="18"/>
  <c r="A241" i="22"/>
  <c r="R241" i="22"/>
  <c r="A240" i="22"/>
  <c r="R240" i="22" s="1"/>
  <c r="A239" i="22"/>
  <c r="R239" i="22"/>
  <c r="A238" i="22"/>
  <c r="R238" i="22"/>
  <c r="P237" i="22"/>
  <c r="O237" i="22"/>
  <c r="N237" i="22"/>
  <c r="M237" i="22"/>
  <c r="L237" i="22"/>
  <c r="K237" i="22"/>
  <c r="J237" i="22"/>
  <c r="I237" i="22"/>
  <c r="H237" i="22"/>
  <c r="A237" i="22"/>
  <c r="R237" i="22" s="1"/>
  <c r="P236" i="22"/>
  <c r="O236" i="22"/>
  <c r="N236" i="22"/>
  <c r="M236" i="22"/>
  <c r="L236" i="22"/>
  <c r="K236" i="22"/>
  <c r="J236" i="22"/>
  <c r="I236" i="22"/>
  <c r="H236" i="22"/>
  <c r="A236" i="22"/>
  <c r="R236" i="22" s="1"/>
  <c r="P235" i="22"/>
  <c r="O235" i="22"/>
  <c r="N235" i="22"/>
  <c r="M235" i="22"/>
  <c r="L235" i="22"/>
  <c r="K235" i="22"/>
  <c r="J235" i="22"/>
  <c r="I235" i="22"/>
  <c r="H235" i="22"/>
  <c r="A235" i="22"/>
  <c r="R235" i="22"/>
  <c r="P234" i="22"/>
  <c r="O234" i="22"/>
  <c r="N234" i="22"/>
  <c r="M234" i="22"/>
  <c r="L234" i="22"/>
  <c r="K234" i="22"/>
  <c r="J234" i="22"/>
  <c r="I234" i="22"/>
  <c r="H234" i="22"/>
  <c r="A234" i="22"/>
  <c r="R234" i="22" s="1"/>
  <c r="A233" i="22"/>
  <c r="R233" i="22" s="1"/>
  <c r="A232" i="22"/>
  <c r="R232" i="22" s="1"/>
  <c r="A231" i="22"/>
  <c r="R231" i="22" s="1"/>
  <c r="A230" i="22"/>
  <c r="R230" i="22" s="1"/>
  <c r="A229" i="22"/>
  <c r="R229" i="22" s="1"/>
  <c r="A228" i="22"/>
  <c r="R228" i="22" s="1"/>
  <c r="A227" i="22"/>
  <c r="R227" i="22" s="1"/>
  <c r="A226" i="22"/>
  <c r="R226" i="22"/>
  <c r="A225" i="22"/>
  <c r="R225" i="22" s="1"/>
  <c r="A224" i="22"/>
  <c r="R224" i="22" s="1"/>
  <c r="A223" i="22"/>
  <c r="R223" i="22"/>
  <c r="A222" i="22"/>
  <c r="R222" i="22" s="1"/>
  <c r="A221" i="22"/>
  <c r="R221" i="22" s="1"/>
  <c r="A220" i="22"/>
  <c r="R220" i="22" s="1"/>
  <c r="A219" i="22"/>
  <c r="R219" i="22" s="1"/>
  <c r="A218" i="22"/>
  <c r="R218" i="22" s="1"/>
  <c r="A217" i="22"/>
  <c r="R217" i="22" s="1"/>
  <c r="A216" i="22"/>
  <c r="R216" i="22" s="1"/>
  <c r="A215" i="22"/>
  <c r="R215" i="22"/>
  <c r="A214" i="22"/>
  <c r="R214" i="22" s="1"/>
  <c r="A213" i="22"/>
  <c r="R213" i="22" s="1"/>
  <c r="A212" i="22"/>
  <c r="R212" i="22" s="1"/>
  <c r="A211" i="22"/>
  <c r="R211" i="22" s="1"/>
  <c r="A210" i="22"/>
  <c r="R210" i="22"/>
  <c r="A209" i="22"/>
  <c r="R209" i="22" s="1"/>
  <c r="A208" i="22"/>
  <c r="R208" i="22" s="1"/>
  <c r="A207" i="22"/>
  <c r="R207" i="22"/>
  <c r="A206" i="22"/>
  <c r="R206" i="22" s="1"/>
  <c r="A205" i="22"/>
  <c r="R205" i="22" s="1"/>
  <c r="A204" i="22"/>
  <c r="R204" i="22" s="1"/>
  <c r="A203" i="22"/>
  <c r="R203" i="22"/>
  <c r="A202" i="22"/>
  <c r="R202" i="22" s="1"/>
  <c r="A201" i="22"/>
  <c r="R201" i="22" s="1"/>
  <c r="A200" i="22"/>
  <c r="R200" i="22" s="1"/>
  <c r="A199" i="22"/>
  <c r="R199" i="22" s="1"/>
  <c r="A198" i="22"/>
  <c r="R198" i="22"/>
  <c r="A197" i="22"/>
  <c r="R197" i="22" s="1"/>
  <c r="A196" i="22"/>
  <c r="R196" i="22" s="1"/>
  <c r="A195" i="22"/>
  <c r="R195" i="22" s="1"/>
  <c r="A194" i="22"/>
  <c r="R194" i="22"/>
  <c r="A193" i="22"/>
  <c r="R193" i="22" s="1"/>
  <c r="A192" i="22"/>
  <c r="R192" i="22" s="1"/>
  <c r="A191" i="22"/>
  <c r="R191" i="22"/>
  <c r="A190" i="22"/>
  <c r="R190" i="22" s="1"/>
  <c r="A189" i="22"/>
  <c r="R189" i="22" s="1"/>
  <c r="A188" i="22"/>
  <c r="R188" i="22" s="1"/>
  <c r="A187" i="22"/>
  <c r="R187" i="22" s="1"/>
  <c r="A186" i="22"/>
  <c r="R186" i="22"/>
  <c r="A185" i="22"/>
  <c r="R185" i="22" s="1"/>
  <c r="A184" i="22"/>
  <c r="R184" i="22" s="1"/>
  <c r="A183" i="22"/>
  <c r="R183" i="22" s="1"/>
  <c r="A182" i="22"/>
  <c r="R182" i="22" s="1"/>
  <c r="A181" i="22"/>
  <c r="R181" i="22" s="1"/>
  <c r="A180" i="22"/>
  <c r="R180" i="22" s="1"/>
  <c r="A179" i="22"/>
  <c r="R179" i="22" s="1"/>
  <c r="A178" i="22"/>
  <c r="R178" i="22" s="1"/>
  <c r="A177" i="22"/>
  <c r="R177" i="22" s="1"/>
  <c r="A176" i="22"/>
  <c r="R176" i="22" s="1"/>
  <c r="A175" i="22"/>
  <c r="R175" i="22"/>
  <c r="A174" i="22"/>
  <c r="R174" i="22" s="1"/>
  <c r="A173" i="22"/>
  <c r="R173" i="22" s="1"/>
  <c r="A172" i="22"/>
  <c r="R172" i="22" s="1"/>
  <c r="A171" i="22"/>
  <c r="R171" i="22" s="1"/>
  <c r="A170" i="22"/>
  <c r="R170" i="22"/>
  <c r="P169" i="22"/>
  <c r="O169" i="22"/>
  <c r="N169" i="22"/>
  <c r="M169" i="22"/>
  <c r="L169" i="22"/>
  <c r="K169" i="22"/>
  <c r="J169" i="22"/>
  <c r="I169" i="22"/>
  <c r="H169" i="22"/>
  <c r="A169" i="22"/>
  <c r="R169" i="22"/>
  <c r="A168" i="22"/>
  <c r="R168" i="22"/>
  <c r="A167" i="22"/>
  <c r="R167" i="22"/>
  <c r="A166" i="22"/>
  <c r="R166" i="22"/>
  <c r="A165" i="22"/>
  <c r="R165" i="22"/>
  <c r="P164" i="22"/>
  <c r="O164" i="22"/>
  <c r="N164" i="22"/>
  <c r="M164" i="22"/>
  <c r="L164" i="22"/>
  <c r="K164" i="22"/>
  <c r="J164" i="22"/>
  <c r="I164" i="22"/>
  <c r="H164" i="22"/>
  <c r="A164" i="22"/>
  <c r="R164" i="22" s="1"/>
  <c r="P163" i="22"/>
  <c r="O163" i="22"/>
  <c r="N163" i="22"/>
  <c r="M163" i="22"/>
  <c r="L163" i="22"/>
  <c r="K163" i="22"/>
  <c r="J163" i="22"/>
  <c r="I163" i="22"/>
  <c r="H163" i="22"/>
  <c r="A163" i="22"/>
  <c r="R163" i="22" s="1"/>
  <c r="P162" i="22"/>
  <c r="P166" i="22" s="1"/>
  <c r="O162" i="22"/>
  <c r="O166" i="22" s="1"/>
  <c r="N162" i="22"/>
  <c r="N166" i="22" s="1"/>
  <c r="M162" i="22"/>
  <c r="M166" i="22" s="1"/>
  <c r="L162" i="22"/>
  <c r="L166" i="22"/>
  <c r="K162" i="22"/>
  <c r="K166" i="22"/>
  <c r="J162" i="22"/>
  <c r="J166" i="22"/>
  <c r="I162" i="22"/>
  <c r="I166" i="22" s="1"/>
  <c r="H162" i="22"/>
  <c r="H166" i="22"/>
  <c r="A162" i="22"/>
  <c r="R162" i="22" s="1"/>
  <c r="P161" i="22"/>
  <c r="P165" i="22" s="1"/>
  <c r="O161" i="22"/>
  <c r="O165" i="22" s="1"/>
  <c r="N161" i="22"/>
  <c r="N165" i="22"/>
  <c r="M161" i="22"/>
  <c r="M165" i="22"/>
  <c r="L161" i="22"/>
  <c r="L165" i="22"/>
  <c r="K161" i="22"/>
  <c r="K165" i="22" s="1"/>
  <c r="J161" i="22"/>
  <c r="J165" i="22" s="1"/>
  <c r="I161" i="22"/>
  <c r="I165" i="22"/>
  <c r="H161" i="22"/>
  <c r="H165" i="22" s="1"/>
  <c r="A161" i="22"/>
  <c r="R161" i="22" s="1"/>
  <c r="A160" i="22"/>
  <c r="R160" i="22"/>
  <c r="A159" i="22"/>
  <c r="R159" i="22"/>
  <c r="A158" i="22"/>
  <c r="R158" i="22"/>
  <c r="A157" i="22"/>
  <c r="R157" i="22" s="1"/>
  <c r="A156" i="22"/>
  <c r="R156" i="22" s="1"/>
  <c r="A155" i="22"/>
  <c r="R155" i="22" s="1"/>
  <c r="A154" i="22"/>
  <c r="R154" i="22"/>
  <c r="A153" i="22"/>
  <c r="R153" i="22" s="1"/>
  <c r="A152" i="22"/>
  <c r="R152" i="22"/>
  <c r="A151" i="22"/>
  <c r="R151" i="22"/>
  <c r="A150" i="22"/>
  <c r="R150" i="22"/>
  <c r="A149" i="22"/>
  <c r="R149" i="22" s="1"/>
  <c r="A148" i="22"/>
  <c r="R148" i="22" s="1"/>
  <c r="A147" i="22"/>
  <c r="R147" i="22" s="1"/>
  <c r="P146" i="22"/>
  <c r="O146" i="22"/>
  <c r="N146" i="22"/>
  <c r="M146" i="22"/>
  <c r="L146" i="22"/>
  <c r="K146" i="22"/>
  <c r="J146" i="22"/>
  <c r="I146" i="22"/>
  <c r="H146" i="22"/>
  <c r="A146" i="22"/>
  <c r="R146" i="22"/>
  <c r="P145" i="22"/>
  <c r="O145" i="22"/>
  <c r="N145" i="22"/>
  <c r="M145" i="22"/>
  <c r="L145" i="22"/>
  <c r="K145" i="22"/>
  <c r="J145" i="22"/>
  <c r="I145" i="22"/>
  <c r="H145" i="22"/>
  <c r="A145" i="22"/>
  <c r="R145" i="22" s="1"/>
  <c r="A144" i="22"/>
  <c r="R144" i="22" s="1"/>
  <c r="A143" i="22"/>
  <c r="R143" i="22" s="1"/>
  <c r="A142" i="22"/>
  <c r="R142" i="22" s="1"/>
  <c r="A141" i="22"/>
  <c r="R141" i="22"/>
  <c r="P140" i="22"/>
  <c r="O140" i="22"/>
  <c r="N140" i="22"/>
  <c r="M140" i="22"/>
  <c r="L140" i="22"/>
  <c r="K140" i="22"/>
  <c r="J140" i="22"/>
  <c r="I140" i="22"/>
  <c r="H140" i="22"/>
  <c r="A140" i="22"/>
  <c r="R140" i="22" s="1"/>
  <c r="P139" i="22"/>
  <c r="O139" i="22"/>
  <c r="N139" i="22"/>
  <c r="M139" i="22"/>
  <c r="L139" i="22"/>
  <c r="K139" i="22"/>
  <c r="J139" i="22"/>
  <c r="I139" i="22"/>
  <c r="H139" i="22"/>
  <c r="A139" i="22"/>
  <c r="R139" i="22" s="1"/>
  <c r="P138" i="22"/>
  <c r="P142" i="22"/>
  <c r="O138" i="22"/>
  <c r="O142" i="22" s="1"/>
  <c r="N138" i="22"/>
  <c r="N142" i="22" s="1"/>
  <c r="M138" i="22"/>
  <c r="M142" i="22" s="1"/>
  <c r="L138" i="22"/>
  <c r="L142" i="22"/>
  <c r="K138" i="22"/>
  <c r="K142" i="22"/>
  <c r="J138" i="22"/>
  <c r="J142" i="22"/>
  <c r="I138" i="22"/>
  <c r="I142" i="22" s="1"/>
  <c r="H138" i="22"/>
  <c r="H142" i="22" s="1"/>
  <c r="A138" i="22"/>
  <c r="R138" i="22"/>
  <c r="P137" i="22"/>
  <c r="P141" i="22" s="1"/>
  <c r="O137" i="22"/>
  <c r="O141" i="22" s="1"/>
  <c r="N137" i="22"/>
  <c r="N141" i="22"/>
  <c r="M137" i="22"/>
  <c r="M141" i="22"/>
  <c r="L137" i="22"/>
  <c r="L141" i="22"/>
  <c r="K137" i="22"/>
  <c r="K141" i="22" s="1"/>
  <c r="J137" i="22"/>
  <c r="J141" i="22" s="1"/>
  <c r="I137" i="22"/>
  <c r="I141" i="22" s="1"/>
  <c r="H137" i="22"/>
  <c r="H141" i="22"/>
  <c r="A137" i="22"/>
  <c r="R137" i="22" s="1"/>
  <c r="A136" i="22"/>
  <c r="R136" i="22"/>
  <c r="A135" i="22"/>
  <c r="R135" i="22"/>
  <c r="A134" i="22"/>
  <c r="R134" i="22"/>
  <c r="A133" i="22"/>
  <c r="R133" i="22" s="1"/>
  <c r="A132" i="22"/>
  <c r="R132" i="22" s="1"/>
  <c r="A131" i="22"/>
  <c r="R131" i="22" s="1"/>
  <c r="P130" i="22"/>
  <c r="O130" i="22"/>
  <c r="N130" i="22"/>
  <c r="M130" i="22"/>
  <c r="L130" i="22"/>
  <c r="K130" i="22"/>
  <c r="J130" i="22"/>
  <c r="I130" i="22"/>
  <c r="H130" i="22"/>
  <c r="A130" i="22"/>
  <c r="R130" i="22"/>
  <c r="P129" i="22"/>
  <c r="O129" i="22"/>
  <c r="N129" i="22"/>
  <c r="M129" i="22"/>
  <c r="L129" i="22"/>
  <c r="K129" i="22"/>
  <c r="J129" i="22"/>
  <c r="I129" i="22"/>
  <c r="H129" i="22"/>
  <c r="A129" i="22"/>
  <c r="R129" i="22" s="1"/>
  <c r="P128" i="22"/>
  <c r="O128" i="22"/>
  <c r="N128" i="22"/>
  <c r="M128" i="22"/>
  <c r="L128" i="22"/>
  <c r="K128" i="22"/>
  <c r="J128" i="22"/>
  <c r="I128" i="22"/>
  <c r="H128" i="22"/>
  <c r="A128" i="22"/>
  <c r="R128" i="22"/>
  <c r="P127" i="22"/>
  <c r="O127" i="22"/>
  <c r="N127" i="22"/>
  <c r="M127" i="22"/>
  <c r="L127" i="22"/>
  <c r="K127" i="22"/>
  <c r="J127" i="22"/>
  <c r="I127" i="22"/>
  <c r="H127" i="22"/>
  <c r="A127" i="22"/>
  <c r="R127" i="22" s="1"/>
  <c r="A126" i="22"/>
  <c r="R126" i="22"/>
  <c r="A125" i="22"/>
  <c r="R125" i="22"/>
  <c r="A124" i="22"/>
  <c r="R124" i="22"/>
  <c r="A123" i="22"/>
  <c r="R123" i="22" s="1"/>
  <c r="A122" i="22"/>
  <c r="R122" i="22"/>
  <c r="A121" i="22"/>
  <c r="R121" i="22" s="1"/>
  <c r="A120" i="22"/>
  <c r="R120" i="22" s="1"/>
  <c r="A119" i="22"/>
  <c r="R119" i="22" s="1"/>
  <c r="A118" i="22"/>
  <c r="R118" i="22"/>
  <c r="A117" i="22"/>
  <c r="R117" i="22"/>
  <c r="A116" i="22"/>
  <c r="R116" i="22"/>
  <c r="A115" i="22"/>
  <c r="R115" i="22" s="1"/>
  <c r="A114" i="22"/>
  <c r="R114" i="22" s="1"/>
  <c r="A113" i="22"/>
  <c r="R113" i="22"/>
  <c r="A112" i="22"/>
  <c r="R112" i="22" s="1"/>
  <c r="A111" i="22"/>
  <c r="R111" i="22" s="1"/>
  <c r="P110" i="22"/>
  <c r="N110" i="22"/>
  <c r="M110" i="22"/>
  <c r="L110" i="22"/>
  <c r="K110" i="22"/>
  <c r="J110" i="22"/>
  <c r="I110" i="22"/>
  <c r="H110" i="22"/>
  <c r="A110" i="22"/>
  <c r="R110" i="22"/>
  <c r="A109" i="22"/>
  <c r="R109" i="22"/>
  <c r="A108" i="22"/>
  <c r="R108" i="22"/>
  <c r="P107" i="22"/>
  <c r="N107" i="22"/>
  <c r="M107" i="22"/>
  <c r="L107" i="22"/>
  <c r="K107" i="22"/>
  <c r="J107" i="22"/>
  <c r="I107" i="22"/>
  <c r="H107" i="22"/>
  <c r="A107" i="22"/>
  <c r="R107" i="22" s="1"/>
  <c r="A106" i="22"/>
  <c r="R106" i="22" s="1"/>
  <c r="A105" i="22"/>
  <c r="R105" i="22" s="1"/>
  <c r="P104" i="22"/>
  <c r="N104" i="22"/>
  <c r="M104" i="22"/>
  <c r="L104" i="22"/>
  <c r="K104" i="22"/>
  <c r="J104" i="22"/>
  <c r="I104" i="22"/>
  <c r="H104" i="22"/>
  <c r="A104" i="22"/>
  <c r="R104" i="22" s="1"/>
  <c r="A103" i="22"/>
  <c r="R103" i="22" s="1"/>
  <c r="A102" i="22"/>
  <c r="R102" i="22" s="1"/>
  <c r="P101" i="22"/>
  <c r="N101" i="22"/>
  <c r="M101" i="22"/>
  <c r="L101" i="22"/>
  <c r="K101" i="22"/>
  <c r="J101" i="22"/>
  <c r="I101" i="22"/>
  <c r="H101" i="22"/>
  <c r="A101" i="22"/>
  <c r="R101" i="22" s="1"/>
  <c r="A100" i="22"/>
  <c r="R100" i="22" s="1"/>
  <c r="A99" i="22"/>
  <c r="R99" i="22" s="1"/>
  <c r="A98" i="22"/>
  <c r="R98" i="22"/>
  <c r="A97" i="22"/>
  <c r="R97" i="22" s="1"/>
  <c r="A96" i="22"/>
  <c r="R96" i="22" s="1"/>
  <c r="A95" i="22"/>
  <c r="R95" i="22" s="1"/>
  <c r="A94" i="22"/>
  <c r="R94" i="22" s="1"/>
  <c r="A93" i="22"/>
  <c r="R93" i="22"/>
  <c r="A92" i="22"/>
  <c r="R92" i="22" s="1"/>
  <c r="A91" i="22"/>
  <c r="R91" i="22" s="1"/>
  <c r="A90" i="22"/>
  <c r="R90" i="22" s="1"/>
  <c r="A89" i="22"/>
  <c r="R89" i="22" s="1"/>
  <c r="A88" i="22"/>
  <c r="R88" i="22" s="1"/>
  <c r="A87" i="22"/>
  <c r="R87" i="22" s="1"/>
  <c r="A86" i="22"/>
  <c r="R86" i="22" s="1"/>
  <c r="A85" i="22"/>
  <c r="R85" i="22" s="1"/>
  <c r="A84" i="22"/>
  <c r="R84" i="22" s="1"/>
  <c r="A83" i="22"/>
  <c r="R83" i="22" s="1"/>
  <c r="A82" i="22"/>
  <c r="R82" i="22"/>
  <c r="A81" i="22"/>
  <c r="R81" i="22" s="1"/>
  <c r="A80" i="22"/>
  <c r="R80" i="22" s="1"/>
  <c r="A79" i="22"/>
  <c r="R79" i="22" s="1"/>
  <c r="A78" i="22"/>
  <c r="R78" i="22" s="1"/>
  <c r="A77" i="22"/>
  <c r="R77" i="22"/>
  <c r="A76" i="22"/>
  <c r="R76" i="22" s="1"/>
  <c r="A75" i="22"/>
  <c r="R75" i="22" s="1"/>
  <c r="P74" i="22"/>
  <c r="O74" i="22"/>
  <c r="N74" i="22"/>
  <c r="M74" i="22"/>
  <c r="L74" i="22"/>
  <c r="K74" i="22"/>
  <c r="J74" i="22"/>
  <c r="I74" i="22"/>
  <c r="H74" i="22"/>
  <c r="A74" i="22"/>
  <c r="R74" i="22" s="1"/>
  <c r="P73" i="22"/>
  <c r="O73" i="22"/>
  <c r="N73" i="22"/>
  <c r="M73" i="22"/>
  <c r="L73" i="22"/>
  <c r="K73" i="22"/>
  <c r="J73" i="22"/>
  <c r="I73" i="22"/>
  <c r="H73" i="22"/>
  <c r="A73" i="22"/>
  <c r="R73" i="22" s="1"/>
  <c r="A72" i="22"/>
  <c r="R72" i="22" s="1"/>
  <c r="P71" i="22"/>
  <c r="O71" i="22"/>
  <c r="N71" i="22"/>
  <c r="M71" i="22"/>
  <c r="L71" i="22"/>
  <c r="K71" i="22"/>
  <c r="J71" i="22"/>
  <c r="I71" i="22"/>
  <c r="H71" i="22"/>
  <c r="A71" i="22"/>
  <c r="R71" i="22" s="1"/>
  <c r="P70" i="22"/>
  <c r="O70" i="22"/>
  <c r="N70" i="22"/>
  <c r="M70" i="22"/>
  <c r="L70" i="22"/>
  <c r="K70" i="22"/>
  <c r="J70" i="22"/>
  <c r="I70" i="22"/>
  <c r="H70" i="22"/>
  <c r="A70" i="22"/>
  <c r="R70" i="22" s="1"/>
  <c r="A69" i="22"/>
  <c r="R69" i="22" s="1"/>
  <c r="P68" i="22"/>
  <c r="O68" i="22"/>
  <c r="N68" i="22"/>
  <c r="M68" i="22"/>
  <c r="L68" i="22"/>
  <c r="K68" i="22"/>
  <c r="J68" i="22"/>
  <c r="I68" i="22"/>
  <c r="H68" i="22"/>
  <c r="A68" i="22"/>
  <c r="R68" i="22" s="1"/>
  <c r="P67" i="22"/>
  <c r="O67" i="22"/>
  <c r="N67" i="22"/>
  <c r="M67" i="22"/>
  <c r="L67" i="22"/>
  <c r="K67" i="22"/>
  <c r="J67" i="22"/>
  <c r="I67" i="22"/>
  <c r="H67" i="22"/>
  <c r="A67" i="22"/>
  <c r="R67" i="22" s="1"/>
  <c r="A66" i="22"/>
  <c r="R66" i="22" s="1"/>
  <c r="P65" i="22"/>
  <c r="O65" i="22"/>
  <c r="N65" i="22"/>
  <c r="M65" i="22"/>
  <c r="L65" i="22"/>
  <c r="K65" i="22"/>
  <c r="J65" i="22"/>
  <c r="I65" i="22"/>
  <c r="H65" i="22"/>
  <c r="A65" i="22"/>
  <c r="R65" i="22" s="1"/>
  <c r="A64" i="22"/>
  <c r="R64" i="22"/>
  <c r="A63" i="22"/>
  <c r="R63" i="22"/>
  <c r="A62" i="22"/>
  <c r="R62" i="22" s="1"/>
  <c r="A61" i="22"/>
  <c r="R61" i="22" s="1"/>
  <c r="A60" i="22"/>
  <c r="R60" i="22"/>
  <c r="A59" i="22"/>
  <c r="R59" i="22"/>
  <c r="A58" i="22"/>
  <c r="R58" i="22" s="1"/>
  <c r="A57" i="22"/>
  <c r="R57" i="22" s="1"/>
  <c r="A56" i="22"/>
  <c r="R56" i="22"/>
  <c r="A55" i="22"/>
  <c r="R55" i="22"/>
  <c r="A54" i="22"/>
  <c r="R54" i="22" s="1"/>
  <c r="A53" i="22"/>
  <c r="R53" i="22" s="1"/>
  <c r="A52" i="22"/>
  <c r="R52" i="22"/>
  <c r="A51" i="22"/>
  <c r="R51" i="22"/>
  <c r="P50" i="22"/>
  <c r="O50" i="22"/>
  <c r="N50" i="22"/>
  <c r="M50" i="22"/>
  <c r="L50" i="22"/>
  <c r="K50" i="22"/>
  <c r="J50" i="22"/>
  <c r="I50" i="22"/>
  <c r="H50" i="22"/>
  <c r="A50" i="22"/>
  <c r="R50" i="22" s="1"/>
  <c r="A49" i="22"/>
  <c r="R49" i="22" s="1"/>
  <c r="A48" i="22"/>
  <c r="R48" i="22" s="1"/>
  <c r="A47" i="22"/>
  <c r="R47" i="22" s="1"/>
  <c r="P46" i="22"/>
  <c r="O46" i="22"/>
  <c r="N46" i="22"/>
  <c r="M46" i="22"/>
  <c r="L46" i="22"/>
  <c r="K46" i="22"/>
  <c r="J46" i="22"/>
  <c r="I46" i="22"/>
  <c r="H46" i="22"/>
  <c r="A46" i="22"/>
  <c r="R46" i="22" s="1"/>
  <c r="A45" i="22"/>
  <c r="R45" i="22" s="1"/>
  <c r="A44" i="22"/>
  <c r="R44" i="22" s="1"/>
  <c r="A43" i="22"/>
  <c r="R43" i="22" s="1"/>
  <c r="P42" i="22"/>
  <c r="O42" i="22"/>
  <c r="N42" i="22"/>
  <c r="M42" i="22"/>
  <c r="L42" i="22"/>
  <c r="K42" i="22"/>
  <c r="J42" i="22"/>
  <c r="I42" i="22"/>
  <c r="H42" i="22"/>
  <c r="A42" i="22"/>
  <c r="R42" i="22" s="1"/>
  <c r="A41" i="22"/>
  <c r="R41" i="22" s="1"/>
  <c r="A40" i="22"/>
  <c r="R40" i="22" s="1"/>
  <c r="A39" i="22"/>
  <c r="R39" i="22" s="1"/>
  <c r="P38" i="22"/>
  <c r="O38" i="22"/>
  <c r="N38" i="22"/>
  <c r="M38" i="22"/>
  <c r="L38" i="22"/>
  <c r="K38" i="22"/>
  <c r="J38" i="22"/>
  <c r="I38" i="22"/>
  <c r="H38" i="22"/>
  <c r="A38" i="22"/>
  <c r="R38" i="22"/>
  <c r="A37" i="22"/>
  <c r="R37" i="22"/>
  <c r="A36" i="22"/>
  <c r="R36" i="22" s="1"/>
  <c r="A35" i="22"/>
  <c r="R35" i="22" s="1"/>
  <c r="A34" i="22"/>
  <c r="R34" i="22"/>
  <c r="P33" i="22"/>
  <c r="P34" i="22"/>
  <c r="O33" i="22"/>
  <c r="O34" i="22" s="1"/>
  <c r="N33" i="22"/>
  <c r="N34" i="22" s="1"/>
  <c r="M33" i="22"/>
  <c r="M34" i="22"/>
  <c r="L33" i="22"/>
  <c r="L34" i="22"/>
  <c r="K33" i="22"/>
  <c r="K34" i="22" s="1"/>
  <c r="J33" i="22"/>
  <c r="J34" i="22" s="1"/>
  <c r="I33" i="22"/>
  <c r="I34" i="22"/>
  <c r="H33" i="22"/>
  <c r="H34" i="22"/>
  <c r="A33" i="22"/>
  <c r="R33" i="22" s="1"/>
  <c r="A32" i="22"/>
  <c r="R32" i="22" s="1"/>
  <c r="A31" i="22"/>
  <c r="R31" i="22"/>
  <c r="A30" i="22"/>
  <c r="R30" i="22"/>
  <c r="P29" i="22"/>
  <c r="P30" i="22" s="1"/>
  <c r="O29" i="22"/>
  <c r="O30" i="22" s="1"/>
  <c r="N29" i="22"/>
  <c r="N30" i="22"/>
  <c r="M29" i="22"/>
  <c r="M30" i="22"/>
  <c r="L29" i="22"/>
  <c r="L30" i="22" s="1"/>
  <c r="K29" i="22"/>
  <c r="K30" i="22" s="1"/>
  <c r="J29" i="22"/>
  <c r="J30" i="22"/>
  <c r="I29" i="22"/>
  <c r="I30" i="22"/>
  <c r="H29" i="22"/>
  <c r="H30" i="22" s="1"/>
  <c r="A29" i="22"/>
  <c r="R29" i="22" s="1"/>
  <c r="A28" i="22"/>
  <c r="R28" i="22"/>
  <c r="A27" i="22"/>
  <c r="R27" i="22"/>
  <c r="A26" i="22"/>
  <c r="R26" i="22" s="1"/>
  <c r="P25" i="22"/>
  <c r="P26" i="22" s="1"/>
  <c r="O25" i="22"/>
  <c r="O26" i="22"/>
  <c r="N25" i="22"/>
  <c r="N26" i="22"/>
  <c r="M25" i="22"/>
  <c r="M26" i="22" s="1"/>
  <c r="L25" i="22"/>
  <c r="L26" i="22" s="1"/>
  <c r="K25" i="22"/>
  <c r="K26" i="22"/>
  <c r="J25" i="22"/>
  <c r="J26" i="22"/>
  <c r="I25" i="22"/>
  <c r="I26" i="22" s="1"/>
  <c r="H25" i="22"/>
  <c r="H26" i="22" s="1"/>
  <c r="A25" i="22"/>
  <c r="R25" i="22"/>
  <c r="A24" i="22"/>
  <c r="R24" i="22"/>
  <c r="A23" i="22"/>
  <c r="R23" i="22" s="1"/>
  <c r="A22" i="22"/>
  <c r="R22" i="22" s="1"/>
  <c r="P21" i="22"/>
  <c r="P22" i="22"/>
  <c r="O21" i="22"/>
  <c r="O22" i="22"/>
  <c r="N21" i="22"/>
  <c r="N22" i="22" s="1"/>
  <c r="M21" i="22"/>
  <c r="M22" i="22" s="1"/>
  <c r="L21" i="22"/>
  <c r="L22" i="22"/>
  <c r="K21" i="22"/>
  <c r="K22" i="22"/>
  <c r="J21" i="22"/>
  <c r="J22" i="22" s="1"/>
  <c r="I21" i="22"/>
  <c r="I22" i="22" s="1"/>
  <c r="H21" i="22"/>
  <c r="H22" i="22"/>
  <c r="A21" i="22"/>
  <c r="R21" i="22"/>
  <c r="A20" i="22"/>
  <c r="R20" i="22" s="1"/>
  <c r="A19" i="22"/>
  <c r="R19" i="22" s="1"/>
  <c r="P18" i="22"/>
  <c r="O18" i="22"/>
  <c r="N18" i="22"/>
  <c r="M18" i="22"/>
  <c r="L18" i="22"/>
  <c r="K18" i="22"/>
  <c r="J18" i="22"/>
  <c r="I18" i="22"/>
  <c r="H18" i="22"/>
  <c r="A18" i="22"/>
  <c r="R18" i="22" s="1"/>
  <c r="A17" i="22"/>
  <c r="R17" i="22" s="1"/>
  <c r="A16" i="22"/>
  <c r="R16" i="22"/>
  <c r="A15" i="22"/>
  <c r="R15" i="22" s="1"/>
  <c r="P14" i="22"/>
  <c r="O14" i="22"/>
  <c r="N14" i="22"/>
  <c r="M14" i="22"/>
  <c r="L14" i="22"/>
  <c r="K14" i="22"/>
  <c r="J14" i="22"/>
  <c r="I14" i="22"/>
  <c r="H14" i="22"/>
  <c r="A14" i="22"/>
  <c r="R14" i="22"/>
  <c r="A13" i="22"/>
  <c r="R13" i="22" s="1"/>
  <c r="A12" i="22"/>
  <c r="R12" i="22" s="1"/>
  <c r="A11" i="22"/>
  <c r="R11" i="22"/>
  <c r="P10" i="22"/>
  <c r="O10" i="22"/>
  <c r="N10" i="22"/>
  <c r="M10" i="22"/>
  <c r="L10" i="22"/>
  <c r="K10" i="22"/>
  <c r="J10" i="22"/>
  <c r="I10" i="22"/>
  <c r="H10" i="22"/>
  <c r="A10" i="22"/>
  <c r="R10" i="22" s="1"/>
  <c r="A9" i="22"/>
  <c r="R9" i="22"/>
  <c r="A8" i="22"/>
  <c r="R8" i="22"/>
  <c r="A7" i="22"/>
  <c r="R7" i="22" s="1"/>
  <c r="P6" i="22"/>
  <c r="O6" i="22"/>
  <c r="N6" i="22"/>
  <c r="M6" i="22"/>
  <c r="L6" i="22"/>
  <c r="K6" i="22"/>
  <c r="J6" i="22"/>
  <c r="I6" i="22"/>
  <c r="H6" i="22"/>
  <c r="A6" i="22"/>
  <c r="R6" i="22" s="1"/>
  <c r="A5" i="22"/>
  <c r="R5" i="22" s="1"/>
  <c r="A4" i="22"/>
  <c r="R4" i="22"/>
  <c r="A3" i="22"/>
  <c r="L48" i="21"/>
  <c r="K48" i="21"/>
  <c r="O23" i="21"/>
  <c r="Q24" i="21" s="1"/>
  <c r="B11" i="21" s="1"/>
  <c r="J19" i="21"/>
  <c r="J17" i="21"/>
  <c r="L16" i="21"/>
  <c r="J16" i="21"/>
  <c r="J15" i="21"/>
  <c r="J14" i="21"/>
  <c r="J13" i="21"/>
  <c r="L12" i="21"/>
  <c r="J12" i="21"/>
  <c r="R11" i="21"/>
  <c r="P12" i="21" s="1"/>
  <c r="J11" i="21"/>
  <c r="J10" i="21"/>
  <c r="J9" i="21"/>
  <c r="M8" i="21"/>
  <c r="J8" i="21"/>
  <c r="M7" i="21"/>
  <c r="J7" i="21"/>
  <c r="M6" i="21"/>
  <c r="J6" i="21"/>
  <c r="M5" i="21"/>
  <c r="J5" i="21"/>
  <c r="M4" i="21"/>
  <c r="J4" i="21"/>
  <c r="K21" i="21"/>
  <c r="B9" i="15"/>
  <c r="D9" i="15"/>
  <c r="F9" i="15"/>
  <c r="F6" i="15"/>
  <c r="F5" i="15"/>
  <c r="F4" i="15"/>
  <c r="B48" i="3"/>
  <c r="F35" i="1"/>
  <c r="B28" i="2"/>
  <c r="R3" i="22"/>
  <c r="M3" i="18"/>
  <c r="D15" i="18"/>
  <c r="F15" i="18"/>
  <c r="F15" i="27"/>
  <c r="F17" i="27"/>
  <c r="F19" i="27"/>
  <c r="F21" i="27"/>
  <c r="F23" i="27"/>
  <c r="F25" i="27"/>
  <c r="F27" i="27"/>
  <c r="F29" i="27"/>
  <c r="F31" i="27"/>
  <c r="F33" i="27"/>
  <c r="F35" i="27"/>
  <c r="F37" i="27"/>
  <c r="F39" i="27"/>
  <c r="F41" i="27"/>
  <c r="F43" i="27"/>
  <c r="F45" i="27"/>
  <c r="F47" i="27"/>
  <c r="F49" i="27"/>
  <c r="F51" i="27"/>
  <c r="F53" i="27"/>
  <c r="F55" i="27"/>
  <c r="F57" i="27"/>
  <c r="F59" i="27"/>
  <c r="F61" i="27"/>
  <c r="F63" i="27"/>
  <c r="F65" i="27"/>
  <c r="F67" i="27"/>
  <c r="F69" i="27"/>
  <c r="F71" i="27"/>
  <c r="F73" i="27"/>
  <c r="F75" i="27"/>
  <c r="F77" i="27"/>
  <c r="F79" i="27"/>
  <c r="F81" i="27"/>
  <c r="F83" i="27"/>
  <c r="F85" i="27"/>
  <c r="F87" i="27"/>
  <c r="F89" i="27"/>
  <c r="F91" i="27"/>
  <c r="F93" i="27"/>
  <c r="F95" i="27"/>
  <c r="F97" i="27"/>
  <c r="F99" i="27"/>
  <c r="F101" i="27"/>
  <c r="F103" i="27"/>
  <c r="F105" i="27"/>
  <c r="F107" i="27"/>
  <c r="F109" i="27"/>
  <c r="F111" i="27"/>
  <c r="F113" i="27"/>
  <c r="F115" i="27"/>
  <c r="F117" i="27"/>
  <c r="F119" i="27"/>
  <c r="F15" i="26"/>
  <c r="F17" i="26"/>
  <c r="F19" i="26"/>
  <c r="F21" i="26"/>
  <c r="F23" i="26"/>
  <c r="F25" i="26"/>
  <c r="F27" i="26"/>
  <c r="F29" i="26"/>
  <c r="F31" i="26"/>
  <c r="F33" i="26"/>
  <c r="F35" i="26"/>
  <c r="F37" i="26"/>
  <c r="F39" i="26"/>
  <c r="F41" i="26"/>
  <c r="F43" i="26"/>
  <c r="F45" i="26"/>
  <c r="F47" i="26"/>
  <c r="F49" i="26"/>
  <c r="F51" i="26"/>
  <c r="F53" i="26"/>
  <c r="F55" i="26"/>
  <c r="F57" i="26"/>
  <c r="F59" i="26"/>
  <c r="F61" i="26"/>
  <c r="F63" i="26"/>
  <c r="F65" i="26"/>
  <c r="F67" i="26"/>
  <c r="F69" i="26"/>
  <c r="F71" i="26"/>
  <c r="F73" i="26"/>
  <c r="F75" i="26"/>
  <c r="F77" i="26"/>
  <c r="F79" i="26"/>
  <c r="F81" i="26"/>
  <c r="F83" i="26"/>
  <c r="F85" i="26"/>
  <c r="F87" i="26"/>
  <c r="F89" i="26"/>
  <c r="F91" i="26"/>
  <c r="F93" i="26"/>
  <c r="F95" i="26"/>
  <c r="F97" i="26"/>
  <c r="F99" i="26"/>
  <c r="F101" i="26"/>
  <c r="F103" i="26"/>
  <c r="F105" i="26"/>
  <c r="F107" i="26"/>
  <c r="F109" i="26"/>
  <c r="F111" i="26"/>
  <c r="F113" i="26"/>
  <c r="F115" i="26"/>
  <c r="F117" i="26"/>
  <c r="F119" i="26"/>
  <c r="F15" i="25"/>
  <c r="F17" i="25"/>
  <c r="F19" i="25"/>
  <c r="F21" i="25"/>
  <c r="F23" i="25"/>
  <c r="F25" i="25"/>
  <c r="F27" i="25"/>
  <c r="F29" i="25"/>
  <c r="F31" i="25"/>
  <c r="F33" i="25"/>
  <c r="F35" i="25"/>
  <c r="F37" i="25"/>
  <c r="F39" i="25"/>
  <c r="F41" i="25"/>
  <c r="F43" i="25"/>
  <c r="F45" i="25"/>
  <c r="F47" i="25"/>
  <c r="F49" i="25"/>
  <c r="F51" i="25"/>
  <c r="F53" i="25"/>
  <c r="F55" i="25"/>
  <c r="F57" i="25"/>
  <c r="F59" i="25"/>
  <c r="F61" i="25"/>
  <c r="F63" i="25"/>
  <c r="F65" i="25"/>
  <c r="F67" i="25"/>
  <c r="F69" i="25"/>
  <c r="F71" i="25"/>
  <c r="F73" i="25"/>
  <c r="F75" i="25"/>
  <c r="F77" i="25"/>
  <c r="F79" i="25"/>
  <c r="F81" i="25"/>
  <c r="F83" i="25"/>
  <c r="F85" i="25"/>
  <c r="F87" i="25"/>
  <c r="F89" i="25"/>
  <c r="F91" i="25"/>
  <c r="F93" i="25"/>
  <c r="F95" i="25"/>
  <c r="F97" i="25"/>
  <c r="F99" i="25"/>
  <c r="F101" i="25"/>
  <c r="F103" i="25"/>
  <c r="F105" i="25"/>
  <c r="F107" i="25"/>
  <c r="F109" i="25"/>
  <c r="F111" i="25"/>
  <c r="F113" i="25"/>
  <c r="F115" i="25"/>
  <c r="F117" i="25"/>
  <c r="F119" i="25"/>
  <c r="F15" i="24"/>
  <c r="F17" i="24"/>
  <c r="F19" i="24"/>
  <c r="F21" i="24"/>
  <c r="F23" i="24"/>
  <c r="F25" i="24"/>
  <c r="F27" i="24"/>
  <c r="F29" i="24"/>
  <c r="F31" i="24"/>
  <c r="F33" i="24"/>
  <c r="F35" i="24"/>
  <c r="F37" i="24"/>
  <c r="F39" i="24"/>
  <c r="F41" i="24"/>
  <c r="F43" i="24"/>
  <c r="F45" i="24"/>
  <c r="F47" i="24"/>
  <c r="F49" i="24"/>
  <c r="F51" i="24"/>
  <c r="F53" i="24"/>
  <c r="F55" i="24"/>
  <c r="F57" i="24"/>
  <c r="F59" i="24"/>
  <c r="F61" i="24"/>
  <c r="F63" i="24"/>
  <c r="F65" i="24"/>
  <c r="F67" i="24"/>
  <c r="F69" i="24"/>
  <c r="F71" i="24"/>
  <c r="F73" i="24"/>
  <c r="F75" i="24"/>
  <c r="F77" i="24"/>
  <c r="F79" i="24"/>
  <c r="F81" i="24"/>
  <c r="F83" i="24"/>
  <c r="F85" i="24"/>
  <c r="F87" i="24"/>
  <c r="F89" i="24"/>
  <c r="F91" i="24"/>
  <c r="F93" i="24"/>
  <c r="F95" i="24"/>
  <c r="F97" i="24"/>
  <c r="F99" i="24"/>
  <c r="F101" i="24"/>
  <c r="F103" i="24"/>
  <c r="F105" i="24"/>
  <c r="F107" i="24"/>
  <c r="F109" i="24"/>
  <c r="F111" i="24"/>
  <c r="F113" i="24"/>
  <c r="F115" i="24"/>
  <c r="F117" i="24"/>
  <c r="F119" i="24"/>
  <c r="H18" i="18"/>
  <c r="H119" i="18"/>
  <c r="H117" i="18"/>
  <c r="H115" i="18"/>
  <c r="H113" i="18"/>
  <c r="H111" i="18"/>
  <c r="H109" i="18"/>
  <c r="H107" i="18"/>
  <c r="H105" i="18"/>
  <c r="H103" i="18"/>
  <c r="H101" i="18"/>
  <c r="H99" i="18"/>
  <c r="H97" i="18"/>
  <c r="H95" i="18"/>
  <c r="H93" i="18"/>
  <c r="H91" i="18"/>
  <c r="H89" i="18"/>
  <c r="H87" i="18"/>
  <c r="H85" i="18"/>
  <c r="H83" i="18"/>
  <c r="H81" i="18"/>
  <c r="H79" i="18"/>
  <c r="H77" i="18"/>
  <c r="H75" i="18"/>
  <c r="H73" i="18"/>
  <c r="H71" i="18"/>
  <c r="H69" i="18"/>
  <c r="H67" i="18"/>
  <c r="H65" i="18"/>
  <c r="H63" i="18"/>
  <c r="H61" i="18"/>
  <c r="H59" i="18"/>
  <c r="H57" i="18"/>
  <c r="H55" i="18"/>
  <c r="H53" i="18"/>
  <c r="H51" i="18"/>
  <c r="H49" i="18"/>
  <c r="H47" i="18"/>
  <c r="H45" i="18"/>
  <c r="H43" i="18"/>
  <c r="H41" i="18"/>
  <c r="H39" i="18"/>
  <c r="H37" i="18"/>
  <c r="H35" i="18"/>
  <c r="H33" i="18"/>
  <c r="H31" i="18"/>
  <c r="H29" i="18"/>
  <c r="H27" i="18"/>
  <c r="H25" i="18"/>
  <c r="F24" i="18"/>
  <c r="F16" i="27"/>
  <c r="F18" i="27"/>
  <c r="F20" i="27"/>
  <c r="F22" i="27"/>
  <c r="F24" i="27"/>
  <c r="F26" i="27"/>
  <c r="F28" i="27"/>
  <c r="F30" i="27"/>
  <c r="F32" i="27"/>
  <c r="F34" i="27"/>
  <c r="F36" i="27"/>
  <c r="F38" i="27"/>
  <c r="F40" i="27"/>
  <c r="F42" i="27"/>
  <c r="F44" i="27"/>
  <c r="F46" i="27"/>
  <c r="F48" i="27"/>
  <c r="F50" i="27"/>
  <c r="F52" i="27"/>
  <c r="F54" i="27"/>
  <c r="F56" i="27"/>
  <c r="F58" i="27"/>
  <c r="F60" i="27"/>
  <c r="F62" i="27"/>
  <c r="F64" i="27"/>
  <c r="F66" i="27"/>
  <c r="F68" i="27"/>
  <c r="F70" i="27"/>
  <c r="F72" i="27"/>
  <c r="F74" i="27"/>
  <c r="F76" i="27"/>
  <c r="F78" i="27"/>
  <c r="F80" i="27"/>
  <c r="F82" i="27"/>
  <c r="F84" i="27"/>
  <c r="F86" i="27"/>
  <c r="F88" i="27"/>
  <c r="F90" i="27"/>
  <c r="F92" i="27"/>
  <c r="F94" i="27"/>
  <c r="F96" i="27"/>
  <c r="F98" i="27"/>
  <c r="F100" i="27"/>
  <c r="F102" i="27"/>
  <c r="F104" i="27"/>
  <c r="F106" i="27"/>
  <c r="F108" i="27"/>
  <c r="F110" i="27"/>
  <c r="F112" i="27"/>
  <c r="F114" i="27"/>
  <c r="F116" i="27"/>
  <c r="F118" i="27"/>
  <c r="F120" i="27"/>
  <c r="F16" i="26"/>
  <c r="F18" i="26"/>
  <c r="F20" i="26"/>
  <c r="F22" i="26"/>
  <c r="F24" i="26"/>
  <c r="F26" i="26"/>
  <c r="F28" i="26"/>
  <c r="F30" i="26"/>
  <c r="F32" i="26"/>
  <c r="F34" i="26"/>
  <c r="F36" i="26"/>
  <c r="F38" i="26"/>
  <c r="F40" i="26"/>
  <c r="F42" i="26"/>
  <c r="F44" i="26"/>
  <c r="F46" i="26"/>
  <c r="F48" i="26"/>
  <c r="F50" i="26"/>
  <c r="F52" i="26"/>
  <c r="F54" i="26"/>
  <c r="F56" i="26"/>
  <c r="F58" i="26"/>
  <c r="F60" i="26"/>
  <c r="F62" i="26"/>
  <c r="F64" i="26"/>
  <c r="F66" i="26"/>
  <c r="F68" i="26"/>
  <c r="F70" i="26"/>
  <c r="F72" i="26"/>
  <c r="F74" i="26"/>
  <c r="F76" i="26"/>
  <c r="F78" i="26"/>
  <c r="F80" i="26"/>
  <c r="F82" i="26"/>
  <c r="F84" i="26"/>
  <c r="F86" i="26"/>
  <c r="F88" i="26"/>
  <c r="F90" i="26"/>
  <c r="F92" i="26"/>
  <c r="F94" i="26"/>
  <c r="F96" i="26"/>
  <c r="F98" i="26"/>
  <c r="F100" i="26"/>
  <c r="F102" i="26"/>
  <c r="F104" i="26"/>
  <c r="F106" i="26"/>
  <c r="F108" i="26"/>
  <c r="F110" i="26"/>
  <c r="F112" i="26"/>
  <c r="F114" i="26"/>
  <c r="F116" i="26"/>
  <c r="F118" i="26"/>
  <c r="F120" i="26"/>
  <c r="F16" i="25"/>
  <c r="F18" i="25"/>
  <c r="F20" i="25"/>
  <c r="F22" i="25"/>
  <c r="F24" i="25"/>
  <c r="F26" i="25"/>
  <c r="F28" i="25"/>
  <c r="F30" i="25"/>
  <c r="F32" i="25"/>
  <c r="F34" i="25"/>
  <c r="F36" i="25"/>
  <c r="F38" i="25"/>
  <c r="F40" i="25"/>
  <c r="F42" i="25"/>
  <c r="F44" i="25"/>
  <c r="F46" i="25"/>
  <c r="F48" i="25"/>
  <c r="F50" i="25"/>
  <c r="F52" i="25"/>
  <c r="F54" i="25"/>
  <c r="F56" i="25"/>
  <c r="F58" i="25"/>
  <c r="F60" i="25"/>
  <c r="F62" i="25"/>
  <c r="F64" i="25"/>
  <c r="F66" i="25"/>
  <c r="F68" i="25"/>
  <c r="F70" i="25"/>
  <c r="F72" i="25"/>
  <c r="F74" i="25"/>
  <c r="F76" i="25"/>
  <c r="F78" i="25"/>
  <c r="F80" i="25"/>
  <c r="F82" i="25"/>
  <c r="F84" i="25"/>
  <c r="F86" i="25"/>
  <c r="F88" i="25"/>
  <c r="F90" i="25"/>
  <c r="F92" i="25"/>
  <c r="F94" i="25"/>
  <c r="F96" i="25"/>
  <c r="F98" i="25"/>
  <c r="F100" i="25"/>
  <c r="F102" i="25"/>
  <c r="F104" i="25"/>
  <c r="F106" i="25"/>
  <c r="F108" i="25"/>
  <c r="F110" i="25"/>
  <c r="F112" i="25"/>
  <c r="F114" i="25"/>
  <c r="F116" i="25"/>
  <c r="F118" i="25"/>
  <c r="F120" i="25"/>
  <c r="F16" i="24"/>
  <c r="F18" i="24"/>
  <c r="F20" i="24"/>
  <c r="F22" i="24"/>
  <c r="F24" i="24"/>
  <c r="F26" i="24"/>
  <c r="F28" i="24"/>
  <c r="F30" i="24"/>
  <c r="F32" i="24"/>
  <c r="F34" i="24"/>
  <c r="F36" i="24"/>
  <c r="F38" i="24"/>
  <c r="F40" i="24"/>
  <c r="F42" i="24"/>
  <c r="F44" i="24"/>
  <c r="F46" i="24"/>
  <c r="F48" i="24"/>
  <c r="F50" i="24"/>
  <c r="F52" i="24"/>
  <c r="F54" i="24"/>
  <c r="F56" i="24"/>
  <c r="F58" i="24"/>
  <c r="F60" i="24"/>
  <c r="F62" i="24"/>
  <c r="F64" i="24"/>
  <c r="F66" i="24"/>
  <c r="F68" i="24"/>
  <c r="F70" i="24"/>
  <c r="F72" i="24"/>
  <c r="F74" i="24"/>
  <c r="F76" i="24"/>
  <c r="F78" i="24"/>
  <c r="F80" i="24"/>
  <c r="F82" i="24"/>
  <c r="F84" i="24"/>
  <c r="F86" i="24"/>
  <c r="F88" i="24"/>
  <c r="F90" i="24"/>
  <c r="F92" i="24"/>
  <c r="F94" i="24"/>
  <c r="F96" i="24"/>
  <c r="F98" i="24"/>
  <c r="F100" i="24"/>
  <c r="F102" i="24"/>
  <c r="F104" i="24"/>
  <c r="F106" i="24"/>
  <c r="F108" i="24"/>
  <c r="F110" i="24"/>
  <c r="F112" i="24"/>
  <c r="F114" i="24"/>
  <c r="F116" i="24"/>
  <c r="F118" i="24"/>
  <c r="F120" i="24"/>
  <c r="H120" i="18"/>
  <c r="H118" i="18"/>
  <c r="H116" i="18"/>
  <c r="H114" i="18"/>
  <c r="H112" i="18"/>
  <c r="H110" i="18"/>
  <c r="H108" i="18"/>
  <c r="H106" i="18"/>
  <c r="H104" i="18"/>
  <c r="H102" i="18"/>
  <c r="H100" i="18"/>
  <c r="H98" i="18"/>
  <c r="H96" i="18"/>
  <c r="H94" i="18"/>
  <c r="H92" i="18"/>
  <c r="H90" i="18"/>
  <c r="H88" i="18"/>
  <c r="H86" i="18"/>
  <c r="H84" i="18"/>
  <c r="H82" i="18"/>
  <c r="H80" i="18"/>
  <c r="H78" i="18"/>
  <c r="H76" i="18"/>
  <c r="H74" i="18"/>
  <c r="H72" i="18"/>
  <c r="H70" i="18"/>
  <c r="H68" i="18"/>
  <c r="H66" i="18"/>
  <c r="H64" i="18"/>
  <c r="H62" i="18"/>
  <c r="H60" i="18"/>
  <c r="H58" i="18"/>
  <c r="H56" i="18"/>
  <c r="H54" i="18"/>
  <c r="H52" i="18"/>
  <c r="H50" i="18"/>
  <c r="H48" i="18"/>
  <c r="H46" i="18"/>
  <c r="H44" i="18"/>
  <c r="H42" i="18"/>
  <c r="H40" i="18"/>
  <c r="H38" i="18"/>
  <c r="H36" i="18"/>
  <c r="H34" i="18"/>
  <c r="H32" i="18"/>
  <c r="H30" i="18"/>
  <c r="H28" i="18"/>
  <c r="H26" i="18"/>
  <c r="H24" i="18"/>
  <c r="H22" i="18"/>
  <c r="F22" i="18"/>
  <c r="H20" i="18"/>
  <c r="H17" i="18"/>
  <c r="H15" i="18"/>
  <c r="D17" i="18"/>
  <c r="D18" i="18"/>
  <c r="D20" i="18"/>
  <c r="D16" i="18"/>
  <c r="D19" i="18"/>
  <c r="D21" i="18"/>
  <c r="F16" i="18"/>
  <c r="F21" i="18"/>
  <c r="F19" i="18"/>
  <c r="F17" i="18"/>
  <c r="H21" i="18"/>
  <c r="H19" i="18"/>
  <c r="F23" i="18"/>
  <c r="F18" i="18"/>
  <c r="F20" i="18"/>
  <c r="H16" i="18"/>
  <c r="H23" i="23"/>
  <c r="H22" i="23"/>
  <c r="F22" i="23"/>
  <c r="F23" i="23"/>
  <c r="K20" i="21"/>
  <c r="K24" i="21"/>
  <c r="I24" i="21" s="1"/>
  <c r="J24" i="21" s="1"/>
  <c r="K22" i="21"/>
  <c r="I22" i="21" s="1"/>
  <c r="J22" i="21" s="1"/>
  <c r="K25" i="21"/>
  <c r="I25" i="21"/>
  <c r="K23" i="21"/>
  <c r="I23" i="21" s="1"/>
  <c r="J23" i="21" s="1"/>
  <c r="B9" i="21"/>
  <c r="I20" i="21"/>
  <c r="J20" i="21"/>
  <c r="H15" i="24"/>
  <c r="H17" i="24"/>
  <c r="H19" i="24"/>
  <c r="H21" i="24"/>
  <c r="H23" i="24"/>
  <c r="H25" i="24"/>
  <c r="H27" i="24"/>
  <c r="H29" i="24"/>
  <c r="H31" i="24"/>
  <c r="H33" i="24"/>
  <c r="H35" i="24"/>
  <c r="H37" i="24"/>
  <c r="H39" i="24"/>
  <c r="H41" i="24"/>
  <c r="H43" i="24"/>
  <c r="H45" i="24"/>
  <c r="H47" i="24"/>
  <c r="H49" i="24"/>
  <c r="H51" i="24"/>
  <c r="H53" i="24"/>
  <c r="H55" i="24"/>
  <c r="H57" i="24"/>
  <c r="H59" i="24"/>
  <c r="H61" i="24"/>
  <c r="H63" i="24"/>
  <c r="H65" i="24"/>
  <c r="H67" i="24"/>
  <c r="H69" i="24"/>
  <c r="H71" i="24"/>
  <c r="H73" i="24"/>
  <c r="H75" i="24"/>
  <c r="H77" i="24"/>
  <c r="H79" i="24"/>
  <c r="H81" i="24"/>
  <c r="H83" i="24"/>
  <c r="H85" i="24"/>
  <c r="H87" i="24"/>
  <c r="H89" i="24"/>
  <c r="H91" i="24"/>
  <c r="H93" i="24"/>
  <c r="H95" i="24"/>
  <c r="H97" i="24"/>
  <c r="H99" i="24"/>
  <c r="H101" i="24"/>
  <c r="H103" i="24"/>
  <c r="H105" i="24"/>
  <c r="H107" i="24"/>
  <c r="H109" i="24"/>
  <c r="H111" i="24"/>
  <c r="H113" i="24"/>
  <c r="H115" i="24"/>
  <c r="H117" i="24"/>
  <c r="H119" i="24"/>
  <c r="H15" i="27"/>
  <c r="H17" i="27"/>
  <c r="H19" i="27"/>
  <c r="H21" i="27"/>
  <c r="H23" i="27"/>
  <c r="H25" i="27"/>
  <c r="H27" i="27"/>
  <c r="H29" i="27"/>
  <c r="H31" i="27"/>
  <c r="H33" i="27"/>
  <c r="H35" i="27"/>
  <c r="H37" i="27"/>
  <c r="H39" i="27"/>
  <c r="H41" i="27"/>
  <c r="H43" i="27"/>
  <c r="H45" i="27"/>
  <c r="H47" i="27"/>
  <c r="H49" i="27"/>
  <c r="H51" i="27"/>
  <c r="H53" i="27"/>
  <c r="H55" i="27"/>
  <c r="H57" i="27"/>
  <c r="H59" i="27"/>
  <c r="H61" i="27"/>
  <c r="H63" i="27"/>
  <c r="H65" i="27"/>
  <c r="H67" i="27"/>
  <c r="H69" i="27"/>
  <c r="H71" i="27"/>
  <c r="H73" i="27"/>
  <c r="H75" i="27"/>
  <c r="H77" i="27"/>
  <c r="H79" i="27"/>
  <c r="H81" i="27"/>
  <c r="H83" i="27"/>
  <c r="H85" i="27"/>
  <c r="H87" i="27"/>
  <c r="H89" i="27"/>
  <c r="H91" i="27"/>
  <c r="H93" i="27"/>
  <c r="H95" i="27"/>
  <c r="H97" i="27"/>
  <c r="H99" i="27"/>
  <c r="H101" i="27"/>
  <c r="H103" i="27"/>
  <c r="H105" i="27"/>
  <c r="H107" i="27"/>
  <c r="H109" i="27"/>
  <c r="H111" i="27"/>
  <c r="H113" i="27"/>
  <c r="H115" i="27"/>
  <c r="H117" i="27"/>
  <c r="H119" i="27"/>
  <c r="H15" i="25"/>
  <c r="H17" i="25"/>
  <c r="H19" i="25"/>
  <c r="H21" i="25"/>
  <c r="H23" i="25"/>
  <c r="H25" i="25"/>
  <c r="H27" i="25"/>
  <c r="H29" i="25"/>
  <c r="H31" i="25"/>
  <c r="H33" i="25"/>
  <c r="H35" i="25"/>
  <c r="H37" i="25"/>
  <c r="H39" i="25"/>
  <c r="H41" i="25"/>
  <c r="H43" i="25"/>
  <c r="H45" i="25"/>
  <c r="H47" i="25"/>
  <c r="H49" i="25"/>
  <c r="H51" i="25"/>
  <c r="H53" i="25"/>
  <c r="H55" i="25"/>
  <c r="H57" i="25"/>
  <c r="H59" i="25"/>
  <c r="H61" i="25"/>
  <c r="H63" i="25"/>
  <c r="H65" i="25"/>
  <c r="H67" i="25"/>
  <c r="H69" i="25"/>
  <c r="H78" i="25"/>
  <c r="H80" i="25"/>
  <c r="H82" i="25"/>
  <c r="H84" i="25"/>
  <c r="H86" i="25"/>
  <c r="H88" i="25"/>
  <c r="H90" i="25"/>
  <c r="H92" i="25"/>
  <c r="H94" i="25"/>
  <c r="H96" i="25"/>
  <c r="H98" i="25"/>
  <c r="H100" i="25"/>
  <c r="H102" i="25"/>
  <c r="H104" i="25"/>
  <c r="H106" i="25"/>
  <c r="H108" i="25"/>
  <c r="H110" i="25"/>
  <c r="H112" i="25"/>
  <c r="H114" i="25"/>
  <c r="H116" i="25"/>
  <c r="H118" i="25"/>
  <c r="H120" i="25"/>
  <c r="H15" i="26"/>
  <c r="H17" i="26"/>
  <c r="H19" i="26"/>
  <c r="H21" i="26"/>
  <c r="H23" i="26"/>
  <c r="H25" i="26"/>
  <c r="H27" i="26"/>
  <c r="H29" i="26"/>
  <c r="H31" i="26"/>
  <c r="H33" i="26"/>
  <c r="H35" i="26"/>
  <c r="H37" i="26"/>
  <c r="H39" i="26"/>
  <c r="H41" i="26"/>
  <c r="H43" i="26"/>
  <c r="H45" i="26"/>
  <c r="H47" i="26"/>
  <c r="H49" i="26"/>
  <c r="H51" i="26"/>
  <c r="H53" i="26"/>
  <c r="H55" i="26"/>
  <c r="H57" i="26"/>
  <c r="H59" i="26"/>
  <c r="H61" i="26"/>
  <c r="H63" i="26"/>
  <c r="H65" i="26"/>
  <c r="H67" i="26"/>
  <c r="H69" i="26"/>
  <c r="H71" i="26"/>
  <c r="H73" i="26"/>
  <c r="H75" i="26"/>
  <c r="H77" i="26"/>
  <c r="H79" i="26"/>
  <c r="H81" i="26"/>
  <c r="H83" i="26"/>
  <c r="H85" i="26"/>
  <c r="H87" i="26"/>
  <c r="H89" i="26"/>
  <c r="H91" i="26"/>
  <c r="H93" i="26"/>
  <c r="H95" i="26"/>
  <c r="H97" i="26"/>
  <c r="H99" i="26"/>
  <c r="H101" i="26"/>
  <c r="H103" i="26"/>
  <c r="H105" i="26"/>
  <c r="H107" i="26"/>
  <c r="H109" i="26"/>
  <c r="H111" i="26"/>
  <c r="H113" i="26"/>
  <c r="H115" i="26"/>
  <c r="H117" i="26"/>
  <c r="H119" i="26"/>
  <c r="I21" i="21"/>
  <c r="J21" i="21"/>
  <c r="F105" i="18" l="1"/>
  <c r="F89" i="18"/>
  <c r="F73" i="18"/>
  <c r="H12" i="18"/>
  <c r="D11" i="3" s="1"/>
  <c r="F107" i="18"/>
  <c r="F91" i="18"/>
  <c r="F75" i="18"/>
  <c r="H86" i="24"/>
  <c r="H20" i="26"/>
  <c r="H12" i="26" s="1"/>
  <c r="D14" i="3" s="1"/>
  <c r="D7" i="3" s="1"/>
  <c r="H84" i="26"/>
  <c r="E7" i="3"/>
  <c r="H12" i="24"/>
  <c r="D12" i="3" s="1"/>
  <c r="M7" i="27"/>
  <c r="F77" i="18"/>
  <c r="H18" i="25"/>
  <c r="H16" i="27"/>
  <c r="H80" i="27"/>
  <c r="M4" i="18"/>
  <c r="G9" i="18" s="1"/>
  <c r="F113" i="18"/>
  <c r="F97" i="18"/>
  <c r="F81" i="18"/>
  <c r="H34" i="25"/>
  <c r="H96" i="27"/>
  <c r="H12" i="27"/>
  <c r="D15" i="3" s="1"/>
  <c r="H52" i="26"/>
  <c r="H116" i="26"/>
  <c r="H12" i="25"/>
  <c r="D13" i="3" s="1"/>
  <c r="F117" i="18"/>
  <c r="F101" i="18"/>
  <c r="F85" i="18"/>
  <c r="F69" i="18"/>
  <c r="H50" i="25"/>
  <c r="H48" i="27"/>
  <c r="H112" i="27"/>
  <c r="L2" i="21"/>
  <c r="I3" i="21" s="1"/>
  <c r="I2" i="21"/>
  <c r="M10" i="18"/>
  <c r="M9" i="25"/>
  <c r="G10" i="25" s="1"/>
  <c r="M13" i="25"/>
  <c r="M13" i="23"/>
  <c r="M7" i="25"/>
  <c r="M10" i="26"/>
  <c r="M6" i="27"/>
  <c r="M5" i="27"/>
  <c r="G8" i="27" s="1"/>
  <c r="M5" i="24"/>
  <c r="G8" i="24" s="1"/>
  <c r="M8" i="27"/>
  <c r="I8" i="27" s="1"/>
  <c r="M13" i="26"/>
  <c r="M6" i="23"/>
  <c r="D17" i="23" s="1"/>
  <c r="F17" i="23" s="1"/>
  <c r="M8" i="18"/>
  <c r="I8" i="18" s="1"/>
  <c r="M9" i="18"/>
  <c r="G10" i="18" s="1"/>
  <c r="M4" i="24"/>
  <c r="G9" i="24" s="1"/>
  <c r="M8" i="25"/>
  <c r="I8" i="25" s="1"/>
  <c r="M6" i="24"/>
  <c r="M13" i="27"/>
  <c r="M10" i="24"/>
  <c r="M6" i="25"/>
  <c r="M5" i="25"/>
  <c r="G8" i="25" s="1"/>
  <c r="M9" i="26"/>
  <c r="G10" i="26" s="1"/>
  <c r="M14" i="26"/>
  <c r="C8" i="26" s="1"/>
  <c r="D8" i="26" s="1"/>
  <c r="M4" i="27"/>
  <c r="G9" i="27" s="1"/>
  <c r="M13" i="18"/>
  <c r="M4" i="26"/>
  <c r="G9" i="26" s="1"/>
  <c r="M10" i="23"/>
  <c r="D21" i="23" s="1"/>
  <c r="F21" i="23" s="1"/>
  <c r="M7" i="18"/>
  <c r="M7" i="26"/>
  <c r="M10" i="27"/>
  <c r="M13" i="24"/>
  <c r="M14" i="25"/>
  <c r="C8" i="25" s="1"/>
  <c r="D8" i="25" s="1"/>
  <c r="M9" i="23"/>
  <c r="M4" i="23"/>
  <c r="M5" i="18"/>
  <c r="G8" i="18" s="1"/>
  <c r="M9" i="24"/>
  <c r="G10" i="24" s="1"/>
  <c r="M14" i="24"/>
  <c r="C8" i="24" s="1"/>
  <c r="D8" i="24" s="1"/>
  <c r="M4" i="25"/>
  <c r="G9" i="25" s="1"/>
  <c r="M8" i="26"/>
  <c r="I8" i="26" s="1"/>
  <c r="M14" i="18"/>
  <c r="C8" i="18" s="1"/>
  <c r="D8" i="18" s="1"/>
  <c r="M7" i="23"/>
  <c r="D18" i="23" s="1"/>
  <c r="F18" i="23" s="1"/>
  <c r="M6" i="18"/>
  <c r="M7" i="24"/>
  <c r="M10" i="25"/>
  <c r="M6" i="26"/>
  <c r="M5" i="26"/>
  <c r="G8" i="26" s="1"/>
  <c r="M9" i="27"/>
  <c r="G10" i="27" s="1"/>
  <c r="M14" i="27"/>
  <c r="C8" i="27" s="1"/>
  <c r="D8" i="27" s="1"/>
  <c r="M14" i="23"/>
  <c r="C8" i="23" s="1"/>
  <c r="D8" i="23" s="1"/>
  <c r="M5" i="23"/>
  <c r="M8" i="23"/>
  <c r="M8" i="24"/>
  <c r="I8" i="24" s="1"/>
  <c r="G8" i="23" l="1"/>
  <c r="D16" i="23"/>
  <c r="F16" i="23" s="1"/>
  <c r="G9" i="23"/>
  <c r="D15" i="23"/>
  <c r="F15" i="23" s="1"/>
  <c r="C9" i="27"/>
  <c r="D9" i="27" s="1"/>
  <c r="C7" i="27"/>
  <c r="D7" i="27" s="1"/>
  <c r="F12" i="27" s="1"/>
  <c r="D20" i="23"/>
  <c r="F20" i="23" s="1"/>
  <c r="G10" i="23"/>
  <c r="C9" i="18"/>
  <c r="D9" i="18" s="1"/>
  <c r="C7" i="18"/>
  <c r="D7" i="18" s="1"/>
  <c r="F12" i="18" s="1"/>
  <c r="C9" i="24"/>
  <c r="D9" i="24" s="1"/>
  <c r="C7" i="24"/>
  <c r="D7" i="24" s="1"/>
  <c r="F12" i="24" s="1"/>
  <c r="P2" i="21"/>
  <c r="B15" i="21" s="1"/>
  <c r="P8" i="21"/>
  <c r="P10" i="21"/>
  <c r="P5" i="21"/>
  <c r="P11" i="21"/>
  <c r="P9" i="21"/>
  <c r="P6" i="21"/>
  <c r="P4" i="21"/>
  <c r="P3" i="21"/>
  <c r="P7" i="21"/>
  <c r="C9" i="23"/>
  <c r="D9" i="23" s="1"/>
  <c r="C7" i="23"/>
  <c r="D7" i="23" s="1"/>
  <c r="I8" i="23"/>
  <c r="D19" i="23"/>
  <c r="F19" i="23" s="1"/>
  <c r="C7" i="26"/>
  <c r="D7" i="26" s="1"/>
  <c r="C9" i="26"/>
  <c r="D9" i="26" s="1"/>
  <c r="C7" i="25"/>
  <c r="D7" i="25" s="1"/>
  <c r="C9" i="25"/>
  <c r="D9" i="25" s="1"/>
  <c r="B12" i="27" l="1"/>
  <c r="F15" i="3" s="1"/>
  <c r="C15" i="3"/>
  <c r="F12" i="25"/>
  <c r="F12" i="26"/>
  <c r="B12" i="24"/>
  <c r="F12" i="3" s="1"/>
  <c r="C12" i="3"/>
  <c r="F12" i="23"/>
  <c r="B12" i="18"/>
  <c r="F11" i="3" s="1"/>
  <c r="C11" i="3"/>
  <c r="B12" i="23" l="1"/>
  <c r="F10" i="3" s="1"/>
  <c r="C10" i="3"/>
  <c r="C14" i="3"/>
  <c r="B12" i="26"/>
  <c r="F14" i="3" s="1"/>
  <c r="C13" i="3"/>
  <c r="B12" i="25"/>
  <c r="F13" i="3" s="1"/>
  <c r="C7" i="3" l="1"/>
  <c r="F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ianb</author>
  </authors>
  <commentList>
    <comment ref="L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See LSC Manual December 2012 para. 2D-665</t>
        </r>
      </text>
    </comment>
    <comment ref="N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possible for this type of work, irrespective of whether an uplift is sought</t>
        </r>
      </text>
    </comment>
    <comment ref="L17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to be sought for this step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ianb</author>
  </authors>
  <commentList>
    <comment ref="L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See LSC Manual December 2012 para. 2D-665</t>
        </r>
      </text>
    </comment>
    <comment ref="N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possible for this type of work, irrespective of whether an uplift is sought</t>
        </r>
      </text>
    </comment>
    <comment ref="L17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to be sought for this step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ianb</author>
  </authors>
  <commentList>
    <comment ref="L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See LSC Manual December 2012 para. 2D-665</t>
        </r>
      </text>
    </comment>
    <comment ref="N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possible for this type of work, irrespective of whether an uplift is sought</t>
        </r>
      </text>
    </comment>
    <comment ref="L17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to be sought for this step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ianb</author>
  </authors>
  <commentList>
    <comment ref="L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See LSC Manual December 2012 para. 2D-665</t>
        </r>
      </text>
    </comment>
    <comment ref="N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possible for this type of work, irrespective of whether an uplift is sought</t>
        </r>
      </text>
    </comment>
    <comment ref="L17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to be sought for this step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ianb</author>
  </authors>
  <commentList>
    <comment ref="L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See LSC Manual December 2012 para. 2D-665</t>
        </r>
      </text>
    </comment>
    <comment ref="N2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possible for this type of work, irrespective of whether an uplift is sought</t>
        </r>
      </text>
    </comment>
    <comment ref="L17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to be sought for this step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ianb</author>
  </authors>
  <commentList>
    <comment ref="L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See LSC Manual December 2012 para. 2D-665</t>
        </r>
      </text>
    </comment>
    <comment ref="N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possible for this type of work, irrespective of whether an uplift is sought</t>
        </r>
      </text>
    </comment>
    <comment ref="L17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ianb:</t>
        </r>
        <r>
          <rPr>
            <sz val="9"/>
            <color indexed="81"/>
            <rFont val="Tahoma"/>
            <family val="2"/>
          </rPr>
          <t xml:space="preserve">
Whether or not an uplift is to be sought for this step</t>
        </r>
      </text>
    </comment>
  </commentList>
</comments>
</file>

<file path=xl/sharedStrings.xml><?xml version="1.0" encoding="utf-8"?>
<sst xmlns="http://schemas.openxmlformats.org/spreadsheetml/2006/main" count="2254" uniqueCount="424">
  <si>
    <t>CASE PLAN</t>
  </si>
  <si>
    <t>Name Of Client(s)</t>
  </si>
  <si>
    <t>Name Of Firm</t>
  </si>
  <si>
    <t>Account Number</t>
  </si>
  <si>
    <t>Nature Of Proceedings</t>
  </si>
  <si>
    <t>Case Information</t>
  </si>
  <si>
    <t>Number Of Hearings &amp; Advocates Meetings</t>
  </si>
  <si>
    <t>Hearing Type</t>
  </si>
  <si>
    <t>Date</t>
  </si>
  <si>
    <t>Legal Issues</t>
  </si>
  <si>
    <t>Favourable Facts</t>
  </si>
  <si>
    <t>Unfavourable Facts</t>
  </si>
  <si>
    <t>B. Objectives</t>
  </si>
  <si>
    <t>C. Case Analysis</t>
  </si>
  <si>
    <t>D. Funding Code Assessment</t>
  </si>
  <si>
    <t>E. Case Theory</t>
  </si>
  <si>
    <t>Certificate Reference</t>
  </si>
  <si>
    <t>Date Of Case Plan:</t>
  </si>
  <si>
    <t>Case Details - Page 1</t>
  </si>
  <si>
    <t>Client Details - Page 1</t>
  </si>
  <si>
    <t>Case Details - Page 2</t>
  </si>
  <si>
    <t>Costs Summary</t>
  </si>
  <si>
    <t>Profit Costs</t>
  </si>
  <si>
    <t>Counsel's Fees</t>
  </si>
  <si>
    <t>Disbursements</t>
  </si>
  <si>
    <t>Total</t>
  </si>
  <si>
    <t>Pre-contract costs</t>
  </si>
  <si>
    <t>Stage 1 Costs</t>
  </si>
  <si>
    <t>Stage 2 Costs</t>
  </si>
  <si>
    <t>Stage 3 Costs</t>
  </si>
  <si>
    <t>Stage 4 Costs</t>
  </si>
  <si>
    <t>Stage 5 Costs</t>
  </si>
  <si>
    <t>Costs Summary - Page 1</t>
  </si>
  <si>
    <t>Case Management Information</t>
  </si>
  <si>
    <t>Team Personnel (including Solicitors Employees, Experts and Counsel and/or Solicitor Advocate)</t>
  </si>
  <si>
    <t>Hours</t>
  </si>
  <si>
    <t>Work Type</t>
  </si>
  <si>
    <t>Rate</t>
  </si>
  <si>
    <t>Uplift (Y/N)</t>
  </si>
  <si>
    <t>SOLICITORS</t>
  </si>
  <si>
    <t>Routine</t>
  </si>
  <si>
    <t>N</t>
  </si>
  <si>
    <t>Non-routine</t>
  </si>
  <si>
    <t>Y</t>
  </si>
  <si>
    <t>Attendance on Counsel</t>
  </si>
  <si>
    <t>Travel</t>
  </si>
  <si>
    <t>Attendance at Court</t>
  </si>
  <si>
    <t>Hourly Rate Table</t>
  </si>
  <si>
    <t>Per Hour</t>
  </si>
  <si>
    <t>Uplift Possible</t>
  </si>
  <si>
    <t>Advocacy</t>
  </si>
  <si>
    <t>Waiting</t>
  </si>
  <si>
    <t>Uplift Yes/No</t>
  </si>
  <si>
    <t>Description</t>
  </si>
  <si>
    <t>Grand Total</t>
  </si>
  <si>
    <t>Description of Work Done</t>
  </si>
  <si>
    <t>Stage 1</t>
  </si>
  <si>
    <t>Stage 2</t>
  </si>
  <si>
    <t>Stage 3</t>
  </si>
  <si>
    <t>Stage 4</t>
  </si>
  <si>
    <t>Stage 5</t>
  </si>
  <si>
    <t>Date Certificate Was Issued:</t>
  </si>
  <si>
    <t>Letters In</t>
  </si>
  <si>
    <t>Letters Out</t>
  </si>
  <si>
    <t>Phone Calls</t>
  </si>
  <si>
    <t>Routine Letters And Calls</t>
  </si>
  <si>
    <t>Volume</t>
  </si>
  <si>
    <t>Rate 
(per item)</t>
  </si>
  <si>
    <t>A. Summary Of Case (Brief Description)</t>
  </si>
  <si>
    <t>A. Summary Of Case (Please use a separate box for each paragraph)</t>
  </si>
  <si>
    <t>DETAILED CASE SUMMARY</t>
  </si>
  <si>
    <t>Counsel Fees</t>
  </si>
  <si>
    <t>Unique Rates Code</t>
  </si>
  <si>
    <t>Click Here</t>
  </si>
  <si>
    <t>Att</t>
  </si>
  <si>
    <t xml:space="preserve"> </t>
  </si>
  <si>
    <t>Prep</t>
  </si>
  <si>
    <t>Type of Law</t>
  </si>
  <si>
    <t>Court</t>
  </si>
  <si>
    <t>Date of issue</t>
  </si>
  <si>
    <t>Care &amp; Supervision</t>
  </si>
  <si>
    <t>Pub FF</t>
  </si>
  <si>
    <t>Magistrates Court</t>
  </si>
  <si>
    <t>Adv</t>
  </si>
  <si>
    <t>Other Public Law</t>
  </si>
  <si>
    <t>Fam Public</t>
  </si>
  <si>
    <t>County Court</t>
  </si>
  <si>
    <t>Att Cou</t>
  </si>
  <si>
    <t>Private Law Family</t>
  </si>
  <si>
    <t>Fam Private</t>
  </si>
  <si>
    <t>High Court</t>
  </si>
  <si>
    <t>Trav</t>
  </si>
  <si>
    <t xml:space="preserve">Date Case Concluded:  </t>
  </si>
  <si>
    <t>London</t>
  </si>
  <si>
    <t>Private Law Finance</t>
  </si>
  <si>
    <t>Family Court</t>
  </si>
  <si>
    <t>Wait</t>
  </si>
  <si>
    <t>Domestic Abuse</t>
  </si>
  <si>
    <t>Let out</t>
  </si>
  <si>
    <t>London Rates</t>
  </si>
  <si>
    <t>Franchised/Schedule Authorisation 
(non family cases)</t>
  </si>
  <si>
    <t>Trust of Land</t>
  </si>
  <si>
    <t>Non Fam</t>
  </si>
  <si>
    <t>In</t>
  </si>
  <si>
    <t>Adoption/Placement (Pre 01/10/07)</t>
  </si>
  <si>
    <t>Calls</t>
  </si>
  <si>
    <t>Adoption/Placement (Post 01/10/07)</t>
  </si>
  <si>
    <t>Inheritance</t>
  </si>
  <si>
    <t>Judge Level</t>
  </si>
  <si>
    <t xml:space="preserve">  </t>
  </si>
  <si>
    <t>Clinical Negligence</t>
  </si>
  <si>
    <t>Franchised</t>
  </si>
  <si>
    <t>Assistant to justices clerk</t>
  </si>
  <si>
    <t>Housing</t>
  </si>
  <si>
    <t>Justices clerk</t>
  </si>
  <si>
    <t>Attendance</t>
  </si>
  <si>
    <t>Action Against Police</t>
  </si>
  <si>
    <t>Lay Justice</t>
  </si>
  <si>
    <t>Preparation</t>
  </si>
  <si>
    <t>Judicial Review</t>
  </si>
  <si>
    <t>Judge of district judge level</t>
  </si>
  <si>
    <t>Judge of circuit judge level</t>
  </si>
  <si>
    <t>Attendance with Counsel</t>
  </si>
  <si>
    <t>Costs Judge</t>
  </si>
  <si>
    <t xml:space="preserve">Travel </t>
  </si>
  <si>
    <t>Judge of high court judge level</t>
  </si>
  <si>
    <t>Court of Protection</t>
  </si>
  <si>
    <t>Letters out</t>
  </si>
  <si>
    <t>Letters in</t>
  </si>
  <si>
    <t>Judicial Review04/10/11 - 21/04/14</t>
  </si>
  <si>
    <t>Judicial Review22/04/14 Onwards</t>
  </si>
  <si>
    <t>03/10/11 - 31/03/13</t>
  </si>
  <si>
    <t>01/04/13 - 01/12/13</t>
  </si>
  <si>
    <t>Post 01/12/13</t>
  </si>
  <si>
    <t>Pre 02/04/01</t>
  </si>
  <si>
    <t>02/04/01 - 01/04/07</t>
  </si>
  <si>
    <t>02/04/07 - 08/05/11</t>
  </si>
  <si>
    <t>09/05/11 - 31/01/12</t>
  </si>
  <si>
    <t>01/02/12 - 21/04/14</t>
  </si>
  <si>
    <t>22/04/14 Onwards</t>
  </si>
  <si>
    <t>02/04/01 - 08/05/11</t>
  </si>
  <si>
    <t xml:space="preserve">09/05/11 - 31/01/12 </t>
  </si>
  <si>
    <t>Pre 1996</t>
  </si>
  <si>
    <t>01/01/96 - 03/10/11</t>
  </si>
  <si>
    <t>04/10/11 - 21/04/14</t>
  </si>
  <si>
    <t>Hourly Rates For Experts/Counsel apply if issued after 03/10/11</t>
  </si>
  <si>
    <t>If this case falls under the fixed fee scheme go to the PFLRS tab</t>
  </si>
  <si>
    <t>Hourly Rates For Experts/Counsel apply</t>
  </si>
  <si>
    <t>If this case falls under the fixed fee scheme go to the CPGFS tab</t>
  </si>
  <si>
    <t>If the CIS process bills screen states "The firm has a Family &amp; Housing contract" then the previous rates apply to any certificate issued prior to 01/02/12</t>
  </si>
  <si>
    <t>Please note that prior to 01/02/12 these rates will not apply if the case was conducted under the 2007 unified contract.</t>
  </si>
  <si>
    <t>Single Fam Court</t>
  </si>
  <si>
    <t>Yes</t>
  </si>
  <si>
    <t>Lon</t>
  </si>
  <si>
    <t>Concat</t>
  </si>
  <si>
    <t>Law</t>
  </si>
  <si>
    <t>lett out</t>
  </si>
  <si>
    <t>Lett in</t>
  </si>
  <si>
    <t>Unavailable</t>
  </si>
  <si>
    <t>Prescribed Family Proceedings</t>
  </si>
  <si>
    <t>Harmonised</t>
  </si>
  <si>
    <t>Harmonised (PFLRS)</t>
  </si>
  <si>
    <t>No</t>
  </si>
  <si>
    <t>Prescribed Family Proceedings (PFLRS)</t>
  </si>
  <si>
    <t>Care Remuneration Rates</t>
  </si>
  <si>
    <t>CPGFS Phase 2</t>
  </si>
  <si>
    <t>Non Family (Post 10% rate cut)</t>
  </si>
  <si>
    <t>Civil Remuneration Rates</t>
  </si>
  <si>
    <t>CPGFS Phase 2 LAR</t>
  </si>
  <si>
    <t>Private Law PFLRS (Post 10% Rate Cut)</t>
  </si>
  <si>
    <t>COUNSEL</t>
  </si>
  <si>
    <t>Attendance/Preparation</t>
  </si>
  <si>
    <t>Travel/Waiting</t>
  </si>
  <si>
    <t>Totals</t>
  </si>
  <si>
    <t>URC001</t>
  </si>
  <si>
    <t>URC002</t>
  </si>
  <si>
    <t>URC003</t>
  </si>
  <si>
    <t>URC004</t>
  </si>
  <si>
    <t>URC005</t>
  </si>
  <si>
    <t>URC006</t>
  </si>
  <si>
    <t>URC007</t>
  </si>
  <si>
    <t>URC008</t>
  </si>
  <si>
    <t>URC009</t>
  </si>
  <si>
    <t>URC010</t>
  </si>
  <si>
    <t>URC011</t>
  </si>
  <si>
    <t>URC012</t>
  </si>
  <si>
    <t>URC013</t>
  </si>
  <si>
    <t>URC014</t>
  </si>
  <si>
    <t>URC015</t>
  </si>
  <si>
    <t>URC016</t>
  </si>
  <si>
    <t>URC017</t>
  </si>
  <si>
    <t>URC018</t>
  </si>
  <si>
    <t>URC019</t>
  </si>
  <si>
    <t>URC020</t>
  </si>
  <si>
    <t>URC021</t>
  </si>
  <si>
    <t>URC022</t>
  </si>
  <si>
    <t>URC023</t>
  </si>
  <si>
    <t>URC024</t>
  </si>
  <si>
    <t>URC025</t>
  </si>
  <si>
    <t>URC026</t>
  </si>
  <si>
    <t>URC027</t>
  </si>
  <si>
    <t>URC028</t>
  </si>
  <si>
    <t>URC029</t>
  </si>
  <si>
    <t>URC030</t>
  </si>
  <si>
    <t>URC031</t>
  </si>
  <si>
    <t>URC032</t>
  </si>
  <si>
    <t>URC033</t>
  </si>
  <si>
    <t>URC034</t>
  </si>
  <si>
    <t>URC035</t>
  </si>
  <si>
    <t>URC036</t>
  </si>
  <si>
    <t>URC037</t>
  </si>
  <si>
    <t>URC038</t>
  </si>
  <si>
    <t>URC039</t>
  </si>
  <si>
    <t>URC040</t>
  </si>
  <si>
    <t>URC041</t>
  </si>
  <si>
    <t>URC042</t>
  </si>
  <si>
    <t>URC043</t>
  </si>
  <si>
    <t>URC044</t>
  </si>
  <si>
    <t>URC045</t>
  </si>
  <si>
    <t>URC046</t>
  </si>
  <si>
    <t>URC047</t>
  </si>
  <si>
    <t>URC048</t>
  </si>
  <si>
    <t>URC049</t>
  </si>
  <si>
    <t>URC050</t>
  </si>
  <si>
    <t>URC051</t>
  </si>
  <si>
    <t>URC052</t>
  </si>
  <si>
    <t>URC053</t>
  </si>
  <si>
    <t>URC054</t>
  </si>
  <si>
    <t>URC055</t>
  </si>
  <si>
    <t>URC056</t>
  </si>
  <si>
    <t>URC057</t>
  </si>
  <si>
    <t>URC058</t>
  </si>
  <si>
    <t>URC059</t>
  </si>
  <si>
    <t>URC060</t>
  </si>
  <si>
    <t>URC061</t>
  </si>
  <si>
    <t>URC062</t>
  </si>
  <si>
    <t>URC063</t>
  </si>
  <si>
    <t>URC064</t>
  </si>
  <si>
    <t>URC065</t>
  </si>
  <si>
    <t>URC066</t>
  </si>
  <si>
    <t>URC067</t>
  </si>
  <si>
    <t>URC068</t>
  </si>
  <si>
    <t>URC069</t>
  </si>
  <si>
    <t>URC070</t>
  </si>
  <si>
    <t>URC071</t>
  </si>
  <si>
    <t>URC072</t>
  </si>
  <si>
    <t>URC073</t>
  </si>
  <si>
    <t>URC074</t>
  </si>
  <si>
    <t>URC075</t>
  </si>
  <si>
    <t>URC076</t>
  </si>
  <si>
    <t>URC077</t>
  </si>
  <si>
    <t>URC078</t>
  </si>
  <si>
    <t>URC079</t>
  </si>
  <si>
    <t>URC080</t>
  </si>
  <si>
    <t>URC081</t>
  </si>
  <si>
    <t>URC082</t>
  </si>
  <si>
    <t>URC083</t>
  </si>
  <si>
    <t>URC084</t>
  </si>
  <si>
    <t>URC085</t>
  </si>
  <si>
    <t>URC086</t>
  </si>
  <si>
    <t>URC087</t>
  </si>
  <si>
    <t>URC088</t>
  </si>
  <si>
    <t>URC089</t>
  </si>
  <si>
    <t>URC090</t>
  </si>
  <si>
    <t>URC091</t>
  </si>
  <si>
    <t>URC092</t>
  </si>
  <si>
    <t>URC093</t>
  </si>
  <si>
    <t>URC094</t>
  </si>
  <si>
    <t>URC095</t>
  </si>
  <si>
    <t>URC096</t>
  </si>
  <si>
    <t>URC097</t>
  </si>
  <si>
    <t>URC098</t>
  </si>
  <si>
    <t>URC099</t>
  </si>
  <si>
    <t>URC100</t>
  </si>
  <si>
    <t>URC101</t>
  </si>
  <si>
    <t>URC102</t>
  </si>
  <si>
    <t>URC103</t>
  </si>
  <si>
    <t>URC104</t>
  </si>
  <si>
    <t>URC105</t>
  </si>
  <si>
    <t>URC106</t>
  </si>
  <si>
    <t>URC107</t>
  </si>
  <si>
    <t>URC108</t>
  </si>
  <si>
    <t>URC109</t>
  </si>
  <si>
    <t>URC110</t>
  </si>
  <si>
    <t>URC111</t>
  </si>
  <si>
    <t>URC112</t>
  </si>
  <si>
    <t>URC113</t>
  </si>
  <si>
    <t>URC114</t>
  </si>
  <si>
    <t>URC115</t>
  </si>
  <si>
    <t>URC116</t>
  </si>
  <si>
    <t>URC117</t>
  </si>
  <si>
    <t>URC118</t>
  </si>
  <si>
    <t>URC119</t>
  </si>
  <si>
    <t>URC120</t>
  </si>
  <si>
    <t>URC121</t>
  </si>
  <si>
    <t>URC122</t>
  </si>
  <si>
    <t>URC123</t>
  </si>
  <si>
    <t>URC124</t>
  </si>
  <si>
    <t>URC125</t>
  </si>
  <si>
    <t>URC126</t>
  </si>
  <si>
    <t>URC127</t>
  </si>
  <si>
    <t>URC128</t>
  </si>
  <si>
    <t>URC129</t>
  </si>
  <si>
    <t>URC130</t>
  </si>
  <si>
    <t>URC131</t>
  </si>
  <si>
    <t>URC132</t>
  </si>
  <si>
    <t>URC133</t>
  </si>
  <si>
    <t>URC134</t>
  </si>
  <si>
    <t>URC135</t>
  </si>
  <si>
    <t>URC136</t>
  </si>
  <si>
    <t>URC137</t>
  </si>
  <si>
    <t>URC138</t>
  </si>
  <si>
    <t>URC139</t>
  </si>
  <si>
    <t>URC140</t>
  </si>
  <si>
    <t>URC141</t>
  </si>
  <si>
    <t>URC142</t>
  </si>
  <si>
    <t>URC143</t>
  </si>
  <si>
    <t>URC144</t>
  </si>
  <si>
    <t>URC145</t>
  </si>
  <si>
    <t>URC146</t>
  </si>
  <si>
    <t>URC147</t>
  </si>
  <si>
    <t>URC148</t>
  </si>
  <si>
    <t>URC149</t>
  </si>
  <si>
    <t>URC150</t>
  </si>
  <si>
    <t>URC151</t>
  </si>
  <si>
    <t>URC152</t>
  </si>
  <si>
    <t>URC153</t>
  </si>
  <si>
    <t>URC154</t>
  </si>
  <si>
    <t>URC155</t>
  </si>
  <si>
    <t>URC156</t>
  </si>
  <si>
    <t>URC157</t>
  </si>
  <si>
    <t>URC158</t>
  </si>
  <si>
    <t>URC159</t>
  </si>
  <si>
    <t>URC160</t>
  </si>
  <si>
    <t>URC161</t>
  </si>
  <si>
    <t>URC162</t>
  </si>
  <si>
    <t>URC163</t>
  </si>
  <si>
    <t>URC164</t>
  </si>
  <si>
    <t>URC165</t>
  </si>
  <si>
    <t>URC166</t>
  </si>
  <si>
    <t>URC167</t>
  </si>
  <si>
    <t>URC168</t>
  </si>
  <si>
    <t>URC169</t>
  </si>
  <si>
    <t>URC170</t>
  </si>
  <si>
    <t>URC171</t>
  </si>
  <si>
    <t>URC172</t>
  </si>
  <si>
    <t>URC173</t>
  </si>
  <si>
    <t>URC174</t>
  </si>
  <si>
    <t>URC175</t>
  </si>
  <si>
    <t>URC176</t>
  </si>
  <si>
    <t>URC177</t>
  </si>
  <si>
    <t>URC178</t>
  </si>
  <si>
    <t>URC179</t>
  </si>
  <si>
    <t>URC180</t>
  </si>
  <si>
    <t>URC181</t>
  </si>
  <si>
    <t>URC182</t>
  </si>
  <si>
    <t>URC183</t>
  </si>
  <si>
    <t>URC184</t>
  </si>
  <si>
    <t>URC185</t>
  </si>
  <si>
    <t>URC186</t>
  </si>
  <si>
    <t>URC187</t>
  </si>
  <si>
    <t>URC188</t>
  </si>
  <si>
    <t>URC189</t>
  </si>
  <si>
    <t>URC190</t>
  </si>
  <si>
    <t>URC191</t>
  </si>
  <si>
    <t>URC192</t>
  </si>
  <si>
    <t>URC193</t>
  </si>
  <si>
    <t>URC194</t>
  </si>
  <si>
    <t>URC195</t>
  </si>
  <si>
    <t>URC196</t>
  </si>
  <si>
    <t>URC197</t>
  </si>
  <si>
    <t>URC198</t>
  </si>
  <si>
    <t>URC199</t>
  </si>
  <si>
    <t>URC200</t>
  </si>
  <si>
    <t>URC201</t>
  </si>
  <si>
    <t>URC202</t>
  </si>
  <si>
    <t>URC203</t>
  </si>
  <si>
    <t>URC204</t>
  </si>
  <si>
    <t>URC205</t>
  </si>
  <si>
    <t>URC206</t>
  </si>
  <si>
    <t>URC207</t>
  </si>
  <si>
    <t>URC208</t>
  </si>
  <si>
    <t>URC209</t>
  </si>
  <si>
    <t>URC210</t>
  </si>
  <si>
    <t>URC211</t>
  </si>
  <si>
    <t>URC212</t>
  </si>
  <si>
    <t>URC213</t>
  </si>
  <si>
    <t>URC214</t>
  </si>
  <si>
    <t>URC215</t>
  </si>
  <si>
    <t>URC216</t>
  </si>
  <si>
    <t>URC217</t>
  </si>
  <si>
    <t>URC218</t>
  </si>
  <si>
    <t>URC219</t>
  </si>
  <si>
    <t>URC220</t>
  </si>
  <si>
    <t>URC221</t>
  </si>
  <si>
    <t>URC222</t>
  </si>
  <si>
    <t>URC223</t>
  </si>
  <si>
    <t>URC224</t>
  </si>
  <si>
    <t>URC225</t>
  </si>
  <si>
    <t>URC226</t>
  </si>
  <si>
    <t>URC227</t>
  </si>
  <si>
    <t>URC228</t>
  </si>
  <si>
    <t>URC229</t>
  </si>
  <si>
    <t>URC230</t>
  </si>
  <si>
    <t>URC231</t>
  </si>
  <si>
    <t>URC232</t>
  </si>
  <si>
    <t>URC233</t>
  </si>
  <si>
    <t>URC234</t>
  </si>
  <si>
    <t>URC235</t>
  </si>
  <si>
    <t>URC236</t>
  </si>
  <si>
    <t>URC237</t>
  </si>
  <si>
    <t>URC238</t>
  </si>
  <si>
    <t>URC239</t>
  </si>
  <si>
    <t>Lett/calls</t>
  </si>
  <si>
    <t>Lett Out</t>
  </si>
  <si>
    <t>Counsels Fees Rate</t>
  </si>
  <si>
    <t>Enhancement Claimed</t>
  </si>
  <si>
    <t>DISBURSEMENTS AMOUNT</t>
  </si>
  <si>
    <t>Pre-Contract Costs</t>
  </si>
  <si>
    <t>Detailed Case Summary - Page 1</t>
  </si>
  <si>
    <t>Detailed Case Summary - Page 2</t>
  </si>
  <si>
    <t>RATES CALCULATOR</t>
  </si>
  <si>
    <t>Mental Health</t>
  </si>
  <si>
    <t>HCF Registration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</si>
</sst>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/yy"/>
    <numFmt numFmtId="165" formatCode="&quot;£&quot;#,##0.00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theme="0"/>
      <name val="Arial"/>
      <family val="2"/>
    </font>
    <font>
      <b/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5" fillId="0" borderId="0" xfId="0" applyFont="1" applyAlignment="1">
      <alignment horizontal="center"/>
    </xf>
    <xf numFmtId="164" fontId="0" fillId="0" borderId="0" xfId="0" applyNumberForma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0" borderId="0" xfId="0" applyFont="1" applyAlignment="1"/>
    <xf numFmtId="14" fontId="0" fillId="0" borderId="0" xfId="0" applyNumberFormat="1"/>
    <xf numFmtId="0" fontId="5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" fillId="0" borderId="0" xfId="2" applyNumberFormat="1"/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wrapText="1"/>
    </xf>
    <xf numFmtId="0" fontId="1" fillId="0" borderId="0" xfId="2" applyAlignment="1">
      <alignment wrapText="1"/>
    </xf>
    <xf numFmtId="0" fontId="2" fillId="0" borderId="0" xfId="2" applyFont="1" applyAlignment="1">
      <alignment wrapText="1"/>
    </xf>
    <xf numFmtId="0" fontId="2" fillId="0" borderId="1" xfId="2" applyFont="1" applyBorder="1" applyAlignment="1">
      <alignment wrapText="1"/>
    </xf>
    <xf numFmtId="44" fontId="1" fillId="2" borderId="1" xfId="2" applyNumberFormat="1" applyFill="1" applyBorder="1" applyAlignment="1">
      <alignment wrapText="1"/>
    </xf>
    <xf numFmtId="0" fontId="2" fillId="0" borderId="0" xfId="2" applyFont="1"/>
    <xf numFmtId="0" fontId="1" fillId="0" borderId="0" xfId="2"/>
    <xf numFmtId="165" fontId="1" fillId="0" borderId="0" xfId="2" applyNumberFormat="1"/>
    <xf numFmtId="165" fontId="2" fillId="0" borderId="0" xfId="2" applyNumberFormat="1" applyFont="1"/>
    <xf numFmtId="0" fontId="2" fillId="0" borderId="0" xfId="2" applyFont="1" applyAlignment="1">
      <alignment horizontal="center"/>
    </xf>
    <xf numFmtId="0" fontId="1" fillId="0" borderId="0" xfId="2" applyFont="1"/>
    <xf numFmtId="165" fontId="1" fillId="0" borderId="0" xfId="2" applyNumberFormat="1" applyFont="1"/>
    <xf numFmtId="0" fontId="1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1" xfId="2" applyFont="1" applyBorder="1" applyAlignment="1">
      <alignment vertical="top" wrapText="1"/>
    </xf>
    <xf numFmtId="165" fontId="2" fillId="0" borderId="1" xfId="2" applyNumberFormat="1" applyFont="1" applyBorder="1" applyAlignment="1">
      <alignment vertical="top" wrapText="1"/>
    </xf>
    <xf numFmtId="0" fontId="2" fillId="0" borderId="1" xfId="2" applyFont="1" applyBorder="1" applyAlignment="1" applyProtection="1">
      <alignment wrapText="1"/>
      <protection locked="0"/>
    </xf>
    <xf numFmtId="0" fontId="0" fillId="0" borderId="0" xfId="0" applyProtection="1"/>
    <xf numFmtId="0" fontId="5" fillId="0" borderId="0" xfId="0" applyFont="1" applyProtection="1"/>
    <xf numFmtId="164" fontId="0" fillId="0" borderId="0" xfId="0" applyNumberFormat="1" applyBorder="1" applyProtection="1"/>
    <xf numFmtId="164" fontId="0" fillId="0" borderId="1" xfId="0" applyNumberFormat="1" applyBorder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7" fillId="0" borderId="0" xfId="0" applyFont="1" applyProtection="1"/>
    <xf numFmtId="0" fontId="6" fillId="0" borderId="0" xfId="0" applyFont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0" fontId="8" fillId="4" borderId="0" xfId="0" applyFont="1" applyFill="1"/>
    <xf numFmtId="0" fontId="12" fillId="5" borderId="8" xfId="0" applyFont="1" applyFill="1" applyBorder="1" applyProtection="1">
      <protection locked="0"/>
    </xf>
    <xf numFmtId="0" fontId="13" fillId="6" borderId="0" xfId="0" applyFont="1" applyFill="1" applyBorder="1"/>
    <xf numFmtId="0" fontId="12" fillId="5" borderId="9" xfId="0" applyFont="1" applyFill="1" applyBorder="1" applyProtection="1">
      <protection locked="0"/>
    </xf>
    <xf numFmtId="14" fontId="13" fillId="5" borderId="10" xfId="0" applyNumberFormat="1" applyFont="1" applyFill="1" applyBorder="1" applyProtection="1">
      <protection locked="0"/>
    </xf>
    <xf numFmtId="0" fontId="12" fillId="6" borderId="3" xfId="0" applyFont="1" applyFill="1" applyBorder="1" applyProtection="1"/>
    <xf numFmtId="0" fontId="13" fillId="6" borderId="0" xfId="0" applyFont="1" applyFill="1" applyBorder="1" applyProtection="1"/>
    <xf numFmtId="0" fontId="12" fillId="6" borderId="0" xfId="0" applyFont="1" applyFill="1" applyBorder="1" applyProtection="1"/>
    <xf numFmtId="14" fontId="13" fillId="6" borderId="4" xfId="0" applyNumberFormat="1" applyFont="1" applyFill="1" applyBorder="1" applyProtection="1"/>
    <xf numFmtId="0" fontId="11" fillId="3" borderId="3" xfId="0" applyFont="1" applyFill="1" applyBorder="1" applyAlignment="1">
      <alignment horizontal="right"/>
    </xf>
    <xf numFmtId="0" fontId="14" fillId="6" borderId="0" xfId="0" applyFont="1" applyFill="1" applyBorder="1" applyAlignment="1">
      <alignment vertical="center"/>
    </xf>
    <xf numFmtId="164" fontId="15" fillId="5" borderId="1" xfId="0" applyNumberFormat="1" applyFont="1" applyFill="1" applyBorder="1" applyAlignment="1" applyProtection="1">
      <alignment horizontal="left" vertical="center"/>
      <protection locked="0"/>
    </xf>
    <xf numFmtId="0" fontId="14" fillId="6" borderId="4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3" fillId="6" borderId="8" xfId="0" applyFont="1" applyFill="1" applyBorder="1" applyAlignment="1">
      <alignment horizontal="right"/>
    </xf>
    <xf numFmtId="165" fontId="13" fillId="7" borderId="9" xfId="0" applyNumberFormat="1" applyFont="1" applyFill="1" applyBorder="1" applyAlignment="1">
      <alignment horizontal="left"/>
    </xf>
    <xf numFmtId="0" fontId="13" fillId="6" borderId="1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left"/>
    </xf>
    <xf numFmtId="0" fontId="13" fillId="6" borderId="12" xfId="0" applyFont="1" applyFill="1" applyBorder="1" applyAlignment="1">
      <alignment horizontal="right"/>
    </xf>
    <xf numFmtId="0" fontId="13" fillId="6" borderId="6" xfId="0" applyFont="1" applyFill="1" applyBorder="1"/>
    <xf numFmtId="165" fontId="13" fillId="7" borderId="13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 applyAlignment="1">
      <alignment vertical="center"/>
    </xf>
    <xf numFmtId="166" fontId="0" fillId="0" borderId="0" xfId="0" applyNumberFormat="1"/>
    <xf numFmtId="0" fontId="18" fillId="0" borderId="0" xfId="0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 vertical="center" indent="1"/>
    </xf>
    <xf numFmtId="165" fontId="1" fillId="8" borderId="1" xfId="2" applyNumberFormat="1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wrapText="1"/>
      <protection locked="0"/>
    </xf>
    <xf numFmtId="165" fontId="1" fillId="0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0" fillId="0" borderId="14" xfId="2" applyFont="1" applyBorder="1" applyAlignment="1">
      <alignment horizontal="center" wrapText="1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8" borderId="1" xfId="0" applyNumberFormat="1" applyFill="1" applyBorder="1" applyAlignment="1">
      <alignment horizontal="center"/>
    </xf>
    <xf numFmtId="0" fontId="0" fillId="0" borderId="1" xfId="0" applyBorder="1" applyProtection="1"/>
    <xf numFmtId="0" fontId="2" fillId="0" borderId="0" xfId="2" applyFont="1" applyBorder="1" applyAlignment="1" applyProtection="1">
      <alignment wrapText="1"/>
    </xf>
    <xf numFmtId="165" fontId="1" fillId="0" borderId="0" xfId="2" applyNumberFormat="1" applyFont="1" applyBorder="1" applyAlignment="1" applyProtection="1">
      <alignment horizontal="center" vertical="center"/>
    </xf>
    <xf numFmtId="44" fontId="1" fillId="0" borderId="0" xfId="2" applyNumberFormat="1" applyFill="1" applyBorder="1" applyAlignment="1" applyProtection="1">
      <alignment wrapText="1"/>
    </xf>
    <xf numFmtId="0" fontId="2" fillId="0" borderId="0" xfId="2" applyFont="1" applyFill="1" applyBorder="1" applyAlignment="1" applyProtection="1">
      <alignment wrapText="1"/>
    </xf>
    <xf numFmtId="165" fontId="0" fillId="9" borderId="1" xfId="0" applyNumberFormat="1" applyFill="1" applyBorder="1" applyAlignment="1" applyProtection="1">
      <alignment horizontal="center"/>
    </xf>
    <xf numFmtId="0" fontId="0" fillId="0" borderId="0" xfId="0" applyBorder="1" applyProtection="1"/>
    <xf numFmtId="165" fontId="1" fillId="0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2" applyProtection="1"/>
    <xf numFmtId="165" fontId="1" fillId="0" borderId="0" xfId="2" applyNumberFormat="1" applyProtection="1"/>
    <xf numFmtId="0" fontId="1" fillId="0" borderId="0" xfId="2" applyAlignment="1" applyProtection="1">
      <alignment horizontal="center"/>
    </xf>
    <xf numFmtId="0" fontId="2" fillId="0" borderId="1" xfId="2" applyFont="1" applyBorder="1" applyAlignment="1" applyProtection="1">
      <alignment wrapText="1"/>
    </xf>
    <xf numFmtId="165" fontId="2" fillId="0" borderId="1" xfId="2" applyNumberFormat="1" applyFont="1" applyBorder="1" applyAlignment="1" applyProtection="1">
      <alignment wrapText="1"/>
    </xf>
    <xf numFmtId="0" fontId="2" fillId="0" borderId="14" xfId="2" applyFont="1" applyBorder="1" applyAlignment="1" applyProtection="1">
      <alignment wrapText="1"/>
    </xf>
    <xf numFmtId="166" fontId="0" fillId="0" borderId="1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1" fillId="6" borderId="15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top" wrapText="1"/>
    </xf>
    <xf numFmtId="0" fontId="12" fillId="7" borderId="20" xfId="0" applyFont="1" applyFill="1" applyBorder="1" applyAlignment="1">
      <alignment vertical="top" wrapText="1"/>
    </xf>
    <xf numFmtId="0" fontId="12" fillId="7" borderId="25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5" fillId="0" borderId="26" xfId="0" applyFont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2" fillId="0" borderId="24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1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5999633777886288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L$11" lockText="1" noThreeD="1"/>
</file>

<file path=xl/ctrlProps/ctrlProp2.xml><?xml version="1.0" encoding="utf-8"?>
<formControlPr xmlns="http://schemas.microsoft.com/office/spreadsheetml/2009/9/main" objectType="CheckBox" checked="Checked" fmlaLink="$L$15" lockText="1" noThreeD="1"/>
</file>

<file path=xl/ctrlProps/ctrlProp3.xml><?xml version="1.0" encoding="utf-8"?>
<formControlPr xmlns="http://schemas.microsoft.com/office/spreadsheetml/2009/9/main" objectType="List" dx="22" fmlaLink="$P$13" fmlaRange="$O$13:$O$2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2324100</xdr:colOff>
          <xdr:row>8</xdr:row>
          <xdr:rowOff>819150</xdr:rowOff>
        </xdr:from>
        <xdr:to>
          <xdr:col>1</xdr:col>
          <xdr:colOff>2628900</xdr:colOff>
          <xdr:row>10</xdr:row>
          <xdr:rowOff>57150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1266825</xdr:colOff>
          <xdr:row>8</xdr:row>
          <xdr:rowOff>819150</xdr:rowOff>
        </xdr:from>
        <xdr:to>
          <xdr:col>5</xdr:col>
          <xdr:colOff>1581150</xdr:colOff>
          <xdr:row>10</xdr:row>
          <xdr:rowOff>57150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9525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3315" name="List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4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46.140625" customWidth="1"/>
    <col min="2" max="3" width="15.42578125" customWidth="1"/>
    <col min="4" max="4" width="16.7109375" bestFit="1" customWidth="1"/>
    <col min="5" max="5" width="18.7109375" customWidth="1"/>
    <col min="7" max="7" width="11.140625" customWidth="1"/>
  </cols>
  <sheetData>
    <row r="1" spans="1:1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</row>
    <row r="2" spans="1:18" x14ac:dyDescent="0.25">
      <c r="A2" t="s">
        <v>154</v>
      </c>
      <c r="B2" t="s">
        <v>155</v>
      </c>
      <c r="D2" t="s">
        <v>78</v>
      </c>
      <c r="E2" t="s">
        <v>8</v>
      </c>
      <c r="F2" t="s">
        <v>153</v>
      </c>
      <c r="G2" t="s">
        <v>111</v>
      </c>
      <c r="H2" t="s">
        <v>74</v>
      </c>
      <c r="I2" t="s">
        <v>76</v>
      </c>
      <c r="J2" t="s">
        <v>83</v>
      </c>
      <c r="K2" t="s">
        <v>87</v>
      </c>
      <c r="L2" t="s">
        <v>91</v>
      </c>
      <c r="M2" t="s">
        <v>96</v>
      </c>
      <c r="N2" t="s">
        <v>156</v>
      </c>
      <c r="O2" t="s">
        <v>157</v>
      </c>
      <c r="P2" t="s">
        <v>105</v>
      </c>
      <c r="Q2" t="s">
        <v>72</v>
      </c>
    </row>
    <row r="3" spans="1:18" x14ac:dyDescent="0.25">
      <c r="A3" t="str">
        <f>CONCATENATE(B3,D3,E3,F3,G3)</f>
        <v>Fam PrivateMagistrates CourtPre 02/04/01YesYes</v>
      </c>
      <c r="B3" t="s">
        <v>89</v>
      </c>
      <c r="C3" t="s">
        <v>158</v>
      </c>
      <c r="D3" t="s">
        <v>82</v>
      </c>
      <c r="E3" t="s">
        <v>134</v>
      </c>
      <c r="F3" t="s">
        <v>152</v>
      </c>
      <c r="G3" t="s">
        <v>152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t="s">
        <v>174</v>
      </c>
      <c r="R3" t="str">
        <f>A3</f>
        <v>Fam PrivateMagistrates CourtPre 02/04/01YesYes</v>
      </c>
    </row>
    <row r="4" spans="1:18" x14ac:dyDescent="0.25">
      <c r="A4" t="str">
        <f t="shared" ref="A4:A67" si="0">CONCATENATE(B4,D4,E4,F4,G4)</f>
        <v>Fam PrivateMagistrates Court02/04/01 - 01/04/07YesYes</v>
      </c>
      <c r="B4" t="s">
        <v>89</v>
      </c>
      <c r="C4" t="s">
        <v>159</v>
      </c>
      <c r="D4" t="s">
        <v>82</v>
      </c>
      <c r="E4" t="s">
        <v>135</v>
      </c>
      <c r="F4" t="s">
        <v>152</v>
      </c>
      <c r="G4" t="s">
        <v>152</v>
      </c>
      <c r="H4">
        <v>52.25</v>
      </c>
      <c r="I4">
        <v>52.25</v>
      </c>
      <c r="J4">
        <v>61.9</v>
      </c>
      <c r="K4">
        <v>33.299999999999997</v>
      </c>
      <c r="L4">
        <v>27.5</v>
      </c>
      <c r="M4">
        <v>27.5</v>
      </c>
      <c r="N4">
        <v>3.8</v>
      </c>
      <c r="O4">
        <v>0</v>
      </c>
      <c r="P4">
        <v>3.8</v>
      </c>
      <c r="Q4" t="s">
        <v>175</v>
      </c>
      <c r="R4" t="str">
        <f t="shared" ref="R4:R67" si="1">A4</f>
        <v>Fam PrivateMagistrates Court02/04/01 - 01/04/07YesYes</v>
      </c>
    </row>
    <row r="5" spans="1:18" x14ac:dyDescent="0.25">
      <c r="A5" t="str">
        <f t="shared" si="0"/>
        <v>Fam PrivateMagistrates Court02/04/07 - 08/05/11YesYes</v>
      </c>
      <c r="B5" t="s">
        <v>89</v>
      </c>
      <c r="C5" t="s">
        <v>160</v>
      </c>
      <c r="D5" t="s">
        <v>82</v>
      </c>
      <c r="E5" t="s">
        <v>136</v>
      </c>
      <c r="F5" t="s">
        <v>152</v>
      </c>
      <c r="G5" t="s">
        <v>152</v>
      </c>
      <c r="H5">
        <v>66</v>
      </c>
      <c r="I5">
        <v>66</v>
      </c>
      <c r="J5">
        <v>66</v>
      </c>
      <c r="K5">
        <v>36</v>
      </c>
      <c r="L5">
        <v>32</v>
      </c>
      <c r="M5">
        <v>32</v>
      </c>
      <c r="N5">
        <v>6</v>
      </c>
      <c r="O5">
        <v>3</v>
      </c>
      <c r="P5">
        <v>6</v>
      </c>
      <c r="Q5" t="s">
        <v>176</v>
      </c>
      <c r="R5" t="str">
        <f t="shared" si="1"/>
        <v>Fam PrivateMagistrates Court02/04/07 - 08/05/11YesYes</v>
      </c>
    </row>
    <row r="6" spans="1:18" x14ac:dyDescent="0.25">
      <c r="A6" t="str">
        <f t="shared" si="0"/>
        <v>Fam PrivateMagistrates Court09/05/11 - 31/01/12YesYes</v>
      </c>
      <c r="B6" t="s">
        <v>89</v>
      </c>
      <c r="C6" t="s">
        <v>161</v>
      </c>
      <c r="D6" t="s">
        <v>82</v>
      </c>
      <c r="E6" t="s">
        <v>137</v>
      </c>
      <c r="F6" t="s">
        <v>152</v>
      </c>
      <c r="G6" t="s">
        <v>152</v>
      </c>
      <c r="H6">
        <f>H5</f>
        <v>66</v>
      </c>
      <c r="I6">
        <f t="shared" ref="I6:P6" si="2">I5</f>
        <v>66</v>
      </c>
      <c r="J6">
        <f t="shared" si="2"/>
        <v>66</v>
      </c>
      <c r="K6">
        <f t="shared" si="2"/>
        <v>36</v>
      </c>
      <c r="L6">
        <f t="shared" si="2"/>
        <v>32</v>
      </c>
      <c r="M6">
        <f t="shared" si="2"/>
        <v>32</v>
      </c>
      <c r="N6">
        <f t="shared" si="2"/>
        <v>6</v>
      </c>
      <c r="O6">
        <f t="shared" si="2"/>
        <v>3</v>
      </c>
      <c r="P6">
        <f t="shared" si="2"/>
        <v>6</v>
      </c>
      <c r="Q6" t="s">
        <v>177</v>
      </c>
      <c r="R6" t="str">
        <f t="shared" si="1"/>
        <v>Fam PrivateMagistrates Court09/05/11 - 31/01/12YesYes</v>
      </c>
    </row>
    <row r="7" spans="1:18" x14ac:dyDescent="0.25">
      <c r="A7" t="str">
        <f t="shared" si="0"/>
        <v>Fam PrivateMagistrates CourtPre 02/04/01NoYes</v>
      </c>
      <c r="B7" t="s">
        <v>89</v>
      </c>
      <c r="C7" t="s">
        <v>158</v>
      </c>
      <c r="D7" t="s">
        <v>82</v>
      </c>
      <c r="E7" t="s">
        <v>134</v>
      </c>
      <c r="F7" t="s">
        <v>162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178</v>
      </c>
      <c r="R7" t="str">
        <f t="shared" si="1"/>
        <v>Fam PrivateMagistrates CourtPre 02/04/01NoYes</v>
      </c>
    </row>
    <row r="8" spans="1:18" x14ac:dyDescent="0.25">
      <c r="A8" t="str">
        <f t="shared" si="0"/>
        <v>Fam PrivateMagistrates Court02/04/01 - 01/04/07NoYes</v>
      </c>
      <c r="B8" t="s">
        <v>89</v>
      </c>
      <c r="C8" t="s">
        <v>159</v>
      </c>
      <c r="D8" t="s">
        <v>82</v>
      </c>
      <c r="E8" t="s">
        <v>135</v>
      </c>
      <c r="F8" t="s">
        <v>162</v>
      </c>
      <c r="G8" t="s">
        <v>152</v>
      </c>
      <c r="H8">
        <v>48.95</v>
      </c>
      <c r="I8">
        <v>48.95</v>
      </c>
      <c r="J8">
        <v>61.9</v>
      </c>
      <c r="K8">
        <v>33.299999999999997</v>
      </c>
      <c r="L8">
        <v>27.5</v>
      </c>
      <c r="M8">
        <v>27.5</v>
      </c>
      <c r="N8">
        <v>3.8</v>
      </c>
      <c r="O8">
        <v>0</v>
      </c>
      <c r="P8">
        <v>3.8</v>
      </c>
      <c r="Q8" t="s">
        <v>179</v>
      </c>
      <c r="R8" t="str">
        <f t="shared" si="1"/>
        <v>Fam PrivateMagistrates Court02/04/01 - 01/04/07NoYes</v>
      </c>
    </row>
    <row r="9" spans="1:18" x14ac:dyDescent="0.25">
      <c r="A9" t="str">
        <f t="shared" si="0"/>
        <v>Fam PrivateMagistrates Court02/04/07 - 08/05/11NoYes</v>
      </c>
      <c r="B9" t="s">
        <v>89</v>
      </c>
      <c r="C9" t="s">
        <v>160</v>
      </c>
      <c r="D9" t="s">
        <v>82</v>
      </c>
      <c r="E9" t="s">
        <v>136</v>
      </c>
      <c r="F9" t="s">
        <v>162</v>
      </c>
      <c r="G9" t="s">
        <v>152</v>
      </c>
      <c r="H9">
        <v>61</v>
      </c>
      <c r="I9">
        <v>61</v>
      </c>
      <c r="J9">
        <v>63</v>
      </c>
      <c r="K9">
        <v>36</v>
      </c>
      <c r="L9">
        <v>31</v>
      </c>
      <c r="M9">
        <v>31</v>
      </c>
      <c r="N9">
        <v>6</v>
      </c>
      <c r="O9">
        <v>3</v>
      </c>
      <c r="P9">
        <v>6</v>
      </c>
      <c r="Q9" t="s">
        <v>180</v>
      </c>
      <c r="R9" t="str">
        <f t="shared" si="1"/>
        <v>Fam PrivateMagistrates Court02/04/07 - 08/05/11NoYes</v>
      </c>
    </row>
    <row r="10" spans="1:18" x14ac:dyDescent="0.25">
      <c r="A10" t="str">
        <f t="shared" si="0"/>
        <v>Fam PrivateMagistrates Court09/05/11 - 31/01/12NoYes</v>
      </c>
      <c r="B10" t="s">
        <v>89</v>
      </c>
      <c r="C10" t="s">
        <v>161</v>
      </c>
      <c r="D10" t="s">
        <v>82</v>
      </c>
      <c r="E10" t="s">
        <v>137</v>
      </c>
      <c r="F10" t="s">
        <v>162</v>
      </c>
      <c r="G10" t="s">
        <v>152</v>
      </c>
      <c r="H10">
        <f t="shared" ref="H10:P10" si="3">H9</f>
        <v>61</v>
      </c>
      <c r="I10">
        <f t="shared" si="3"/>
        <v>61</v>
      </c>
      <c r="J10">
        <f t="shared" si="3"/>
        <v>63</v>
      </c>
      <c r="K10">
        <f t="shared" si="3"/>
        <v>36</v>
      </c>
      <c r="L10">
        <f t="shared" si="3"/>
        <v>31</v>
      </c>
      <c r="M10">
        <f t="shared" si="3"/>
        <v>31</v>
      </c>
      <c r="N10">
        <f t="shared" si="3"/>
        <v>6</v>
      </c>
      <c r="O10">
        <f t="shared" si="3"/>
        <v>3</v>
      </c>
      <c r="P10">
        <f t="shared" si="3"/>
        <v>6</v>
      </c>
      <c r="Q10" t="s">
        <v>181</v>
      </c>
      <c r="R10" t="str">
        <f t="shared" si="1"/>
        <v>Fam PrivateMagistrates Court09/05/11 - 31/01/12NoYes</v>
      </c>
    </row>
    <row r="11" spans="1:18" x14ac:dyDescent="0.25">
      <c r="A11" t="str">
        <f t="shared" si="0"/>
        <v>Fam PrivateMagistrates CourtPre 02/04/01YesNo</v>
      </c>
      <c r="B11" t="s">
        <v>89</v>
      </c>
      <c r="C11" t="s">
        <v>158</v>
      </c>
      <c r="D11" t="s">
        <v>82</v>
      </c>
      <c r="E11" t="s">
        <v>134</v>
      </c>
      <c r="F11" t="s">
        <v>152</v>
      </c>
      <c r="G11" t="s">
        <v>162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t="s">
        <v>182</v>
      </c>
      <c r="R11" t="str">
        <f t="shared" si="1"/>
        <v>Fam PrivateMagistrates CourtPre 02/04/01YesNo</v>
      </c>
    </row>
    <row r="12" spans="1:18" x14ac:dyDescent="0.25">
      <c r="A12" t="str">
        <f t="shared" si="0"/>
        <v>Fam PrivateMagistrates Court02/04/01 - 01/04/07YesNo</v>
      </c>
      <c r="B12" t="s">
        <v>89</v>
      </c>
      <c r="C12" t="s">
        <v>159</v>
      </c>
      <c r="D12" t="s">
        <v>82</v>
      </c>
      <c r="E12" t="s">
        <v>135</v>
      </c>
      <c r="F12" t="s">
        <v>152</v>
      </c>
      <c r="G12" t="s">
        <v>162</v>
      </c>
      <c r="H12">
        <v>52.25</v>
      </c>
      <c r="I12">
        <v>52.25</v>
      </c>
      <c r="J12">
        <v>61.9</v>
      </c>
      <c r="K12">
        <v>33.299999999999997</v>
      </c>
      <c r="L12">
        <v>27.5</v>
      </c>
      <c r="M12">
        <v>27.5</v>
      </c>
      <c r="N12">
        <v>3.8</v>
      </c>
      <c r="O12">
        <v>0</v>
      </c>
      <c r="P12">
        <v>3.8</v>
      </c>
      <c r="Q12" t="s">
        <v>183</v>
      </c>
      <c r="R12" t="str">
        <f t="shared" si="1"/>
        <v>Fam PrivateMagistrates Court02/04/01 - 01/04/07YesNo</v>
      </c>
    </row>
    <row r="13" spans="1:18" x14ac:dyDescent="0.25">
      <c r="A13" t="str">
        <f t="shared" si="0"/>
        <v>Fam PrivateMagistrates Court02/04/07 - 08/05/11YesNo</v>
      </c>
      <c r="B13" t="s">
        <v>89</v>
      </c>
      <c r="C13" t="s">
        <v>160</v>
      </c>
      <c r="D13" t="s">
        <v>82</v>
      </c>
      <c r="E13" t="s">
        <v>136</v>
      </c>
      <c r="F13" t="s">
        <v>152</v>
      </c>
      <c r="G13" t="s">
        <v>162</v>
      </c>
      <c r="H13">
        <v>66</v>
      </c>
      <c r="I13">
        <v>66</v>
      </c>
      <c r="J13">
        <v>66</v>
      </c>
      <c r="K13">
        <v>36</v>
      </c>
      <c r="L13">
        <v>32</v>
      </c>
      <c r="M13">
        <v>32</v>
      </c>
      <c r="N13">
        <v>6</v>
      </c>
      <c r="O13">
        <v>3</v>
      </c>
      <c r="P13">
        <v>6</v>
      </c>
      <c r="Q13" t="s">
        <v>184</v>
      </c>
      <c r="R13" t="str">
        <f t="shared" si="1"/>
        <v>Fam PrivateMagistrates Court02/04/07 - 08/05/11YesNo</v>
      </c>
    </row>
    <row r="14" spans="1:18" x14ac:dyDescent="0.25">
      <c r="A14" t="str">
        <f t="shared" si="0"/>
        <v>Fam PrivateMagistrates Court09/05/11 - 31/01/12YesNo</v>
      </c>
      <c r="B14" t="s">
        <v>89</v>
      </c>
      <c r="C14" t="s">
        <v>161</v>
      </c>
      <c r="D14" t="s">
        <v>82</v>
      </c>
      <c r="E14" t="s">
        <v>137</v>
      </c>
      <c r="F14" t="s">
        <v>152</v>
      </c>
      <c r="G14" t="s">
        <v>162</v>
      </c>
      <c r="H14">
        <f t="shared" ref="H14:P14" si="4">H13</f>
        <v>66</v>
      </c>
      <c r="I14">
        <f t="shared" si="4"/>
        <v>66</v>
      </c>
      <c r="J14">
        <f t="shared" si="4"/>
        <v>66</v>
      </c>
      <c r="K14">
        <f t="shared" si="4"/>
        <v>36</v>
      </c>
      <c r="L14">
        <f t="shared" si="4"/>
        <v>32</v>
      </c>
      <c r="M14">
        <f t="shared" si="4"/>
        <v>32</v>
      </c>
      <c r="N14">
        <f t="shared" si="4"/>
        <v>6</v>
      </c>
      <c r="O14">
        <f t="shared" si="4"/>
        <v>3</v>
      </c>
      <c r="P14">
        <f t="shared" si="4"/>
        <v>6</v>
      </c>
      <c r="Q14" t="s">
        <v>185</v>
      </c>
      <c r="R14" t="str">
        <f t="shared" si="1"/>
        <v>Fam PrivateMagistrates Court09/05/11 - 31/01/12YesNo</v>
      </c>
    </row>
    <row r="15" spans="1:18" x14ac:dyDescent="0.25">
      <c r="A15" t="str">
        <f t="shared" si="0"/>
        <v>Fam PrivateMagistrates CourtPre 02/04/01NoNo</v>
      </c>
      <c r="B15" t="s">
        <v>89</v>
      </c>
      <c r="C15" t="s">
        <v>158</v>
      </c>
      <c r="D15" t="s">
        <v>82</v>
      </c>
      <c r="E15" t="s">
        <v>134</v>
      </c>
      <c r="F15" t="s">
        <v>162</v>
      </c>
      <c r="G15" t="s">
        <v>162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t="s">
        <v>186</v>
      </c>
      <c r="R15" t="str">
        <f t="shared" si="1"/>
        <v>Fam PrivateMagistrates CourtPre 02/04/01NoNo</v>
      </c>
    </row>
    <row r="16" spans="1:18" x14ac:dyDescent="0.25">
      <c r="A16" t="str">
        <f t="shared" si="0"/>
        <v>Fam PrivateMagistrates Court02/04/01 - 01/04/07NoNo</v>
      </c>
      <c r="B16" t="s">
        <v>89</v>
      </c>
      <c r="C16" t="s">
        <v>159</v>
      </c>
      <c r="D16" t="s">
        <v>82</v>
      </c>
      <c r="E16" t="s">
        <v>135</v>
      </c>
      <c r="F16" t="s">
        <v>162</v>
      </c>
      <c r="G16" t="s">
        <v>162</v>
      </c>
      <c r="H16">
        <v>48.95</v>
      </c>
      <c r="I16">
        <v>48.95</v>
      </c>
      <c r="J16">
        <v>61.9</v>
      </c>
      <c r="K16">
        <v>33.299999999999997</v>
      </c>
      <c r="L16">
        <v>27.5</v>
      </c>
      <c r="M16">
        <v>27.5</v>
      </c>
      <c r="N16">
        <v>3.8</v>
      </c>
      <c r="O16">
        <v>0</v>
      </c>
      <c r="P16">
        <v>3.8</v>
      </c>
      <c r="Q16" t="s">
        <v>187</v>
      </c>
      <c r="R16" t="str">
        <f t="shared" si="1"/>
        <v>Fam PrivateMagistrates Court02/04/01 - 01/04/07NoNo</v>
      </c>
    </row>
    <row r="17" spans="1:18" x14ac:dyDescent="0.25">
      <c r="A17" t="str">
        <f t="shared" si="0"/>
        <v>Fam PrivateMagistrates Court02/04/07 - 08/05/11NoNo</v>
      </c>
      <c r="B17" t="s">
        <v>89</v>
      </c>
      <c r="C17" t="s">
        <v>160</v>
      </c>
      <c r="D17" t="s">
        <v>82</v>
      </c>
      <c r="E17" t="s">
        <v>136</v>
      </c>
      <c r="F17" t="s">
        <v>162</v>
      </c>
      <c r="G17" t="s">
        <v>162</v>
      </c>
      <c r="H17">
        <v>61</v>
      </c>
      <c r="I17">
        <v>61</v>
      </c>
      <c r="J17">
        <v>63</v>
      </c>
      <c r="K17">
        <v>36</v>
      </c>
      <c r="L17">
        <v>31</v>
      </c>
      <c r="M17">
        <v>31</v>
      </c>
      <c r="N17">
        <v>6</v>
      </c>
      <c r="O17">
        <v>3</v>
      </c>
      <c r="P17">
        <v>6</v>
      </c>
      <c r="Q17" t="s">
        <v>188</v>
      </c>
      <c r="R17" t="str">
        <f t="shared" si="1"/>
        <v>Fam PrivateMagistrates Court02/04/07 - 08/05/11NoNo</v>
      </c>
    </row>
    <row r="18" spans="1:18" x14ac:dyDescent="0.25">
      <c r="A18" t="str">
        <f t="shared" si="0"/>
        <v>Fam PrivateMagistrates Court09/05/11 - 31/01/12NoNo</v>
      </c>
      <c r="B18" t="s">
        <v>89</v>
      </c>
      <c r="C18" t="s">
        <v>161</v>
      </c>
      <c r="D18" t="s">
        <v>82</v>
      </c>
      <c r="E18" t="s">
        <v>137</v>
      </c>
      <c r="F18" t="s">
        <v>162</v>
      </c>
      <c r="G18" t="s">
        <v>162</v>
      </c>
      <c r="H18">
        <f t="shared" ref="H18:P18" si="5">H17</f>
        <v>61</v>
      </c>
      <c r="I18">
        <f t="shared" si="5"/>
        <v>61</v>
      </c>
      <c r="J18">
        <f t="shared" si="5"/>
        <v>63</v>
      </c>
      <c r="K18">
        <f t="shared" si="5"/>
        <v>36</v>
      </c>
      <c r="L18">
        <f t="shared" si="5"/>
        <v>31</v>
      </c>
      <c r="M18">
        <f t="shared" si="5"/>
        <v>31</v>
      </c>
      <c r="N18">
        <f t="shared" si="5"/>
        <v>6</v>
      </c>
      <c r="O18">
        <f t="shared" si="5"/>
        <v>3</v>
      </c>
      <c r="P18">
        <f t="shared" si="5"/>
        <v>6</v>
      </c>
      <c r="Q18" t="s">
        <v>189</v>
      </c>
      <c r="R18" t="str">
        <f t="shared" si="1"/>
        <v>Fam PrivateMagistrates Court09/05/11 - 31/01/12NoNo</v>
      </c>
    </row>
    <row r="19" spans="1:18" x14ac:dyDescent="0.25">
      <c r="A19" t="str">
        <f t="shared" si="0"/>
        <v>Fam PrivateCounty CourtPre 02/04/01YesYes</v>
      </c>
      <c r="B19" t="s">
        <v>89</v>
      </c>
      <c r="C19" t="s">
        <v>158</v>
      </c>
      <c r="D19" t="s">
        <v>86</v>
      </c>
      <c r="E19" t="s">
        <v>134</v>
      </c>
      <c r="F19" t="s">
        <v>152</v>
      </c>
      <c r="G19" t="s">
        <v>152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t="s">
        <v>190</v>
      </c>
      <c r="R19" t="str">
        <f t="shared" si="1"/>
        <v>Fam PrivateCounty CourtPre 02/04/01YesYes</v>
      </c>
    </row>
    <row r="20" spans="1:18" x14ac:dyDescent="0.25">
      <c r="A20" t="str">
        <f t="shared" si="0"/>
        <v>Fam PrivateCounty Court02/04/01 - 01/04/07YesYes</v>
      </c>
      <c r="B20" t="s">
        <v>89</v>
      </c>
      <c r="C20" t="s">
        <v>159</v>
      </c>
      <c r="D20" t="s">
        <v>86</v>
      </c>
      <c r="E20" t="s">
        <v>135</v>
      </c>
      <c r="F20" t="s">
        <v>152</v>
      </c>
      <c r="G20" t="s">
        <v>152</v>
      </c>
      <c r="H20">
        <v>68.5</v>
      </c>
      <c r="I20">
        <v>68.5</v>
      </c>
      <c r="J20">
        <v>68.5</v>
      </c>
      <c r="K20">
        <v>36.299999999999997</v>
      </c>
      <c r="L20">
        <v>32.450000000000003</v>
      </c>
      <c r="M20">
        <v>32.450000000000003</v>
      </c>
      <c r="N20">
        <v>6.15</v>
      </c>
      <c r="O20">
        <v>3.1</v>
      </c>
      <c r="P20">
        <v>6.15</v>
      </c>
      <c r="Q20" t="s">
        <v>191</v>
      </c>
      <c r="R20" t="str">
        <f t="shared" si="1"/>
        <v>Fam PrivateCounty Court02/04/01 - 01/04/07YesYes</v>
      </c>
    </row>
    <row r="21" spans="1:18" x14ac:dyDescent="0.25">
      <c r="A21" t="str">
        <f t="shared" si="0"/>
        <v>Fam PrivateCounty Court02/04/07 - 08/05/11YesYes</v>
      </c>
      <c r="B21" t="s">
        <v>89</v>
      </c>
      <c r="C21" t="s">
        <v>160</v>
      </c>
      <c r="D21" t="s">
        <v>86</v>
      </c>
      <c r="E21" t="s">
        <v>136</v>
      </c>
      <c r="F21" t="s">
        <v>152</v>
      </c>
      <c r="G21" t="s">
        <v>152</v>
      </c>
      <c r="H21">
        <f>H5</f>
        <v>66</v>
      </c>
      <c r="I21">
        <f t="shared" ref="I21:P21" si="6">I5</f>
        <v>66</v>
      </c>
      <c r="J21">
        <f t="shared" si="6"/>
        <v>66</v>
      </c>
      <c r="K21">
        <f t="shared" si="6"/>
        <v>36</v>
      </c>
      <c r="L21">
        <f t="shared" si="6"/>
        <v>32</v>
      </c>
      <c r="M21">
        <f t="shared" si="6"/>
        <v>32</v>
      </c>
      <c r="N21">
        <f t="shared" si="6"/>
        <v>6</v>
      </c>
      <c r="O21">
        <f t="shared" si="6"/>
        <v>3</v>
      </c>
      <c r="P21">
        <f t="shared" si="6"/>
        <v>6</v>
      </c>
      <c r="Q21" t="s">
        <v>192</v>
      </c>
      <c r="R21" t="str">
        <f t="shared" si="1"/>
        <v>Fam PrivateCounty Court02/04/07 - 08/05/11YesYes</v>
      </c>
    </row>
    <row r="22" spans="1:18" x14ac:dyDescent="0.25">
      <c r="A22" t="str">
        <f t="shared" si="0"/>
        <v>Fam PrivateCounty Court09/05/11 - 31/01/12YesYes</v>
      </c>
      <c r="B22" t="s">
        <v>89</v>
      </c>
      <c r="C22" t="s">
        <v>161</v>
      </c>
      <c r="D22" t="s">
        <v>86</v>
      </c>
      <c r="E22" t="s">
        <v>137</v>
      </c>
      <c r="F22" t="s">
        <v>152</v>
      </c>
      <c r="G22" t="s">
        <v>152</v>
      </c>
      <c r="H22">
        <f t="shared" ref="H22:P22" si="7">H21</f>
        <v>66</v>
      </c>
      <c r="I22">
        <f t="shared" si="7"/>
        <v>66</v>
      </c>
      <c r="J22">
        <f t="shared" si="7"/>
        <v>66</v>
      </c>
      <c r="K22">
        <f t="shared" si="7"/>
        <v>36</v>
      </c>
      <c r="L22">
        <f t="shared" si="7"/>
        <v>32</v>
      </c>
      <c r="M22">
        <f t="shared" si="7"/>
        <v>32</v>
      </c>
      <c r="N22">
        <f t="shared" si="7"/>
        <v>6</v>
      </c>
      <c r="O22">
        <f t="shared" si="7"/>
        <v>3</v>
      </c>
      <c r="P22">
        <f t="shared" si="7"/>
        <v>6</v>
      </c>
      <c r="Q22" t="s">
        <v>193</v>
      </c>
      <c r="R22" t="str">
        <f t="shared" si="1"/>
        <v>Fam PrivateCounty Court09/05/11 - 31/01/12YesYes</v>
      </c>
    </row>
    <row r="23" spans="1:18" x14ac:dyDescent="0.25">
      <c r="A23" t="str">
        <f t="shared" si="0"/>
        <v>Fam PrivateCounty CourtPre 02/04/01NoYes</v>
      </c>
      <c r="B23" t="s">
        <v>89</v>
      </c>
      <c r="C23" t="s">
        <v>158</v>
      </c>
      <c r="D23" t="s">
        <v>86</v>
      </c>
      <c r="E23" t="s">
        <v>134</v>
      </c>
      <c r="F23" t="s">
        <v>162</v>
      </c>
      <c r="G23" t="s">
        <v>152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t="s">
        <v>194</v>
      </c>
      <c r="R23" t="str">
        <f t="shared" si="1"/>
        <v>Fam PrivateCounty CourtPre 02/04/01NoYes</v>
      </c>
    </row>
    <row r="24" spans="1:18" x14ac:dyDescent="0.25">
      <c r="A24" t="str">
        <f t="shared" si="0"/>
        <v>Fam PrivateCounty Court02/04/01 - 01/04/07NoYes</v>
      </c>
      <c r="B24" t="s">
        <v>89</v>
      </c>
      <c r="C24" t="s">
        <v>159</v>
      </c>
      <c r="D24" t="s">
        <v>86</v>
      </c>
      <c r="E24" t="s">
        <v>135</v>
      </c>
      <c r="F24" t="s">
        <v>162</v>
      </c>
      <c r="G24" t="s">
        <v>152</v>
      </c>
      <c r="H24">
        <v>64.8</v>
      </c>
      <c r="I24">
        <v>64.8</v>
      </c>
      <c r="J24">
        <v>64.8</v>
      </c>
      <c r="K24">
        <v>36.299999999999997</v>
      </c>
      <c r="L24">
        <v>32.450000000000003</v>
      </c>
      <c r="M24">
        <v>32.450000000000003</v>
      </c>
      <c r="N24">
        <v>6.15</v>
      </c>
      <c r="O24">
        <v>3.1</v>
      </c>
      <c r="P24">
        <v>6.15</v>
      </c>
      <c r="Q24" t="s">
        <v>195</v>
      </c>
      <c r="R24" t="str">
        <f t="shared" si="1"/>
        <v>Fam PrivateCounty Court02/04/01 - 01/04/07NoYes</v>
      </c>
    </row>
    <row r="25" spans="1:18" x14ac:dyDescent="0.25">
      <c r="A25" t="str">
        <f t="shared" si="0"/>
        <v>Fam PrivateCounty Court02/04/07 - 08/05/11NoYes</v>
      </c>
      <c r="B25" t="s">
        <v>89</v>
      </c>
      <c r="C25" t="s">
        <v>160</v>
      </c>
      <c r="D25" t="s">
        <v>86</v>
      </c>
      <c r="E25" t="s">
        <v>136</v>
      </c>
      <c r="F25" t="s">
        <v>162</v>
      </c>
      <c r="G25" t="s">
        <v>152</v>
      </c>
      <c r="H25">
        <f>H9</f>
        <v>61</v>
      </c>
      <c r="I25">
        <f t="shared" ref="I25:P25" si="8">I9</f>
        <v>61</v>
      </c>
      <c r="J25">
        <f t="shared" si="8"/>
        <v>63</v>
      </c>
      <c r="K25">
        <f t="shared" si="8"/>
        <v>36</v>
      </c>
      <c r="L25">
        <f t="shared" si="8"/>
        <v>31</v>
      </c>
      <c r="M25">
        <f t="shared" si="8"/>
        <v>31</v>
      </c>
      <c r="N25">
        <f t="shared" si="8"/>
        <v>6</v>
      </c>
      <c r="O25">
        <f t="shared" si="8"/>
        <v>3</v>
      </c>
      <c r="P25">
        <f t="shared" si="8"/>
        <v>6</v>
      </c>
      <c r="Q25" t="s">
        <v>196</v>
      </c>
      <c r="R25" t="str">
        <f t="shared" si="1"/>
        <v>Fam PrivateCounty Court02/04/07 - 08/05/11NoYes</v>
      </c>
    </row>
    <row r="26" spans="1:18" x14ac:dyDescent="0.25">
      <c r="A26" t="str">
        <f t="shared" si="0"/>
        <v>Fam PrivateCounty Court09/05/11 - 31/01/12NoYes</v>
      </c>
      <c r="B26" t="s">
        <v>89</v>
      </c>
      <c r="C26" t="s">
        <v>161</v>
      </c>
      <c r="D26" t="s">
        <v>86</v>
      </c>
      <c r="E26" t="s">
        <v>137</v>
      </c>
      <c r="F26" t="s">
        <v>162</v>
      </c>
      <c r="G26" t="s">
        <v>152</v>
      </c>
      <c r="H26">
        <f t="shared" ref="H26:P26" si="9">H25</f>
        <v>61</v>
      </c>
      <c r="I26">
        <f t="shared" si="9"/>
        <v>61</v>
      </c>
      <c r="J26">
        <f t="shared" si="9"/>
        <v>63</v>
      </c>
      <c r="K26">
        <f t="shared" si="9"/>
        <v>36</v>
      </c>
      <c r="L26">
        <f t="shared" si="9"/>
        <v>31</v>
      </c>
      <c r="M26">
        <f t="shared" si="9"/>
        <v>31</v>
      </c>
      <c r="N26">
        <f t="shared" si="9"/>
        <v>6</v>
      </c>
      <c r="O26">
        <f t="shared" si="9"/>
        <v>3</v>
      </c>
      <c r="P26">
        <f t="shared" si="9"/>
        <v>6</v>
      </c>
      <c r="Q26" t="s">
        <v>197</v>
      </c>
      <c r="R26" t="str">
        <f t="shared" si="1"/>
        <v>Fam PrivateCounty Court09/05/11 - 31/01/12NoYes</v>
      </c>
    </row>
    <row r="27" spans="1:18" x14ac:dyDescent="0.25">
      <c r="A27" t="str">
        <f t="shared" si="0"/>
        <v>Fam PrivateCounty CourtPre 02/04/01YesNo</v>
      </c>
      <c r="B27" t="s">
        <v>89</v>
      </c>
      <c r="C27" t="s">
        <v>158</v>
      </c>
      <c r="D27" t="s">
        <v>86</v>
      </c>
      <c r="E27" t="s">
        <v>134</v>
      </c>
      <c r="F27" t="s">
        <v>152</v>
      </c>
      <c r="G27" t="s">
        <v>162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t="s">
        <v>198</v>
      </c>
      <c r="R27" t="str">
        <f t="shared" si="1"/>
        <v>Fam PrivateCounty CourtPre 02/04/01YesNo</v>
      </c>
    </row>
    <row r="28" spans="1:18" x14ac:dyDescent="0.25">
      <c r="A28" t="str">
        <f t="shared" si="0"/>
        <v>Fam PrivateCounty Court02/04/01 - 01/04/07YesNo</v>
      </c>
      <c r="B28" t="s">
        <v>89</v>
      </c>
      <c r="C28" t="s">
        <v>159</v>
      </c>
      <c r="D28" t="s">
        <v>86</v>
      </c>
      <c r="E28" t="s">
        <v>135</v>
      </c>
      <c r="F28" t="s">
        <v>152</v>
      </c>
      <c r="G28" t="s">
        <v>162</v>
      </c>
      <c r="H28">
        <v>68.5</v>
      </c>
      <c r="I28">
        <v>68.5</v>
      </c>
      <c r="J28">
        <v>68.5</v>
      </c>
      <c r="K28">
        <v>36.299999999999997</v>
      </c>
      <c r="L28">
        <v>32.450000000000003</v>
      </c>
      <c r="M28">
        <v>32.450000000000003</v>
      </c>
      <c r="N28">
        <v>6.15</v>
      </c>
      <c r="O28">
        <v>3.1</v>
      </c>
      <c r="P28">
        <v>6.15</v>
      </c>
      <c r="Q28" t="s">
        <v>199</v>
      </c>
      <c r="R28" t="str">
        <f t="shared" si="1"/>
        <v>Fam PrivateCounty Court02/04/01 - 01/04/07YesNo</v>
      </c>
    </row>
    <row r="29" spans="1:18" x14ac:dyDescent="0.25">
      <c r="A29" t="str">
        <f t="shared" si="0"/>
        <v>Fam PrivateCounty Court02/04/07 - 08/05/11YesNo</v>
      </c>
      <c r="B29" t="s">
        <v>89</v>
      </c>
      <c r="C29" t="s">
        <v>160</v>
      </c>
      <c r="D29" t="s">
        <v>86</v>
      </c>
      <c r="E29" t="s">
        <v>136</v>
      </c>
      <c r="F29" t="s">
        <v>152</v>
      </c>
      <c r="G29" t="s">
        <v>162</v>
      </c>
      <c r="H29">
        <f>H13</f>
        <v>66</v>
      </c>
      <c r="I29">
        <f t="shared" ref="I29:P29" si="10">I13</f>
        <v>66</v>
      </c>
      <c r="J29">
        <f t="shared" si="10"/>
        <v>66</v>
      </c>
      <c r="K29">
        <f t="shared" si="10"/>
        <v>36</v>
      </c>
      <c r="L29">
        <f t="shared" si="10"/>
        <v>32</v>
      </c>
      <c r="M29">
        <f t="shared" si="10"/>
        <v>32</v>
      </c>
      <c r="N29">
        <f t="shared" si="10"/>
        <v>6</v>
      </c>
      <c r="O29">
        <f t="shared" si="10"/>
        <v>3</v>
      </c>
      <c r="P29">
        <f t="shared" si="10"/>
        <v>6</v>
      </c>
      <c r="Q29" t="s">
        <v>200</v>
      </c>
      <c r="R29" t="str">
        <f t="shared" si="1"/>
        <v>Fam PrivateCounty Court02/04/07 - 08/05/11YesNo</v>
      </c>
    </row>
    <row r="30" spans="1:18" x14ac:dyDescent="0.25">
      <c r="A30" t="str">
        <f t="shared" si="0"/>
        <v>Fam PrivateCounty Court09/05/11 - 31/01/12YesNo</v>
      </c>
      <c r="B30" t="s">
        <v>89</v>
      </c>
      <c r="C30" t="s">
        <v>161</v>
      </c>
      <c r="D30" t="s">
        <v>86</v>
      </c>
      <c r="E30" t="s">
        <v>137</v>
      </c>
      <c r="F30" t="s">
        <v>152</v>
      </c>
      <c r="G30" t="s">
        <v>162</v>
      </c>
      <c r="H30">
        <f t="shared" ref="H30:P30" si="11">H29</f>
        <v>66</v>
      </c>
      <c r="I30">
        <f t="shared" si="11"/>
        <v>66</v>
      </c>
      <c r="J30">
        <f t="shared" si="11"/>
        <v>66</v>
      </c>
      <c r="K30">
        <f t="shared" si="11"/>
        <v>36</v>
      </c>
      <c r="L30">
        <f t="shared" si="11"/>
        <v>32</v>
      </c>
      <c r="M30">
        <f t="shared" si="11"/>
        <v>32</v>
      </c>
      <c r="N30">
        <f t="shared" si="11"/>
        <v>6</v>
      </c>
      <c r="O30">
        <f t="shared" si="11"/>
        <v>3</v>
      </c>
      <c r="P30">
        <f t="shared" si="11"/>
        <v>6</v>
      </c>
      <c r="Q30" t="s">
        <v>201</v>
      </c>
      <c r="R30" t="str">
        <f t="shared" si="1"/>
        <v>Fam PrivateCounty Court09/05/11 - 31/01/12YesNo</v>
      </c>
    </row>
    <row r="31" spans="1:18" x14ac:dyDescent="0.25">
      <c r="A31" t="str">
        <f t="shared" si="0"/>
        <v>Fam PrivateCounty CourtPre 02/04/01NoNo</v>
      </c>
      <c r="B31" t="s">
        <v>89</v>
      </c>
      <c r="C31" t="s">
        <v>158</v>
      </c>
      <c r="D31" t="s">
        <v>86</v>
      </c>
      <c r="E31" t="s">
        <v>134</v>
      </c>
      <c r="F31" t="s">
        <v>162</v>
      </c>
      <c r="G31" t="s">
        <v>162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t="s">
        <v>202</v>
      </c>
      <c r="R31" t="str">
        <f t="shared" si="1"/>
        <v>Fam PrivateCounty CourtPre 02/04/01NoNo</v>
      </c>
    </row>
    <row r="32" spans="1:18" x14ac:dyDescent="0.25">
      <c r="A32" t="str">
        <f t="shared" si="0"/>
        <v>Fam PrivateCounty Court02/04/01 - 01/04/07NoNo</v>
      </c>
      <c r="B32" t="s">
        <v>89</v>
      </c>
      <c r="C32" t="s">
        <v>159</v>
      </c>
      <c r="D32" t="s">
        <v>86</v>
      </c>
      <c r="E32" t="s">
        <v>135</v>
      </c>
      <c r="F32" t="s">
        <v>162</v>
      </c>
      <c r="G32" t="s">
        <v>162</v>
      </c>
      <c r="H32">
        <v>64.8</v>
      </c>
      <c r="I32">
        <v>64.8</v>
      </c>
      <c r="J32">
        <v>64.8</v>
      </c>
      <c r="K32">
        <v>36.299999999999997</v>
      </c>
      <c r="L32">
        <v>32.450000000000003</v>
      </c>
      <c r="M32">
        <v>32.450000000000003</v>
      </c>
      <c r="N32">
        <v>6.15</v>
      </c>
      <c r="O32">
        <v>3.1</v>
      </c>
      <c r="P32">
        <v>6.15</v>
      </c>
      <c r="Q32" t="s">
        <v>203</v>
      </c>
      <c r="R32" t="str">
        <f t="shared" si="1"/>
        <v>Fam PrivateCounty Court02/04/01 - 01/04/07NoNo</v>
      </c>
    </row>
    <row r="33" spans="1:18" x14ac:dyDescent="0.25">
      <c r="A33" t="str">
        <f t="shared" si="0"/>
        <v>Fam PrivateCounty Court02/04/07 - 08/05/11NoNo</v>
      </c>
      <c r="B33" t="s">
        <v>89</v>
      </c>
      <c r="C33" t="s">
        <v>160</v>
      </c>
      <c r="D33" t="s">
        <v>86</v>
      </c>
      <c r="E33" t="s">
        <v>136</v>
      </c>
      <c r="F33" t="s">
        <v>162</v>
      </c>
      <c r="G33" t="s">
        <v>162</v>
      </c>
      <c r="H33">
        <f>H17</f>
        <v>61</v>
      </c>
      <c r="I33">
        <f t="shared" ref="I33:P33" si="12">I17</f>
        <v>61</v>
      </c>
      <c r="J33">
        <f t="shared" si="12"/>
        <v>63</v>
      </c>
      <c r="K33">
        <f t="shared" si="12"/>
        <v>36</v>
      </c>
      <c r="L33">
        <f t="shared" si="12"/>
        <v>31</v>
      </c>
      <c r="M33">
        <f t="shared" si="12"/>
        <v>31</v>
      </c>
      <c r="N33">
        <f t="shared" si="12"/>
        <v>6</v>
      </c>
      <c r="O33">
        <f t="shared" si="12"/>
        <v>3</v>
      </c>
      <c r="P33">
        <f t="shared" si="12"/>
        <v>6</v>
      </c>
      <c r="Q33" t="s">
        <v>204</v>
      </c>
      <c r="R33" t="str">
        <f t="shared" si="1"/>
        <v>Fam PrivateCounty Court02/04/07 - 08/05/11NoNo</v>
      </c>
    </row>
    <row r="34" spans="1:18" x14ac:dyDescent="0.25">
      <c r="A34" t="str">
        <f t="shared" si="0"/>
        <v>Fam PrivateCounty Court09/05/11 - 31/01/12NoNo</v>
      </c>
      <c r="B34" t="s">
        <v>89</v>
      </c>
      <c r="C34" t="s">
        <v>161</v>
      </c>
      <c r="D34" t="s">
        <v>86</v>
      </c>
      <c r="E34" t="s">
        <v>137</v>
      </c>
      <c r="F34" t="s">
        <v>162</v>
      </c>
      <c r="G34" t="s">
        <v>162</v>
      </c>
      <c r="H34">
        <f t="shared" ref="H34:P34" si="13">H33</f>
        <v>61</v>
      </c>
      <c r="I34">
        <f t="shared" si="13"/>
        <v>61</v>
      </c>
      <c r="J34">
        <f t="shared" si="13"/>
        <v>63</v>
      </c>
      <c r="K34">
        <f t="shared" si="13"/>
        <v>36</v>
      </c>
      <c r="L34">
        <f t="shared" si="13"/>
        <v>31</v>
      </c>
      <c r="M34">
        <f t="shared" si="13"/>
        <v>31</v>
      </c>
      <c r="N34">
        <f t="shared" si="13"/>
        <v>6</v>
      </c>
      <c r="O34">
        <f t="shared" si="13"/>
        <v>3</v>
      </c>
      <c r="P34">
        <f t="shared" si="13"/>
        <v>6</v>
      </c>
      <c r="Q34" t="s">
        <v>205</v>
      </c>
      <c r="R34" t="str">
        <f t="shared" si="1"/>
        <v>Fam PrivateCounty Court09/05/11 - 31/01/12NoNo</v>
      </c>
    </row>
    <row r="35" spans="1:18" x14ac:dyDescent="0.25">
      <c r="A35" t="str">
        <f t="shared" si="0"/>
        <v>Fam PrivateHigh CourtPre 02/04/01YesYes</v>
      </c>
      <c r="B35" t="s">
        <v>89</v>
      </c>
      <c r="C35" t="s">
        <v>158</v>
      </c>
      <c r="D35" t="s">
        <v>90</v>
      </c>
      <c r="E35" t="s">
        <v>134</v>
      </c>
      <c r="F35" t="s">
        <v>152</v>
      </c>
      <c r="G35" t="s">
        <v>152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t="s">
        <v>206</v>
      </c>
      <c r="R35" t="str">
        <f t="shared" si="1"/>
        <v>Fam PrivateHigh CourtPre 02/04/01YesYes</v>
      </c>
    </row>
    <row r="36" spans="1:18" x14ac:dyDescent="0.25">
      <c r="A36" t="str">
        <f t="shared" si="0"/>
        <v>Fam PrivateHigh Court02/04/01 - 01/04/07YesYes</v>
      </c>
      <c r="B36" t="s">
        <v>89</v>
      </c>
      <c r="C36" t="s">
        <v>159</v>
      </c>
      <c r="D36" t="s">
        <v>90</v>
      </c>
      <c r="E36" t="s">
        <v>135</v>
      </c>
      <c r="F36" t="s">
        <v>152</v>
      </c>
      <c r="G36" t="s">
        <v>152</v>
      </c>
      <c r="H36">
        <v>78.400000000000006</v>
      </c>
      <c r="I36">
        <v>78.400000000000006</v>
      </c>
      <c r="J36">
        <v>78.400000000000006</v>
      </c>
      <c r="K36">
        <v>41.25</v>
      </c>
      <c r="L36">
        <v>35.75</v>
      </c>
      <c r="M36">
        <v>35.75</v>
      </c>
      <c r="N36">
        <v>7.05</v>
      </c>
      <c r="O36">
        <v>3.5</v>
      </c>
      <c r="P36">
        <v>7.05</v>
      </c>
      <c r="Q36" t="s">
        <v>207</v>
      </c>
      <c r="R36" t="str">
        <f t="shared" si="1"/>
        <v>Fam PrivateHigh Court02/04/01 - 01/04/07YesYes</v>
      </c>
    </row>
    <row r="37" spans="1:18" x14ac:dyDescent="0.25">
      <c r="A37" t="str">
        <f t="shared" si="0"/>
        <v>Fam PrivateHigh Court02/04/07 - 08/05/11YesYes</v>
      </c>
      <c r="B37" t="s">
        <v>89</v>
      </c>
      <c r="C37" t="s">
        <v>159</v>
      </c>
      <c r="D37" t="s">
        <v>90</v>
      </c>
      <c r="E37" t="s">
        <v>136</v>
      </c>
      <c r="F37" t="s">
        <v>152</v>
      </c>
      <c r="G37" t="s">
        <v>152</v>
      </c>
      <c r="H37">
        <v>78.400000000000006</v>
      </c>
      <c r="I37">
        <v>78.400000000000006</v>
      </c>
      <c r="J37">
        <v>78.400000000000006</v>
      </c>
      <c r="K37">
        <v>41.25</v>
      </c>
      <c r="L37">
        <v>35.75</v>
      </c>
      <c r="M37">
        <v>35.75</v>
      </c>
      <c r="N37">
        <v>7.05</v>
      </c>
      <c r="O37">
        <v>3.5</v>
      </c>
      <c r="P37">
        <v>7.05</v>
      </c>
      <c r="Q37" t="s">
        <v>208</v>
      </c>
      <c r="R37" t="str">
        <f t="shared" si="1"/>
        <v>Fam PrivateHigh Court02/04/07 - 08/05/11YesYes</v>
      </c>
    </row>
    <row r="38" spans="1:18" x14ac:dyDescent="0.25">
      <c r="A38" t="str">
        <f t="shared" si="0"/>
        <v>Fam PrivateHigh Court09/05/11 - 31/01/12YesYes</v>
      </c>
      <c r="B38" t="s">
        <v>89</v>
      </c>
      <c r="C38" t="s">
        <v>163</v>
      </c>
      <c r="D38" t="s">
        <v>90</v>
      </c>
      <c r="E38" t="s">
        <v>137</v>
      </c>
      <c r="F38" t="s">
        <v>152</v>
      </c>
      <c r="G38" t="s">
        <v>152</v>
      </c>
      <c r="H38">
        <f>H37</f>
        <v>78.400000000000006</v>
      </c>
      <c r="I38">
        <f t="shared" ref="I38:P38" si="14">I37</f>
        <v>78.400000000000006</v>
      </c>
      <c r="J38">
        <f t="shared" si="14"/>
        <v>78.400000000000006</v>
      </c>
      <c r="K38">
        <f t="shared" si="14"/>
        <v>41.25</v>
      </c>
      <c r="L38">
        <f t="shared" si="14"/>
        <v>35.75</v>
      </c>
      <c r="M38">
        <f t="shared" si="14"/>
        <v>35.75</v>
      </c>
      <c r="N38">
        <f t="shared" si="14"/>
        <v>7.05</v>
      </c>
      <c r="O38">
        <f t="shared" si="14"/>
        <v>3.5</v>
      </c>
      <c r="P38">
        <f t="shared" si="14"/>
        <v>7.05</v>
      </c>
      <c r="Q38" t="s">
        <v>209</v>
      </c>
      <c r="R38" t="str">
        <f t="shared" si="1"/>
        <v>Fam PrivateHigh Court09/05/11 - 31/01/12YesYes</v>
      </c>
    </row>
    <row r="39" spans="1:18" x14ac:dyDescent="0.25">
      <c r="A39" t="str">
        <f t="shared" si="0"/>
        <v>Fam PrivateHigh CourtPre 02/04/01NoYes</v>
      </c>
      <c r="B39" t="s">
        <v>89</v>
      </c>
      <c r="C39" t="s">
        <v>158</v>
      </c>
      <c r="D39" t="s">
        <v>90</v>
      </c>
      <c r="E39" t="s">
        <v>134</v>
      </c>
      <c r="F39" t="s">
        <v>162</v>
      </c>
      <c r="G39" t="s">
        <v>152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t="s">
        <v>210</v>
      </c>
      <c r="R39" t="str">
        <f t="shared" si="1"/>
        <v>Fam PrivateHigh CourtPre 02/04/01NoYes</v>
      </c>
    </row>
    <row r="40" spans="1:18" x14ac:dyDescent="0.25">
      <c r="A40" t="str">
        <f t="shared" si="0"/>
        <v>Fam PrivateHigh Court02/04/01 - 01/04/07NoYes</v>
      </c>
      <c r="B40" t="s">
        <v>89</v>
      </c>
      <c r="C40" t="s">
        <v>159</v>
      </c>
      <c r="D40" t="s">
        <v>90</v>
      </c>
      <c r="E40" t="s">
        <v>135</v>
      </c>
      <c r="F40" t="s">
        <v>162</v>
      </c>
      <c r="G40" t="s">
        <v>152</v>
      </c>
      <c r="H40">
        <v>73.05</v>
      </c>
      <c r="I40">
        <v>73.05</v>
      </c>
      <c r="J40">
        <v>73.05</v>
      </c>
      <c r="K40">
        <v>41.25</v>
      </c>
      <c r="L40">
        <v>35.75</v>
      </c>
      <c r="M40">
        <v>35.75</v>
      </c>
      <c r="N40">
        <v>7.05</v>
      </c>
      <c r="O40">
        <v>3.5</v>
      </c>
      <c r="P40">
        <v>7.05</v>
      </c>
      <c r="Q40" t="s">
        <v>211</v>
      </c>
      <c r="R40" t="str">
        <f t="shared" si="1"/>
        <v>Fam PrivateHigh Court02/04/01 - 01/04/07NoYes</v>
      </c>
    </row>
    <row r="41" spans="1:18" x14ac:dyDescent="0.25">
      <c r="A41" t="str">
        <f t="shared" si="0"/>
        <v>Fam PrivateHigh Court02/04/07 - 08/05/11NoYes</v>
      </c>
      <c r="B41" t="s">
        <v>89</v>
      </c>
      <c r="C41" t="s">
        <v>159</v>
      </c>
      <c r="D41" t="s">
        <v>90</v>
      </c>
      <c r="E41" t="s">
        <v>136</v>
      </c>
      <c r="F41" t="s">
        <v>162</v>
      </c>
      <c r="G41" t="s">
        <v>152</v>
      </c>
      <c r="H41">
        <v>73.05</v>
      </c>
      <c r="I41">
        <v>73.05</v>
      </c>
      <c r="J41">
        <v>73.05</v>
      </c>
      <c r="K41">
        <v>41.25</v>
      </c>
      <c r="L41">
        <v>35.75</v>
      </c>
      <c r="M41">
        <v>35.75</v>
      </c>
      <c r="N41">
        <v>7.05</v>
      </c>
      <c r="O41">
        <v>3.5</v>
      </c>
      <c r="P41">
        <v>7.05</v>
      </c>
      <c r="Q41" t="s">
        <v>212</v>
      </c>
      <c r="R41" t="str">
        <f t="shared" si="1"/>
        <v>Fam PrivateHigh Court02/04/07 - 08/05/11NoYes</v>
      </c>
    </row>
    <row r="42" spans="1:18" x14ac:dyDescent="0.25">
      <c r="A42" t="str">
        <f t="shared" si="0"/>
        <v>Fam PrivateHigh Court09/05/11 - 31/01/12NoYes</v>
      </c>
      <c r="B42" t="s">
        <v>89</v>
      </c>
      <c r="C42" t="s">
        <v>163</v>
      </c>
      <c r="D42" t="s">
        <v>90</v>
      </c>
      <c r="E42" t="s">
        <v>137</v>
      </c>
      <c r="F42" t="s">
        <v>162</v>
      </c>
      <c r="G42" t="s">
        <v>152</v>
      </c>
      <c r="H42">
        <f t="shared" ref="H42:P42" si="15">H41</f>
        <v>73.05</v>
      </c>
      <c r="I42">
        <f t="shared" si="15"/>
        <v>73.05</v>
      </c>
      <c r="J42">
        <f t="shared" si="15"/>
        <v>73.05</v>
      </c>
      <c r="K42">
        <f t="shared" si="15"/>
        <v>41.25</v>
      </c>
      <c r="L42">
        <f t="shared" si="15"/>
        <v>35.75</v>
      </c>
      <c r="M42">
        <f t="shared" si="15"/>
        <v>35.75</v>
      </c>
      <c r="N42">
        <f t="shared" si="15"/>
        <v>7.05</v>
      </c>
      <c r="O42">
        <f t="shared" si="15"/>
        <v>3.5</v>
      </c>
      <c r="P42">
        <f t="shared" si="15"/>
        <v>7.05</v>
      </c>
      <c r="Q42" t="s">
        <v>213</v>
      </c>
      <c r="R42" t="str">
        <f t="shared" si="1"/>
        <v>Fam PrivateHigh Court09/05/11 - 31/01/12NoYes</v>
      </c>
    </row>
    <row r="43" spans="1:18" x14ac:dyDescent="0.25">
      <c r="A43" t="str">
        <f t="shared" si="0"/>
        <v>Fam PrivateHigh CourtPre 02/04/01YesNo</v>
      </c>
      <c r="B43" t="s">
        <v>89</v>
      </c>
      <c r="C43" t="s">
        <v>158</v>
      </c>
      <c r="D43" t="s">
        <v>90</v>
      </c>
      <c r="E43" t="s">
        <v>134</v>
      </c>
      <c r="F43" t="s">
        <v>152</v>
      </c>
      <c r="G43" t="s">
        <v>162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t="s">
        <v>214</v>
      </c>
      <c r="R43" t="str">
        <f t="shared" si="1"/>
        <v>Fam PrivateHigh CourtPre 02/04/01YesNo</v>
      </c>
    </row>
    <row r="44" spans="1:18" x14ac:dyDescent="0.25">
      <c r="A44" t="str">
        <f t="shared" si="0"/>
        <v>Fam PrivateHigh Court02/04/01 - 01/04/07YesNo</v>
      </c>
      <c r="B44" t="s">
        <v>89</v>
      </c>
      <c r="C44" t="s">
        <v>159</v>
      </c>
      <c r="D44" t="s">
        <v>90</v>
      </c>
      <c r="E44" t="s">
        <v>135</v>
      </c>
      <c r="F44" t="s">
        <v>152</v>
      </c>
      <c r="G44" t="s">
        <v>162</v>
      </c>
      <c r="H44">
        <v>78.400000000000006</v>
      </c>
      <c r="I44">
        <v>78.400000000000006</v>
      </c>
      <c r="J44">
        <v>78.400000000000006</v>
      </c>
      <c r="K44">
        <v>41.25</v>
      </c>
      <c r="L44">
        <v>35.75</v>
      </c>
      <c r="M44">
        <v>35.75</v>
      </c>
      <c r="N44">
        <v>7.05</v>
      </c>
      <c r="O44">
        <v>3.5</v>
      </c>
      <c r="P44">
        <v>7.05</v>
      </c>
      <c r="Q44" t="s">
        <v>215</v>
      </c>
      <c r="R44" t="str">
        <f t="shared" si="1"/>
        <v>Fam PrivateHigh Court02/04/01 - 01/04/07YesNo</v>
      </c>
    </row>
    <row r="45" spans="1:18" x14ac:dyDescent="0.25">
      <c r="A45" t="str">
        <f t="shared" si="0"/>
        <v>Fam PrivateHigh Court02/04/07 - 08/05/11YesNo</v>
      </c>
      <c r="B45" t="s">
        <v>89</v>
      </c>
      <c r="C45" t="s">
        <v>159</v>
      </c>
      <c r="D45" t="s">
        <v>90</v>
      </c>
      <c r="E45" t="s">
        <v>136</v>
      </c>
      <c r="F45" t="s">
        <v>152</v>
      </c>
      <c r="G45" t="s">
        <v>162</v>
      </c>
      <c r="H45">
        <v>78.400000000000006</v>
      </c>
      <c r="I45">
        <v>78.400000000000006</v>
      </c>
      <c r="J45">
        <v>78.400000000000006</v>
      </c>
      <c r="K45">
        <v>41.25</v>
      </c>
      <c r="L45">
        <v>35.75</v>
      </c>
      <c r="M45">
        <v>35.75</v>
      </c>
      <c r="N45">
        <v>7.05</v>
      </c>
      <c r="O45">
        <v>3.5</v>
      </c>
      <c r="P45">
        <v>7.05</v>
      </c>
      <c r="Q45" t="s">
        <v>216</v>
      </c>
      <c r="R45" t="str">
        <f t="shared" si="1"/>
        <v>Fam PrivateHigh Court02/04/07 - 08/05/11YesNo</v>
      </c>
    </row>
    <row r="46" spans="1:18" x14ac:dyDescent="0.25">
      <c r="A46" t="str">
        <f t="shared" si="0"/>
        <v>Fam PrivateHigh Court09/05/11 - 31/01/12YesNo</v>
      </c>
      <c r="B46" t="s">
        <v>89</v>
      </c>
      <c r="C46" t="s">
        <v>163</v>
      </c>
      <c r="D46" t="s">
        <v>90</v>
      </c>
      <c r="E46" t="s">
        <v>137</v>
      </c>
      <c r="F46" t="s">
        <v>152</v>
      </c>
      <c r="G46" t="s">
        <v>162</v>
      </c>
      <c r="H46">
        <f t="shared" ref="H46:P46" si="16">H45</f>
        <v>78.400000000000006</v>
      </c>
      <c r="I46">
        <f t="shared" si="16"/>
        <v>78.400000000000006</v>
      </c>
      <c r="J46">
        <f t="shared" si="16"/>
        <v>78.400000000000006</v>
      </c>
      <c r="K46">
        <f t="shared" si="16"/>
        <v>41.25</v>
      </c>
      <c r="L46">
        <f t="shared" si="16"/>
        <v>35.75</v>
      </c>
      <c r="M46">
        <f t="shared" si="16"/>
        <v>35.75</v>
      </c>
      <c r="N46">
        <f t="shared" si="16"/>
        <v>7.05</v>
      </c>
      <c r="O46">
        <f t="shared" si="16"/>
        <v>3.5</v>
      </c>
      <c r="P46">
        <f t="shared" si="16"/>
        <v>7.05</v>
      </c>
      <c r="Q46" t="s">
        <v>217</v>
      </c>
      <c r="R46" t="str">
        <f t="shared" si="1"/>
        <v>Fam PrivateHigh Court09/05/11 - 31/01/12YesNo</v>
      </c>
    </row>
    <row r="47" spans="1:18" x14ac:dyDescent="0.25">
      <c r="A47" t="str">
        <f t="shared" si="0"/>
        <v>Fam PrivateHigh CourtPre 02/04/01NoNo</v>
      </c>
      <c r="B47" t="s">
        <v>89</v>
      </c>
      <c r="C47" t="s">
        <v>158</v>
      </c>
      <c r="D47" t="s">
        <v>90</v>
      </c>
      <c r="E47" t="s">
        <v>134</v>
      </c>
      <c r="F47" t="s">
        <v>162</v>
      </c>
      <c r="G47" t="s">
        <v>162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218</v>
      </c>
      <c r="R47" t="str">
        <f t="shared" si="1"/>
        <v>Fam PrivateHigh CourtPre 02/04/01NoNo</v>
      </c>
    </row>
    <row r="48" spans="1:18" x14ac:dyDescent="0.25">
      <c r="A48" t="str">
        <f t="shared" si="0"/>
        <v>Fam PrivateHigh Court02/04/01 - 01/04/07NoNo</v>
      </c>
      <c r="B48" t="s">
        <v>89</v>
      </c>
      <c r="C48" t="s">
        <v>159</v>
      </c>
      <c r="D48" t="s">
        <v>90</v>
      </c>
      <c r="E48" t="s">
        <v>135</v>
      </c>
      <c r="F48" t="s">
        <v>162</v>
      </c>
      <c r="G48" t="s">
        <v>162</v>
      </c>
      <c r="H48">
        <v>73.05</v>
      </c>
      <c r="I48">
        <v>73.05</v>
      </c>
      <c r="J48">
        <v>73.05</v>
      </c>
      <c r="K48">
        <v>41.25</v>
      </c>
      <c r="L48">
        <v>35.75</v>
      </c>
      <c r="M48">
        <v>35.75</v>
      </c>
      <c r="N48">
        <v>7.05</v>
      </c>
      <c r="O48">
        <v>3.5</v>
      </c>
      <c r="P48">
        <v>7.05</v>
      </c>
      <c r="Q48" t="s">
        <v>219</v>
      </c>
      <c r="R48" t="str">
        <f t="shared" si="1"/>
        <v>Fam PrivateHigh Court02/04/01 - 01/04/07NoNo</v>
      </c>
    </row>
    <row r="49" spans="1:18" x14ac:dyDescent="0.25">
      <c r="A49" t="str">
        <f t="shared" si="0"/>
        <v>Fam PrivateHigh Court02/04/07 - 08/05/11NoNo</v>
      </c>
      <c r="B49" t="s">
        <v>89</v>
      </c>
      <c r="C49" t="s">
        <v>159</v>
      </c>
      <c r="D49" t="s">
        <v>90</v>
      </c>
      <c r="E49" t="s">
        <v>136</v>
      </c>
      <c r="F49" t="s">
        <v>162</v>
      </c>
      <c r="G49" t="s">
        <v>162</v>
      </c>
      <c r="H49">
        <v>73.05</v>
      </c>
      <c r="I49">
        <v>73.05</v>
      </c>
      <c r="J49">
        <v>73.05</v>
      </c>
      <c r="K49">
        <v>41.25</v>
      </c>
      <c r="L49">
        <v>35.75</v>
      </c>
      <c r="M49">
        <v>35.75</v>
      </c>
      <c r="N49">
        <v>7.05</v>
      </c>
      <c r="O49">
        <v>3.5</v>
      </c>
      <c r="P49">
        <v>7.05</v>
      </c>
      <c r="Q49" t="s">
        <v>220</v>
      </c>
      <c r="R49" t="str">
        <f t="shared" si="1"/>
        <v>Fam PrivateHigh Court02/04/07 - 08/05/11NoNo</v>
      </c>
    </row>
    <row r="50" spans="1:18" x14ac:dyDescent="0.25">
      <c r="A50" t="str">
        <f t="shared" si="0"/>
        <v>Fam PrivateHigh Court09/05/11 - 31/01/12NoNo</v>
      </c>
      <c r="B50" t="s">
        <v>89</v>
      </c>
      <c r="C50" t="s">
        <v>163</v>
      </c>
      <c r="D50" t="s">
        <v>90</v>
      </c>
      <c r="E50" t="s">
        <v>137</v>
      </c>
      <c r="F50" t="s">
        <v>162</v>
      </c>
      <c r="G50" t="s">
        <v>162</v>
      </c>
      <c r="H50">
        <f t="shared" ref="H50:P50" si="17">H49</f>
        <v>73.05</v>
      </c>
      <c r="I50">
        <f t="shared" si="17"/>
        <v>73.05</v>
      </c>
      <c r="J50">
        <f t="shared" si="17"/>
        <v>73.05</v>
      </c>
      <c r="K50">
        <f t="shared" si="17"/>
        <v>41.25</v>
      </c>
      <c r="L50">
        <f t="shared" si="17"/>
        <v>35.75</v>
      </c>
      <c r="M50">
        <f t="shared" si="17"/>
        <v>35.75</v>
      </c>
      <c r="N50">
        <f t="shared" si="17"/>
        <v>7.05</v>
      </c>
      <c r="O50">
        <f t="shared" si="17"/>
        <v>3.5</v>
      </c>
      <c r="P50">
        <f t="shared" si="17"/>
        <v>7.05</v>
      </c>
      <c r="Q50" t="s">
        <v>221</v>
      </c>
      <c r="R50" t="str">
        <f t="shared" si="1"/>
        <v>Fam PrivateHigh Court09/05/11 - 31/01/12NoNo</v>
      </c>
    </row>
    <row r="51" spans="1:18" x14ac:dyDescent="0.25">
      <c r="A51" t="str">
        <f t="shared" si="0"/>
        <v>Fam PublicMagistrates CourtPre 02/04/01YesYes</v>
      </c>
      <c r="B51" t="s">
        <v>85</v>
      </c>
      <c r="C51" t="s">
        <v>158</v>
      </c>
      <c r="D51" t="s">
        <v>82</v>
      </c>
      <c r="E51" t="s">
        <v>134</v>
      </c>
      <c r="F51" t="s">
        <v>152</v>
      </c>
      <c r="G51" t="s">
        <v>152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t="s">
        <v>222</v>
      </c>
      <c r="R51" t="str">
        <f t="shared" si="1"/>
        <v>Fam PublicMagistrates CourtPre 02/04/01YesYes</v>
      </c>
    </row>
    <row r="52" spans="1:18" x14ac:dyDescent="0.25">
      <c r="A52" t="str">
        <f t="shared" si="0"/>
        <v>Fam PublicMagistrates Court02/04/01 - 08/05/11YesYes</v>
      </c>
      <c r="B52" t="s">
        <v>85</v>
      </c>
      <c r="C52" t="s">
        <v>164</v>
      </c>
      <c r="D52" t="s">
        <v>82</v>
      </c>
      <c r="E52" t="s">
        <v>140</v>
      </c>
      <c r="F52" t="s">
        <v>152</v>
      </c>
      <c r="G52" t="s">
        <v>152</v>
      </c>
      <c r="H52">
        <v>68.2</v>
      </c>
      <c r="I52">
        <v>68.2</v>
      </c>
      <c r="J52">
        <v>71.5</v>
      </c>
      <c r="K52">
        <v>36.299999999999997</v>
      </c>
      <c r="L52">
        <v>32.450000000000003</v>
      </c>
      <c r="M52">
        <v>32.450000000000003</v>
      </c>
      <c r="N52">
        <v>4.0999999999999996</v>
      </c>
      <c r="O52">
        <v>2.0499999999999998</v>
      </c>
      <c r="P52">
        <v>4.0999999999999996</v>
      </c>
      <c r="Q52" t="s">
        <v>223</v>
      </c>
      <c r="R52" t="str">
        <f t="shared" si="1"/>
        <v>Fam PublicMagistrates Court02/04/01 - 08/05/11YesYes</v>
      </c>
    </row>
    <row r="53" spans="1:18" x14ac:dyDescent="0.25">
      <c r="A53" t="str">
        <f t="shared" si="0"/>
        <v>Fam PublicMagistrates Court09/05/11 - 31/01/12 YesYes</v>
      </c>
      <c r="B53" t="s">
        <v>85</v>
      </c>
      <c r="C53" t="s">
        <v>165</v>
      </c>
      <c r="D53" t="s">
        <v>82</v>
      </c>
      <c r="E53" t="s">
        <v>141</v>
      </c>
      <c r="F53" t="s">
        <v>152</v>
      </c>
      <c r="G53" t="s">
        <v>152</v>
      </c>
      <c r="H53">
        <v>68.2</v>
      </c>
      <c r="I53">
        <v>68.2</v>
      </c>
      <c r="J53">
        <v>71.5</v>
      </c>
      <c r="K53">
        <v>36.299999999999997</v>
      </c>
      <c r="L53">
        <v>32.450000000000003</v>
      </c>
      <c r="M53">
        <v>32.450000000000003</v>
      </c>
      <c r="N53">
        <v>4.0999999999999996</v>
      </c>
      <c r="O53">
        <v>2.0499999999999998</v>
      </c>
      <c r="P53">
        <v>4.0999999999999996</v>
      </c>
      <c r="Q53" t="s">
        <v>224</v>
      </c>
      <c r="R53" t="str">
        <f t="shared" si="1"/>
        <v>Fam PublicMagistrates Court09/05/11 - 31/01/12 YesYes</v>
      </c>
    </row>
    <row r="54" spans="1:18" x14ac:dyDescent="0.25">
      <c r="A54" t="str">
        <f t="shared" si="0"/>
        <v>Fam PublicMagistrates CourtPre 02/04/01NoYes</v>
      </c>
      <c r="B54" t="s">
        <v>85</v>
      </c>
      <c r="C54" t="s">
        <v>158</v>
      </c>
      <c r="D54" t="s">
        <v>82</v>
      </c>
      <c r="E54" t="s">
        <v>134</v>
      </c>
      <c r="F54" t="s">
        <v>162</v>
      </c>
      <c r="G54" t="s">
        <v>152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t="s">
        <v>225</v>
      </c>
      <c r="R54" t="str">
        <f t="shared" si="1"/>
        <v>Fam PublicMagistrates CourtPre 02/04/01NoYes</v>
      </c>
    </row>
    <row r="55" spans="1:18" x14ac:dyDescent="0.25">
      <c r="A55" t="str">
        <f t="shared" si="0"/>
        <v>Fam PublicMagistrates Court02/04/01 - 08/05/11NoYes</v>
      </c>
      <c r="B55" t="s">
        <v>85</v>
      </c>
      <c r="C55" t="s">
        <v>164</v>
      </c>
      <c r="D55" t="s">
        <v>82</v>
      </c>
      <c r="E55" t="s">
        <v>140</v>
      </c>
      <c r="F55" t="s">
        <v>162</v>
      </c>
      <c r="G55" t="s">
        <v>152</v>
      </c>
      <c r="H55">
        <v>64.900000000000006</v>
      </c>
      <c r="I55">
        <v>64.900000000000006</v>
      </c>
      <c r="J55">
        <v>71.5</v>
      </c>
      <c r="K55">
        <v>36.299999999999997</v>
      </c>
      <c r="L55">
        <v>32.450000000000003</v>
      </c>
      <c r="M55">
        <v>32.450000000000003</v>
      </c>
      <c r="N55">
        <v>4.0999999999999996</v>
      </c>
      <c r="O55">
        <v>2.0499999999999998</v>
      </c>
      <c r="P55">
        <v>4.0999999999999996</v>
      </c>
      <c r="Q55" t="s">
        <v>226</v>
      </c>
      <c r="R55" t="str">
        <f t="shared" si="1"/>
        <v>Fam PublicMagistrates Court02/04/01 - 08/05/11NoYes</v>
      </c>
    </row>
    <row r="56" spans="1:18" x14ac:dyDescent="0.25">
      <c r="A56" t="str">
        <f t="shared" si="0"/>
        <v>Fam PublicMagistrates Court09/05/11 - 31/01/12 NoYes</v>
      </c>
      <c r="B56" t="s">
        <v>85</v>
      </c>
      <c r="C56" t="s">
        <v>165</v>
      </c>
      <c r="D56" t="s">
        <v>82</v>
      </c>
      <c r="E56" t="s">
        <v>141</v>
      </c>
      <c r="F56" t="s">
        <v>162</v>
      </c>
      <c r="G56" t="s">
        <v>152</v>
      </c>
      <c r="H56">
        <v>64.900000000000006</v>
      </c>
      <c r="I56">
        <v>64.900000000000006</v>
      </c>
      <c r="J56">
        <v>71.5</v>
      </c>
      <c r="K56">
        <v>36.299999999999997</v>
      </c>
      <c r="L56">
        <v>32.450000000000003</v>
      </c>
      <c r="M56">
        <v>32.450000000000003</v>
      </c>
      <c r="N56">
        <v>4.0999999999999996</v>
      </c>
      <c r="O56">
        <v>2.0499999999999998</v>
      </c>
      <c r="P56">
        <v>4.0999999999999996</v>
      </c>
      <c r="Q56" t="s">
        <v>227</v>
      </c>
      <c r="R56" t="str">
        <f t="shared" si="1"/>
        <v>Fam PublicMagistrates Court09/05/11 - 31/01/12 NoYes</v>
      </c>
    </row>
    <row r="57" spans="1:18" x14ac:dyDescent="0.25">
      <c r="A57" t="str">
        <f t="shared" si="0"/>
        <v>Fam PublicMagistrates CourtPre 02/04/01YesNo</v>
      </c>
      <c r="B57" t="s">
        <v>85</v>
      </c>
      <c r="C57" t="s">
        <v>158</v>
      </c>
      <c r="D57" t="s">
        <v>82</v>
      </c>
      <c r="E57" t="s">
        <v>134</v>
      </c>
      <c r="F57" t="s">
        <v>152</v>
      </c>
      <c r="G57" t="s">
        <v>162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228</v>
      </c>
      <c r="R57" t="str">
        <f t="shared" si="1"/>
        <v>Fam PublicMagistrates CourtPre 02/04/01YesNo</v>
      </c>
    </row>
    <row r="58" spans="1:18" x14ac:dyDescent="0.25">
      <c r="A58" t="str">
        <f t="shared" si="0"/>
        <v>Fam PublicMagistrates Court02/04/01 - 08/05/11YesNo</v>
      </c>
      <c r="B58" t="s">
        <v>85</v>
      </c>
      <c r="C58" t="s">
        <v>164</v>
      </c>
      <c r="D58" t="s">
        <v>82</v>
      </c>
      <c r="E58" t="s">
        <v>140</v>
      </c>
      <c r="F58" t="s">
        <v>152</v>
      </c>
      <c r="G58" t="s">
        <v>162</v>
      </c>
      <c r="H58">
        <v>68.2</v>
      </c>
      <c r="I58">
        <v>68.2</v>
      </c>
      <c r="J58">
        <v>71.5</v>
      </c>
      <c r="K58">
        <v>36.299999999999997</v>
      </c>
      <c r="L58">
        <v>32.450000000000003</v>
      </c>
      <c r="M58">
        <v>32.450000000000003</v>
      </c>
      <c r="N58">
        <v>4.0999999999999996</v>
      </c>
      <c r="O58">
        <v>2.0499999999999998</v>
      </c>
      <c r="P58">
        <v>4.0999999999999996</v>
      </c>
      <c r="Q58" t="s">
        <v>229</v>
      </c>
      <c r="R58" t="str">
        <f t="shared" si="1"/>
        <v>Fam PublicMagistrates Court02/04/01 - 08/05/11YesNo</v>
      </c>
    </row>
    <row r="59" spans="1:18" x14ac:dyDescent="0.25">
      <c r="A59" t="str">
        <f t="shared" si="0"/>
        <v>Fam PublicMagistrates Court09/05/11 - 31/01/12 YesNo</v>
      </c>
      <c r="B59" t="s">
        <v>85</v>
      </c>
      <c r="C59" t="s">
        <v>165</v>
      </c>
      <c r="D59" t="s">
        <v>82</v>
      </c>
      <c r="E59" t="s">
        <v>141</v>
      </c>
      <c r="F59" t="s">
        <v>152</v>
      </c>
      <c r="G59" t="s">
        <v>162</v>
      </c>
      <c r="H59">
        <v>68.2</v>
      </c>
      <c r="I59">
        <v>68.2</v>
      </c>
      <c r="J59">
        <v>71.5</v>
      </c>
      <c r="K59">
        <v>36.299999999999997</v>
      </c>
      <c r="L59">
        <v>32.450000000000003</v>
      </c>
      <c r="M59">
        <v>32.450000000000003</v>
      </c>
      <c r="N59">
        <v>4.0999999999999996</v>
      </c>
      <c r="O59">
        <v>2.0499999999999998</v>
      </c>
      <c r="P59">
        <v>4.0999999999999996</v>
      </c>
      <c r="Q59" t="s">
        <v>230</v>
      </c>
      <c r="R59" t="str">
        <f t="shared" si="1"/>
        <v>Fam PublicMagistrates Court09/05/11 - 31/01/12 YesNo</v>
      </c>
    </row>
    <row r="60" spans="1:18" x14ac:dyDescent="0.25">
      <c r="A60" t="str">
        <f t="shared" si="0"/>
        <v>Fam PublicMagistrates CourtPre 02/04/01NoNo</v>
      </c>
      <c r="B60" t="s">
        <v>85</v>
      </c>
      <c r="C60" t="s">
        <v>158</v>
      </c>
      <c r="D60" t="s">
        <v>82</v>
      </c>
      <c r="E60" t="s">
        <v>134</v>
      </c>
      <c r="F60" t="s">
        <v>162</v>
      </c>
      <c r="G60" t="s">
        <v>162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231</v>
      </c>
      <c r="R60" t="str">
        <f t="shared" si="1"/>
        <v>Fam PublicMagistrates CourtPre 02/04/01NoNo</v>
      </c>
    </row>
    <row r="61" spans="1:18" x14ac:dyDescent="0.25">
      <c r="A61" t="str">
        <f t="shared" si="0"/>
        <v>Fam PublicMagistrates Court02/04/01 - 08/05/11NoNo</v>
      </c>
      <c r="B61" t="s">
        <v>85</v>
      </c>
      <c r="C61" t="s">
        <v>164</v>
      </c>
      <c r="D61" t="s">
        <v>82</v>
      </c>
      <c r="E61" t="s">
        <v>140</v>
      </c>
      <c r="F61" t="s">
        <v>162</v>
      </c>
      <c r="G61" t="s">
        <v>162</v>
      </c>
      <c r="H61">
        <v>64.900000000000006</v>
      </c>
      <c r="I61">
        <v>64.900000000000006</v>
      </c>
      <c r="J61">
        <v>71.5</v>
      </c>
      <c r="K61">
        <v>36.299999999999997</v>
      </c>
      <c r="L61">
        <v>32.450000000000003</v>
      </c>
      <c r="M61">
        <v>32.450000000000003</v>
      </c>
      <c r="N61">
        <v>4.0999999999999996</v>
      </c>
      <c r="O61">
        <v>2.0499999999999998</v>
      </c>
      <c r="P61">
        <v>4.0999999999999996</v>
      </c>
      <c r="Q61" t="s">
        <v>232</v>
      </c>
      <c r="R61" t="str">
        <f t="shared" si="1"/>
        <v>Fam PublicMagistrates Court02/04/01 - 08/05/11NoNo</v>
      </c>
    </row>
    <row r="62" spans="1:18" x14ac:dyDescent="0.25">
      <c r="A62" t="str">
        <f t="shared" si="0"/>
        <v>Fam PublicMagistrates Court09/05/11 - 31/01/12 NoNo</v>
      </c>
      <c r="B62" t="s">
        <v>85</v>
      </c>
      <c r="C62" t="s">
        <v>165</v>
      </c>
      <c r="D62" t="s">
        <v>82</v>
      </c>
      <c r="E62" t="s">
        <v>141</v>
      </c>
      <c r="F62" t="s">
        <v>162</v>
      </c>
      <c r="G62" t="s">
        <v>162</v>
      </c>
      <c r="H62">
        <v>64.900000000000006</v>
      </c>
      <c r="I62">
        <v>64.900000000000006</v>
      </c>
      <c r="J62">
        <v>71.5</v>
      </c>
      <c r="K62">
        <v>36.299999999999997</v>
      </c>
      <c r="L62">
        <v>32.450000000000003</v>
      </c>
      <c r="M62">
        <v>32.450000000000003</v>
      </c>
      <c r="N62">
        <v>4.0999999999999996</v>
      </c>
      <c r="O62">
        <v>2.0499999999999998</v>
      </c>
      <c r="P62">
        <v>4.0999999999999996</v>
      </c>
      <c r="Q62" t="s">
        <v>233</v>
      </c>
      <c r="R62" t="str">
        <f t="shared" si="1"/>
        <v>Fam PublicMagistrates Court09/05/11 - 31/01/12 NoNo</v>
      </c>
    </row>
    <row r="63" spans="1:18" x14ac:dyDescent="0.25">
      <c r="A63" t="str">
        <f t="shared" si="0"/>
        <v>Fam PublicCounty CourtPre 02/04/01YesYes</v>
      </c>
      <c r="B63" t="s">
        <v>85</v>
      </c>
      <c r="C63" t="s">
        <v>158</v>
      </c>
      <c r="D63" t="s">
        <v>86</v>
      </c>
      <c r="E63" t="s">
        <v>134</v>
      </c>
      <c r="F63" t="s">
        <v>152</v>
      </c>
      <c r="G63" t="s">
        <v>152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t="s">
        <v>234</v>
      </c>
      <c r="R63" t="str">
        <f t="shared" si="1"/>
        <v>Fam PublicCounty CourtPre 02/04/01YesYes</v>
      </c>
    </row>
    <row r="64" spans="1:18" x14ac:dyDescent="0.25">
      <c r="A64" t="str">
        <f t="shared" si="0"/>
        <v>Fam PublicCounty Court02/04/01 - 08/05/11YesYes</v>
      </c>
      <c r="B64" t="s">
        <v>85</v>
      </c>
      <c r="C64" t="s">
        <v>164</v>
      </c>
      <c r="D64" t="s">
        <v>86</v>
      </c>
      <c r="E64" t="s">
        <v>140</v>
      </c>
      <c r="F64" t="s">
        <v>152</v>
      </c>
      <c r="G64" t="s">
        <v>152</v>
      </c>
      <c r="H64">
        <v>68.2</v>
      </c>
      <c r="I64">
        <v>68.2</v>
      </c>
      <c r="J64">
        <v>71.5</v>
      </c>
      <c r="K64">
        <v>36.299999999999997</v>
      </c>
      <c r="L64">
        <v>32.450000000000003</v>
      </c>
      <c r="M64">
        <v>32.450000000000003</v>
      </c>
      <c r="N64">
        <v>4.0999999999999996</v>
      </c>
      <c r="O64">
        <v>2.0499999999999998</v>
      </c>
      <c r="P64">
        <v>4.0999999999999996</v>
      </c>
      <c r="Q64" t="s">
        <v>235</v>
      </c>
      <c r="R64" t="str">
        <f t="shared" si="1"/>
        <v>Fam PublicCounty Court02/04/01 - 08/05/11YesYes</v>
      </c>
    </row>
    <row r="65" spans="1:18" x14ac:dyDescent="0.25">
      <c r="A65" t="str">
        <f t="shared" si="0"/>
        <v>Fam PublicCounty Court09/05/11 - 31/01/12 YesYes</v>
      </c>
      <c r="B65" t="s">
        <v>85</v>
      </c>
      <c r="C65" t="s">
        <v>165</v>
      </c>
      <c r="D65" t="s">
        <v>86</v>
      </c>
      <c r="E65" t="s">
        <v>141</v>
      </c>
      <c r="F65" t="s">
        <v>152</v>
      </c>
      <c r="G65" t="s">
        <v>152</v>
      </c>
      <c r="H65">
        <f>H53</f>
        <v>68.2</v>
      </c>
      <c r="I65">
        <f t="shared" ref="I65:P65" si="18">I53</f>
        <v>68.2</v>
      </c>
      <c r="J65">
        <f t="shared" si="18"/>
        <v>71.5</v>
      </c>
      <c r="K65">
        <f t="shared" si="18"/>
        <v>36.299999999999997</v>
      </c>
      <c r="L65">
        <f t="shared" si="18"/>
        <v>32.450000000000003</v>
      </c>
      <c r="M65">
        <f t="shared" si="18"/>
        <v>32.450000000000003</v>
      </c>
      <c r="N65">
        <f t="shared" si="18"/>
        <v>4.0999999999999996</v>
      </c>
      <c r="O65">
        <f t="shared" si="18"/>
        <v>2.0499999999999998</v>
      </c>
      <c r="P65">
        <f t="shared" si="18"/>
        <v>4.0999999999999996</v>
      </c>
      <c r="Q65" t="s">
        <v>236</v>
      </c>
      <c r="R65" t="str">
        <f t="shared" si="1"/>
        <v>Fam PublicCounty Court09/05/11 - 31/01/12 YesYes</v>
      </c>
    </row>
    <row r="66" spans="1:18" x14ac:dyDescent="0.25">
      <c r="A66" t="str">
        <f t="shared" si="0"/>
        <v>Fam PublicCounty CourtPre 02/04/01NoYes</v>
      </c>
      <c r="B66" t="s">
        <v>85</v>
      </c>
      <c r="C66" t="s">
        <v>158</v>
      </c>
      <c r="D66" t="s">
        <v>86</v>
      </c>
      <c r="E66" t="s">
        <v>134</v>
      </c>
      <c r="F66" t="s">
        <v>162</v>
      </c>
      <c r="G66" t="s">
        <v>152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 t="s">
        <v>237</v>
      </c>
      <c r="R66" t="str">
        <f t="shared" si="1"/>
        <v>Fam PublicCounty CourtPre 02/04/01NoYes</v>
      </c>
    </row>
    <row r="67" spans="1:18" x14ac:dyDescent="0.25">
      <c r="A67" t="str">
        <f t="shared" si="0"/>
        <v>Fam PublicCounty Court02/04/01 - 08/05/11NoYes</v>
      </c>
      <c r="B67" t="s">
        <v>85</v>
      </c>
      <c r="C67" t="s">
        <v>164</v>
      </c>
      <c r="D67" t="s">
        <v>86</v>
      </c>
      <c r="E67" t="s">
        <v>140</v>
      </c>
      <c r="F67" t="s">
        <v>162</v>
      </c>
      <c r="G67" t="s">
        <v>152</v>
      </c>
      <c r="H67">
        <f>H55</f>
        <v>64.900000000000006</v>
      </c>
      <c r="I67">
        <f t="shared" ref="I67:P68" si="19">I55</f>
        <v>64.900000000000006</v>
      </c>
      <c r="J67">
        <f t="shared" si="19"/>
        <v>71.5</v>
      </c>
      <c r="K67">
        <f t="shared" si="19"/>
        <v>36.299999999999997</v>
      </c>
      <c r="L67">
        <f t="shared" si="19"/>
        <v>32.450000000000003</v>
      </c>
      <c r="M67">
        <f t="shared" si="19"/>
        <v>32.450000000000003</v>
      </c>
      <c r="N67">
        <f t="shared" si="19"/>
        <v>4.0999999999999996</v>
      </c>
      <c r="O67">
        <f t="shared" si="19"/>
        <v>2.0499999999999998</v>
      </c>
      <c r="P67">
        <f t="shared" si="19"/>
        <v>4.0999999999999996</v>
      </c>
      <c r="Q67" t="s">
        <v>238</v>
      </c>
      <c r="R67" t="str">
        <f t="shared" si="1"/>
        <v>Fam PublicCounty Court02/04/01 - 08/05/11NoYes</v>
      </c>
    </row>
    <row r="68" spans="1:18" x14ac:dyDescent="0.25">
      <c r="A68" t="str">
        <f t="shared" ref="A68:A131" si="20">CONCATENATE(B68,D68,E68,F68,G68)</f>
        <v>Fam PublicCounty Court09/05/11 - 31/01/12 NoYes</v>
      </c>
      <c r="B68" t="s">
        <v>85</v>
      </c>
      <c r="C68" t="s">
        <v>165</v>
      </c>
      <c r="D68" t="s">
        <v>86</v>
      </c>
      <c r="E68" t="s">
        <v>141</v>
      </c>
      <c r="F68" t="s">
        <v>162</v>
      </c>
      <c r="G68" t="s">
        <v>152</v>
      </c>
      <c r="H68">
        <f>H56</f>
        <v>64.900000000000006</v>
      </c>
      <c r="I68">
        <f t="shared" si="19"/>
        <v>64.900000000000006</v>
      </c>
      <c r="J68">
        <f t="shared" si="19"/>
        <v>71.5</v>
      </c>
      <c r="K68">
        <f t="shared" si="19"/>
        <v>36.299999999999997</v>
      </c>
      <c r="L68">
        <f t="shared" si="19"/>
        <v>32.450000000000003</v>
      </c>
      <c r="M68">
        <f t="shared" si="19"/>
        <v>32.450000000000003</v>
      </c>
      <c r="N68">
        <f t="shared" si="19"/>
        <v>4.0999999999999996</v>
      </c>
      <c r="O68">
        <f t="shared" si="19"/>
        <v>2.0499999999999998</v>
      </c>
      <c r="P68">
        <f t="shared" si="19"/>
        <v>4.0999999999999996</v>
      </c>
      <c r="Q68" t="s">
        <v>239</v>
      </c>
      <c r="R68" t="str">
        <f t="shared" ref="R68:R131" si="21">A68</f>
        <v>Fam PublicCounty Court09/05/11 - 31/01/12 NoYes</v>
      </c>
    </row>
    <row r="69" spans="1:18" x14ac:dyDescent="0.25">
      <c r="A69" t="str">
        <f t="shared" si="20"/>
        <v>Fam PublicCounty CourtPre 02/04/01YesNo</v>
      </c>
      <c r="B69" t="s">
        <v>85</v>
      </c>
      <c r="C69" t="s">
        <v>158</v>
      </c>
      <c r="D69" t="s">
        <v>86</v>
      </c>
      <c r="E69" t="s">
        <v>134</v>
      </c>
      <c r="F69" t="s">
        <v>152</v>
      </c>
      <c r="G69" t="s">
        <v>162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t="s">
        <v>240</v>
      </c>
      <c r="R69" t="str">
        <f t="shared" si="21"/>
        <v>Fam PublicCounty CourtPre 02/04/01YesNo</v>
      </c>
    </row>
    <row r="70" spans="1:18" x14ac:dyDescent="0.25">
      <c r="A70" t="str">
        <f t="shared" si="20"/>
        <v>Fam PublicCounty Court02/04/01 - 08/05/11YesNo</v>
      </c>
      <c r="B70" t="s">
        <v>85</v>
      </c>
      <c r="C70" t="s">
        <v>164</v>
      </c>
      <c r="D70" t="s">
        <v>86</v>
      </c>
      <c r="E70" t="s">
        <v>140</v>
      </c>
      <c r="F70" t="s">
        <v>152</v>
      </c>
      <c r="G70" t="s">
        <v>162</v>
      </c>
      <c r="H70">
        <f>H58</f>
        <v>68.2</v>
      </c>
      <c r="I70">
        <f t="shared" ref="I70:P71" si="22">I58</f>
        <v>68.2</v>
      </c>
      <c r="J70">
        <f t="shared" si="22"/>
        <v>71.5</v>
      </c>
      <c r="K70">
        <f t="shared" si="22"/>
        <v>36.299999999999997</v>
      </c>
      <c r="L70">
        <f t="shared" si="22"/>
        <v>32.450000000000003</v>
      </c>
      <c r="M70">
        <f t="shared" si="22"/>
        <v>32.450000000000003</v>
      </c>
      <c r="N70">
        <f t="shared" si="22"/>
        <v>4.0999999999999996</v>
      </c>
      <c r="O70">
        <f t="shared" si="22"/>
        <v>2.0499999999999998</v>
      </c>
      <c r="P70">
        <f t="shared" si="22"/>
        <v>4.0999999999999996</v>
      </c>
      <c r="Q70" t="s">
        <v>241</v>
      </c>
      <c r="R70" t="str">
        <f t="shared" si="21"/>
        <v>Fam PublicCounty Court02/04/01 - 08/05/11YesNo</v>
      </c>
    </row>
    <row r="71" spans="1:18" x14ac:dyDescent="0.25">
      <c r="A71" t="str">
        <f t="shared" si="20"/>
        <v>Fam PublicCounty Court09/05/11 - 31/01/12 YesNo</v>
      </c>
      <c r="B71" t="s">
        <v>85</v>
      </c>
      <c r="C71" t="s">
        <v>165</v>
      </c>
      <c r="D71" t="s">
        <v>86</v>
      </c>
      <c r="E71" t="s">
        <v>141</v>
      </c>
      <c r="F71" t="s">
        <v>152</v>
      </c>
      <c r="G71" t="s">
        <v>162</v>
      </c>
      <c r="H71">
        <f>H59</f>
        <v>68.2</v>
      </c>
      <c r="I71">
        <f t="shared" si="22"/>
        <v>68.2</v>
      </c>
      <c r="J71">
        <f t="shared" si="22"/>
        <v>71.5</v>
      </c>
      <c r="K71">
        <f t="shared" si="22"/>
        <v>36.299999999999997</v>
      </c>
      <c r="L71">
        <f t="shared" si="22"/>
        <v>32.450000000000003</v>
      </c>
      <c r="M71">
        <f t="shared" si="22"/>
        <v>32.450000000000003</v>
      </c>
      <c r="N71">
        <f t="shared" si="22"/>
        <v>4.0999999999999996</v>
      </c>
      <c r="O71">
        <f t="shared" si="22"/>
        <v>2.0499999999999998</v>
      </c>
      <c r="P71">
        <f t="shared" si="22"/>
        <v>4.0999999999999996</v>
      </c>
      <c r="Q71" t="s">
        <v>242</v>
      </c>
      <c r="R71" t="str">
        <f t="shared" si="21"/>
        <v>Fam PublicCounty Court09/05/11 - 31/01/12 YesNo</v>
      </c>
    </row>
    <row r="72" spans="1:18" x14ac:dyDescent="0.25">
      <c r="A72" t="str">
        <f t="shared" si="20"/>
        <v>Fam PublicCounty CourtPre 02/04/01NoNo</v>
      </c>
      <c r="B72" t="s">
        <v>85</v>
      </c>
      <c r="C72" t="s">
        <v>158</v>
      </c>
      <c r="D72" t="s">
        <v>86</v>
      </c>
      <c r="E72" t="s">
        <v>134</v>
      </c>
      <c r="F72" t="s">
        <v>162</v>
      </c>
      <c r="G72" t="s">
        <v>162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t="s">
        <v>243</v>
      </c>
      <c r="R72" t="str">
        <f t="shared" si="21"/>
        <v>Fam PublicCounty CourtPre 02/04/01NoNo</v>
      </c>
    </row>
    <row r="73" spans="1:18" x14ac:dyDescent="0.25">
      <c r="A73" t="str">
        <f t="shared" si="20"/>
        <v>Fam PublicCounty Court02/04/01 - 08/05/11NoNo</v>
      </c>
      <c r="B73" t="s">
        <v>85</v>
      </c>
      <c r="C73" t="s">
        <v>164</v>
      </c>
      <c r="D73" t="s">
        <v>86</v>
      </c>
      <c r="E73" t="s">
        <v>140</v>
      </c>
      <c r="F73" t="s">
        <v>162</v>
      </c>
      <c r="G73" t="s">
        <v>162</v>
      </c>
      <c r="H73">
        <f>H61</f>
        <v>64.900000000000006</v>
      </c>
      <c r="I73">
        <f t="shared" ref="I73:P74" si="23">I61</f>
        <v>64.900000000000006</v>
      </c>
      <c r="J73">
        <f t="shared" si="23"/>
        <v>71.5</v>
      </c>
      <c r="K73">
        <f t="shared" si="23"/>
        <v>36.299999999999997</v>
      </c>
      <c r="L73">
        <f t="shared" si="23"/>
        <v>32.450000000000003</v>
      </c>
      <c r="M73">
        <f t="shared" si="23"/>
        <v>32.450000000000003</v>
      </c>
      <c r="N73">
        <f t="shared" si="23"/>
        <v>4.0999999999999996</v>
      </c>
      <c r="O73">
        <f t="shared" si="23"/>
        <v>2.0499999999999998</v>
      </c>
      <c r="P73">
        <f t="shared" si="23"/>
        <v>4.0999999999999996</v>
      </c>
      <c r="Q73" t="s">
        <v>244</v>
      </c>
      <c r="R73" t="str">
        <f t="shared" si="21"/>
        <v>Fam PublicCounty Court02/04/01 - 08/05/11NoNo</v>
      </c>
    </row>
    <row r="74" spans="1:18" x14ac:dyDescent="0.25">
      <c r="A74" t="str">
        <f t="shared" si="20"/>
        <v>Fam PublicCounty Court09/05/11 - 31/01/12 NoNo</v>
      </c>
      <c r="B74" t="s">
        <v>85</v>
      </c>
      <c r="C74" t="s">
        <v>165</v>
      </c>
      <c r="D74" t="s">
        <v>86</v>
      </c>
      <c r="E74" t="s">
        <v>141</v>
      </c>
      <c r="F74" t="s">
        <v>162</v>
      </c>
      <c r="G74" t="s">
        <v>162</v>
      </c>
      <c r="H74">
        <f>H62</f>
        <v>64.900000000000006</v>
      </c>
      <c r="I74">
        <f t="shared" si="23"/>
        <v>64.900000000000006</v>
      </c>
      <c r="J74">
        <f t="shared" si="23"/>
        <v>71.5</v>
      </c>
      <c r="K74">
        <f t="shared" si="23"/>
        <v>36.299999999999997</v>
      </c>
      <c r="L74">
        <f t="shared" si="23"/>
        <v>32.450000000000003</v>
      </c>
      <c r="M74">
        <f t="shared" si="23"/>
        <v>32.450000000000003</v>
      </c>
      <c r="N74">
        <f t="shared" si="23"/>
        <v>4.0999999999999996</v>
      </c>
      <c r="O74">
        <f t="shared" si="23"/>
        <v>2.0499999999999998</v>
      </c>
      <c r="P74">
        <f t="shared" si="23"/>
        <v>4.0999999999999996</v>
      </c>
      <c r="Q74" t="s">
        <v>245</v>
      </c>
      <c r="R74" t="str">
        <f t="shared" si="21"/>
        <v>Fam PublicCounty Court09/05/11 - 31/01/12 NoNo</v>
      </c>
    </row>
    <row r="75" spans="1:18" x14ac:dyDescent="0.25">
      <c r="A75" t="str">
        <f t="shared" si="20"/>
        <v>Fam PublicHigh CourtPre 02/04/01YesYes</v>
      </c>
      <c r="B75" t="s">
        <v>85</v>
      </c>
      <c r="C75" t="s">
        <v>158</v>
      </c>
      <c r="D75" t="s">
        <v>90</v>
      </c>
      <c r="E75" t="s">
        <v>134</v>
      </c>
      <c r="F75" t="s">
        <v>152</v>
      </c>
      <c r="G75" t="s">
        <v>152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t="s">
        <v>246</v>
      </c>
      <c r="R75" t="str">
        <f t="shared" si="21"/>
        <v>Fam PublicHigh CourtPre 02/04/01YesYes</v>
      </c>
    </row>
    <row r="76" spans="1:18" x14ac:dyDescent="0.25">
      <c r="A76" t="str">
        <f t="shared" si="20"/>
        <v>Fam PublicHigh Court02/04/01 - 08/05/11YesYes</v>
      </c>
      <c r="B76" t="s">
        <v>85</v>
      </c>
      <c r="C76" t="s">
        <v>164</v>
      </c>
      <c r="D76" t="s">
        <v>90</v>
      </c>
      <c r="E76" t="s">
        <v>140</v>
      </c>
      <c r="F76" t="s">
        <v>152</v>
      </c>
      <c r="G76" t="s">
        <v>152</v>
      </c>
      <c r="H76">
        <v>77.849999999999994</v>
      </c>
      <c r="I76">
        <v>77.849999999999994</v>
      </c>
      <c r="J76">
        <v>77.849999999999994</v>
      </c>
      <c r="K76">
        <v>41.25</v>
      </c>
      <c r="L76">
        <v>35.75</v>
      </c>
      <c r="M76">
        <v>35.75</v>
      </c>
      <c r="N76">
        <v>4.7</v>
      </c>
      <c r="O76">
        <v>2.35</v>
      </c>
      <c r="P76">
        <v>4.7</v>
      </c>
      <c r="Q76" t="s">
        <v>247</v>
      </c>
      <c r="R76" t="str">
        <f t="shared" si="21"/>
        <v>Fam PublicHigh Court02/04/01 - 08/05/11YesYes</v>
      </c>
    </row>
    <row r="77" spans="1:18" x14ac:dyDescent="0.25">
      <c r="A77" t="str">
        <f t="shared" si="20"/>
        <v>Fam PublicHigh Court09/05/11 - 31/01/12 YesYes</v>
      </c>
      <c r="B77" t="s">
        <v>85</v>
      </c>
      <c r="C77" t="s">
        <v>165</v>
      </c>
      <c r="D77" t="s">
        <v>90</v>
      </c>
      <c r="E77" t="s">
        <v>141</v>
      </c>
      <c r="F77" t="s">
        <v>152</v>
      </c>
      <c r="G77" t="s">
        <v>152</v>
      </c>
      <c r="H77">
        <v>77.849999999999994</v>
      </c>
      <c r="I77">
        <v>77.849999999999994</v>
      </c>
      <c r="J77">
        <v>77.849999999999994</v>
      </c>
      <c r="K77">
        <v>41.25</v>
      </c>
      <c r="L77">
        <v>35.75</v>
      </c>
      <c r="M77">
        <v>35.75</v>
      </c>
      <c r="N77">
        <v>4.7</v>
      </c>
      <c r="O77">
        <v>2.35</v>
      </c>
      <c r="P77">
        <v>4.7</v>
      </c>
      <c r="Q77" t="s">
        <v>248</v>
      </c>
      <c r="R77" t="str">
        <f t="shared" si="21"/>
        <v>Fam PublicHigh Court09/05/11 - 31/01/12 YesYes</v>
      </c>
    </row>
    <row r="78" spans="1:18" x14ac:dyDescent="0.25">
      <c r="A78" t="str">
        <f t="shared" si="20"/>
        <v>Fam PublicHigh CourtPre 02/04/01NoYes</v>
      </c>
      <c r="B78" t="s">
        <v>85</v>
      </c>
      <c r="C78" t="s">
        <v>158</v>
      </c>
      <c r="D78" t="s">
        <v>90</v>
      </c>
      <c r="E78" t="s">
        <v>134</v>
      </c>
      <c r="F78" t="s">
        <v>162</v>
      </c>
      <c r="G78" t="s">
        <v>152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t="s">
        <v>249</v>
      </c>
      <c r="R78" t="str">
        <f t="shared" si="21"/>
        <v>Fam PublicHigh CourtPre 02/04/01NoYes</v>
      </c>
    </row>
    <row r="79" spans="1:18" x14ac:dyDescent="0.25">
      <c r="A79" t="str">
        <f t="shared" si="20"/>
        <v>Fam PublicHigh Court02/04/01 - 08/05/11NoYes</v>
      </c>
      <c r="B79" t="s">
        <v>85</v>
      </c>
      <c r="C79" t="s">
        <v>164</v>
      </c>
      <c r="D79" t="s">
        <v>90</v>
      </c>
      <c r="E79" t="s">
        <v>140</v>
      </c>
      <c r="F79" t="s">
        <v>162</v>
      </c>
      <c r="G79" t="s">
        <v>152</v>
      </c>
      <c r="H79">
        <v>73.150000000000006</v>
      </c>
      <c r="I79">
        <v>73.150000000000006</v>
      </c>
      <c r="J79">
        <v>73.150000000000006</v>
      </c>
      <c r="K79">
        <v>41.25</v>
      </c>
      <c r="L79">
        <v>35.75</v>
      </c>
      <c r="M79">
        <v>35.75</v>
      </c>
      <c r="N79">
        <v>4.7</v>
      </c>
      <c r="O79">
        <v>2.35</v>
      </c>
      <c r="P79">
        <v>4.7</v>
      </c>
      <c r="Q79" t="s">
        <v>250</v>
      </c>
      <c r="R79" t="str">
        <f t="shared" si="21"/>
        <v>Fam PublicHigh Court02/04/01 - 08/05/11NoYes</v>
      </c>
    </row>
    <row r="80" spans="1:18" x14ac:dyDescent="0.25">
      <c r="A80" t="str">
        <f t="shared" si="20"/>
        <v>Fam PublicHigh Court09/05/11 - 31/01/12 NoYes</v>
      </c>
      <c r="B80" t="s">
        <v>85</v>
      </c>
      <c r="C80" t="s">
        <v>165</v>
      </c>
      <c r="D80" t="s">
        <v>90</v>
      </c>
      <c r="E80" t="s">
        <v>141</v>
      </c>
      <c r="F80" t="s">
        <v>162</v>
      </c>
      <c r="G80" t="s">
        <v>152</v>
      </c>
      <c r="H80">
        <v>73.150000000000006</v>
      </c>
      <c r="I80">
        <v>73.150000000000006</v>
      </c>
      <c r="J80">
        <v>73.150000000000006</v>
      </c>
      <c r="K80">
        <v>41.25</v>
      </c>
      <c r="L80">
        <v>35.75</v>
      </c>
      <c r="M80">
        <v>35.75</v>
      </c>
      <c r="N80">
        <v>4.7</v>
      </c>
      <c r="O80">
        <v>2.35</v>
      </c>
      <c r="P80">
        <v>4.7</v>
      </c>
      <c r="Q80" t="s">
        <v>251</v>
      </c>
      <c r="R80" t="str">
        <f t="shared" si="21"/>
        <v>Fam PublicHigh Court09/05/11 - 31/01/12 NoYes</v>
      </c>
    </row>
    <row r="81" spans="1:18" x14ac:dyDescent="0.25">
      <c r="A81" t="str">
        <f t="shared" si="20"/>
        <v>Fam PublicHigh CourtPre 02/04/01YesNo</v>
      </c>
      <c r="B81" t="s">
        <v>85</v>
      </c>
      <c r="C81" t="s">
        <v>158</v>
      </c>
      <c r="D81" t="s">
        <v>90</v>
      </c>
      <c r="E81" t="s">
        <v>134</v>
      </c>
      <c r="F81" t="s">
        <v>152</v>
      </c>
      <c r="G81" t="s">
        <v>162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t="s">
        <v>252</v>
      </c>
      <c r="R81" t="str">
        <f t="shared" si="21"/>
        <v>Fam PublicHigh CourtPre 02/04/01YesNo</v>
      </c>
    </row>
    <row r="82" spans="1:18" x14ac:dyDescent="0.25">
      <c r="A82" t="str">
        <f t="shared" si="20"/>
        <v>Fam PublicHigh Court02/04/01 - 08/05/11YesNo</v>
      </c>
      <c r="B82" t="s">
        <v>85</v>
      </c>
      <c r="C82" t="s">
        <v>164</v>
      </c>
      <c r="D82" t="s">
        <v>90</v>
      </c>
      <c r="E82" t="s">
        <v>140</v>
      </c>
      <c r="F82" t="s">
        <v>152</v>
      </c>
      <c r="G82" t="s">
        <v>162</v>
      </c>
      <c r="H82">
        <v>77.849999999999994</v>
      </c>
      <c r="I82">
        <v>77.849999999999994</v>
      </c>
      <c r="J82">
        <v>77.849999999999994</v>
      </c>
      <c r="K82">
        <v>41.25</v>
      </c>
      <c r="L82">
        <v>35.75</v>
      </c>
      <c r="M82">
        <v>35.75</v>
      </c>
      <c r="N82">
        <v>4.7</v>
      </c>
      <c r="O82">
        <v>2.35</v>
      </c>
      <c r="P82">
        <v>4.7</v>
      </c>
      <c r="Q82" t="s">
        <v>253</v>
      </c>
      <c r="R82" t="str">
        <f t="shared" si="21"/>
        <v>Fam PublicHigh Court02/04/01 - 08/05/11YesNo</v>
      </c>
    </row>
    <row r="83" spans="1:18" x14ac:dyDescent="0.25">
      <c r="A83" t="str">
        <f t="shared" si="20"/>
        <v>Fam PublicHigh Court09/05/11 - 31/01/12 YesNo</v>
      </c>
      <c r="B83" t="s">
        <v>85</v>
      </c>
      <c r="C83" t="s">
        <v>165</v>
      </c>
      <c r="D83" t="s">
        <v>90</v>
      </c>
      <c r="E83" t="s">
        <v>141</v>
      </c>
      <c r="F83" t="s">
        <v>152</v>
      </c>
      <c r="G83" t="s">
        <v>162</v>
      </c>
      <c r="H83">
        <v>77.849999999999994</v>
      </c>
      <c r="I83">
        <v>77.849999999999994</v>
      </c>
      <c r="J83">
        <v>77.849999999999994</v>
      </c>
      <c r="K83">
        <v>41.25</v>
      </c>
      <c r="L83">
        <v>35.75</v>
      </c>
      <c r="M83">
        <v>35.75</v>
      </c>
      <c r="N83">
        <v>4.7</v>
      </c>
      <c r="O83">
        <v>2.35</v>
      </c>
      <c r="P83">
        <v>4.7</v>
      </c>
      <c r="Q83" t="s">
        <v>254</v>
      </c>
      <c r="R83" t="str">
        <f t="shared" si="21"/>
        <v>Fam PublicHigh Court09/05/11 - 31/01/12 YesNo</v>
      </c>
    </row>
    <row r="84" spans="1:18" x14ac:dyDescent="0.25">
      <c r="A84" t="str">
        <f t="shared" si="20"/>
        <v>Fam PublicHigh CourtPre 02/04/01NoNo</v>
      </c>
      <c r="B84" t="s">
        <v>85</v>
      </c>
      <c r="C84" t="s">
        <v>158</v>
      </c>
      <c r="D84" t="s">
        <v>90</v>
      </c>
      <c r="E84" t="s">
        <v>134</v>
      </c>
      <c r="F84" t="s">
        <v>162</v>
      </c>
      <c r="G84" t="s">
        <v>162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t="s">
        <v>255</v>
      </c>
      <c r="R84" t="str">
        <f t="shared" si="21"/>
        <v>Fam PublicHigh CourtPre 02/04/01NoNo</v>
      </c>
    </row>
    <row r="85" spans="1:18" x14ac:dyDescent="0.25">
      <c r="A85" t="str">
        <f t="shared" si="20"/>
        <v>Fam PublicHigh Court02/04/01 - 08/05/11NoNo</v>
      </c>
      <c r="B85" t="s">
        <v>85</v>
      </c>
      <c r="C85" t="s">
        <v>164</v>
      </c>
      <c r="D85" t="s">
        <v>90</v>
      </c>
      <c r="E85" t="s">
        <v>140</v>
      </c>
      <c r="F85" t="s">
        <v>162</v>
      </c>
      <c r="G85" t="s">
        <v>162</v>
      </c>
      <c r="H85">
        <v>73.150000000000006</v>
      </c>
      <c r="I85">
        <v>73.150000000000006</v>
      </c>
      <c r="J85">
        <v>73.150000000000006</v>
      </c>
      <c r="K85">
        <v>41.25</v>
      </c>
      <c r="L85">
        <v>35.75</v>
      </c>
      <c r="M85">
        <v>35.75</v>
      </c>
      <c r="N85">
        <v>4.7</v>
      </c>
      <c r="O85">
        <v>2.35</v>
      </c>
      <c r="P85">
        <v>4.7</v>
      </c>
      <c r="Q85" t="s">
        <v>256</v>
      </c>
      <c r="R85" t="str">
        <f t="shared" si="21"/>
        <v>Fam PublicHigh Court02/04/01 - 08/05/11NoNo</v>
      </c>
    </row>
    <row r="86" spans="1:18" x14ac:dyDescent="0.25">
      <c r="A86" t="str">
        <f t="shared" si="20"/>
        <v>Fam PublicHigh Court09/05/11 - 31/01/12 NoNo</v>
      </c>
      <c r="B86" t="s">
        <v>85</v>
      </c>
      <c r="C86" t="s">
        <v>165</v>
      </c>
      <c r="D86" t="s">
        <v>90</v>
      </c>
      <c r="E86" t="s">
        <v>141</v>
      </c>
      <c r="F86" t="s">
        <v>162</v>
      </c>
      <c r="G86" t="s">
        <v>162</v>
      </c>
      <c r="H86">
        <v>73.150000000000006</v>
      </c>
      <c r="I86">
        <v>73.150000000000006</v>
      </c>
      <c r="J86">
        <v>73.150000000000006</v>
      </c>
      <c r="K86">
        <v>41.25</v>
      </c>
      <c r="L86">
        <v>35.75</v>
      </c>
      <c r="M86">
        <v>35.75</v>
      </c>
      <c r="N86">
        <v>4.7</v>
      </c>
      <c r="O86">
        <v>2.35</v>
      </c>
      <c r="P86">
        <v>4.7</v>
      </c>
      <c r="Q86" t="s">
        <v>257</v>
      </c>
      <c r="R86" t="str">
        <f t="shared" si="21"/>
        <v>Fam PublicHigh Court09/05/11 - 31/01/12 NoNo</v>
      </c>
    </row>
    <row r="87" spans="1:18" x14ac:dyDescent="0.25">
      <c r="A87" t="str">
        <f t="shared" si="20"/>
        <v>Non FamMagistrates CourtPre 1996YesYes</v>
      </c>
      <c r="B87" t="s">
        <v>102</v>
      </c>
      <c r="C87" t="s">
        <v>158</v>
      </c>
      <c r="D87" t="s">
        <v>82</v>
      </c>
      <c r="E87" t="s">
        <v>142</v>
      </c>
      <c r="F87" t="s">
        <v>152</v>
      </c>
      <c r="G87" t="s">
        <v>152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t="s">
        <v>258</v>
      </c>
      <c r="R87" t="str">
        <f t="shared" si="21"/>
        <v>Non FamMagistrates CourtPre 1996YesYes</v>
      </c>
    </row>
    <row r="88" spans="1:18" x14ac:dyDescent="0.25">
      <c r="A88" t="str">
        <f t="shared" si="20"/>
        <v>Non FamMagistrates Court01/01/96 - 03/10/11YesYes</v>
      </c>
      <c r="B88" t="s">
        <v>102</v>
      </c>
      <c r="D88" t="s">
        <v>82</v>
      </c>
      <c r="E88" t="s">
        <v>143</v>
      </c>
      <c r="F88" t="s">
        <v>152</v>
      </c>
      <c r="G88" t="s">
        <v>152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t="s">
        <v>259</v>
      </c>
      <c r="R88" t="str">
        <f t="shared" si="21"/>
        <v>Non FamMagistrates Court01/01/96 - 03/10/11YesYes</v>
      </c>
    </row>
    <row r="89" spans="1:18" x14ac:dyDescent="0.25">
      <c r="A89" t="str">
        <f t="shared" si="20"/>
        <v>Non FamMagistrates Court04/10/11 - 21/04/14YesYes</v>
      </c>
      <c r="B89" t="s">
        <v>102</v>
      </c>
      <c r="C89" t="s">
        <v>166</v>
      </c>
      <c r="D89" t="s">
        <v>82</v>
      </c>
      <c r="E89" t="s">
        <v>144</v>
      </c>
      <c r="F89" t="s">
        <v>152</v>
      </c>
      <c r="G89" t="s">
        <v>152</v>
      </c>
      <c r="H89">
        <v>63</v>
      </c>
      <c r="I89">
        <v>63</v>
      </c>
      <c r="J89">
        <v>59.4</v>
      </c>
      <c r="K89">
        <v>29.25</v>
      </c>
      <c r="L89">
        <v>26.28</v>
      </c>
      <c r="M89">
        <v>26.28</v>
      </c>
      <c r="N89">
        <v>5.94</v>
      </c>
      <c r="O89">
        <v>0</v>
      </c>
      <c r="P89">
        <v>3.29</v>
      </c>
      <c r="Q89" t="s">
        <v>260</v>
      </c>
      <c r="R89" t="str">
        <f t="shared" si="21"/>
        <v>Non FamMagistrates Court04/10/11 - 21/04/14YesYes</v>
      </c>
    </row>
    <row r="90" spans="1:18" x14ac:dyDescent="0.25">
      <c r="A90" t="str">
        <f t="shared" si="20"/>
        <v>Non FamMagistrates CourtPre 1996NoYes</v>
      </c>
      <c r="B90" t="s">
        <v>102</v>
      </c>
      <c r="C90" t="s">
        <v>158</v>
      </c>
      <c r="D90" t="s">
        <v>82</v>
      </c>
      <c r="E90" t="s">
        <v>142</v>
      </c>
      <c r="F90" t="s">
        <v>162</v>
      </c>
      <c r="G90" t="s">
        <v>152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 t="s">
        <v>261</v>
      </c>
      <c r="R90" t="str">
        <f t="shared" si="21"/>
        <v>Non FamMagistrates CourtPre 1996NoYes</v>
      </c>
    </row>
    <row r="91" spans="1:18" x14ac:dyDescent="0.25">
      <c r="A91" t="str">
        <f t="shared" si="20"/>
        <v>Non FamMagistrates Court01/01/96 - 03/10/11NoYes</v>
      </c>
      <c r="B91" t="s">
        <v>102</v>
      </c>
      <c r="D91" t="s">
        <v>82</v>
      </c>
      <c r="E91" t="s">
        <v>143</v>
      </c>
      <c r="F91" t="s">
        <v>162</v>
      </c>
      <c r="G91" t="s">
        <v>152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 t="s">
        <v>262</v>
      </c>
      <c r="R91" t="str">
        <f t="shared" si="21"/>
        <v>Non FamMagistrates Court01/01/96 - 03/10/11NoYes</v>
      </c>
    </row>
    <row r="92" spans="1:18" x14ac:dyDescent="0.25">
      <c r="A92" t="str">
        <f t="shared" si="20"/>
        <v>Non FamMagistrates Court04/10/11 - 21/04/14NoYes</v>
      </c>
      <c r="B92" t="s">
        <v>102</v>
      </c>
      <c r="C92" t="s">
        <v>166</v>
      </c>
      <c r="D92" t="s">
        <v>82</v>
      </c>
      <c r="E92" t="s">
        <v>144</v>
      </c>
      <c r="F92" t="s">
        <v>162</v>
      </c>
      <c r="G92" t="s">
        <v>152</v>
      </c>
      <c r="H92">
        <v>59.4</v>
      </c>
      <c r="I92">
        <v>59.4</v>
      </c>
      <c r="J92">
        <v>59.4</v>
      </c>
      <c r="K92">
        <v>29.25</v>
      </c>
      <c r="L92">
        <v>26.28</v>
      </c>
      <c r="M92">
        <v>26.28</v>
      </c>
      <c r="N92">
        <v>5.94</v>
      </c>
      <c r="O92">
        <v>0</v>
      </c>
      <c r="P92">
        <v>3.29</v>
      </c>
      <c r="Q92" t="s">
        <v>263</v>
      </c>
      <c r="R92" t="str">
        <f t="shared" si="21"/>
        <v>Non FamMagistrates Court04/10/11 - 21/04/14NoYes</v>
      </c>
    </row>
    <row r="93" spans="1:18" x14ac:dyDescent="0.25">
      <c r="A93" t="str">
        <f t="shared" si="20"/>
        <v>Non FamMagistrates CourtPre 1996YesNo</v>
      </c>
      <c r="B93" t="s">
        <v>102</v>
      </c>
      <c r="C93" t="s">
        <v>158</v>
      </c>
      <c r="D93" t="s">
        <v>82</v>
      </c>
      <c r="E93" t="s">
        <v>142</v>
      </c>
      <c r="F93" t="s">
        <v>152</v>
      </c>
      <c r="G93" t="s">
        <v>162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 t="s">
        <v>264</v>
      </c>
      <c r="R93" t="str">
        <f t="shared" si="21"/>
        <v>Non FamMagistrates CourtPre 1996YesNo</v>
      </c>
    </row>
    <row r="94" spans="1:18" x14ac:dyDescent="0.25">
      <c r="A94" t="str">
        <f t="shared" si="20"/>
        <v>Non FamMagistrates Court01/01/96 - 03/10/11YesNo</v>
      </c>
      <c r="B94" t="s">
        <v>102</v>
      </c>
      <c r="D94" t="s">
        <v>82</v>
      </c>
      <c r="E94" t="s">
        <v>143</v>
      </c>
      <c r="F94" t="s">
        <v>152</v>
      </c>
      <c r="G94" t="s">
        <v>162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 t="s">
        <v>265</v>
      </c>
      <c r="R94" t="str">
        <f t="shared" si="21"/>
        <v>Non FamMagistrates Court01/01/96 - 03/10/11YesNo</v>
      </c>
    </row>
    <row r="95" spans="1:18" x14ac:dyDescent="0.25">
      <c r="A95" t="str">
        <f t="shared" si="20"/>
        <v>Non FamMagistrates Court04/10/11 - 21/04/14YesNo</v>
      </c>
      <c r="B95" t="s">
        <v>102</v>
      </c>
      <c r="C95" t="s">
        <v>166</v>
      </c>
      <c r="D95" t="s">
        <v>82</v>
      </c>
      <c r="E95" t="s">
        <v>144</v>
      </c>
      <c r="F95" t="s">
        <v>152</v>
      </c>
      <c r="G95" t="s">
        <v>162</v>
      </c>
      <c r="H95">
        <v>62.1</v>
      </c>
      <c r="I95">
        <v>62.1</v>
      </c>
      <c r="J95">
        <v>58.5</v>
      </c>
      <c r="K95">
        <v>28.8</v>
      </c>
      <c r="L95">
        <v>25.88</v>
      </c>
      <c r="M95">
        <v>25.88</v>
      </c>
      <c r="N95">
        <v>5.85</v>
      </c>
      <c r="O95">
        <v>0</v>
      </c>
      <c r="P95">
        <v>3.24</v>
      </c>
      <c r="Q95" t="s">
        <v>266</v>
      </c>
      <c r="R95" t="str">
        <f t="shared" si="21"/>
        <v>Non FamMagistrates Court04/10/11 - 21/04/14YesNo</v>
      </c>
    </row>
    <row r="96" spans="1:18" x14ac:dyDescent="0.25">
      <c r="A96" t="str">
        <f t="shared" si="20"/>
        <v>Non FamMagistrates CourtPre 1996NoNo</v>
      </c>
      <c r="B96" t="s">
        <v>102</v>
      </c>
      <c r="C96" t="s">
        <v>158</v>
      </c>
      <c r="D96" t="s">
        <v>82</v>
      </c>
      <c r="E96" t="s">
        <v>142</v>
      </c>
      <c r="F96" t="s">
        <v>162</v>
      </c>
      <c r="G96" t="s">
        <v>162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t="s">
        <v>267</v>
      </c>
      <c r="R96" t="str">
        <f t="shared" si="21"/>
        <v>Non FamMagistrates CourtPre 1996NoNo</v>
      </c>
    </row>
    <row r="97" spans="1:18" x14ac:dyDescent="0.25">
      <c r="A97" t="str">
        <f t="shared" si="20"/>
        <v>Non FamMagistrates Court01/01/96 - 03/10/11NoNo</v>
      </c>
      <c r="B97" t="s">
        <v>102</v>
      </c>
      <c r="D97" t="s">
        <v>82</v>
      </c>
      <c r="E97" t="s">
        <v>143</v>
      </c>
      <c r="F97" t="s">
        <v>162</v>
      </c>
      <c r="G97" t="s">
        <v>162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t="s">
        <v>268</v>
      </c>
      <c r="R97" t="str">
        <f t="shared" si="21"/>
        <v>Non FamMagistrates Court01/01/96 - 03/10/11NoNo</v>
      </c>
    </row>
    <row r="98" spans="1:18" x14ac:dyDescent="0.25">
      <c r="A98" t="str">
        <f t="shared" si="20"/>
        <v>Non FamMagistrates Court04/10/11 - 21/04/14NoNo</v>
      </c>
      <c r="B98" t="s">
        <v>102</v>
      </c>
      <c r="C98" t="s">
        <v>166</v>
      </c>
      <c r="D98" t="s">
        <v>82</v>
      </c>
      <c r="E98" t="s">
        <v>144</v>
      </c>
      <c r="F98" t="s">
        <v>162</v>
      </c>
      <c r="G98" t="s">
        <v>162</v>
      </c>
      <c r="H98">
        <v>58.5</v>
      </c>
      <c r="I98">
        <v>58.5</v>
      </c>
      <c r="J98">
        <v>58.5</v>
      </c>
      <c r="K98">
        <v>28.8</v>
      </c>
      <c r="L98">
        <v>25.88</v>
      </c>
      <c r="M98">
        <v>25.88</v>
      </c>
      <c r="N98">
        <v>5.85</v>
      </c>
      <c r="O98">
        <v>0</v>
      </c>
      <c r="P98">
        <v>3.24</v>
      </c>
      <c r="Q98" t="s">
        <v>269</v>
      </c>
      <c r="R98" t="str">
        <f t="shared" si="21"/>
        <v>Non FamMagistrates Court04/10/11 - 21/04/14NoNo</v>
      </c>
    </row>
    <row r="99" spans="1:18" x14ac:dyDescent="0.25">
      <c r="A99" t="str">
        <f t="shared" si="20"/>
        <v>Non FamCounty CourtPre 1996YesYes</v>
      </c>
      <c r="B99" t="s">
        <v>102</v>
      </c>
      <c r="C99" t="s">
        <v>158</v>
      </c>
      <c r="D99" t="s">
        <v>86</v>
      </c>
      <c r="E99" t="s">
        <v>142</v>
      </c>
      <c r="F99" t="s">
        <v>152</v>
      </c>
      <c r="G99" t="s">
        <v>152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 t="s">
        <v>270</v>
      </c>
      <c r="R99" t="str">
        <f t="shared" si="21"/>
        <v>Non FamCounty CourtPre 1996YesYes</v>
      </c>
    </row>
    <row r="100" spans="1:18" x14ac:dyDescent="0.25">
      <c r="A100" t="str">
        <f t="shared" si="20"/>
        <v>Non FamCounty Court01/01/96 - 03/10/11YesYes</v>
      </c>
      <c r="B100" t="s">
        <v>102</v>
      </c>
      <c r="C100" t="s">
        <v>167</v>
      </c>
      <c r="D100" t="s">
        <v>86</v>
      </c>
      <c r="E100" t="s">
        <v>143</v>
      </c>
      <c r="F100" t="s">
        <v>152</v>
      </c>
      <c r="G100" t="s">
        <v>152</v>
      </c>
      <c r="H100">
        <v>70</v>
      </c>
      <c r="I100">
        <v>70</v>
      </c>
      <c r="J100">
        <v>66</v>
      </c>
      <c r="K100">
        <v>32.5</v>
      </c>
      <c r="L100">
        <v>29.2</v>
      </c>
      <c r="M100">
        <v>29.2</v>
      </c>
      <c r="N100">
        <v>6.6</v>
      </c>
      <c r="O100">
        <v>0</v>
      </c>
      <c r="P100">
        <v>3.65</v>
      </c>
      <c r="Q100" t="s">
        <v>271</v>
      </c>
      <c r="R100" t="str">
        <f t="shared" si="21"/>
        <v>Non FamCounty Court01/01/96 - 03/10/11YesYes</v>
      </c>
    </row>
    <row r="101" spans="1:18" x14ac:dyDescent="0.25">
      <c r="A101" t="str">
        <f t="shared" si="20"/>
        <v>Non FamCounty Court04/10/11 - 21/04/14YesYes</v>
      </c>
      <c r="B101" t="s">
        <v>102</v>
      </c>
      <c r="C101" t="s">
        <v>166</v>
      </c>
      <c r="D101" t="s">
        <v>86</v>
      </c>
      <c r="E101" t="s">
        <v>144</v>
      </c>
      <c r="F101" t="s">
        <v>152</v>
      </c>
      <c r="G101" t="s">
        <v>152</v>
      </c>
      <c r="H101">
        <f>H89</f>
        <v>63</v>
      </c>
      <c r="I101">
        <f t="shared" ref="I101:P101" si="24">I89</f>
        <v>63</v>
      </c>
      <c r="J101">
        <f t="shared" si="24"/>
        <v>59.4</v>
      </c>
      <c r="K101">
        <f t="shared" si="24"/>
        <v>29.25</v>
      </c>
      <c r="L101">
        <f t="shared" si="24"/>
        <v>26.28</v>
      </c>
      <c r="M101">
        <f t="shared" si="24"/>
        <v>26.28</v>
      </c>
      <c r="N101">
        <f t="shared" si="24"/>
        <v>5.94</v>
      </c>
      <c r="O101">
        <v>0</v>
      </c>
      <c r="P101">
        <f t="shared" si="24"/>
        <v>3.29</v>
      </c>
      <c r="Q101" t="s">
        <v>272</v>
      </c>
      <c r="R101" t="str">
        <f t="shared" si="21"/>
        <v>Non FamCounty Court04/10/11 - 21/04/14YesYes</v>
      </c>
    </row>
    <row r="102" spans="1:18" x14ac:dyDescent="0.25">
      <c r="A102" t="str">
        <f t="shared" si="20"/>
        <v>Non FamCounty CourtPre 1996NoYes</v>
      </c>
      <c r="B102" t="s">
        <v>102</v>
      </c>
      <c r="C102" t="s">
        <v>158</v>
      </c>
      <c r="D102" t="s">
        <v>86</v>
      </c>
      <c r="E102" t="s">
        <v>142</v>
      </c>
      <c r="F102" t="s">
        <v>162</v>
      </c>
      <c r="G102" t="s">
        <v>152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 t="s">
        <v>273</v>
      </c>
      <c r="R102" t="str">
        <f t="shared" si="21"/>
        <v>Non FamCounty CourtPre 1996NoYes</v>
      </c>
    </row>
    <row r="103" spans="1:18" x14ac:dyDescent="0.25">
      <c r="A103" t="str">
        <f t="shared" si="20"/>
        <v>Non FamCounty Court01/01/96 - 03/10/11NoYes</v>
      </c>
      <c r="B103" t="s">
        <v>102</v>
      </c>
      <c r="C103" t="s">
        <v>167</v>
      </c>
      <c r="D103" t="s">
        <v>86</v>
      </c>
      <c r="E103" t="s">
        <v>143</v>
      </c>
      <c r="F103" t="s">
        <v>162</v>
      </c>
      <c r="G103" t="s">
        <v>152</v>
      </c>
      <c r="H103">
        <v>66</v>
      </c>
      <c r="I103">
        <v>66</v>
      </c>
      <c r="J103">
        <v>66</v>
      </c>
      <c r="K103">
        <v>32.5</v>
      </c>
      <c r="L103">
        <v>29.2</v>
      </c>
      <c r="M103">
        <v>29.2</v>
      </c>
      <c r="N103">
        <v>6.6</v>
      </c>
      <c r="O103">
        <v>0</v>
      </c>
      <c r="P103">
        <v>3.65</v>
      </c>
      <c r="Q103" t="s">
        <v>274</v>
      </c>
      <c r="R103" t="str">
        <f t="shared" si="21"/>
        <v>Non FamCounty Court01/01/96 - 03/10/11NoYes</v>
      </c>
    </row>
    <row r="104" spans="1:18" x14ac:dyDescent="0.25">
      <c r="A104" t="str">
        <f t="shared" si="20"/>
        <v>Non FamCounty Court04/10/11 - 21/04/14NoYes</v>
      </c>
      <c r="B104" t="s">
        <v>102</v>
      </c>
      <c r="C104" t="s">
        <v>166</v>
      </c>
      <c r="D104" t="s">
        <v>86</v>
      </c>
      <c r="E104" t="s">
        <v>144</v>
      </c>
      <c r="F104" t="s">
        <v>162</v>
      </c>
      <c r="G104" t="s">
        <v>152</v>
      </c>
      <c r="H104">
        <f>H92</f>
        <v>59.4</v>
      </c>
      <c r="I104">
        <f t="shared" ref="I104:P104" si="25">I92</f>
        <v>59.4</v>
      </c>
      <c r="J104">
        <f t="shared" si="25"/>
        <v>59.4</v>
      </c>
      <c r="K104">
        <f t="shared" si="25"/>
        <v>29.25</v>
      </c>
      <c r="L104">
        <f t="shared" si="25"/>
        <v>26.28</v>
      </c>
      <c r="M104">
        <f t="shared" si="25"/>
        <v>26.28</v>
      </c>
      <c r="N104">
        <f t="shared" si="25"/>
        <v>5.94</v>
      </c>
      <c r="O104">
        <v>0</v>
      </c>
      <c r="P104">
        <f t="shared" si="25"/>
        <v>3.29</v>
      </c>
      <c r="Q104" t="s">
        <v>275</v>
      </c>
      <c r="R104" t="str">
        <f t="shared" si="21"/>
        <v>Non FamCounty Court04/10/11 - 21/04/14NoYes</v>
      </c>
    </row>
    <row r="105" spans="1:18" x14ac:dyDescent="0.25">
      <c r="A105" t="str">
        <f t="shared" si="20"/>
        <v>Non FamCounty CourtPre 1996YesNo</v>
      </c>
      <c r="B105" t="s">
        <v>102</v>
      </c>
      <c r="C105" t="s">
        <v>158</v>
      </c>
      <c r="D105" t="s">
        <v>86</v>
      </c>
      <c r="E105" t="s">
        <v>142</v>
      </c>
      <c r="F105" t="s">
        <v>152</v>
      </c>
      <c r="G105" t="s">
        <v>162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 t="s">
        <v>276</v>
      </c>
      <c r="R105" t="str">
        <f t="shared" si="21"/>
        <v>Non FamCounty CourtPre 1996YesNo</v>
      </c>
    </row>
    <row r="106" spans="1:18" x14ac:dyDescent="0.25">
      <c r="A106" t="str">
        <f t="shared" si="20"/>
        <v>Non FamCounty Court01/01/96 - 03/10/11YesNo</v>
      </c>
      <c r="B106" t="s">
        <v>102</v>
      </c>
      <c r="C106" t="s">
        <v>167</v>
      </c>
      <c r="D106" t="s">
        <v>86</v>
      </c>
      <c r="E106" t="s">
        <v>143</v>
      </c>
      <c r="F106" t="s">
        <v>152</v>
      </c>
      <c r="G106" t="s">
        <v>162</v>
      </c>
      <c r="H106">
        <v>69</v>
      </c>
      <c r="I106">
        <v>69</v>
      </c>
      <c r="J106">
        <v>65</v>
      </c>
      <c r="K106">
        <v>32</v>
      </c>
      <c r="L106">
        <v>28.75</v>
      </c>
      <c r="M106">
        <v>28.75</v>
      </c>
      <c r="N106">
        <v>6.5</v>
      </c>
      <c r="O106">
        <v>0</v>
      </c>
      <c r="P106">
        <v>3.6</v>
      </c>
      <c r="Q106" t="s">
        <v>277</v>
      </c>
      <c r="R106" t="str">
        <f t="shared" si="21"/>
        <v>Non FamCounty Court01/01/96 - 03/10/11YesNo</v>
      </c>
    </row>
    <row r="107" spans="1:18" x14ac:dyDescent="0.25">
      <c r="A107" t="str">
        <f t="shared" si="20"/>
        <v>Non FamCounty Court04/10/11 - 21/04/14YesNo</v>
      </c>
      <c r="B107" t="s">
        <v>102</v>
      </c>
      <c r="C107" t="s">
        <v>166</v>
      </c>
      <c r="D107" t="s">
        <v>86</v>
      </c>
      <c r="E107" t="s">
        <v>144</v>
      </c>
      <c r="F107" t="s">
        <v>152</v>
      </c>
      <c r="G107" t="s">
        <v>162</v>
      </c>
      <c r="H107">
        <f>H95</f>
        <v>62.1</v>
      </c>
      <c r="I107">
        <f t="shared" ref="I107:P107" si="26">I95</f>
        <v>62.1</v>
      </c>
      <c r="J107">
        <f t="shared" si="26"/>
        <v>58.5</v>
      </c>
      <c r="K107">
        <f t="shared" si="26"/>
        <v>28.8</v>
      </c>
      <c r="L107">
        <f t="shared" si="26"/>
        <v>25.88</v>
      </c>
      <c r="M107">
        <f t="shared" si="26"/>
        <v>25.88</v>
      </c>
      <c r="N107">
        <f t="shared" si="26"/>
        <v>5.85</v>
      </c>
      <c r="O107">
        <v>0</v>
      </c>
      <c r="P107">
        <f t="shared" si="26"/>
        <v>3.24</v>
      </c>
      <c r="Q107" t="s">
        <v>278</v>
      </c>
      <c r="R107" t="str">
        <f t="shared" si="21"/>
        <v>Non FamCounty Court04/10/11 - 21/04/14YesNo</v>
      </c>
    </row>
    <row r="108" spans="1:18" x14ac:dyDescent="0.25">
      <c r="A108" t="str">
        <f t="shared" si="20"/>
        <v>Non FamCounty CourtPre 1996NoNo</v>
      </c>
      <c r="B108" t="s">
        <v>102</v>
      </c>
      <c r="C108" t="s">
        <v>158</v>
      </c>
      <c r="D108" t="s">
        <v>86</v>
      </c>
      <c r="E108" t="s">
        <v>142</v>
      </c>
      <c r="F108" t="s">
        <v>162</v>
      </c>
      <c r="G108" t="s">
        <v>162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 t="s">
        <v>279</v>
      </c>
      <c r="R108" t="str">
        <f t="shared" si="21"/>
        <v>Non FamCounty CourtPre 1996NoNo</v>
      </c>
    </row>
    <row r="109" spans="1:18" x14ac:dyDescent="0.25">
      <c r="A109" t="str">
        <f t="shared" si="20"/>
        <v>Non FamCounty Court01/01/96 - 03/10/11NoNo</v>
      </c>
      <c r="B109" t="s">
        <v>102</v>
      </c>
      <c r="C109" t="s">
        <v>167</v>
      </c>
      <c r="D109" t="s">
        <v>86</v>
      </c>
      <c r="E109" t="s">
        <v>143</v>
      </c>
      <c r="F109" t="s">
        <v>162</v>
      </c>
      <c r="G109" t="s">
        <v>162</v>
      </c>
      <c r="H109">
        <v>65</v>
      </c>
      <c r="I109">
        <v>65</v>
      </c>
      <c r="J109">
        <v>65</v>
      </c>
      <c r="K109">
        <v>32</v>
      </c>
      <c r="L109">
        <v>28.75</v>
      </c>
      <c r="M109">
        <v>28.75</v>
      </c>
      <c r="N109">
        <v>6.5</v>
      </c>
      <c r="O109">
        <v>0</v>
      </c>
      <c r="P109">
        <v>3.6</v>
      </c>
      <c r="Q109" t="s">
        <v>280</v>
      </c>
      <c r="R109" t="str">
        <f t="shared" si="21"/>
        <v>Non FamCounty Court01/01/96 - 03/10/11NoNo</v>
      </c>
    </row>
    <row r="110" spans="1:18" x14ac:dyDescent="0.25">
      <c r="A110" t="str">
        <f t="shared" si="20"/>
        <v>Non FamCounty Court04/10/11 - 21/04/14NoNo</v>
      </c>
      <c r="B110" t="s">
        <v>102</v>
      </c>
      <c r="C110" t="s">
        <v>166</v>
      </c>
      <c r="D110" t="s">
        <v>86</v>
      </c>
      <c r="E110" t="s">
        <v>144</v>
      </c>
      <c r="F110" t="s">
        <v>162</v>
      </c>
      <c r="G110" t="s">
        <v>162</v>
      </c>
      <c r="H110">
        <f>H98</f>
        <v>58.5</v>
      </c>
      <c r="I110">
        <f t="shared" ref="I110:P110" si="27">I98</f>
        <v>58.5</v>
      </c>
      <c r="J110">
        <f t="shared" si="27"/>
        <v>58.5</v>
      </c>
      <c r="K110">
        <f t="shared" si="27"/>
        <v>28.8</v>
      </c>
      <c r="L110">
        <f t="shared" si="27"/>
        <v>25.88</v>
      </c>
      <c r="M110">
        <f t="shared" si="27"/>
        <v>25.88</v>
      </c>
      <c r="N110">
        <f t="shared" si="27"/>
        <v>5.85</v>
      </c>
      <c r="O110">
        <v>0</v>
      </c>
      <c r="P110">
        <f t="shared" si="27"/>
        <v>3.24</v>
      </c>
      <c r="Q110" t="s">
        <v>281</v>
      </c>
      <c r="R110" t="str">
        <f t="shared" si="21"/>
        <v>Non FamCounty Court04/10/11 - 21/04/14NoNo</v>
      </c>
    </row>
    <row r="111" spans="1:18" x14ac:dyDescent="0.25">
      <c r="A111" t="str">
        <f t="shared" si="20"/>
        <v>Non FamHigh CourtPre 1996YesYes</v>
      </c>
      <c r="B111" t="s">
        <v>102</v>
      </c>
      <c r="C111" t="s">
        <v>158</v>
      </c>
      <c r="D111" t="s">
        <v>90</v>
      </c>
      <c r="E111" t="s">
        <v>142</v>
      </c>
      <c r="F111" t="s">
        <v>152</v>
      </c>
      <c r="G111" t="s">
        <v>152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 t="s">
        <v>282</v>
      </c>
      <c r="R111" t="str">
        <f t="shared" si="21"/>
        <v>Non FamHigh CourtPre 1996YesYes</v>
      </c>
    </row>
    <row r="112" spans="1:18" x14ac:dyDescent="0.25">
      <c r="A112" t="str">
        <f t="shared" si="20"/>
        <v>Non FamHigh Court01/01/96 - 03/10/11YesYes</v>
      </c>
      <c r="B112" t="s">
        <v>102</v>
      </c>
      <c r="C112" t="s">
        <v>167</v>
      </c>
      <c r="D112" t="s">
        <v>90</v>
      </c>
      <c r="E112" t="s">
        <v>143</v>
      </c>
      <c r="F112" t="s">
        <v>152</v>
      </c>
      <c r="G112" t="s">
        <v>152</v>
      </c>
      <c r="H112">
        <v>79.5</v>
      </c>
      <c r="I112">
        <v>79.5</v>
      </c>
      <c r="J112">
        <v>75</v>
      </c>
      <c r="K112">
        <v>37</v>
      </c>
      <c r="L112">
        <v>33.25</v>
      </c>
      <c r="M112">
        <v>33.25</v>
      </c>
      <c r="N112">
        <v>7.5</v>
      </c>
      <c r="O112">
        <v>0</v>
      </c>
      <c r="P112">
        <v>4.1500000000000004</v>
      </c>
      <c r="Q112" t="s">
        <v>283</v>
      </c>
      <c r="R112" t="str">
        <f t="shared" si="21"/>
        <v>Non FamHigh Court01/01/96 - 03/10/11YesYes</v>
      </c>
    </row>
    <row r="113" spans="1:18" x14ac:dyDescent="0.25">
      <c r="A113" t="str">
        <f t="shared" si="20"/>
        <v>Non FamHigh Court04/10/11 - 21/04/14YesYes</v>
      </c>
      <c r="B113" t="s">
        <v>102</v>
      </c>
      <c r="C113" t="s">
        <v>166</v>
      </c>
      <c r="D113" t="s">
        <v>90</v>
      </c>
      <c r="E113" t="s">
        <v>144</v>
      </c>
      <c r="F113" t="s">
        <v>152</v>
      </c>
      <c r="G113" t="s">
        <v>152</v>
      </c>
      <c r="H113">
        <v>71.55</v>
      </c>
      <c r="I113">
        <v>71.55</v>
      </c>
      <c r="J113">
        <v>67.5</v>
      </c>
      <c r="K113">
        <v>33.299999999999997</v>
      </c>
      <c r="L113">
        <v>29.93</v>
      </c>
      <c r="M113">
        <v>29.93</v>
      </c>
      <c r="N113">
        <v>6.75</v>
      </c>
      <c r="O113">
        <v>0</v>
      </c>
      <c r="P113">
        <v>3.74</v>
      </c>
      <c r="Q113" t="s">
        <v>284</v>
      </c>
      <c r="R113" t="str">
        <f t="shared" si="21"/>
        <v>Non FamHigh Court04/10/11 - 21/04/14YesYes</v>
      </c>
    </row>
    <row r="114" spans="1:18" x14ac:dyDescent="0.25">
      <c r="A114" t="str">
        <f t="shared" si="20"/>
        <v>Non FamHigh CourtPre 1996NoYes</v>
      </c>
      <c r="B114" t="s">
        <v>102</v>
      </c>
      <c r="C114" t="s">
        <v>158</v>
      </c>
      <c r="D114" t="s">
        <v>90</v>
      </c>
      <c r="E114" t="s">
        <v>142</v>
      </c>
      <c r="F114" t="s">
        <v>162</v>
      </c>
      <c r="G114" t="s">
        <v>152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 t="s">
        <v>285</v>
      </c>
      <c r="R114" t="str">
        <f t="shared" si="21"/>
        <v>Non FamHigh CourtPre 1996NoYes</v>
      </c>
    </row>
    <row r="115" spans="1:18" x14ac:dyDescent="0.25">
      <c r="A115" t="str">
        <f t="shared" si="20"/>
        <v>Non FamHigh Court01/01/96 - 03/10/11NoYes</v>
      </c>
      <c r="B115" t="s">
        <v>102</v>
      </c>
      <c r="C115" t="s">
        <v>167</v>
      </c>
      <c r="D115" t="s">
        <v>90</v>
      </c>
      <c r="E115" t="s">
        <v>143</v>
      </c>
      <c r="F115" t="s">
        <v>162</v>
      </c>
      <c r="G115" t="s">
        <v>152</v>
      </c>
      <c r="H115">
        <v>75</v>
      </c>
      <c r="I115">
        <v>75</v>
      </c>
      <c r="J115">
        <v>75</v>
      </c>
      <c r="K115">
        <v>37</v>
      </c>
      <c r="L115">
        <v>33.25</v>
      </c>
      <c r="M115">
        <v>33.25</v>
      </c>
      <c r="N115">
        <v>7.5</v>
      </c>
      <c r="O115">
        <v>0</v>
      </c>
      <c r="P115">
        <v>4.1500000000000004</v>
      </c>
      <c r="Q115" t="s">
        <v>286</v>
      </c>
      <c r="R115" t="str">
        <f t="shared" si="21"/>
        <v>Non FamHigh Court01/01/96 - 03/10/11NoYes</v>
      </c>
    </row>
    <row r="116" spans="1:18" x14ac:dyDescent="0.25">
      <c r="A116" t="str">
        <f t="shared" si="20"/>
        <v>Non FamHigh Court04/10/11 - 21/04/14NoYes</v>
      </c>
      <c r="B116" t="s">
        <v>102</v>
      </c>
      <c r="C116" t="s">
        <v>166</v>
      </c>
      <c r="D116" t="s">
        <v>90</v>
      </c>
      <c r="E116" t="s">
        <v>144</v>
      </c>
      <c r="F116" t="s">
        <v>162</v>
      </c>
      <c r="G116" t="s">
        <v>152</v>
      </c>
      <c r="H116">
        <v>67.5</v>
      </c>
      <c r="I116">
        <v>67.5</v>
      </c>
      <c r="J116">
        <v>67.5</v>
      </c>
      <c r="K116">
        <v>33.299999999999997</v>
      </c>
      <c r="L116">
        <v>29.93</v>
      </c>
      <c r="M116">
        <v>29.93</v>
      </c>
      <c r="N116">
        <v>6.75</v>
      </c>
      <c r="O116">
        <v>0</v>
      </c>
      <c r="P116">
        <v>3.74</v>
      </c>
      <c r="Q116" t="s">
        <v>287</v>
      </c>
      <c r="R116" t="str">
        <f t="shared" si="21"/>
        <v>Non FamHigh Court04/10/11 - 21/04/14NoYes</v>
      </c>
    </row>
    <row r="117" spans="1:18" x14ac:dyDescent="0.25">
      <c r="A117" t="str">
        <f t="shared" si="20"/>
        <v>Non FamHigh CourtPre 1996YesNo</v>
      </c>
      <c r="B117" t="s">
        <v>102</v>
      </c>
      <c r="C117" t="s">
        <v>158</v>
      </c>
      <c r="D117" t="s">
        <v>90</v>
      </c>
      <c r="E117" t="s">
        <v>142</v>
      </c>
      <c r="F117" t="s">
        <v>152</v>
      </c>
      <c r="G117" t="s">
        <v>162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 t="s">
        <v>288</v>
      </c>
      <c r="R117" t="str">
        <f t="shared" si="21"/>
        <v>Non FamHigh CourtPre 1996YesNo</v>
      </c>
    </row>
    <row r="118" spans="1:18" x14ac:dyDescent="0.25">
      <c r="A118" t="str">
        <f t="shared" si="20"/>
        <v>Non FamHigh Court01/01/96 - 03/10/11YesNo</v>
      </c>
      <c r="B118" t="s">
        <v>102</v>
      </c>
      <c r="C118" t="s">
        <v>167</v>
      </c>
      <c r="D118" t="s">
        <v>90</v>
      </c>
      <c r="E118" t="s">
        <v>143</v>
      </c>
      <c r="F118" t="s">
        <v>152</v>
      </c>
      <c r="G118" t="s">
        <v>162</v>
      </c>
      <c r="H118">
        <v>78.5</v>
      </c>
      <c r="I118">
        <v>78.5</v>
      </c>
      <c r="J118">
        <v>74</v>
      </c>
      <c r="K118">
        <v>36.4</v>
      </c>
      <c r="L118">
        <v>32.700000000000003</v>
      </c>
      <c r="M118">
        <v>32.700000000000003</v>
      </c>
      <c r="N118">
        <v>7.4</v>
      </c>
      <c r="O118">
        <v>0</v>
      </c>
      <c r="P118">
        <v>4.0999999999999996</v>
      </c>
      <c r="Q118" t="s">
        <v>289</v>
      </c>
      <c r="R118" t="str">
        <f t="shared" si="21"/>
        <v>Non FamHigh Court01/01/96 - 03/10/11YesNo</v>
      </c>
    </row>
    <row r="119" spans="1:18" x14ac:dyDescent="0.25">
      <c r="A119" t="str">
        <f t="shared" si="20"/>
        <v>Non FamHigh Court04/10/11 - 21/04/14YesNo</v>
      </c>
      <c r="B119" t="s">
        <v>102</v>
      </c>
      <c r="C119" t="s">
        <v>166</v>
      </c>
      <c r="D119" t="s">
        <v>90</v>
      </c>
      <c r="E119" t="s">
        <v>144</v>
      </c>
      <c r="F119" t="s">
        <v>152</v>
      </c>
      <c r="G119" t="s">
        <v>162</v>
      </c>
      <c r="H119">
        <v>70.650000000000006</v>
      </c>
      <c r="I119">
        <v>70.650000000000006</v>
      </c>
      <c r="J119">
        <v>66.599999999999994</v>
      </c>
      <c r="K119">
        <v>32.76</v>
      </c>
      <c r="L119">
        <v>29.43</v>
      </c>
      <c r="M119">
        <v>29.43</v>
      </c>
      <c r="N119">
        <v>6.66</v>
      </c>
      <c r="O119">
        <v>0</v>
      </c>
      <c r="P119">
        <v>3.69</v>
      </c>
      <c r="Q119" t="s">
        <v>290</v>
      </c>
      <c r="R119" t="str">
        <f t="shared" si="21"/>
        <v>Non FamHigh Court04/10/11 - 21/04/14YesNo</v>
      </c>
    </row>
    <row r="120" spans="1:18" x14ac:dyDescent="0.25">
      <c r="A120" t="str">
        <f t="shared" si="20"/>
        <v>Non FamHigh CourtPre 1996NoNo</v>
      </c>
      <c r="B120" t="s">
        <v>102</v>
      </c>
      <c r="C120" t="s">
        <v>158</v>
      </c>
      <c r="D120" t="s">
        <v>90</v>
      </c>
      <c r="E120" t="s">
        <v>142</v>
      </c>
      <c r="F120" t="s">
        <v>162</v>
      </c>
      <c r="G120" t="s">
        <v>162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 t="s">
        <v>291</v>
      </c>
      <c r="R120" t="str">
        <f t="shared" si="21"/>
        <v>Non FamHigh CourtPre 1996NoNo</v>
      </c>
    </row>
    <row r="121" spans="1:18" x14ac:dyDescent="0.25">
      <c r="A121" t="str">
        <f t="shared" si="20"/>
        <v>Non FamHigh Court01/01/96 - 03/10/11NoNo</v>
      </c>
      <c r="B121" t="s">
        <v>102</v>
      </c>
      <c r="C121" t="s">
        <v>167</v>
      </c>
      <c r="D121" t="s">
        <v>90</v>
      </c>
      <c r="E121" t="s">
        <v>143</v>
      </c>
      <c r="F121" t="s">
        <v>162</v>
      </c>
      <c r="G121" t="s">
        <v>162</v>
      </c>
      <c r="H121">
        <v>74</v>
      </c>
      <c r="I121">
        <v>74</v>
      </c>
      <c r="J121">
        <v>74</v>
      </c>
      <c r="K121">
        <v>36.4</v>
      </c>
      <c r="L121">
        <v>32.700000000000003</v>
      </c>
      <c r="M121">
        <v>32.700000000000003</v>
      </c>
      <c r="N121">
        <v>7.4</v>
      </c>
      <c r="O121">
        <v>0</v>
      </c>
      <c r="P121">
        <v>4.0999999999999996</v>
      </c>
      <c r="Q121" t="s">
        <v>292</v>
      </c>
      <c r="R121" t="str">
        <f t="shared" si="21"/>
        <v>Non FamHigh Court01/01/96 - 03/10/11NoNo</v>
      </c>
    </row>
    <row r="122" spans="1:18" x14ac:dyDescent="0.25">
      <c r="A122" t="str">
        <f t="shared" si="20"/>
        <v>Non FamHigh Court04/10/11 - 21/04/14NoNo</v>
      </c>
      <c r="B122" t="s">
        <v>102</v>
      </c>
      <c r="C122" t="s">
        <v>166</v>
      </c>
      <c r="D122" t="s">
        <v>90</v>
      </c>
      <c r="E122" t="s">
        <v>144</v>
      </c>
      <c r="F122" t="s">
        <v>162</v>
      </c>
      <c r="G122" t="s">
        <v>162</v>
      </c>
      <c r="H122">
        <v>66.599999999999994</v>
      </c>
      <c r="I122">
        <v>66.599999999999994</v>
      </c>
      <c r="J122">
        <v>66.599999999999994</v>
      </c>
      <c r="K122">
        <v>32.76</v>
      </c>
      <c r="L122">
        <v>29.43</v>
      </c>
      <c r="M122">
        <v>29.43</v>
      </c>
      <c r="N122">
        <v>6.66</v>
      </c>
      <c r="O122">
        <v>0</v>
      </c>
      <c r="P122">
        <v>3.69</v>
      </c>
      <c r="Q122" t="s">
        <v>293</v>
      </c>
      <c r="R122" t="str">
        <f t="shared" si="21"/>
        <v>Non FamHigh Court04/10/11 - 21/04/14NoNo</v>
      </c>
    </row>
    <row r="123" spans="1:18" x14ac:dyDescent="0.25">
      <c r="A123" t="str">
        <f t="shared" si="20"/>
        <v>Fam PublicMagistrates Court01/02/12 - 21/04/14YesYes</v>
      </c>
      <c r="B123" t="s">
        <v>85</v>
      </c>
      <c r="C123" t="s">
        <v>168</v>
      </c>
      <c r="D123" t="s">
        <v>82</v>
      </c>
      <c r="E123" t="s">
        <v>138</v>
      </c>
      <c r="F123" t="s">
        <v>152</v>
      </c>
      <c r="G123" t="s">
        <v>152</v>
      </c>
      <c r="H123">
        <v>61.38</v>
      </c>
      <c r="I123">
        <v>61.38</v>
      </c>
      <c r="J123">
        <v>64.349999999999994</v>
      </c>
      <c r="K123">
        <v>32.67</v>
      </c>
      <c r="L123">
        <v>29.21</v>
      </c>
      <c r="M123">
        <v>29.21</v>
      </c>
      <c r="N123">
        <v>3.69</v>
      </c>
      <c r="O123">
        <v>1.85</v>
      </c>
      <c r="P123">
        <v>3.69</v>
      </c>
      <c r="Q123" t="s">
        <v>294</v>
      </c>
      <c r="R123" t="str">
        <f t="shared" si="21"/>
        <v>Fam PublicMagistrates Court01/02/12 - 21/04/14YesYes</v>
      </c>
    </row>
    <row r="124" spans="1:18" x14ac:dyDescent="0.25">
      <c r="A124" t="str">
        <f t="shared" si="20"/>
        <v>Fam PublicMagistrates Court01/02/12 - 21/04/14NoYes</v>
      </c>
      <c r="B124" t="s">
        <v>85</v>
      </c>
      <c r="C124" t="s">
        <v>168</v>
      </c>
      <c r="D124" t="s">
        <v>82</v>
      </c>
      <c r="E124" t="s">
        <v>138</v>
      </c>
      <c r="F124" t="s">
        <v>162</v>
      </c>
      <c r="G124" t="s">
        <v>152</v>
      </c>
      <c r="H124">
        <v>58.41</v>
      </c>
      <c r="I124">
        <v>58.41</v>
      </c>
      <c r="J124">
        <v>64.349999999999994</v>
      </c>
      <c r="K124">
        <v>32.67</v>
      </c>
      <c r="L124">
        <v>29.21</v>
      </c>
      <c r="M124">
        <v>29.21</v>
      </c>
      <c r="N124">
        <v>3.69</v>
      </c>
      <c r="O124">
        <v>1.85</v>
      </c>
      <c r="P124">
        <v>3.69</v>
      </c>
      <c r="Q124" t="s">
        <v>295</v>
      </c>
      <c r="R124" t="str">
        <f t="shared" si="21"/>
        <v>Fam PublicMagistrates Court01/02/12 - 21/04/14NoYes</v>
      </c>
    </row>
    <row r="125" spans="1:18" x14ac:dyDescent="0.25">
      <c r="A125" t="str">
        <f t="shared" si="20"/>
        <v>Fam PublicMagistrates Court01/02/12 - 21/04/14YesNo</v>
      </c>
      <c r="B125" t="s">
        <v>85</v>
      </c>
      <c r="C125" t="s">
        <v>168</v>
      </c>
      <c r="D125" t="s">
        <v>82</v>
      </c>
      <c r="E125" t="s">
        <v>138</v>
      </c>
      <c r="F125" t="s">
        <v>152</v>
      </c>
      <c r="G125" t="s">
        <v>162</v>
      </c>
      <c r="H125">
        <v>61.38</v>
      </c>
      <c r="I125">
        <v>61.38</v>
      </c>
      <c r="J125">
        <v>64.349999999999994</v>
      </c>
      <c r="K125">
        <v>32.67</v>
      </c>
      <c r="L125">
        <v>29.21</v>
      </c>
      <c r="M125">
        <v>29.21</v>
      </c>
      <c r="N125">
        <v>3.69</v>
      </c>
      <c r="O125">
        <v>1.85</v>
      </c>
      <c r="P125">
        <v>3.69</v>
      </c>
      <c r="Q125" t="s">
        <v>296</v>
      </c>
      <c r="R125" t="str">
        <f t="shared" si="21"/>
        <v>Fam PublicMagistrates Court01/02/12 - 21/04/14YesNo</v>
      </c>
    </row>
    <row r="126" spans="1:18" x14ac:dyDescent="0.25">
      <c r="A126" t="str">
        <f t="shared" si="20"/>
        <v>Fam PublicMagistrates Court01/02/12 - 21/04/14NoNo</v>
      </c>
      <c r="B126" t="s">
        <v>85</v>
      </c>
      <c r="C126" t="s">
        <v>168</v>
      </c>
      <c r="D126" t="s">
        <v>82</v>
      </c>
      <c r="E126" t="s">
        <v>138</v>
      </c>
      <c r="F126" t="s">
        <v>162</v>
      </c>
      <c r="G126" t="s">
        <v>162</v>
      </c>
      <c r="H126">
        <v>58.41</v>
      </c>
      <c r="I126">
        <v>58.41</v>
      </c>
      <c r="J126">
        <v>64.349999999999994</v>
      </c>
      <c r="K126">
        <v>32.67</v>
      </c>
      <c r="L126">
        <v>29.21</v>
      </c>
      <c r="M126">
        <v>29.21</v>
      </c>
      <c r="N126">
        <v>3.69</v>
      </c>
      <c r="O126">
        <v>1.85</v>
      </c>
      <c r="P126">
        <v>3.69</v>
      </c>
      <c r="Q126" t="s">
        <v>297</v>
      </c>
      <c r="R126" t="str">
        <f t="shared" si="21"/>
        <v>Fam PublicMagistrates Court01/02/12 - 21/04/14NoNo</v>
      </c>
    </row>
    <row r="127" spans="1:18" x14ac:dyDescent="0.25">
      <c r="A127" t="str">
        <f t="shared" si="20"/>
        <v>Fam PublicCounty Court01/02/12 - 21/04/14YesYes</v>
      </c>
      <c r="B127" t="s">
        <v>85</v>
      </c>
      <c r="C127" t="s">
        <v>168</v>
      </c>
      <c r="D127" t="s">
        <v>86</v>
      </c>
      <c r="E127" t="s">
        <v>138</v>
      </c>
      <c r="F127" t="s">
        <v>152</v>
      </c>
      <c r="G127" t="s">
        <v>152</v>
      </c>
      <c r="H127">
        <f>H123</f>
        <v>61.38</v>
      </c>
      <c r="I127">
        <f t="shared" ref="I127:P127" si="28">I123</f>
        <v>61.38</v>
      </c>
      <c r="J127">
        <f t="shared" si="28"/>
        <v>64.349999999999994</v>
      </c>
      <c r="K127">
        <f t="shared" si="28"/>
        <v>32.67</v>
      </c>
      <c r="L127">
        <f t="shared" si="28"/>
        <v>29.21</v>
      </c>
      <c r="M127">
        <f t="shared" si="28"/>
        <v>29.21</v>
      </c>
      <c r="N127">
        <f t="shared" si="28"/>
        <v>3.69</v>
      </c>
      <c r="O127">
        <f t="shared" si="28"/>
        <v>1.85</v>
      </c>
      <c r="P127">
        <f t="shared" si="28"/>
        <v>3.69</v>
      </c>
      <c r="Q127" t="s">
        <v>298</v>
      </c>
      <c r="R127" t="str">
        <f t="shared" si="21"/>
        <v>Fam PublicCounty Court01/02/12 - 21/04/14YesYes</v>
      </c>
    </row>
    <row r="128" spans="1:18" x14ac:dyDescent="0.25">
      <c r="A128" t="str">
        <f t="shared" si="20"/>
        <v>Fam PublicCounty Court01/02/12 - 21/04/14NoYes</v>
      </c>
      <c r="B128" t="s">
        <v>85</v>
      </c>
      <c r="C128" t="s">
        <v>168</v>
      </c>
      <c r="D128" t="s">
        <v>86</v>
      </c>
      <c r="E128" t="s">
        <v>138</v>
      </c>
      <c r="F128" t="s">
        <v>162</v>
      </c>
      <c r="G128" t="s">
        <v>152</v>
      </c>
      <c r="H128">
        <f t="shared" ref="H128:P130" si="29">H124</f>
        <v>58.41</v>
      </c>
      <c r="I128">
        <f t="shared" si="29"/>
        <v>58.41</v>
      </c>
      <c r="J128">
        <f t="shared" si="29"/>
        <v>64.349999999999994</v>
      </c>
      <c r="K128">
        <f t="shared" si="29"/>
        <v>32.67</v>
      </c>
      <c r="L128">
        <f t="shared" si="29"/>
        <v>29.21</v>
      </c>
      <c r="M128">
        <f t="shared" si="29"/>
        <v>29.21</v>
      </c>
      <c r="N128">
        <f t="shared" si="29"/>
        <v>3.69</v>
      </c>
      <c r="O128">
        <f t="shared" si="29"/>
        <v>1.85</v>
      </c>
      <c r="P128">
        <f t="shared" si="29"/>
        <v>3.69</v>
      </c>
      <c r="Q128" t="s">
        <v>299</v>
      </c>
      <c r="R128" t="str">
        <f t="shared" si="21"/>
        <v>Fam PublicCounty Court01/02/12 - 21/04/14NoYes</v>
      </c>
    </row>
    <row r="129" spans="1:18" x14ac:dyDescent="0.25">
      <c r="A129" t="str">
        <f t="shared" si="20"/>
        <v>Fam PublicCounty Court01/02/12 - 21/04/14YesNo</v>
      </c>
      <c r="B129" t="s">
        <v>85</v>
      </c>
      <c r="C129" t="s">
        <v>168</v>
      </c>
      <c r="D129" t="s">
        <v>86</v>
      </c>
      <c r="E129" t="s">
        <v>138</v>
      </c>
      <c r="F129" t="s">
        <v>152</v>
      </c>
      <c r="G129" t="s">
        <v>162</v>
      </c>
      <c r="H129">
        <f t="shared" si="29"/>
        <v>61.38</v>
      </c>
      <c r="I129">
        <f t="shared" si="29"/>
        <v>61.38</v>
      </c>
      <c r="J129">
        <f t="shared" si="29"/>
        <v>64.349999999999994</v>
      </c>
      <c r="K129">
        <f t="shared" si="29"/>
        <v>32.67</v>
      </c>
      <c r="L129">
        <f t="shared" si="29"/>
        <v>29.21</v>
      </c>
      <c r="M129">
        <f t="shared" si="29"/>
        <v>29.21</v>
      </c>
      <c r="N129">
        <f t="shared" si="29"/>
        <v>3.69</v>
      </c>
      <c r="O129">
        <f t="shared" si="29"/>
        <v>1.85</v>
      </c>
      <c r="P129">
        <f t="shared" si="29"/>
        <v>3.69</v>
      </c>
      <c r="Q129" t="s">
        <v>300</v>
      </c>
      <c r="R129" t="str">
        <f t="shared" si="21"/>
        <v>Fam PublicCounty Court01/02/12 - 21/04/14YesNo</v>
      </c>
    </row>
    <row r="130" spans="1:18" x14ac:dyDescent="0.25">
      <c r="A130" t="str">
        <f t="shared" si="20"/>
        <v>Fam PublicCounty Court01/02/12 - 21/04/14NoNo</v>
      </c>
      <c r="B130" t="s">
        <v>85</v>
      </c>
      <c r="C130" t="s">
        <v>168</v>
      </c>
      <c r="D130" t="s">
        <v>86</v>
      </c>
      <c r="E130" t="s">
        <v>138</v>
      </c>
      <c r="F130" t="s">
        <v>162</v>
      </c>
      <c r="G130" t="s">
        <v>162</v>
      </c>
      <c r="H130">
        <f t="shared" si="29"/>
        <v>58.41</v>
      </c>
      <c r="I130">
        <f t="shared" si="29"/>
        <v>58.41</v>
      </c>
      <c r="J130">
        <f t="shared" si="29"/>
        <v>64.349999999999994</v>
      </c>
      <c r="K130">
        <f t="shared" si="29"/>
        <v>32.67</v>
      </c>
      <c r="L130">
        <f t="shared" si="29"/>
        <v>29.21</v>
      </c>
      <c r="M130">
        <f t="shared" si="29"/>
        <v>29.21</v>
      </c>
      <c r="N130">
        <f t="shared" si="29"/>
        <v>3.69</v>
      </c>
      <c r="O130">
        <f t="shared" si="29"/>
        <v>1.85</v>
      </c>
      <c r="P130">
        <f t="shared" si="29"/>
        <v>3.69</v>
      </c>
      <c r="Q130" t="s">
        <v>301</v>
      </c>
      <c r="R130" t="str">
        <f t="shared" si="21"/>
        <v>Fam PublicCounty Court01/02/12 - 21/04/14NoNo</v>
      </c>
    </row>
    <row r="131" spans="1:18" x14ac:dyDescent="0.25">
      <c r="A131" t="str">
        <f t="shared" si="20"/>
        <v>Fam PublicHigh Court01/02/12 - 21/04/14YesYes</v>
      </c>
      <c r="B131" t="s">
        <v>85</v>
      </c>
      <c r="C131" t="s">
        <v>168</v>
      </c>
      <c r="D131" t="s">
        <v>90</v>
      </c>
      <c r="E131" t="s">
        <v>138</v>
      </c>
      <c r="F131" t="s">
        <v>152</v>
      </c>
      <c r="G131" t="s">
        <v>152</v>
      </c>
      <c r="H131">
        <v>70.069999999999993</v>
      </c>
      <c r="I131">
        <v>70.069999999999993</v>
      </c>
      <c r="J131">
        <v>70.069999999999993</v>
      </c>
      <c r="K131">
        <v>37.130000000000003</v>
      </c>
      <c r="L131">
        <v>32.18</v>
      </c>
      <c r="M131">
        <v>32.18</v>
      </c>
      <c r="N131">
        <v>4.2300000000000004</v>
      </c>
      <c r="O131">
        <v>2.12</v>
      </c>
      <c r="P131">
        <v>4.2300000000000004</v>
      </c>
      <c r="Q131" t="s">
        <v>302</v>
      </c>
      <c r="R131" t="str">
        <f t="shared" si="21"/>
        <v>Fam PublicHigh Court01/02/12 - 21/04/14YesYes</v>
      </c>
    </row>
    <row r="132" spans="1:18" x14ac:dyDescent="0.25">
      <c r="A132" t="str">
        <f t="shared" ref="A132:A146" si="30">CONCATENATE(B132,D132,E132,F132,G132)</f>
        <v>Fam PublicHigh Court01/02/12 - 21/04/14NoYes</v>
      </c>
      <c r="B132" t="s">
        <v>85</v>
      </c>
      <c r="C132" t="s">
        <v>168</v>
      </c>
      <c r="D132" t="s">
        <v>90</v>
      </c>
      <c r="E132" t="s">
        <v>138</v>
      </c>
      <c r="F132" t="s">
        <v>162</v>
      </c>
      <c r="G132" t="s">
        <v>152</v>
      </c>
      <c r="H132">
        <v>65.84</v>
      </c>
      <c r="I132">
        <v>65.84</v>
      </c>
      <c r="J132">
        <v>65.84</v>
      </c>
      <c r="K132">
        <v>37.130000000000003</v>
      </c>
      <c r="L132">
        <v>32.18</v>
      </c>
      <c r="M132">
        <v>32.18</v>
      </c>
      <c r="N132">
        <v>4.2300000000000004</v>
      </c>
      <c r="O132">
        <v>2.12</v>
      </c>
      <c r="P132">
        <v>4.2300000000000004</v>
      </c>
      <c r="Q132" t="s">
        <v>303</v>
      </c>
      <c r="R132" t="str">
        <f t="shared" ref="R132:R146" si="31">A132</f>
        <v>Fam PublicHigh Court01/02/12 - 21/04/14NoYes</v>
      </c>
    </row>
    <row r="133" spans="1:18" x14ac:dyDescent="0.25">
      <c r="A133" t="str">
        <f t="shared" si="30"/>
        <v>Fam PublicHigh Court01/02/12 - 21/04/14YesNo</v>
      </c>
      <c r="B133" t="s">
        <v>85</v>
      </c>
      <c r="C133" t="s">
        <v>168</v>
      </c>
      <c r="D133" t="s">
        <v>90</v>
      </c>
      <c r="E133" t="s">
        <v>138</v>
      </c>
      <c r="F133" t="s">
        <v>152</v>
      </c>
      <c r="G133" t="s">
        <v>162</v>
      </c>
      <c r="H133">
        <v>70.069999999999993</v>
      </c>
      <c r="I133">
        <v>70.069999999999993</v>
      </c>
      <c r="J133">
        <v>70.069999999999993</v>
      </c>
      <c r="K133">
        <v>37.130000000000003</v>
      </c>
      <c r="L133">
        <v>32.18</v>
      </c>
      <c r="M133">
        <v>32.18</v>
      </c>
      <c r="N133">
        <v>4.2300000000000004</v>
      </c>
      <c r="O133">
        <v>2.12</v>
      </c>
      <c r="P133">
        <v>4.2300000000000004</v>
      </c>
      <c r="Q133" t="s">
        <v>304</v>
      </c>
      <c r="R133" t="str">
        <f t="shared" si="31"/>
        <v>Fam PublicHigh Court01/02/12 - 21/04/14YesNo</v>
      </c>
    </row>
    <row r="134" spans="1:18" x14ac:dyDescent="0.25">
      <c r="A134" t="str">
        <f t="shared" si="30"/>
        <v>Fam PublicHigh Court01/02/12 - 21/04/14NoNo</v>
      </c>
      <c r="B134" t="s">
        <v>85</v>
      </c>
      <c r="C134" t="s">
        <v>168</v>
      </c>
      <c r="D134" t="s">
        <v>90</v>
      </c>
      <c r="E134" t="s">
        <v>138</v>
      </c>
      <c r="F134" t="s">
        <v>162</v>
      </c>
      <c r="G134" t="s">
        <v>162</v>
      </c>
      <c r="H134">
        <v>65.84</v>
      </c>
      <c r="I134">
        <v>65.84</v>
      </c>
      <c r="J134">
        <v>65.84</v>
      </c>
      <c r="K134">
        <v>37.130000000000003</v>
      </c>
      <c r="L134">
        <v>32.18</v>
      </c>
      <c r="M134">
        <v>32.18</v>
      </c>
      <c r="N134">
        <v>4.2300000000000004</v>
      </c>
      <c r="O134">
        <v>2.12</v>
      </c>
      <c r="P134">
        <v>4.2300000000000004</v>
      </c>
      <c r="Q134" t="s">
        <v>305</v>
      </c>
      <c r="R134" t="str">
        <f t="shared" si="31"/>
        <v>Fam PublicHigh Court01/02/12 - 21/04/14NoNo</v>
      </c>
    </row>
    <row r="135" spans="1:18" x14ac:dyDescent="0.25">
      <c r="A135" t="str">
        <f t="shared" si="30"/>
        <v>Fam PrivateMagistrates Court01/02/12 - 21/04/14YesYes</v>
      </c>
      <c r="B135" t="s">
        <v>89</v>
      </c>
      <c r="C135" t="s">
        <v>169</v>
      </c>
      <c r="D135" t="s">
        <v>82</v>
      </c>
      <c r="E135" t="s">
        <v>138</v>
      </c>
      <c r="F135" t="s">
        <v>152</v>
      </c>
      <c r="G135" t="s">
        <v>152</v>
      </c>
      <c r="H135">
        <v>59.4</v>
      </c>
      <c r="I135">
        <v>59.4</v>
      </c>
      <c r="J135">
        <v>59.4</v>
      </c>
      <c r="K135">
        <v>32.4</v>
      </c>
      <c r="L135">
        <v>28.8</v>
      </c>
      <c r="M135">
        <v>28.8</v>
      </c>
      <c r="N135">
        <v>5.4</v>
      </c>
      <c r="O135">
        <v>2.7</v>
      </c>
      <c r="P135">
        <v>5.4</v>
      </c>
      <c r="Q135" t="s">
        <v>306</v>
      </c>
      <c r="R135" t="str">
        <f t="shared" si="31"/>
        <v>Fam PrivateMagistrates Court01/02/12 - 21/04/14YesYes</v>
      </c>
    </row>
    <row r="136" spans="1:18" x14ac:dyDescent="0.25">
      <c r="A136" t="str">
        <f t="shared" si="30"/>
        <v>Fam PrivateMagistrates Court01/02/12 - 21/04/14NoYes</v>
      </c>
      <c r="B136" t="s">
        <v>89</v>
      </c>
      <c r="C136" t="s">
        <v>169</v>
      </c>
      <c r="D136" t="s">
        <v>82</v>
      </c>
      <c r="E136" t="s">
        <v>138</v>
      </c>
      <c r="F136" t="s">
        <v>162</v>
      </c>
      <c r="G136" t="s">
        <v>152</v>
      </c>
      <c r="H136">
        <v>54.9</v>
      </c>
      <c r="I136">
        <v>54.9</v>
      </c>
      <c r="J136">
        <v>56.7</v>
      </c>
      <c r="K136">
        <v>32.4</v>
      </c>
      <c r="L136">
        <v>27.9</v>
      </c>
      <c r="M136">
        <v>27.9</v>
      </c>
      <c r="N136">
        <v>5.4</v>
      </c>
      <c r="O136">
        <v>2.7</v>
      </c>
      <c r="P136">
        <v>5.4</v>
      </c>
      <c r="Q136" t="s">
        <v>307</v>
      </c>
      <c r="R136" t="str">
        <f t="shared" si="31"/>
        <v>Fam PrivateMagistrates Court01/02/12 - 21/04/14NoYes</v>
      </c>
    </row>
    <row r="137" spans="1:18" x14ac:dyDescent="0.25">
      <c r="A137" t="str">
        <f t="shared" si="30"/>
        <v>Fam PrivateMagistrates Court01/02/12 - 21/04/14YesNo</v>
      </c>
      <c r="B137" t="s">
        <v>89</v>
      </c>
      <c r="C137" t="s">
        <v>169</v>
      </c>
      <c r="D137" t="s">
        <v>82</v>
      </c>
      <c r="E137" t="s">
        <v>138</v>
      </c>
      <c r="F137" t="s">
        <v>152</v>
      </c>
      <c r="G137" t="s">
        <v>162</v>
      </c>
      <c r="H137">
        <f>H135</f>
        <v>59.4</v>
      </c>
      <c r="I137">
        <f t="shared" ref="I137:P138" si="32">I135</f>
        <v>59.4</v>
      </c>
      <c r="J137">
        <f t="shared" si="32"/>
        <v>59.4</v>
      </c>
      <c r="K137">
        <f t="shared" si="32"/>
        <v>32.4</v>
      </c>
      <c r="L137">
        <f t="shared" si="32"/>
        <v>28.8</v>
      </c>
      <c r="M137">
        <f t="shared" si="32"/>
        <v>28.8</v>
      </c>
      <c r="N137">
        <f t="shared" si="32"/>
        <v>5.4</v>
      </c>
      <c r="O137">
        <f t="shared" si="32"/>
        <v>2.7</v>
      </c>
      <c r="P137">
        <f t="shared" si="32"/>
        <v>5.4</v>
      </c>
      <c r="Q137" t="s">
        <v>308</v>
      </c>
      <c r="R137" t="str">
        <f t="shared" si="31"/>
        <v>Fam PrivateMagistrates Court01/02/12 - 21/04/14YesNo</v>
      </c>
    </row>
    <row r="138" spans="1:18" x14ac:dyDescent="0.25">
      <c r="A138" t="str">
        <f t="shared" si="30"/>
        <v>Fam PrivateMagistrates Court01/02/12 - 21/04/14NoNo</v>
      </c>
      <c r="B138" t="s">
        <v>89</v>
      </c>
      <c r="C138" t="s">
        <v>169</v>
      </c>
      <c r="D138" t="s">
        <v>82</v>
      </c>
      <c r="E138" t="s">
        <v>138</v>
      </c>
      <c r="F138" t="s">
        <v>162</v>
      </c>
      <c r="G138" t="s">
        <v>162</v>
      </c>
      <c r="H138">
        <f>H136</f>
        <v>54.9</v>
      </c>
      <c r="I138">
        <f t="shared" si="32"/>
        <v>54.9</v>
      </c>
      <c r="J138">
        <f t="shared" si="32"/>
        <v>56.7</v>
      </c>
      <c r="K138">
        <f t="shared" si="32"/>
        <v>32.4</v>
      </c>
      <c r="L138">
        <f t="shared" si="32"/>
        <v>27.9</v>
      </c>
      <c r="M138">
        <f t="shared" si="32"/>
        <v>27.9</v>
      </c>
      <c r="N138">
        <f t="shared" si="32"/>
        <v>5.4</v>
      </c>
      <c r="O138">
        <f t="shared" si="32"/>
        <v>2.7</v>
      </c>
      <c r="P138">
        <f t="shared" si="32"/>
        <v>5.4</v>
      </c>
      <c r="Q138" t="s">
        <v>309</v>
      </c>
      <c r="R138" t="str">
        <f t="shared" si="31"/>
        <v>Fam PrivateMagistrates Court01/02/12 - 21/04/14NoNo</v>
      </c>
    </row>
    <row r="139" spans="1:18" x14ac:dyDescent="0.25">
      <c r="A139" t="str">
        <f t="shared" si="30"/>
        <v>Fam PrivateCounty Court01/02/12 - 21/04/14YesYes</v>
      </c>
      <c r="B139" t="s">
        <v>89</v>
      </c>
      <c r="C139" t="s">
        <v>169</v>
      </c>
      <c r="D139" t="s">
        <v>86</v>
      </c>
      <c r="E139" t="s">
        <v>138</v>
      </c>
      <c r="F139" t="s">
        <v>152</v>
      </c>
      <c r="G139" t="s">
        <v>152</v>
      </c>
      <c r="H139">
        <f>H135</f>
        <v>59.4</v>
      </c>
      <c r="I139">
        <f t="shared" ref="I139:P139" si="33">I135</f>
        <v>59.4</v>
      </c>
      <c r="J139">
        <f t="shared" si="33"/>
        <v>59.4</v>
      </c>
      <c r="K139">
        <f t="shared" si="33"/>
        <v>32.4</v>
      </c>
      <c r="L139">
        <f t="shared" si="33"/>
        <v>28.8</v>
      </c>
      <c r="M139">
        <f t="shared" si="33"/>
        <v>28.8</v>
      </c>
      <c r="N139">
        <f t="shared" si="33"/>
        <v>5.4</v>
      </c>
      <c r="O139">
        <f t="shared" si="33"/>
        <v>2.7</v>
      </c>
      <c r="P139">
        <f t="shared" si="33"/>
        <v>5.4</v>
      </c>
      <c r="Q139" t="s">
        <v>310</v>
      </c>
      <c r="R139" t="str">
        <f t="shared" si="31"/>
        <v>Fam PrivateCounty Court01/02/12 - 21/04/14YesYes</v>
      </c>
    </row>
    <row r="140" spans="1:18" x14ac:dyDescent="0.25">
      <c r="A140" t="str">
        <f t="shared" si="30"/>
        <v>Fam PrivateCounty Court01/02/12 - 21/04/14NoYes</v>
      </c>
      <c r="B140" t="s">
        <v>89</v>
      </c>
      <c r="C140" t="s">
        <v>169</v>
      </c>
      <c r="D140" t="s">
        <v>86</v>
      </c>
      <c r="E140" t="s">
        <v>138</v>
      </c>
      <c r="F140" t="s">
        <v>162</v>
      </c>
      <c r="G140" t="s">
        <v>152</v>
      </c>
      <c r="H140">
        <f t="shared" ref="H140:P142" si="34">H136</f>
        <v>54.9</v>
      </c>
      <c r="I140">
        <f t="shared" si="34"/>
        <v>54.9</v>
      </c>
      <c r="J140">
        <f t="shared" si="34"/>
        <v>56.7</v>
      </c>
      <c r="K140">
        <f t="shared" si="34"/>
        <v>32.4</v>
      </c>
      <c r="L140">
        <f t="shared" si="34"/>
        <v>27.9</v>
      </c>
      <c r="M140">
        <f t="shared" si="34"/>
        <v>27.9</v>
      </c>
      <c r="N140">
        <f t="shared" si="34"/>
        <v>5.4</v>
      </c>
      <c r="O140">
        <f t="shared" si="34"/>
        <v>2.7</v>
      </c>
      <c r="P140">
        <f t="shared" si="34"/>
        <v>5.4</v>
      </c>
      <c r="Q140" t="s">
        <v>311</v>
      </c>
      <c r="R140" t="str">
        <f t="shared" si="31"/>
        <v>Fam PrivateCounty Court01/02/12 - 21/04/14NoYes</v>
      </c>
    </row>
    <row r="141" spans="1:18" x14ac:dyDescent="0.25">
      <c r="A141" t="str">
        <f t="shared" si="30"/>
        <v>Fam PrivateCounty Court01/02/12 - 21/04/14YesNo</v>
      </c>
      <c r="B141" t="s">
        <v>89</v>
      </c>
      <c r="C141" t="s">
        <v>169</v>
      </c>
      <c r="D141" t="s">
        <v>86</v>
      </c>
      <c r="E141" t="s">
        <v>138</v>
      </c>
      <c r="F141" t="s">
        <v>152</v>
      </c>
      <c r="G141" t="s">
        <v>162</v>
      </c>
      <c r="H141">
        <f t="shared" si="34"/>
        <v>59.4</v>
      </c>
      <c r="I141">
        <f t="shared" si="34"/>
        <v>59.4</v>
      </c>
      <c r="J141">
        <f t="shared" si="34"/>
        <v>59.4</v>
      </c>
      <c r="K141">
        <f t="shared" si="34"/>
        <v>32.4</v>
      </c>
      <c r="L141">
        <f t="shared" si="34"/>
        <v>28.8</v>
      </c>
      <c r="M141">
        <f t="shared" si="34"/>
        <v>28.8</v>
      </c>
      <c r="N141">
        <f t="shared" si="34"/>
        <v>5.4</v>
      </c>
      <c r="O141">
        <f t="shared" si="34"/>
        <v>2.7</v>
      </c>
      <c r="P141">
        <f t="shared" si="34"/>
        <v>5.4</v>
      </c>
      <c r="Q141" t="s">
        <v>312</v>
      </c>
      <c r="R141" t="str">
        <f t="shared" si="31"/>
        <v>Fam PrivateCounty Court01/02/12 - 21/04/14YesNo</v>
      </c>
    </row>
    <row r="142" spans="1:18" x14ac:dyDescent="0.25">
      <c r="A142" t="str">
        <f t="shared" si="30"/>
        <v>Fam PrivateCounty Court01/02/12 - 21/04/14NoNo</v>
      </c>
      <c r="B142" t="s">
        <v>89</v>
      </c>
      <c r="C142" t="s">
        <v>169</v>
      </c>
      <c r="D142" t="s">
        <v>86</v>
      </c>
      <c r="E142" t="s">
        <v>138</v>
      </c>
      <c r="F142" t="s">
        <v>162</v>
      </c>
      <c r="G142" t="s">
        <v>162</v>
      </c>
      <c r="H142">
        <f t="shared" si="34"/>
        <v>54.9</v>
      </c>
      <c r="I142">
        <f t="shared" si="34"/>
        <v>54.9</v>
      </c>
      <c r="J142">
        <f t="shared" si="34"/>
        <v>56.7</v>
      </c>
      <c r="K142">
        <f t="shared" si="34"/>
        <v>32.4</v>
      </c>
      <c r="L142">
        <f t="shared" si="34"/>
        <v>27.9</v>
      </c>
      <c r="M142">
        <f t="shared" si="34"/>
        <v>27.9</v>
      </c>
      <c r="N142">
        <f t="shared" si="34"/>
        <v>5.4</v>
      </c>
      <c r="O142">
        <f t="shared" si="34"/>
        <v>2.7</v>
      </c>
      <c r="P142">
        <f t="shared" si="34"/>
        <v>5.4</v>
      </c>
      <c r="Q142" t="s">
        <v>313</v>
      </c>
      <c r="R142" t="str">
        <f t="shared" si="31"/>
        <v>Fam PrivateCounty Court01/02/12 - 21/04/14NoNo</v>
      </c>
    </row>
    <row r="143" spans="1:18" x14ac:dyDescent="0.25">
      <c r="A143" t="str">
        <f t="shared" si="30"/>
        <v>Fam PrivateHigh Court01/02/12 - 21/04/14YesYes</v>
      </c>
      <c r="B143" t="s">
        <v>89</v>
      </c>
      <c r="C143" t="s">
        <v>169</v>
      </c>
      <c r="D143" t="s">
        <v>90</v>
      </c>
      <c r="E143" t="s">
        <v>138</v>
      </c>
      <c r="F143" t="s">
        <v>152</v>
      </c>
      <c r="G143" t="s">
        <v>152</v>
      </c>
      <c r="H143">
        <v>70.56</v>
      </c>
      <c r="I143">
        <v>70.56</v>
      </c>
      <c r="J143">
        <v>70.56</v>
      </c>
      <c r="K143">
        <v>37.130000000000003</v>
      </c>
      <c r="L143">
        <v>32.18</v>
      </c>
      <c r="M143">
        <v>32.18</v>
      </c>
      <c r="N143">
        <v>6.35</v>
      </c>
      <c r="O143">
        <v>3.15</v>
      </c>
      <c r="P143">
        <v>6.35</v>
      </c>
      <c r="Q143" t="s">
        <v>314</v>
      </c>
      <c r="R143" t="str">
        <f t="shared" si="31"/>
        <v>Fam PrivateHigh Court01/02/12 - 21/04/14YesYes</v>
      </c>
    </row>
    <row r="144" spans="1:18" x14ac:dyDescent="0.25">
      <c r="A144" t="str">
        <f t="shared" si="30"/>
        <v>Fam PrivateHigh Court01/02/12 - 21/04/14NoYes</v>
      </c>
      <c r="B144" t="s">
        <v>89</v>
      </c>
      <c r="C144" t="s">
        <v>169</v>
      </c>
      <c r="D144" t="s">
        <v>90</v>
      </c>
      <c r="E144" t="s">
        <v>138</v>
      </c>
      <c r="F144" t="s">
        <v>162</v>
      </c>
      <c r="G144" t="s">
        <v>152</v>
      </c>
      <c r="H144">
        <v>65.75</v>
      </c>
      <c r="I144">
        <v>65.75</v>
      </c>
      <c r="J144">
        <v>65.75</v>
      </c>
      <c r="K144">
        <v>37.130000000000003</v>
      </c>
      <c r="L144">
        <v>32.18</v>
      </c>
      <c r="M144">
        <v>32.18</v>
      </c>
      <c r="N144">
        <v>6.35</v>
      </c>
      <c r="O144">
        <v>3.15</v>
      </c>
      <c r="P144">
        <v>6.35</v>
      </c>
      <c r="Q144" t="s">
        <v>315</v>
      </c>
      <c r="R144" t="str">
        <f t="shared" si="31"/>
        <v>Fam PrivateHigh Court01/02/12 - 21/04/14NoYes</v>
      </c>
    </row>
    <row r="145" spans="1:18" x14ac:dyDescent="0.25">
      <c r="A145" t="str">
        <f t="shared" si="30"/>
        <v>Fam PrivateHigh Court01/02/12 - 21/04/14YesNo</v>
      </c>
      <c r="B145" t="s">
        <v>89</v>
      </c>
      <c r="C145" t="s">
        <v>169</v>
      </c>
      <c r="D145" t="s">
        <v>90</v>
      </c>
      <c r="E145" t="s">
        <v>138</v>
      </c>
      <c r="F145" t="s">
        <v>152</v>
      </c>
      <c r="G145" t="s">
        <v>162</v>
      </c>
      <c r="H145">
        <f>H143</f>
        <v>70.56</v>
      </c>
      <c r="I145">
        <f t="shared" ref="I145:P146" si="35">I143</f>
        <v>70.56</v>
      </c>
      <c r="J145">
        <f t="shared" si="35"/>
        <v>70.56</v>
      </c>
      <c r="K145">
        <f t="shared" si="35"/>
        <v>37.130000000000003</v>
      </c>
      <c r="L145">
        <f t="shared" si="35"/>
        <v>32.18</v>
      </c>
      <c r="M145">
        <f t="shared" si="35"/>
        <v>32.18</v>
      </c>
      <c r="N145">
        <f t="shared" si="35"/>
        <v>6.35</v>
      </c>
      <c r="O145">
        <f t="shared" si="35"/>
        <v>3.15</v>
      </c>
      <c r="P145">
        <f t="shared" si="35"/>
        <v>6.35</v>
      </c>
      <c r="Q145" t="s">
        <v>316</v>
      </c>
      <c r="R145" t="str">
        <f t="shared" si="31"/>
        <v>Fam PrivateHigh Court01/02/12 - 21/04/14YesNo</v>
      </c>
    </row>
    <row r="146" spans="1:18" x14ac:dyDescent="0.25">
      <c r="A146" t="str">
        <f t="shared" si="30"/>
        <v>Fam PrivateHigh Court01/02/12 - 21/04/14NoNo</v>
      </c>
      <c r="B146" t="s">
        <v>89</v>
      </c>
      <c r="C146" t="s">
        <v>169</v>
      </c>
      <c r="D146" t="s">
        <v>90</v>
      </c>
      <c r="E146" t="s">
        <v>138</v>
      </c>
      <c r="F146" t="s">
        <v>162</v>
      </c>
      <c r="G146" t="s">
        <v>162</v>
      </c>
      <c r="H146">
        <f>H144</f>
        <v>65.75</v>
      </c>
      <c r="I146">
        <f t="shared" si="35"/>
        <v>65.75</v>
      </c>
      <c r="J146">
        <f t="shared" si="35"/>
        <v>65.75</v>
      </c>
      <c r="K146">
        <f t="shared" si="35"/>
        <v>37.130000000000003</v>
      </c>
      <c r="L146">
        <f t="shared" si="35"/>
        <v>32.18</v>
      </c>
      <c r="M146">
        <f t="shared" si="35"/>
        <v>32.18</v>
      </c>
      <c r="N146">
        <f t="shared" si="35"/>
        <v>6.35</v>
      </c>
      <c r="O146">
        <f t="shared" si="35"/>
        <v>3.15</v>
      </c>
      <c r="P146">
        <f t="shared" si="35"/>
        <v>6.35</v>
      </c>
      <c r="Q146" t="s">
        <v>317</v>
      </c>
      <c r="R146" t="str">
        <f t="shared" si="31"/>
        <v>Fam PrivateHigh Court01/02/12 - 21/04/14NoNo</v>
      </c>
    </row>
    <row r="147" spans="1:18" x14ac:dyDescent="0.25">
      <c r="A147" t="str">
        <f t="shared" ref="A147:A210" si="36">CONCATENATE(B147,D147,E147,F147,G147)</f>
        <v>Non FamMagistrates Court22/04/14 OnwardsYesYes</v>
      </c>
      <c r="B147" t="s">
        <v>102</v>
      </c>
      <c r="C147" t="s">
        <v>166</v>
      </c>
      <c r="D147" t="s">
        <v>82</v>
      </c>
      <c r="E147" t="s">
        <v>139</v>
      </c>
      <c r="F147" t="s">
        <v>152</v>
      </c>
      <c r="G147" t="s">
        <v>152</v>
      </c>
      <c r="H147">
        <v>63</v>
      </c>
      <c r="I147">
        <v>63</v>
      </c>
      <c r="J147">
        <v>59.4</v>
      </c>
      <c r="K147">
        <v>29.25</v>
      </c>
      <c r="L147">
        <v>26.28</v>
      </c>
      <c r="M147">
        <v>26.28</v>
      </c>
      <c r="N147">
        <v>5.94</v>
      </c>
      <c r="O147">
        <v>0</v>
      </c>
      <c r="P147">
        <v>3.29</v>
      </c>
      <c r="Q147" t="s">
        <v>318</v>
      </c>
      <c r="R147" t="str">
        <f t="shared" ref="R147:R210" si="37">A147</f>
        <v>Non FamMagistrates Court22/04/14 OnwardsYesYes</v>
      </c>
    </row>
    <row r="148" spans="1:18" x14ac:dyDescent="0.25">
      <c r="A148" t="str">
        <f t="shared" si="36"/>
        <v>Non FamMagistrates Court22/04/14 OnwardsNoYes</v>
      </c>
      <c r="B148" t="s">
        <v>102</v>
      </c>
      <c r="C148" t="s">
        <v>166</v>
      </c>
      <c r="D148" t="s">
        <v>82</v>
      </c>
      <c r="E148" t="s">
        <v>139</v>
      </c>
      <c r="F148" t="s">
        <v>162</v>
      </c>
      <c r="G148" t="s">
        <v>152</v>
      </c>
      <c r="H148">
        <v>59.4</v>
      </c>
      <c r="I148">
        <v>59.4</v>
      </c>
      <c r="J148">
        <v>59.4</v>
      </c>
      <c r="K148">
        <v>29.25</v>
      </c>
      <c r="L148">
        <v>26.28</v>
      </c>
      <c r="M148">
        <v>26.28</v>
      </c>
      <c r="N148">
        <v>5.94</v>
      </c>
      <c r="O148">
        <v>0</v>
      </c>
      <c r="P148">
        <v>3.29</v>
      </c>
      <c r="Q148" t="s">
        <v>319</v>
      </c>
      <c r="R148" t="str">
        <f t="shared" si="37"/>
        <v>Non FamMagistrates Court22/04/14 OnwardsNoYes</v>
      </c>
    </row>
    <row r="149" spans="1:18" x14ac:dyDescent="0.25">
      <c r="A149" t="str">
        <f t="shared" si="36"/>
        <v>Non FamMagistrates Court22/04/14 OnwardsYesNo</v>
      </c>
      <c r="B149" t="s">
        <v>102</v>
      </c>
      <c r="C149" t="s">
        <v>166</v>
      </c>
      <c r="D149" t="s">
        <v>82</v>
      </c>
      <c r="E149" t="s">
        <v>139</v>
      </c>
      <c r="F149" t="s">
        <v>152</v>
      </c>
      <c r="G149" t="s">
        <v>162</v>
      </c>
      <c r="H149">
        <v>62.1</v>
      </c>
      <c r="I149">
        <v>62.1</v>
      </c>
      <c r="J149">
        <v>58.5</v>
      </c>
      <c r="K149">
        <v>28.8</v>
      </c>
      <c r="L149">
        <v>25.88</v>
      </c>
      <c r="M149">
        <v>25.88</v>
      </c>
      <c r="N149">
        <v>5.85</v>
      </c>
      <c r="O149">
        <v>0</v>
      </c>
      <c r="P149">
        <v>3.24</v>
      </c>
      <c r="Q149" t="s">
        <v>320</v>
      </c>
      <c r="R149" t="str">
        <f t="shared" si="37"/>
        <v>Non FamMagistrates Court22/04/14 OnwardsYesNo</v>
      </c>
    </row>
    <row r="150" spans="1:18" x14ac:dyDescent="0.25">
      <c r="A150" t="str">
        <f t="shared" si="36"/>
        <v>Non FamMagistrates Court22/04/14 OnwardsNoNo</v>
      </c>
      <c r="B150" t="s">
        <v>102</v>
      </c>
      <c r="C150" t="s">
        <v>166</v>
      </c>
      <c r="D150" t="s">
        <v>82</v>
      </c>
      <c r="E150" t="s">
        <v>139</v>
      </c>
      <c r="F150" t="s">
        <v>162</v>
      </c>
      <c r="G150" t="s">
        <v>162</v>
      </c>
      <c r="H150">
        <v>58.5</v>
      </c>
      <c r="I150">
        <v>58.5</v>
      </c>
      <c r="J150">
        <v>58.5</v>
      </c>
      <c r="K150">
        <v>28.8</v>
      </c>
      <c r="L150">
        <v>25.88</v>
      </c>
      <c r="M150">
        <v>25.88</v>
      </c>
      <c r="N150">
        <v>5.85</v>
      </c>
      <c r="O150">
        <v>0</v>
      </c>
      <c r="P150">
        <v>3.24</v>
      </c>
      <c r="Q150" t="s">
        <v>321</v>
      </c>
      <c r="R150" t="str">
        <f t="shared" si="37"/>
        <v>Non FamMagistrates Court22/04/14 OnwardsNoNo</v>
      </c>
    </row>
    <row r="151" spans="1:18" x14ac:dyDescent="0.25">
      <c r="A151" t="str">
        <f t="shared" si="36"/>
        <v>Non FamCounty Court22/04/14 OnwardsYesYes</v>
      </c>
      <c r="B151" t="s">
        <v>102</v>
      </c>
      <c r="C151" t="s">
        <v>166</v>
      </c>
      <c r="D151" t="s">
        <v>86</v>
      </c>
      <c r="E151" t="s">
        <v>139</v>
      </c>
      <c r="F151" t="s">
        <v>152</v>
      </c>
      <c r="G151" t="s">
        <v>152</v>
      </c>
      <c r="H151">
        <v>63</v>
      </c>
      <c r="I151">
        <v>63</v>
      </c>
      <c r="J151">
        <v>59.4</v>
      </c>
      <c r="K151">
        <v>29.25</v>
      </c>
      <c r="L151">
        <v>26.28</v>
      </c>
      <c r="M151">
        <v>26.28</v>
      </c>
      <c r="N151">
        <v>5.94</v>
      </c>
      <c r="O151">
        <v>0</v>
      </c>
      <c r="P151">
        <v>3.29</v>
      </c>
      <c r="Q151" t="s">
        <v>322</v>
      </c>
      <c r="R151" t="str">
        <f t="shared" si="37"/>
        <v>Non FamCounty Court22/04/14 OnwardsYesYes</v>
      </c>
    </row>
    <row r="152" spans="1:18" x14ac:dyDescent="0.25">
      <c r="A152" t="str">
        <f t="shared" si="36"/>
        <v>Non FamCounty Court22/04/14 OnwardsNoYes</v>
      </c>
      <c r="B152" t="s">
        <v>102</v>
      </c>
      <c r="C152" t="s">
        <v>166</v>
      </c>
      <c r="D152" t="s">
        <v>86</v>
      </c>
      <c r="E152" t="s">
        <v>139</v>
      </c>
      <c r="F152" t="s">
        <v>162</v>
      </c>
      <c r="G152" t="s">
        <v>152</v>
      </c>
      <c r="H152">
        <v>59.4</v>
      </c>
      <c r="I152">
        <v>59.4</v>
      </c>
      <c r="J152">
        <v>59.4</v>
      </c>
      <c r="K152">
        <v>29.25</v>
      </c>
      <c r="L152">
        <v>26.28</v>
      </c>
      <c r="M152">
        <v>26.28</v>
      </c>
      <c r="N152">
        <v>5.94</v>
      </c>
      <c r="O152">
        <v>0</v>
      </c>
      <c r="P152">
        <v>3.29</v>
      </c>
      <c r="Q152" t="s">
        <v>323</v>
      </c>
      <c r="R152" t="str">
        <f t="shared" si="37"/>
        <v>Non FamCounty Court22/04/14 OnwardsNoYes</v>
      </c>
    </row>
    <row r="153" spans="1:18" x14ac:dyDescent="0.25">
      <c r="A153" t="str">
        <f t="shared" si="36"/>
        <v>Non FamCounty Court22/04/14 OnwardsYesNo</v>
      </c>
      <c r="B153" t="s">
        <v>102</v>
      </c>
      <c r="C153" t="s">
        <v>166</v>
      </c>
      <c r="D153" t="s">
        <v>86</v>
      </c>
      <c r="E153" t="s">
        <v>139</v>
      </c>
      <c r="F153" t="s">
        <v>152</v>
      </c>
      <c r="G153" t="s">
        <v>162</v>
      </c>
      <c r="H153">
        <v>62.1</v>
      </c>
      <c r="I153">
        <v>62.1</v>
      </c>
      <c r="J153">
        <v>58.5</v>
      </c>
      <c r="K153">
        <v>28.8</v>
      </c>
      <c r="L153">
        <v>25.88</v>
      </c>
      <c r="M153">
        <v>25.88</v>
      </c>
      <c r="N153">
        <v>5.85</v>
      </c>
      <c r="O153">
        <v>0</v>
      </c>
      <c r="P153">
        <v>3.24</v>
      </c>
      <c r="Q153" t="s">
        <v>324</v>
      </c>
      <c r="R153" t="str">
        <f t="shared" si="37"/>
        <v>Non FamCounty Court22/04/14 OnwardsYesNo</v>
      </c>
    </row>
    <row r="154" spans="1:18" x14ac:dyDescent="0.25">
      <c r="A154" t="str">
        <f t="shared" si="36"/>
        <v>Non FamCounty Court22/04/14 OnwardsNoNo</v>
      </c>
      <c r="B154" t="s">
        <v>102</v>
      </c>
      <c r="C154" t="s">
        <v>166</v>
      </c>
      <c r="D154" t="s">
        <v>86</v>
      </c>
      <c r="E154" t="s">
        <v>139</v>
      </c>
      <c r="F154" t="s">
        <v>162</v>
      </c>
      <c r="G154" t="s">
        <v>162</v>
      </c>
      <c r="H154">
        <v>58.5</v>
      </c>
      <c r="I154">
        <v>58.5</v>
      </c>
      <c r="J154">
        <v>58.5</v>
      </c>
      <c r="K154">
        <v>28.8</v>
      </c>
      <c r="L154">
        <v>25.88</v>
      </c>
      <c r="M154">
        <v>25.88</v>
      </c>
      <c r="N154">
        <v>5.85</v>
      </c>
      <c r="O154">
        <v>0</v>
      </c>
      <c r="P154">
        <v>3.24</v>
      </c>
      <c r="Q154" t="s">
        <v>325</v>
      </c>
      <c r="R154" t="str">
        <f t="shared" si="37"/>
        <v>Non FamCounty Court22/04/14 OnwardsNoNo</v>
      </c>
    </row>
    <row r="155" spans="1:18" x14ac:dyDescent="0.25">
      <c r="A155" t="str">
        <f t="shared" si="36"/>
        <v>Non FamHigh Court22/04/14 OnwardsYesYes</v>
      </c>
      <c r="B155" t="s">
        <v>102</v>
      </c>
      <c r="C155" t="s">
        <v>166</v>
      </c>
      <c r="D155" t="s">
        <v>90</v>
      </c>
      <c r="E155" t="s">
        <v>139</v>
      </c>
      <c r="F155" t="s">
        <v>152</v>
      </c>
      <c r="G155" t="s">
        <v>152</v>
      </c>
      <c r="H155">
        <v>71.55</v>
      </c>
      <c r="I155">
        <v>71.55</v>
      </c>
      <c r="J155">
        <v>67.5</v>
      </c>
      <c r="K155">
        <v>33.299999999999997</v>
      </c>
      <c r="L155">
        <v>29.93</v>
      </c>
      <c r="M155">
        <v>29.93</v>
      </c>
      <c r="N155">
        <v>6.75</v>
      </c>
      <c r="O155">
        <v>0</v>
      </c>
      <c r="P155">
        <v>3.74</v>
      </c>
      <c r="Q155" t="s">
        <v>326</v>
      </c>
      <c r="R155" t="str">
        <f t="shared" si="37"/>
        <v>Non FamHigh Court22/04/14 OnwardsYesYes</v>
      </c>
    </row>
    <row r="156" spans="1:18" x14ac:dyDescent="0.25">
      <c r="A156" t="str">
        <f t="shared" si="36"/>
        <v>Non FamHigh Court22/04/14 OnwardsNoYes</v>
      </c>
      <c r="B156" t="s">
        <v>102</v>
      </c>
      <c r="C156" t="s">
        <v>166</v>
      </c>
      <c r="D156" t="s">
        <v>90</v>
      </c>
      <c r="E156" t="s">
        <v>139</v>
      </c>
      <c r="F156" t="s">
        <v>162</v>
      </c>
      <c r="G156" t="s">
        <v>152</v>
      </c>
      <c r="H156">
        <v>67.5</v>
      </c>
      <c r="I156">
        <v>67.5</v>
      </c>
      <c r="J156">
        <v>67.5</v>
      </c>
      <c r="K156">
        <v>33.299999999999997</v>
      </c>
      <c r="L156">
        <v>29.93</v>
      </c>
      <c r="M156">
        <v>29.93</v>
      </c>
      <c r="N156">
        <v>6.75</v>
      </c>
      <c r="O156">
        <v>0</v>
      </c>
      <c r="P156">
        <v>3.74</v>
      </c>
      <c r="Q156" t="s">
        <v>327</v>
      </c>
      <c r="R156" t="str">
        <f t="shared" si="37"/>
        <v>Non FamHigh Court22/04/14 OnwardsNoYes</v>
      </c>
    </row>
    <row r="157" spans="1:18" x14ac:dyDescent="0.25">
      <c r="A157" t="str">
        <f t="shared" si="36"/>
        <v>Non FamHigh Court22/04/14 OnwardsYesNo</v>
      </c>
      <c r="B157" t="s">
        <v>102</v>
      </c>
      <c r="C157" t="s">
        <v>166</v>
      </c>
      <c r="D157" t="s">
        <v>90</v>
      </c>
      <c r="E157" t="s">
        <v>139</v>
      </c>
      <c r="F157" t="s">
        <v>152</v>
      </c>
      <c r="G157" t="s">
        <v>162</v>
      </c>
      <c r="H157">
        <v>70.650000000000006</v>
      </c>
      <c r="I157">
        <v>70.650000000000006</v>
      </c>
      <c r="J157">
        <v>66.599999999999994</v>
      </c>
      <c r="K157">
        <v>32.76</v>
      </c>
      <c r="L157">
        <v>29.43</v>
      </c>
      <c r="M157">
        <v>29.43</v>
      </c>
      <c r="N157">
        <v>6.66</v>
      </c>
      <c r="O157">
        <v>0</v>
      </c>
      <c r="P157">
        <v>3.69</v>
      </c>
      <c r="Q157" t="s">
        <v>328</v>
      </c>
      <c r="R157" t="str">
        <f t="shared" si="37"/>
        <v>Non FamHigh Court22/04/14 OnwardsYesNo</v>
      </c>
    </row>
    <row r="158" spans="1:18" x14ac:dyDescent="0.25">
      <c r="A158" t="str">
        <f t="shared" si="36"/>
        <v>Non FamHigh Court22/04/14 OnwardsNoNo</v>
      </c>
      <c r="B158" t="s">
        <v>102</v>
      </c>
      <c r="C158" t="s">
        <v>166</v>
      </c>
      <c r="D158" t="s">
        <v>90</v>
      </c>
      <c r="E158" t="s">
        <v>139</v>
      </c>
      <c r="F158" t="s">
        <v>162</v>
      </c>
      <c r="G158" t="s">
        <v>162</v>
      </c>
      <c r="H158">
        <v>66.599999999999994</v>
      </c>
      <c r="I158">
        <v>66.599999999999994</v>
      </c>
      <c r="J158">
        <v>66.599999999999994</v>
      </c>
      <c r="K158">
        <v>32.76</v>
      </c>
      <c r="L158">
        <v>29.43</v>
      </c>
      <c r="M158">
        <v>29.43</v>
      </c>
      <c r="N158">
        <v>6.66</v>
      </c>
      <c r="O158">
        <v>0</v>
      </c>
      <c r="P158">
        <v>3.69</v>
      </c>
      <c r="Q158" t="s">
        <v>329</v>
      </c>
      <c r="R158" t="str">
        <f t="shared" si="37"/>
        <v>Non FamHigh Court22/04/14 OnwardsNoNo</v>
      </c>
    </row>
    <row r="159" spans="1:18" x14ac:dyDescent="0.25">
      <c r="A159" t="str">
        <f t="shared" si="36"/>
        <v>Fam PrivateMagistrates Court22/04/14 OnwardsYesYes</v>
      </c>
      <c r="B159" t="s">
        <v>89</v>
      </c>
      <c r="C159" t="s">
        <v>169</v>
      </c>
      <c r="D159" t="s">
        <v>82</v>
      </c>
      <c r="E159" t="s">
        <v>139</v>
      </c>
      <c r="F159" t="s">
        <v>152</v>
      </c>
      <c r="G159" t="s">
        <v>152</v>
      </c>
      <c r="H159">
        <v>59.4</v>
      </c>
      <c r="I159">
        <v>59.4</v>
      </c>
      <c r="J159">
        <v>59.4</v>
      </c>
      <c r="K159">
        <v>32.4</v>
      </c>
      <c r="L159">
        <v>28.8</v>
      </c>
      <c r="M159">
        <v>28.8</v>
      </c>
      <c r="N159">
        <v>5.4</v>
      </c>
      <c r="O159">
        <v>2.7</v>
      </c>
      <c r="P159">
        <v>5.4</v>
      </c>
      <c r="Q159" t="s">
        <v>330</v>
      </c>
      <c r="R159" t="str">
        <f t="shared" si="37"/>
        <v>Fam PrivateMagistrates Court22/04/14 OnwardsYesYes</v>
      </c>
    </row>
    <row r="160" spans="1:18" x14ac:dyDescent="0.25">
      <c r="A160" t="str">
        <f t="shared" si="36"/>
        <v>Fam PrivateMagistrates Court22/04/14 OnwardsNoYes</v>
      </c>
      <c r="B160" t="s">
        <v>89</v>
      </c>
      <c r="C160" t="s">
        <v>169</v>
      </c>
      <c r="D160" t="s">
        <v>82</v>
      </c>
      <c r="E160" t="s">
        <v>139</v>
      </c>
      <c r="F160" t="s">
        <v>162</v>
      </c>
      <c r="G160" t="s">
        <v>152</v>
      </c>
      <c r="H160">
        <v>54.9</v>
      </c>
      <c r="I160">
        <v>54.9</v>
      </c>
      <c r="J160">
        <v>56.7</v>
      </c>
      <c r="K160">
        <v>32.4</v>
      </c>
      <c r="L160">
        <v>27.9</v>
      </c>
      <c r="M160">
        <v>27.9</v>
      </c>
      <c r="N160">
        <v>5.4</v>
      </c>
      <c r="O160">
        <v>2.7</v>
      </c>
      <c r="P160">
        <v>5.4</v>
      </c>
      <c r="Q160" t="s">
        <v>331</v>
      </c>
      <c r="R160" t="str">
        <f t="shared" si="37"/>
        <v>Fam PrivateMagistrates Court22/04/14 OnwardsNoYes</v>
      </c>
    </row>
    <row r="161" spans="1:18" x14ac:dyDescent="0.25">
      <c r="A161" t="str">
        <f t="shared" si="36"/>
        <v>Fam PrivateMagistrates Court22/04/14 OnwardsYesNo</v>
      </c>
      <c r="B161" t="s">
        <v>89</v>
      </c>
      <c r="C161" t="s">
        <v>169</v>
      </c>
      <c r="D161" t="s">
        <v>82</v>
      </c>
      <c r="E161" t="s">
        <v>139</v>
      </c>
      <c r="F161" t="s">
        <v>152</v>
      </c>
      <c r="G161" t="s">
        <v>162</v>
      </c>
      <c r="H161">
        <f>H159</f>
        <v>59.4</v>
      </c>
      <c r="I161">
        <f t="shared" ref="I161:P162" si="38">I159</f>
        <v>59.4</v>
      </c>
      <c r="J161">
        <f t="shared" si="38"/>
        <v>59.4</v>
      </c>
      <c r="K161">
        <f t="shared" si="38"/>
        <v>32.4</v>
      </c>
      <c r="L161">
        <f t="shared" si="38"/>
        <v>28.8</v>
      </c>
      <c r="M161">
        <f t="shared" si="38"/>
        <v>28.8</v>
      </c>
      <c r="N161">
        <f t="shared" si="38"/>
        <v>5.4</v>
      </c>
      <c r="O161">
        <f t="shared" si="38"/>
        <v>2.7</v>
      </c>
      <c r="P161">
        <f t="shared" si="38"/>
        <v>5.4</v>
      </c>
      <c r="Q161" t="s">
        <v>332</v>
      </c>
      <c r="R161" t="str">
        <f t="shared" si="37"/>
        <v>Fam PrivateMagistrates Court22/04/14 OnwardsYesNo</v>
      </c>
    </row>
    <row r="162" spans="1:18" x14ac:dyDescent="0.25">
      <c r="A162" t="str">
        <f t="shared" si="36"/>
        <v>Fam PrivateMagistrates Court22/04/14 OnwardsNoNo</v>
      </c>
      <c r="B162" t="s">
        <v>89</v>
      </c>
      <c r="C162" t="s">
        <v>169</v>
      </c>
      <c r="D162" t="s">
        <v>82</v>
      </c>
      <c r="E162" t="s">
        <v>139</v>
      </c>
      <c r="F162" t="s">
        <v>162</v>
      </c>
      <c r="G162" t="s">
        <v>162</v>
      </c>
      <c r="H162">
        <f>H160</f>
        <v>54.9</v>
      </c>
      <c r="I162">
        <f t="shared" si="38"/>
        <v>54.9</v>
      </c>
      <c r="J162">
        <f t="shared" si="38"/>
        <v>56.7</v>
      </c>
      <c r="K162">
        <f t="shared" si="38"/>
        <v>32.4</v>
      </c>
      <c r="L162">
        <f t="shared" si="38"/>
        <v>27.9</v>
      </c>
      <c r="M162">
        <f t="shared" si="38"/>
        <v>27.9</v>
      </c>
      <c r="N162">
        <f t="shared" si="38"/>
        <v>5.4</v>
      </c>
      <c r="O162">
        <f t="shared" si="38"/>
        <v>2.7</v>
      </c>
      <c r="P162">
        <f t="shared" si="38"/>
        <v>5.4</v>
      </c>
      <c r="Q162" t="s">
        <v>333</v>
      </c>
      <c r="R162" t="str">
        <f t="shared" si="37"/>
        <v>Fam PrivateMagistrates Court22/04/14 OnwardsNoNo</v>
      </c>
    </row>
    <row r="163" spans="1:18" x14ac:dyDescent="0.25">
      <c r="A163" t="str">
        <f t="shared" si="36"/>
        <v>Fam PrivateCounty Court22/04/14 OnwardsYesYes</v>
      </c>
      <c r="B163" t="s">
        <v>89</v>
      </c>
      <c r="C163" t="s">
        <v>169</v>
      </c>
      <c r="D163" t="s">
        <v>86</v>
      </c>
      <c r="E163" t="s">
        <v>139</v>
      </c>
      <c r="F163" t="s">
        <v>152</v>
      </c>
      <c r="G163" t="s">
        <v>152</v>
      </c>
      <c r="H163">
        <f>H159</f>
        <v>59.4</v>
      </c>
      <c r="I163">
        <f t="shared" ref="I163:P163" si="39">I159</f>
        <v>59.4</v>
      </c>
      <c r="J163">
        <f t="shared" si="39"/>
        <v>59.4</v>
      </c>
      <c r="K163">
        <f t="shared" si="39"/>
        <v>32.4</v>
      </c>
      <c r="L163">
        <f t="shared" si="39"/>
        <v>28.8</v>
      </c>
      <c r="M163">
        <f t="shared" si="39"/>
        <v>28.8</v>
      </c>
      <c r="N163">
        <f t="shared" si="39"/>
        <v>5.4</v>
      </c>
      <c r="O163">
        <f t="shared" si="39"/>
        <v>2.7</v>
      </c>
      <c r="P163">
        <f t="shared" si="39"/>
        <v>5.4</v>
      </c>
      <c r="Q163" t="s">
        <v>334</v>
      </c>
      <c r="R163" t="str">
        <f t="shared" si="37"/>
        <v>Fam PrivateCounty Court22/04/14 OnwardsYesYes</v>
      </c>
    </row>
    <row r="164" spans="1:18" x14ac:dyDescent="0.25">
      <c r="A164" t="str">
        <f t="shared" si="36"/>
        <v>Fam PrivateCounty Court22/04/14 OnwardsNoYes</v>
      </c>
      <c r="B164" t="s">
        <v>89</v>
      </c>
      <c r="C164" t="s">
        <v>169</v>
      </c>
      <c r="D164" t="s">
        <v>86</v>
      </c>
      <c r="E164" t="s">
        <v>139</v>
      </c>
      <c r="F164" t="s">
        <v>162</v>
      </c>
      <c r="G164" t="s">
        <v>152</v>
      </c>
      <c r="H164">
        <f t="shared" ref="H164:P166" si="40">H160</f>
        <v>54.9</v>
      </c>
      <c r="I164">
        <f t="shared" si="40"/>
        <v>54.9</v>
      </c>
      <c r="J164">
        <f t="shared" si="40"/>
        <v>56.7</v>
      </c>
      <c r="K164">
        <f t="shared" si="40"/>
        <v>32.4</v>
      </c>
      <c r="L164">
        <f t="shared" si="40"/>
        <v>27.9</v>
      </c>
      <c r="M164">
        <f t="shared" si="40"/>
        <v>27.9</v>
      </c>
      <c r="N164">
        <f t="shared" si="40"/>
        <v>5.4</v>
      </c>
      <c r="O164">
        <f t="shared" si="40"/>
        <v>2.7</v>
      </c>
      <c r="P164">
        <f t="shared" si="40"/>
        <v>5.4</v>
      </c>
      <c r="Q164" t="s">
        <v>335</v>
      </c>
      <c r="R164" t="str">
        <f t="shared" si="37"/>
        <v>Fam PrivateCounty Court22/04/14 OnwardsNoYes</v>
      </c>
    </row>
    <row r="165" spans="1:18" x14ac:dyDescent="0.25">
      <c r="A165" t="str">
        <f t="shared" si="36"/>
        <v>Fam PrivateCounty Court22/04/14 OnwardsYesNo</v>
      </c>
      <c r="B165" t="s">
        <v>89</v>
      </c>
      <c r="C165" t="s">
        <v>169</v>
      </c>
      <c r="D165" t="s">
        <v>86</v>
      </c>
      <c r="E165" t="s">
        <v>139</v>
      </c>
      <c r="F165" t="s">
        <v>152</v>
      </c>
      <c r="G165" t="s">
        <v>162</v>
      </c>
      <c r="H165">
        <f t="shared" si="40"/>
        <v>59.4</v>
      </c>
      <c r="I165">
        <f t="shared" si="40"/>
        <v>59.4</v>
      </c>
      <c r="J165">
        <f t="shared" si="40"/>
        <v>59.4</v>
      </c>
      <c r="K165">
        <f t="shared" si="40"/>
        <v>32.4</v>
      </c>
      <c r="L165">
        <f t="shared" si="40"/>
        <v>28.8</v>
      </c>
      <c r="M165">
        <f t="shared" si="40"/>
        <v>28.8</v>
      </c>
      <c r="N165">
        <f t="shared" si="40"/>
        <v>5.4</v>
      </c>
      <c r="O165">
        <f t="shared" si="40"/>
        <v>2.7</v>
      </c>
      <c r="P165">
        <f t="shared" si="40"/>
        <v>5.4</v>
      </c>
      <c r="Q165" t="s">
        <v>336</v>
      </c>
      <c r="R165" t="str">
        <f t="shared" si="37"/>
        <v>Fam PrivateCounty Court22/04/14 OnwardsYesNo</v>
      </c>
    </row>
    <row r="166" spans="1:18" x14ac:dyDescent="0.25">
      <c r="A166" t="str">
        <f t="shared" si="36"/>
        <v>Fam PrivateCounty Court22/04/14 OnwardsNoNo</v>
      </c>
      <c r="B166" t="s">
        <v>89</v>
      </c>
      <c r="C166" t="s">
        <v>169</v>
      </c>
      <c r="D166" t="s">
        <v>86</v>
      </c>
      <c r="E166" t="s">
        <v>139</v>
      </c>
      <c r="F166" t="s">
        <v>162</v>
      </c>
      <c r="G166" t="s">
        <v>162</v>
      </c>
      <c r="H166">
        <f t="shared" si="40"/>
        <v>54.9</v>
      </c>
      <c r="I166">
        <f t="shared" si="40"/>
        <v>54.9</v>
      </c>
      <c r="J166">
        <f t="shared" si="40"/>
        <v>56.7</v>
      </c>
      <c r="K166">
        <f t="shared" si="40"/>
        <v>32.4</v>
      </c>
      <c r="L166">
        <f t="shared" si="40"/>
        <v>27.9</v>
      </c>
      <c r="M166">
        <f t="shared" si="40"/>
        <v>27.9</v>
      </c>
      <c r="N166">
        <f t="shared" si="40"/>
        <v>5.4</v>
      </c>
      <c r="O166">
        <f t="shared" si="40"/>
        <v>2.7</v>
      </c>
      <c r="P166">
        <f t="shared" si="40"/>
        <v>5.4</v>
      </c>
      <c r="Q166" t="s">
        <v>337</v>
      </c>
      <c r="R166" t="str">
        <f t="shared" si="37"/>
        <v>Fam PrivateCounty Court22/04/14 OnwardsNoNo</v>
      </c>
    </row>
    <row r="167" spans="1:18" x14ac:dyDescent="0.25">
      <c r="A167" t="str">
        <f t="shared" si="36"/>
        <v>Fam PrivateHigh Court22/04/14 OnwardsYesYes</v>
      </c>
      <c r="B167" t="s">
        <v>89</v>
      </c>
      <c r="C167" t="s">
        <v>169</v>
      </c>
      <c r="D167" t="s">
        <v>90</v>
      </c>
      <c r="E167" t="s">
        <v>139</v>
      </c>
      <c r="F167" t="s">
        <v>152</v>
      </c>
      <c r="G167" t="s">
        <v>152</v>
      </c>
      <c r="H167">
        <v>70.56</v>
      </c>
      <c r="I167">
        <v>70.56</v>
      </c>
      <c r="J167">
        <v>70.56</v>
      </c>
      <c r="K167">
        <v>37.130000000000003</v>
      </c>
      <c r="L167">
        <v>32.18</v>
      </c>
      <c r="M167">
        <v>32.18</v>
      </c>
      <c r="N167">
        <v>6.35</v>
      </c>
      <c r="O167">
        <v>3.15</v>
      </c>
      <c r="P167">
        <v>6.35</v>
      </c>
      <c r="Q167" t="s">
        <v>338</v>
      </c>
      <c r="R167" t="str">
        <f t="shared" si="37"/>
        <v>Fam PrivateHigh Court22/04/14 OnwardsYesYes</v>
      </c>
    </row>
    <row r="168" spans="1:18" x14ac:dyDescent="0.25">
      <c r="A168" t="str">
        <f t="shared" si="36"/>
        <v>Fam PrivateHigh Court22/04/14 OnwardsNoYes</v>
      </c>
      <c r="B168" t="s">
        <v>89</v>
      </c>
      <c r="C168" t="s">
        <v>169</v>
      </c>
      <c r="D168" t="s">
        <v>90</v>
      </c>
      <c r="E168" t="s">
        <v>139</v>
      </c>
      <c r="F168" t="s">
        <v>162</v>
      </c>
      <c r="G168" t="s">
        <v>152</v>
      </c>
      <c r="H168">
        <v>65.75</v>
      </c>
      <c r="I168">
        <v>65.75</v>
      </c>
      <c r="J168">
        <v>65.75</v>
      </c>
      <c r="K168">
        <v>37.130000000000003</v>
      </c>
      <c r="L168">
        <v>32.18</v>
      </c>
      <c r="M168">
        <v>32.18</v>
      </c>
      <c r="N168">
        <v>6.35</v>
      </c>
      <c r="O168">
        <v>3.15</v>
      </c>
      <c r="P168">
        <v>6.35</v>
      </c>
      <c r="Q168" t="s">
        <v>339</v>
      </c>
      <c r="R168" t="str">
        <f t="shared" si="37"/>
        <v>Fam PrivateHigh Court22/04/14 OnwardsNoYes</v>
      </c>
    </row>
    <row r="169" spans="1:18" x14ac:dyDescent="0.25">
      <c r="A169" t="str">
        <f t="shared" si="36"/>
        <v>Fam PrivateHigh Court22/04/14 OnwardsYesNo</v>
      </c>
      <c r="B169" t="s">
        <v>89</v>
      </c>
      <c r="C169" t="s">
        <v>169</v>
      </c>
      <c r="D169" t="s">
        <v>90</v>
      </c>
      <c r="E169" t="s">
        <v>139</v>
      </c>
      <c r="F169" t="s">
        <v>152</v>
      </c>
      <c r="G169" t="s">
        <v>162</v>
      </c>
      <c r="H169">
        <f>H167</f>
        <v>70.56</v>
      </c>
      <c r="I169">
        <f t="shared" ref="I169:P169" si="41">I167</f>
        <v>70.56</v>
      </c>
      <c r="J169">
        <f t="shared" si="41"/>
        <v>70.56</v>
      </c>
      <c r="K169">
        <f t="shared" si="41"/>
        <v>37.130000000000003</v>
      </c>
      <c r="L169">
        <f t="shared" si="41"/>
        <v>32.18</v>
      </c>
      <c r="M169">
        <f t="shared" si="41"/>
        <v>32.18</v>
      </c>
      <c r="N169">
        <f t="shared" si="41"/>
        <v>6.35</v>
      </c>
      <c r="O169">
        <f t="shared" si="41"/>
        <v>3.15</v>
      </c>
      <c r="P169">
        <f t="shared" si="41"/>
        <v>6.35</v>
      </c>
      <c r="Q169" t="s">
        <v>340</v>
      </c>
      <c r="R169" t="str">
        <f t="shared" si="37"/>
        <v>Fam PrivateHigh Court22/04/14 OnwardsYesNo</v>
      </c>
    </row>
    <row r="170" spans="1:18" x14ac:dyDescent="0.25">
      <c r="A170" t="str">
        <f t="shared" si="36"/>
        <v>Pub FFMagistrates CourtPre 02/04/01YesYes</v>
      </c>
      <c r="B170" t="s">
        <v>81</v>
      </c>
      <c r="C170" t="s">
        <v>158</v>
      </c>
      <c r="D170" t="s">
        <v>82</v>
      </c>
      <c r="E170" t="s">
        <v>134</v>
      </c>
      <c r="F170" t="s">
        <v>152</v>
      </c>
      <c r="G170" t="s">
        <v>152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 t="s">
        <v>341</v>
      </c>
      <c r="R170" t="str">
        <f t="shared" si="37"/>
        <v>Pub FFMagistrates CourtPre 02/04/01YesYes</v>
      </c>
    </row>
    <row r="171" spans="1:18" x14ac:dyDescent="0.25">
      <c r="A171" t="str">
        <f t="shared" si="36"/>
        <v>Pub FFMagistrates Court02/04/01 - 08/05/11YesYes</v>
      </c>
      <c r="B171" t="s">
        <v>81</v>
      </c>
      <c r="C171" t="s">
        <v>164</v>
      </c>
      <c r="D171" t="s">
        <v>82</v>
      </c>
      <c r="E171" t="s">
        <v>140</v>
      </c>
      <c r="F171" t="s">
        <v>152</v>
      </c>
      <c r="G171" t="s">
        <v>152</v>
      </c>
      <c r="H171">
        <v>68.2</v>
      </c>
      <c r="I171">
        <v>68.2</v>
      </c>
      <c r="J171">
        <v>71.5</v>
      </c>
      <c r="K171">
        <v>36.299999999999997</v>
      </c>
      <c r="L171">
        <v>32.450000000000003</v>
      </c>
      <c r="M171">
        <v>32.450000000000003</v>
      </c>
      <c r="N171">
        <v>4.0999999999999996</v>
      </c>
      <c r="O171">
        <v>2.0499999999999998</v>
      </c>
      <c r="P171">
        <v>4.0999999999999996</v>
      </c>
      <c r="Q171" t="s">
        <v>342</v>
      </c>
      <c r="R171" t="str">
        <f t="shared" si="37"/>
        <v>Pub FFMagistrates Court02/04/01 - 08/05/11YesYes</v>
      </c>
    </row>
    <row r="172" spans="1:18" x14ac:dyDescent="0.25">
      <c r="A172" t="str">
        <f t="shared" si="36"/>
        <v>Pub FFMagistrates Court09/05/11 - 31/01/12 YesYes</v>
      </c>
      <c r="B172" t="s">
        <v>81</v>
      </c>
      <c r="C172" t="s">
        <v>165</v>
      </c>
      <c r="D172" t="s">
        <v>82</v>
      </c>
      <c r="E172" t="s">
        <v>141</v>
      </c>
      <c r="F172" t="s">
        <v>152</v>
      </c>
      <c r="G172" t="s">
        <v>152</v>
      </c>
      <c r="H172">
        <v>68.2</v>
      </c>
      <c r="I172">
        <v>68.2</v>
      </c>
      <c r="J172">
        <v>71.5</v>
      </c>
      <c r="K172">
        <v>36.299999999999997</v>
      </c>
      <c r="L172">
        <v>32.450000000000003</v>
      </c>
      <c r="M172">
        <v>32.450000000000003</v>
      </c>
      <c r="N172">
        <v>4.0999999999999996</v>
      </c>
      <c r="O172">
        <v>2.0499999999999998</v>
      </c>
      <c r="P172">
        <v>4.0999999999999996</v>
      </c>
      <c r="Q172" t="s">
        <v>343</v>
      </c>
      <c r="R172" t="str">
        <f t="shared" si="37"/>
        <v>Pub FFMagistrates Court09/05/11 - 31/01/12 YesYes</v>
      </c>
    </row>
    <row r="173" spans="1:18" x14ac:dyDescent="0.25">
      <c r="A173" t="str">
        <f t="shared" si="36"/>
        <v>Pub FFMagistrates CourtPre 02/04/01NoYes</v>
      </c>
      <c r="B173" t="s">
        <v>81</v>
      </c>
      <c r="C173" t="s">
        <v>158</v>
      </c>
      <c r="D173" t="s">
        <v>82</v>
      </c>
      <c r="E173" t="s">
        <v>134</v>
      </c>
      <c r="F173" t="s">
        <v>162</v>
      </c>
      <c r="G173" t="s">
        <v>152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 t="s">
        <v>344</v>
      </c>
      <c r="R173" t="str">
        <f t="shared" si="37"/>
        <v>Pub FFMagistrates CourtPre 02/04/01NoYes</v>
      </c>
    </row>
    <row r="174" spans="1:18" x14ac:dyDescent="0.25">
      <c r="A174" t="str">
        <f t="shared" si="36"/>
        <v>Pub FFMagistrates Court02/04/01 - 08/05/11NoYes</v>
      </c>
      <c r="B174" t="s">
        <v>81</v>
      </c>
      <c r="C174" t="s">
        <v>164</v>
      </c>
      <c r="D174" t="s">
        <v>82</v>
      </c>
      <c r="E174" t="s">
        <v>140</v>
      </c>
      <c r="F174" t="s">
        <v>162</v>
      </c>
      <c r="G174" t="s">
        <v>152</v>
      </c>
      <c r="H174">
        <v>64.900000000000006</v>
      </c>
      <c r="I174">
        <v>64.900000000000006</v>
      </c>
      <c r="J174">
        <v>71.5</v>
      </c>
      <c r="K174">
        <v>36.299999999999997</v>
      </c>
      <c r="L174">
        <v>32.450000000000003</v>
      </c>
      <c r="M174">
        <v>32.450000000000003</v>
      </c>
      <c r="N174">
        <v>4.0999999999999996</v>
      </c>
      <c r="O174">
        <v>2.0499999999999998</v>
      </c>
      <c r="P174">
        <v>4.0999999999999996</v>
      </c>
      <c r="Q174" t="s">
        <v>345</v>
      </c>
      <c r="R174" t="str">
        <f t="shared" si="37"/>
        <v>Pub FFMagistrates Court02/04/01 - 08/05/11NoYes</v>
      </c>
    </row>
    <row r="175" spans="1:18" x14ac:dyDescent="0.25">
      <c r="A175" t="str">
        <f t="shared" si="36"/>
        <v>Pub FFMagistrates Court09/05/11 - 31/01/12 NoYes</v>
      </c>
      <c r="B175" t="s">
        <v>81</v>
      </c>
      <c r="C175" t="s">
        <v>165</v>
      </c>
      <c r="D175" t="s">
        <v>82</v>
      </c>
      <c r="E175" t="s">
        <v>141</v>
      </c>
      <c r="F175" t="s">
        <v>162</v>
      </c>
      <c r="G175" t="s">
        <v>152</v>
      </c>
      <c r="H175">
        <v>64.900000000000006</v>
      </c>
      <c r="I175">
        <v>64.900000000000006</v>
      </c>
      <c r="J175">
        <v>71.5</v>
      </c>
      <c r="K175">
        <v>36.299999999999997</v>
      </c>
      <c r="L175">
        <v>32.450000000000003</v>
      </c>
      <c r="M175">
        <v>32.450000000000003</v>
      </c>
      <c r="N175">
        <v>4.0999999999999996</v>
      </c>
      <c r="O175">
        <v>2.0499999999999998</v>
      </c>
      <c r="P175">
        <v>4.0999999999999996</v>
      </c>
      <c r="Q175" t="s">
        <v>346</v>
      </c>
      <c r="R175" t="str">
        <f t="shared" si="37"/>
        <v>Pub FFMagistrates Court09/05/11 - 31/01/12 NoYes</v>
      </c>
    </row>
    <row r="176" spans="1:18" x14ac:dyDescent="0.25">
      <c r="A176" t="str">
        <f t="shared" si="36"/>
        <v>Pub FFMagistrates CourtPre 02/04/01YesNo</v>
      </c>
      <c r="B176" t="s">
        <v>81</v>
      </c>
      <c r="C176" t="s">
        <v>158</v>
      </c>
      <c r="D176" t="s">
        <v>82</v>
      </c>
      <c r="E176" t="s">
        <v>134</v>
      </c>
      <c r="F176" t="s">
        <v>152</v>
      </c>
      <c r="G176" t="s">
        <v>162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t="s">
        <v>347</v>
      </c>
      <c r="R176" t="str">
        <f t="shared" si="37"/>
        <v>Pub FFMagistrates CourtPre 02/04/01YesNo</v>
      </c>
    </row>
    <row r="177" spans="1:18" x14ac:dyDescent="0.25">
      <c r="A177" t="str">
        <f t="shared" si="36"/>
        <v>Pub FFMagistrates Court02/04/01 - 08/05/11YesNo</v>
      </c>
      <c r="B177" t="s">
        <v>81</v>
      </c>
      <c r="C177" t="s">
        <v>164</v>
      </c>
      <c r="D177" t="s">
        <v>82</v>
      </c>
      <c r="E177" t="s">
        <v>140</v>
      </c>
      <c r="F177" t="s">
        <v>152</v>
      </c>
      <c r="G177" t="s">
        <v>162</v>
      </c>
      <c r="H177">
        <v>68.2</v>
      </c>
      <c r="I177">
        <v>68.2</v>
      </c>
      <c r="J177">
        <v>71.5</v>
      </c>
      <c r="K177">
        <v>36.299999999999997</v>
      </c>
      <c r="L177">
        <v>32.450000000000003</v>
      </c>
      <c r="M177">
        <v>32.450000000000003</v>
      </c>
      <c r="N177">
        <v>4.0999999999999996</v>
      </c>
      <c r="O177">
        <v>2.0499999999999998</v>
      </c>
      <c r="P177">
        <v>4.0999999999999996</v>
      </c>
      <c r="Q177" t="s">
        <v>348</v>
      </c>
      <c r="R177" t="str">
        <f t="shared" si="37"/>
        <v>Pub FFMagistrates Court02/04/01 - 08/05/11YesNo</v>
      </c>
    </row>
    <row r="178" spans="1:18" x14ac:dyDescent="0.25">
      <c r="A178" t="str">
        <f t="shared" si="36"/>
        <v>Pub FFMagistrates Court09/05/11 - 31/01/12 YesNo</v>
      </c>
      <c r="B178" t="s">
        <v>81</v>
      </c>
      <c r="C178" t="s">
        <v>165</v>
      </c>
      <c r="D178" t="s">
        <v>82</v>
      </c>
      <c r="E178" t="s">
        <v>141</v>
      </c>
      <c r="F178" t="s">
        <v>152</v>
      </c>
      <c r="G178" t="s">
        <v>162</v>
      </c>
      <c r="H178">
        <v>68.2</v>
      </c>
      <c r="I178">
        <v>68.2</v>
      </c>
      <c r="J178">
        <v>71.5</v>
      </c>
      <c r="K178">
        <v>36.299999999999997</v>
      </c>
      <c r="L178">
        <v>32.450000000000003</v>
      </c>
      <c r="M178">
        <v>32.450000000000003</v>
      </c>
      <c r="N178">
        <v>4.0999999999999996</v>
      </c>
      <c r="O178">
        <v>2.0499999999999998</v>
      </c>
      <c r="P178">
        <v>4.0999999999999996</v>
      </c>
      <c r="Q178" t="s">
        <v>349</v>
      </c>
      <c r="R178" t="str">
        <f t="shared" si="37"/>
        <v>Pub FFMagistrates Court09/05/11 - 31/01/12 YesNo</v>
      </c>
    </row>
    <row r="179" spans="1:18" x14ac:dyDescent="0.25">
      <c r="A179" t="str">
        <f t="shared" si="36"/>
        <v>Pub FFMagistrates CourtPre 02/04/01NoNo</v>
      </c>
      <c r="B179" t="s">
        <v>81</v>
      </c>
      <c r="C179" t="s">
        <v>158</v>
      </c>
      <c r="D179" t="s">
        <v>82</v>
      </c>
      <c r="E179" t="s">
        <v>134</v>
      </c>
      <c r="F179" t="s">
        <v>162</v>
      </c>
      <c r="G179" t="s">
        <v>162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 t="s">
        <v>350</v>
      </c>
      <c r="R179" t="str">
        <f t="shared" si="37"/>
        <v>Pub FFMagistrates CourtPre 02/04/01NoNo</v>
      </c>
    </row>
    <row r="180" spans="1:18" x14ac:dyDescent="0.25">
      <c r="A180" t="str">
        <f t="shared" si="36"/>
        <v>Pub FFMagistrates Court02/04/01 - 08/05/11NoNo</v>
      </c>
      <c r="B180" t="s">
        <v>81</v>
      </c>
      <c r="C180" t="s">
        <v>164</v>
      </c>
      <c r="D180" t="s">
        <v>82</v>
      </c>
      <c r="E180" t="s">
        <v>140</v>
      </c>
      <c r="F180" t="s">
        <v>162</v>
      </c>
      <c r="G180" t="s">
        <v>162</v>
      </c>
      <c r="H180">
        <v>64.900000000000006</v>
      </c>
      <c r="I180">
        <v>64.900000000000006</v>
      </c>
      <c r="J180">
        <v>71.5</v>
      </c>
      <c r="K180">
        <v>36.299999999999997</v>
      </c>
      <c r="L180">
        <v>32.450000000000003</v>
      </c>
      <c r="M180">
        <v>32.450000000000003</v>
      </c>
      <c r="N180">
        <v>4.0999999999999996</v>
      </c>
      <c r="O180">
        <v>2.0499999999999998</v>
      </c>
      <c r="P180">
        <v>4.0999999999999996</v>
      </c>
      <c r="Q180" t="s">
        <v>351</v>
      </c>
      <c r="R180" t="str">
        <f t="shared" si="37"/>
        <v>Pub FFMagistrates Court02/04/01 - 08/05/11NoNo</v>
      </c>
    </row>
    <row r="181" spans="1:18" x14ac:dyDescent="0.25">
      <c r="A181" t="str">
        <f t="shared" si="36"/>
        <v>Pub FFMagistrates Court09/05/11 - 31/01/12 NoNo</v>
      </c>
      <c r="B181" t="s">
        <v>81</v>
      </c>
      <c r="C181" t="s">
        <v>165</v>
      </c>
      <c r="D181" t="s">
        <v>82</v>
      </c>
      <c r="E181" t="s">
        <v>141</v>
      </c>
      <c r="F181" t="s">
        <v>162</v>
      </c>
      <c r="G181" t="s">
        <v>162</v>
      </c>
      <c r="H181">
        <v>64.900000000000006</v>
      </c>
      <c r="I181">
        <v>64.900000000000006</v>
      </c>
      <c r="J181">
        <v>71.5</v>
      </c>
      <c r="K181">
        <v>36.299999999999997</v>
      </c>
      <c r="L181">
        <v>32.450000000000003</v>
      </c>
      <c r="M181">
        <v>32.450000000000003</v>
      </c>
      <c r="N181">
        <v>4.0999999999999996</v>
      </c>
      <c r="O181">
        <v>2.0499999999999998</v>
      </c>
      <c r="P181">
        <v>4.0999999999999996</v>
      </c>
      <c r="Q181" t="s">
        <v>352</v>
      </c>
      <c r="R181" t="str">
        <f t="shared" si="37"/>
        <v>Pub FFMagistrates Court09/05/11 - 31/01/12 NoNo</v>
      </c>
    </row>
    <row r="182" spans="1:18" x14ac:dyDescent="0.25">
      <c r="A182" t="str">
        <f t="shared" si="36"/>
        <v>Pub FFCounty CourtPre 02/04/01YesYes</v>
      </c>
      <c r="B182" t="s">
        <v>81</v>
      </c>
      <c r="C182" t="s">
        <v>158</v>
      </c>
      <c r="D182" t="s">
        <v>86</v>
      </c>
      <c r="E182" t="s">
        <v>134</v>
      </c>
      <c r="F182" t="s">
        <v>152</v>
      </c>
      <c r="G182" t="s">
        <v>152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 t="s">
        <v>353</v>
      </c>
      <c r="R182" t="str">
        <f t="shared" si="37"/>
        <v>Pub FFCounty CourtPre 02/04/01YesYes</v>
      </c>
    </row>
    <row r="183" spans="1:18" x14ac:dyDescent="0.25">
      <c r="A183" t="str">
        <f t="shared" si="36"/>
        <v>Pub FFCounty Court02/04/01 - 08/05/11YesYes</v>
      </c>
      <c r="B183" t="s">
        <v>81</v>
      </c>
      <c r="C183" t="s">
        <v>164</v>
      </c>
      <c r="D183" t="s">
        <v>86</v>
      </c>
      <c r="E183" t="s">
        <v>140</v>
      </c>
      <c r="F183" t="s">
        <v>152</v>
      </c>
      <c r="G183" t="s">
        <v>152</v>
      </c>
      <c r="H183">
        <v>68.2</v>
      </c>
      <c r="I183">
        <v>68.2</v>
      </c>
      <c r="J183">
        <v>71.5</v>
      </c>
      <c r="K183">
        <v>36.299999999999997</v>
      </c>
      <c r="L183">
        <v>32.450000000000003</v>
      </c>
      <c r="M183">
        <v>32.450000000000003</v>
      </c>
      <c r="N183">
        <v>4.0999999999999996</v>
      </c>
      <c r="O183">
        <v>2.0499999999999998</v>
      </c>
      <c r="P183">
        <v>4.0999999999999996</v>
      </c>
      <c r="Q183" t="s">
        <v>354</v>
      </c>
      <c r="R183" t="str">
        <f t="shared" si="37"/>
        <v>Pub FFCounty Court02/04/01 - 08/05/11YesYes</v>
      </c>
    </row>
    <row r="184" spans="1:18" x14ac:dyDescent="0.25">
      <c r="A184" t="str">
        <f t="shared" si="36"/>
        <v>Pub FFCounty Court09/05/11 - 31/01/12 YesYes</v>
      </c>
      <c r="B184" t="s">
        <v>81</v>
      </c>
      <c r="C184" t="s">
        <v>165</v>
      </c>
      <c r="D184" t="s">
        <v>86</v>
      </c>
      <c r="E184" t="s">
        <v>141</v>
      </c>
      <c r="F184" t="s">
        <v>152</v>
      </c>
      <c r="G184" t="s">
        <v>152</v>
      </c>
      <c r="H184">
        <v>68.2</v>
      </c>
      <c r="I184">
        <v>68.2</v>
      </c>
      <c r="J184">
        <v>71.5</v>
      </c>
      <c r="K184">
        <v>36.299999999999997</v>
      </c>
      <c r="L184">
        <v>32.450000000000003</v>
      </c>
      <c r="M184">
        <v>32.450000000000003</v>
      </c>
      <c r="N184">
        <v>4.0999999999999996</v>
      </c>
      <c r="O184">
        <v>2.0499999999999998</v>
      </c>
      <c r="P184">
        <v>4.0999999999999996</v>
      </c>
      <c r="Q184" t="s">
        <v>355</v>
      </c>
      <c r="R184" t="str">
        <f t="shared" si="37"/>
        <v>Pub FFCounty Court09/05/11 - 31/01/12 YesYes</v>
      </c>
    </row>
    <row r="185" spans="1:18" x14ac:dyDescent="0.25">
      <c r="A185" t="str">
        <f t="shared" si="36"/>
        <v>Pub FFCounty CourtPre 02/04/01NoYes</v>
      </c>
      <c r="B185" t="s">
        <v>81</v>
      </c>
      <c r="C185" t="s">
        <v>158</v>
      </c>
      <c r="D185" t="s">
        <v>86</v>
      </c>
      <c r="E185" t="s">
        <v>134</v>
      </c>
      <c r="F185" t="s">
        <v>162</v>
      </c>
      <c r="G185" t="s">
        <v>152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 t="s">
        <v>356</v>
      </c>
      <c r="R185" t="str">
        <f t="shared" si="37"/>
        <v>Pub FFCounty CourtPre 02/04/01NoYes</v>
      </c>
    </row>
    <row r="186" spans="1:18" x14ac:dyDescent="0.25">
      <c r="A186" t="str">
        <f t="shared" si="36"/>
        <v>Pub FFCounty Court02/04/01 - 08/05/11NoYes</v>
      </c>
      <c r="B186" t="s">
        <v>81</v>
      </c>
      <c r="C186" t="s">
        <v>164</v>
      </c>
      <c r="D186" t="s">
        <v>86</v>
      </c>
      <c r="E186" t="s">
        <v>140</v>
      </c>
      <c r="F186" t="s">
        <v>162</v>
      </c>
      <c r="G186" t="s">
        <v>152</v>
      </c>
      <c r="H186">
        <v>64.900000000000006</v>
      </c>
      <c r="I186">
        <v>64.900000000000006</v>
      </c>
      <c r="J186">
        <v>71.5</v>
      </c>
      <c r="K186">
        <v>36.299999999999997</v>
      </c>
      <c r="L186">
        <v>32.450000000000003</v>
      </c>
      <c r="M186">
        <v>32.450000000000003</v>
      </c>
      <c r="N186">
        <v>4.0999999999999996</v>
      </c>
      <c r="O186">
        <v>2.0499999999999998</v>
      </c>
      <c r="P186">
        <v>4.0999999999999996</v>
      </c>
      <c r="Q186" t="s">
        <v>357</v>
      </c>
      <c r="R186" t="str">
        <f t="shared" si="37"/>
        <v>Pub FFCounty Court02/04/01 - 08/05/11NoYes</v>
      </c>
    </row>
    <row r="187" spans="1:18" x14ac:dyDescent="0.25">
      <c r="A187" t="str">
        <f t="shared" si="36"/>
        <v>Pub FFCounty Court09/05/11 - 31/01/12 NoYes</v>
      </c>
      <c r="B187" t="s">
        <v>81</v>
      </c>
      <c r="C187" t="s">
        <v>165</v>
      </c>
      <c r="D187" t="s">
        <v>86</v>
      </c>
      <c r="E187" t="s">
        <v>141</v>
      </c>
      <c r="F187" t="s">
        <v>162</v>
      </c>
      <c r="G187" t="s">
        <v>152</v>
      </c>
      <c r="H187">
        <v>64.900000000000006</v>
      </c>
      <c r="I187">
        <v>64.900000000000006</v>
      </c>
      <c r="J187">
        <v>71.5</v>
      </c>
      <c r="K187">
        <v>36.299999999999997</v>
      </c>
      <c r="L187">
        <v>32.450000000000003</v>
      </c>
      <c r="M187">
        <v>32.450000000000003</v>
      </c>
      <c r="N187">
        <v>4.0999999999999996</v>
      </c>
      <c r="O187">
        <v>2.0499999999999998</v>
      </c>
      <c r="P187">
        <v>4.0999999999999996</v>
      </c>
      <c r="Q187" t="s">
        <v>358</v>
      </c>
      <c r="R187" t="str">
        <f t="shared" si="37"/>
        <v>Pub FFCounty Court09/05/11 - 31/01/12 NoYes</v>
      </c>
    </row>
    <row r="188" spans="1:18" x14ac:dyDescent="0.25">
      <c r="A188" t="str">
        <f t="shared" si="36"/>
        <v>Pub FFCounty CourtPre 02/04/01YesNo</v>
      </c>
      <c r="B188" t="s">
        <v>81</v>
      </c>
      <c r="C188" t="s">
        <v>158</v>
      </c>
      <c r="D188" t="s">
        <v>86</v>
      </c>
      <c r="E188" t="s">
        <v>134</v>
      </c>
      <c r="F188" t="s">
        <v>152</v>
      </c>
      <c r="G188" t="s">
        <v>162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 t="s">
        <v>359</v>
      </c>
      <c r="R188" t="str">
        <f t="shared" si="37"/>
        <v>Pub FFCounty CourtPre 02/04/01YesNo</v>
      </c>
    </row>
    <row r="189" spans="1:18" x14ac:dyDescent="0.25">
      <c r="A189" t="str">
        <f t="shared" si="36"/>
        <v>Pub FFCounty Court02/04/01 - 08/05/11YesNo</v>
      </c>
      <c r="B189" t="s">
        <v>81</v>
      </c>
      <c r="C189" t="s">
        <v>164</v>
      </c>
      <c r="D189" t="s">
        <v>86</v>
      </c>
      <c r="E189" t="s">
        <v>140</v>
      </c>
      <c r="F189" t="s">
        <v>152</v>
      </c>
      <c r="G189" t="s">
        <v>162</v>
      </c>
      <c r="H189">
        <v>68.2</v>
      </c>
      <c r="I189">
        <v>68.2</v>
      </c>
      <c r="J189">
        <v>71.5</v>
      </c>
      <c r="K189">
        <v>36.299999999999997</v>
      </c>
      <c r="L189">
        <v>32.450000000000003</v>
      </c>
      <c r="M189">
        <v>32.450000000000003</v>
      </c>
      <c r="N189">
        <v>4.0999999999999996</v>
      </c>
      <c r="O189">
        <v>2.0499999999999998</v>
      </c>
      <c r="P189">
        <v>4.0999999999999996</v>
      </c>
      <c r="Q189" t="s">
        <v>360</v>
      </c>
      <c r="R189" t="str">
        <f t="shared" si="37"/>
        <v>Pub FFCounty Court02/04/01 - 08/05/11YesNo</v>
      </c>
    </row>
    <row r="190" spans="1:18" x14ac:dyDescent="0.25">
      <c r="A190" t="str">
        <f t="shared" si="36"/>
        <v>Pub FFCounty Court09/05/11 - 31/01/12 YesNo</v>
      </c>
      <c r="B190" t="s">
        <v>81</v>
      </c>
      <c r="C190" t="s">
        <v>165</v>
      </c>
      <c r="D190" t="s">
        <v>86</v>
      </c>
      <c r="E190" t="s">
        <v>141</v>
      </c>
      <c r="F190" t="s">
        <v>152</v>
      </c>
      <c r="G190" t="s">
        <v>162</v>
      </c>
      <c r="H190">
        <v>68.2</v>
      </c>
      <c r="I190">
        <v>68.2</v>
      </c>
      <c r="J190">
        <v>71.5</v>
      </c>
      <c r="K190">
        <v>36.299999999999997</v>
      </c>
      <c r="L190">
        <v>32.450000000000003</v>
      </c>
      <c r="M190">
        <v>32.450000000000003</v>
      </c>
      <c r="N190">
        <v>4.0999999999999996</v>
      </c>
      <c r="O190">
        <v>2.0499999999999998</v>
      </c>
      <c r="P190">
        <v>4.0999999999999996</v>
      </c>
      <c r="Q190" t="s">
        <v>361</v>
      </c>
      <c r="R190" t="str">
        <f t="shared" si="37"/>
        <v>Pub FFCounty Court09/05/11 - 31/01/12 YesNo</v>
      </c>
    </row>
    <row r="191" spans="1:18" x14ac:dyDescent="0.25">
      <c r="A191" t="str">
        <f t="shared" si="36"/>
        <v>Pub FFCounty CourtPre 02/04/01NoNo</v>
      </c>
      <c r="B191" t="s">
        <v>81</v>
      </c>
      <c r="C191" t="s">
        <v>158</v>
      </c>
      <c r="D191" t="s">
        <v>86</v>
      </c>
      <c r="E191" t="s">
        <v>134</v>
      </c>
      <c r="F191" t="s">
        <v>162</v>
      </c>
      <c r="G191" t="s">
        <v>162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 t="s">
        <v>362</v>
      </c>
      <c r="R191" t="str">
        <f t="shared" si="37"/>
        <v>Pub FFCounty CourtPre 02/04/01NoNo</v>
      </c>
    </row>
    <row r="192" spans="1:18" x14ac:dyDescent="0.25">
      <c r="A192" t="str">
        <f t="shared" si="36"/>
        <v>Pub FFCounty Court02/04/01 - 08/05/11NoNo</v>
      </c>
      <c r="B192" t="s">
        <v>81</v>
      </c>
      <c r="C192" t="s">
        <v>164</v>
      </c>
      <c r="D192" t="s">
        <v>86</v>
      </c>
      <c r="E192" t="s">
        <v>140</v>
      </c>
      <c r="F192" t="s">
        <v>162</v>
      </c>
      <c r="G192" t="s">
        <v>162</v>
      </c>
      <c r="H192">
        <v>64.900000000000006</v>
      </c>
      <c r="I192">
        <v>64.900000000000006</v>
      </c>
      <c r="J192">
        <v>71.5</v>
      </c>
      <c r="K192">
        <v>36.299999999999997</v>
      </c>
      <c r="L192">
        <v>32.450000000000003</v>
      </c>
      <c r="M192">
        <v>32.450000000000003</v>
      </c>
      <c r="N192">
        <v>4.0999999999999996</v>
      </c>
      <c r="O192">
        <v>2.0499999999999998</v>
      </c>
      <c r="P192">
        <v>4.0999999999999996</v>
      </c>
      <c r="Q192" t="s">
        <v>363</v>
      </c>
      <c r="R192" t="str">
        <f t="shared" si="37"/>
        <v>Pub FFCounty Court02/04/01 - 08/05/11NoNo</v>
      </c>
    </row>
    <row r="193" spans="1:18" x14ac:dyDescent="0.25">
      <c r="A193" t="str">
        <f t="shared" si="36"/>
        <v>Pub FFCounty Court09/05/11 - 31/01/12 NoNo</v>
      </c>
      <c r="B193" t="s">
        <v>81</v>
      </c>
      <c r="C193" t="s">
        <v>165</v>
      </c>
      <c r="D193" t="s">
        <v>86</v>
      </c>
      <c r="E193" t="s">
        <v>141</v>
      </c>
      <c r="F193" t="s">
        <v>162</v>
      </c>
      <c r="G193" t="s">
        <v>162</v>
      </c>
      <c r="H193">
        <v>64.900000000000006</v>
      </c>
      <c r="I193">
        <v>64.900000000000006</v>
      </c>
      <c r="J193">
        <v>71.5</v>
      </c>
      <c r="K193">
        <v>36.299999999999997</v>
      </c>
      <c r="L193">
        <v>32.450000000000003</v>
      </c>
      <c r="M193">
        <v>32.450000000000003</v>
      </c>
      <c r="N193">
        <v>4.0999999999999996</v>
      </c>
      <c r="O193">
        <v>2.0499999999999998</v>
      </c>
      <c r="P193">
        <v>4.0999999999999996</v>
      </c>
      <c r="Q193" t="s">
        <v>364</v>
      </c>
      <c r="R193" t="str">
        <f t="shared" si="37"/>
        <v>Pub FFCounty Court09/05/11 - 31/01/12 NoNo</v>
      </c>
    </row>
    <row r="194" spans="1:18" x14ac:dyDescent="0.25">
      <c r="A194" t="str">
        <f t="shared" si="36"/>
        <v>Pub FFHigh CourtPre 02/04/01YesYes</v>
      </c>
      <c r="B194" t="s">
        <v>81</v>
      </c>
      <c r="C194" t="s">
        <v>158</v>
      </c>
      <c r="D194" t="s">
        <v>90</v>
      </c>
      <c r="E194" t="s">
        <v>134</v>
      </c>
      <c r="F194" t="s">
        <v>152</v>
      </c>
      <c r="G194" t="s">
        <v>152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 t="s">
        <v>365</v>
      </c>
      <c r="R194" t="str">
        <f t="shared" si="37"/>
        <v>Pub FFHigh CourtPre 02/04/01YesYes</v>
      </c>
    </row>
    <row r="195" spans="1:18" x14ac:dyDescent="0.25">
      <c r="A195" t="str">
        <f t="shared" si="36"/>
        <v>Pub FFHigh Court02/04/01 - 08/05/11YesYes</v>
      </c>
      <c r="B195" t="s">
        <v>81</v>
      </c>
      <c r="C195" t="s">
        <v>164</v>
      </c>
      <c r="D195" t="s">
        <v>90</v>
      </c>
      <c r="E195" t="s">
        <v>140</v>
      </c>
      <c r="F195" t="s">
        <v>152</v>
      </c>
      <c r="G195" t="s">
        <v>152</v>
      </c>
      <c r="H195">
        <v>77.849999999999994</v>
      </c>
      <c r="I195">
        <v>77.849999999999994</v>
      </c>
      <c r="J195">
        <v>77.849999999999994</v>
      </c>
      <c r="K195">
        <v>41.25</v>
      </c>
      <c r="L195">
        <v>35.75</v>
      </c>
      <c r="M195">
        <v>35.75</v>
      </c>
      <c r="N195">
        <v>4.7</v>
      </c>
      <c r="O195">
        <v>2.35</v>
      </c>
      <c r="P195">
        <v>4.7</v>
      </c>
      <c r="Q195" t="s">
        <v>366</v>
      </c>
      <c r="R195" t="str">
        <f t="shared" si="37"/>
        <v>Pub FFHigh Court02/04/01 - 08/05/11YesYes</v>
      </c>
    </row>
    <row r="196" spans="1:18" x14ac:dyDescent="0.25">
      <c r="A196" t="str">
        <f t="shared" si="36"/>
        <v>Pub FFHigh Court09/05/11 - 31/01/12 YesYes</v>
      </c>
      <c r="B196" t="s">
        <v>81</v>
      </c>
      <c r="C196" t="s">
        <v>165</v>
      </c>
      <c r="D196" t="s">
        <v>90</v>
      </c>
      <c r="E196" t="s">
        <v>141</v>
      </c>
      <c r="F196" t="s">
        <v>152</v>
      </c>
      <c r="G196" t="s">
        <v>152</v>
      </c>
      <c r="H196">
        <v>77.849999999999994</v>
      </c>
      <c r="I196">
        <v>77.849999999999994</v>
      </c>
      <c r="J196">
        <v>77.849999999999994</v>
      </c>
      <c r="K196">
        <v>41.25</v>
      </c>
      <c r="L196">
        <v>35.75</v>
      </c>
      <c r="M196">
        <v>35.75</v>
      </c>
      <c r="N196">
        <v>4.7</v>
      </c>
      <c r="O196">
        <v>2.35</v>
      </c>
      <c r="P196">
        <v>4.7</v>
      </c>
      <c r="Q196" t="s">
        <v>367</v>
      </c>
      <c r="R196" t="str">
        <f t="shared" si="37"/>
        <v>Pub FFHigh Court09/05/11 - 31/01/12 YesYes</v>
      </c>
    </row>
    <row r="197" spans="1:18" x14ac:dyDescent="0.25">
      <c r="A197" t="str">
        <f t="shared" si="36"/>
        <v>Pub FFHigh CourtPre 02/04/01NoYes</v>
      </c>
      <c r="B197" t="s">
        <v>81</v>
      </c>
      <c r="C197" t="s">
        <v>158</v>
      </c>
      <c r="D197" t="s">
        <v>90</v>
      </c>
      <c r="E197" t="s">
        <v>134</v>
      </c>
      <c r="F197" t="s">
        <v>162</v>
      </c>
      <c r="G197" t="s">
        <v>152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 t="s">
        <v>368</v>
      </c>
      <c r="R197" t="str">
        <f t="shared" si="37"/>
        <v>Pub FFHigh CourtPre 02/04/01NoYes</v>
      </c>
    </row>
    <row r="198" spans="1:18" x14ac:dyDescent="0.25">
      <c r="A198" t="str">
        <f t="shared" si="36"/>
        <v>Pub FFHigh Court02/04/01 - 08/05/11NoYes</v>
      </c>
      <c r="B198" t="s">
        <v>81</v>
      </c>
      <c r="C198" t="s">
        <v>164</v>
      </c>
      <c r="D198" t="s">
        <v>90</v>
      </c>
      <c r="E198" t="s">
        <v>140</v>
      </c>
      <c r="F198" t="s">
        <v>162</v>
      </c>
      <c r="G198" t="s">
        <v>152</v>
      </c>
      <c r="H198">
        <v>73.150000000000006</v>
      </c>
      <c r="I198">
        <v>73.150000000000006</v>
      </c>
      <c r="J198">
        <v>73.150000000000006</v>
      </c>
      <c r="K198">
        <v>41.25</v>
      </c>
      <c r="L198">
        <v>35.75</v>
      </c>
      <c r="M198">
        <v>35.75</v>
      </c>
      <c r="N198">
        <v>4.7</v>
      </c>
      <c r="O198">
        <v>2.35</v>
      </c>
      <c r="P198">
        <v>4.7</v>
      </c>
      <c r="Q198" t="s">
        <v>369</v>
      </c>
      <c r="R198" t="str">
        <f t="shared" si="37"/>
        <v>Pub FFHigh Court02/04/01 - 08/05/11NoYes</v>
      </c>
    </row>
    <row r="199" spans="1:18" x14ac:dyDescent="0.25">
      <c r="A199" t="str">
        <f t="shared" si="36"/>
        <v>Pub FFHigh Court09/05/11 - 31/01/12 NoYes</v>
      </c>
      <c r="B199" t="s">
        <v>81</v>
      </c>
      <c r="C199" t="s">
        <v>165</v>
      </c>
      <c r="D199" t="s">
        <v>90</v>
      </c>
      <c r="E199" t="s">
        <v>141</v>
      </c>
      <c r="F199" t="s">
        <v>162</v>
      </c>
      <c r="G199" t="s">
        <v>152</v>
      </c>
      <c r="H199">
        <v>73.150000000000006</v>
      </c>
      <c r="I199">
        <v>73.150000000000006</v>
      </c>
      <c r="J199">
        <v>73.150000000000006</v>
      </c>
      <c r="K199">
        <v>41.25</v>
      </c>
      <c r="L199">
        <v>35.75</v>
      </c>
      <c r="M199">
        <v>35.75</v>
      </c>
      <c r="N199">
        <v>4.7</v>
      </c>
      <c r="O199">
        <v>2.35</v>
      </c>
      <c r="P199">
        <v>4.7</v>
      </c>
      <c r="Q199" t="s">
        <v>370</v>
      </c>
      <c r="R199" t="str">
        <f t="shared" si="37"/>
        <v>Pub FFHigh Court09/05/11 - 31/01/12 NoYes</v>
      </c>
    </row>
    <row r="200" spans="1:18" x14ac:dyDescent="0.25">
      <c r="A200" t="str">
        <f t="shared" si="36"/>
        <v>Pub FFHigh CourtPre 02/04/01YesNo</v>
      </c>
      <c r="B200" t="s">
        <v>81</v>
      </c>
      <c r="C200" t="s">
        <v>158</v>
      </c>
      <c r="D200" t="s">
        <v>90</v>
      </c>
      <c r="E200" t="s">
        <v>134</v>
      </c>
      <c r="F200" t="s">
        <v>152</v>
      </c>
      <c r="G200" t="s">
        <v>162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 t="s">
        <v>371</v>
      </c>
      <c r="R200" t="str">
        <f t="shared" si="37"/>
        <v>Pub FFHigh CourtPre 02/04/01YesNo</v>
      </c>
    </row>
    <row r="201" spans="1:18" x14ac:dyDescent="0.25">
      <c r="A201" t="str">
        <f t="shared" si="36"/>
        <v>Pub FFHigh Court02/04/01 - 08/05/11YesNo</v>
      </c>
      <c r="B201" t="s">
        <v>81</v>
      </c>
      <c r="C201" t="s">
        <v>164</v>
      </c>
      <c r="D201" t="s">
        <v>90</v>
      </c>
      <c r="E201" t="s">
        <v>140</v>
      </c>
      <c r="F201" t="s">
        <v>152</v>
      </c>
      <c r="G201" t="s">
        <v>162</v>
      </c>
      <c r="H201">
        <v>77.849999999999994</v>
      </c>
      <c r="I201">
        <v>77.849999999999994</v>
      </c>
      <c r="J201">
        <v>77.849999999999994</v>
      </c>
      <c r="K201">
        <v>41.25</v>
      </c>
      <c r="L201">
        <v>35.75</v>
      </c>
      <c r="M201">
        <v>35.75</v>
      </c>
      <c r="N201">
        <v>4.7</v>
      </c>
      <c r="O201">
        <v>2.35</v>
      </c>
      <c r="P201">
        <v>4.7</v>
      </c>
      <c r="Q201" t="s">
        <v>372</v>
      </c>
      <c r="R201" t="str">
        <f t="shared" si="37"/>
        <v>Pub FFHigh Court02/04/01 - 08/05/11YesNo</v>
      </c>
    </row>
    <row r="202" spans="1:18" x14ac:dyDescent="0.25">
      <c r="A202" t="str">
        <f t="shared" si="36"/>
        <v>Pub FFHigh Court09/05/11 - 31/01/12 YesNo</v>
      </c>
      <c r="B202" t="s">
        <v>81</v>
      </c>
      <c r="C202" t="s">
        <v>165</v>
      </c>
      <c r="D202" t="s">
        <v>90</v>
      </c>
      <c r="E202" t="s">
        <v>141</v>
      </c>
      <c r="F202" t="s">
        <v>152</v>
      </c>
      <c r="G202" t="s">
        <v>162</v>
      </c>
      <c r="H202">
        <v>77.849999999999994</v>
      </c>
      <c r="I202">
        <v>77.849999999999994</v>
      </c>
      <c r="J202">
        <v>77.849999999999994</v>
      </c>
      <c r="K202">
        <v>41.25</v>
      </c>
      <c r="L202">
        <v>35.75</v>
      </c>
      <c r="M202">
        <v>35.75</v>
      </c>
      <c r="N202">
        <v>4.7</v>
      </c>
      <c r="O202">
        <v>2.35</v>
      </c>
      <c r="P202">
        <v>4.7</v>
      </c>
      <c r="Q202" t="s">
        <v>373</v>
      </c>
      <c r="R202" t="str">
        <f t="shared" si="37"/>
        <v>Pub FFHigh Court09/05/11 - 31/01/12 YesNo</v>
      </c>
    </row>
    <row r="203" spans="1:18" x14ac:dyDescent="0.25">
      <c r="A203" t="str">
        <f t="shared" si="36"/>
        <v>Pub FFHigh CourtPre 02/04/01NoNo</v>
      </c>
      <c r="B203" t="s">
        <v>81</v>
      </c>
      <c r="C203" t="s">
        <v>158</v>
      </c>
      <c r="D203" t="s">
        <v>90</v>
      </c>
      <c r="E203" t="s">
        <v>134</v>
      </c>
      <c r="F203" t="s">
        <v>162</v>
      </c>
      <c r="G203" t="s">
        <v>162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 t="s">
        <v>374</v>
      </c>
      <c r="R203" t="str">
        <f t="shared" si="37"/>
        <v>Pub FFHigh CourtPre 02/04/01NoNo</v>
      </c>
    </row>
    <row r="204" spans="1:18" x14ac:dyDescent="0.25">
      <c r="A204" t="str">
        <f t="shared" si="36"/>
        <v>Pub FFHigh Court02/04/01 - 08/05/11NoNo</v>
      </c>
      <c r="B204" t="s">
        <v>81</v>
      </c>
      <c r="C204" t="s">
        <v>164</v>
      </c>
      <c r="D204" t="s">
        <v>90</v>
      </c>
      <c r="E204" t="s">
        <v>140</v>
      </c>
      <c r="F204" t="s">
        <v>162</v>
      </c>
      <c r="G204" t="s">
        <v>162</v>
      </c>
      <c r="H204">
        <v>73.150000000000006</v>
      </c>
      <c r="I204">
        <v>73.150000000000006</v>
      </c>
      <c r="J204">
        <v>73.150000000000006</v>
      </c>
      <c r="K204">
        <v>41.25</v>
      </c>
      <c r="L204">
        <v>35.75</v>
      </c>
      <c r="M204">
        <v>35.75</v>
      </c>
      <c r="N204">
        <v>4.7</v>
      </c>
      <c r="O204">
        <v>2.35</v>
      </c>
      <c r="P204">
        <v>4.7</v>
      </c>
      <c r="Q204" t="s">
        <v>375</v>
      </c>
      <c r="R204" t="str">
        <f t="shared" si="37"/>
        <v>Pub FFHigh Court02/04/01 - 08/05/11NoNo</v>
      </c>
    </row>
    <row r="205" spans="1:18" x14ac:dyDescent="0.25">
      <c r="A205" t="str">
        <f t="shared" si="36"/>
        <v>Pub FFHigh Court09/05/11 - 31/01/12 NoNo</v>
      </c>
      <c r="B205" t="s">
        <v>81</v>
      </c>
      <c r="C205" t="s">
        <v>165</v>
      </c>
      <c r="D205" t="s">
        <v>90</v>
      </c>
      <c r="E205" t="s">
        <v>141</v>
      </c>
      <c r="F205" t="s">
        <v>162</v>
      </c>
      <c r="G205" t="s">
        <v>162</v>
      </c>
      <c r="H205">
        <v>73.150000000000006</v>
      </c>
      <c r="I205">
        <v>73.150000000000006</v>
      </c>
      <c r="J205">
        <v>73.150000000000006</v>
      </c>
      <c r="K205">
        <v>41.25</v>
      </c>
      <c r="L205">
        <v>35.75</v>
      </c>
      <c r="M205">
        <v>35.75</v>
      </c>
      <c r="N205">
        <v>4.7</v>
      </c>
      <c r="O205">
        <v>2.35</v>
      </c>
      <c r="P205">
        <v>4.7</v>
      </c>
      <c r="Q205" t="s">
        <v>376</v>
      </c>
      <c r="R205" t="str">
        <f t="shared" si="37"/>
        <v>Pub FFHigh Court09/05/11 - 31/01/12 NoNo</v>
      </c>
    </row>
    <row r="206" spans="1:18" x14ac:dyDescent="0.25">
      <c r="A206" t="str">
        <f t="shared" si="36"/>
        <v>Pub FFMagistrates Court01/02/12 - 21/04/14YesYes</v>
      </c>
      <c r="B206" t="s">
        <v>81</v>
      </c>
      <c r="C206" t="s">
        <v>168</v>
      </c>
      <c r="D206" t="s">
        <v>82</v>
      </c>
      <c r="E206" t="s">
        <v>138</v>
      </c>
      <c r="F206" t="s">
        <v>152</v>
      </c>
      <c r="G206" t="s">
        <v>152</v>
      </c>
      <c r="H206">
        <v>61.38</v>
      </c>
      <c r="I206">
        <v>61.38</v>
      </c>
      <c r="J206">
        <v>64.349999999999994</v>
      </c>
      <c r="K206">
        <v>32.67</v>
      </c>
      <c r="L206">
        <v>29.21</v>
      </c>
      <c r="M206">
        <v>29.21</v>
      </c>
      <c r="N206">
        <v>3.69</v>
      </c>
      <c r="O206">
        <v>1.85</v>
      </c>
      <c r="P206">
        <v>3.69</v>
      </c>
      <c r="Q206" t="s">
        <v>377</v>
      </c>
      <c r="R206" t="str">
        <f t="shared" si="37"/>
        <v>Pub FFMagistrates Court01/02/12 - 21/04/14YesYes</v>
      </c>
    </row>
    <row r="207" spans="1:18" x14ac:dyDescent="0.25">
      <c r="A207" t="str">
        <f t="shared" si="36"/>
        <v>Pub FFMagistrates Court01/02/12 - 21/04/14NoYes</v>
      </c>
      <c r="B207" t="s">
        <v>81</v>
      </c>
      <c r="C207" t="s">
        <v>168</v>
      </c>
      <c r="D207" t="s">
        <v>82</v>
      </c>
      <c r="E207" t="s">
        <v>138</v>
      </c>
      <c r="F207" t="s">
        <v>162</v>
      </c>
      <c r="G207" t="s">
        <v>152</v>
      </c>
      <c r="H207">
        <v>58.41</v>
      </c>
      <c r="I207">
        <v>58.41</v>
      </c>
      <c r="J207">
        <v>64.349999999999994</v>
      </c>
      <c r="K207">
        <v>32.67</v>
      </c>
      <c r="L207">
        <v>29.21</v>
      </c>
      <c r="M207">
        <v>29.21</v>
      </c>
      <c r="N207">
        <v>3.69</v>
      </c>
      <c r="O207">
        <v>1.85</v>
      </c>
      <c r="P207">
        <v>3.69</v>
      </c>
      <c r="Q207" t="s">
        <v>378</v>
      </c>
      <c r="R207" t="str">
        <f t="shared" si="37"/>
        <v>Pub FFMagistrates Court01/02/12 - 21/04/14NoYes</v>
      </c>
    </row>
    <row r="208" spans="1:18" x14ac:dyDescent="0.25">
      <c r="A208" t="str">
        <f t="shared" si="36"/>
        <v>Pub FFMagistrates Court01/02/12 - 21/04/14YesNo</v>
      </c>
      <c r="B208" t="s">
        <v>81</v>
      </c>
      <c r="C208" t="s">
        <v>168</v>
      </c>
      <c r="D208" t="s">
        <v>82</v>
      </c>
      <c r="E208" t="s">
        <v>138</v>
      </c>
      <c r="F208" t="s">
        <v>152</v>
      </c>
      <c r="G208" t="s">
        <v>162</v>
      </c>
      <c r="H208">
        <v>61.38</v>
      </c>
      <c r="I208">
        <v>61.38</v>
      </c>
      <c r="J208">
        <v>64.349999999999994</v>
      </c>
      <c r="K208">
        <v>32.67</v>
      </c>
      <c r="L208">
        <v>29.21</v>
      </c>
      <c r="M208">
        <v>29.21</v>
      </c>
      <c r="N208">
        <v>3.69</v>
      </c>
      <c r="O208">
        <v>1.85</v>
      </c>
      <c r="P208">
        <v>3.69</v>
      </c>
      <c r="Q208" t="s">
        <v>379</v>
      </c>
      <c r="R208" t="str">
        <f t="shared" si="37"/>
        <v>Pub FFMagistrates Court01/02/12 - 21/04/14YesNo</v>
      </c>
    </row>
    <row r="209" spans="1:18" x14ac:dyDescent="0.25">
      <c r="A209" t="str">
        <f t="shared" si="36"/>
        <v>Pub FFMagistrates Court01/02/12 - 21/04/14NoNo</v>
      </c>
      <c r="B209" t="s">
        <v>81</v>
      </c>
      <c r="C209" t="s">
        <v>168</v>
      </c>
      <c r="D209" t="s">
        <v>82</v>
      </c>
      <c r="E209" t="s">
        <v>138</v>
      </c>
      <c r="F209" t="s">
        <v>162</v>
      </c>
      <c r="G209" t="s">
        <v>162</v>
      </c>
      <c r="H209">
        <v>58.41</v>
      </c>
      <c r="I209">
        <v>58.41</v>
      </c>
      <c r="J209">
        <v>64.349999999999994</v>
      </c>
      <c r="K209">
        <v>32.67</v>
      </c>
      <c r="L209">
        <v>29.21</v>
      </c>
      <c r="M209">
        <v>29.21</v>
      </c>
      <c r="N209">
        <v>3.69</v>
      </c>
      <c r="O209">
        <v>1.85</v>
      </c>
      <c r="P209">
        <v>3.69</v>
      </c>
      <c r="Q209" t="s">
        <v>380</v>
      </c>
      <c r="R209" t="str">
        <f t="shared" si="37"/>
        <v>Pub FFMagistrates Court01/02/12 - 21/04/14NoNo</v>
      </c>
    </row>
    <row r="210" spans="1:18" x14ac:dyDescent="0.25">
      <c r="A210" t="str">
        <f t="shared" si="36"/>
        <v>Pub FFCounty Court01/02/12 - 21/04/14YesYes</v>
      </c>
      <c r="B210" t="s">
        <v>81</v>
      </c>
      <c r="C210" t="s">
        <v>168</v>
      </c>
      <c r="D210" t="s">
        <v>86</v>
      </c>
      <c r="E210" t="s">
        <v>138</v>
      </c>
      <c r="F210" t="s">
        <v>152</v>
      </c>
      <c r="G210" t="s">
        <v>152</v>
      </c>
      <c r="H210">
        <v>61.38</v>
      </c>
      <c r="I210">
        <v>61.38</v>
      </c>
      <c r="J210">
        <v>64.349999999999994</v>
      </c>
      <c r="K210">
        <v>32.67</v>
      </c>
      <c r="L210">
        <v>29.21</v>
      </c>
      <c r="M210">
        <v>29.21</v>
      </c>
      <c r="N210">
        <v>3.69</v>
      </c>
      <c r="O210">
        <v>1.85</v>
      </c>
      <c r="P210">
        <v>3.69</v>
      </c>
      <c r="Q210" t="s">
        <v>381</v>
      </c>
      <c r="R210" t="str">
        <f t="shared" si="37"/>
        <v>Pub FFCounty Court01/02/12 - 21/04/14YesYes</v>
      </c>
    </row>
    <row r="211" spans="1:18" x14ac:dyDescent="0.25">
      <c r="A211" t="str">
        <f t="shared" ref="A211:A241" si="42">CONCATENATE(B211,D211,E211,F211,G211)</f>
        <v>Pub FFCounty Court01/02/12 - 21/04/14NoYes</v>
      </c>
      <c r="B211" t="s">
        <v>81</v>
      </c>
      <c r="C211" t="s">
        <v>168</v>
      </c>
      <c r="D211" t="s">
        <v>86</v>
      </c>
      <c r="E211" t="s">
        <v>138</v>
      </c>
      <c r="F211" t="s">
        <v>162</v>
      </c>
      <c r="G211" t="s">
        <v>152</v>
      </c>
      <c r="H211">
        <v>58.41</v>
      </c>
      <c r="I211">
        <v>58.41</v>
      </c>
      <c r="J211">
        <v>64.349999999999994</v>
      </c>
      <c r="K211">
        <v>32.67</v>
      </c>
      <c r="L211">
        <v>29.21</v>
      </c>
      <c r="M211">
        <v>29.21</v>
      </c>
      <c r="N211">
        <v>3.69</v>
      </c>
      <c r="O211">
        <v>1.85</v>
      </c>
      <c r="P211">
        <v>3.69</v>
      </c>
      <c r="Q211" t="s">
        <v>382</v>
      </c>
      <c r="R211" t="str">
        <f t="shared" ref="R211:R241" si="43">A211</f>
        <v>Pub FFCounty Court01/02/12 - 21/04/14NoYes</v>
      </c>
    </row>
    <row r="212" spans="1:18" x14ac:dyDescent="0.25">
      <c r="A212" t="str">
        <f t="shared" si="42"/>
        <v>Pub FFCounty Court01/02/12 - 21/04/14YesNo</v>
      </c>
      <c r="B212" t="s">
        <v>81</v>
      </c>
      <c r="C212" t="s">
        <v>168</v>
      </c>
      <c r="D212" t="s">
        <v>86</v>
      </c>
      <c r="E212" t="s">
        <v>138</v>
      </c>
      <c r="F212" t="s">
        <v>152</v>
      </c>
      <c r="G212" t="s">
        <v>162</v>
      </c>
      <c r="H212">
        <v>61.38</v>
      </c>
      <c r="I212">
        <v>61.38</v>
      </c>
      <c r="J212">
        <v>64.349999999999994</v>
      </c>
      <c r="K212">
        <v>32.67</v>
      </c>
      <c r="L212">
        <v>29.21</v>
      </c>
      <c r="M212">
        <v>29.21</v>
      </c>
      <c r="N212">
        <v>3.69</v>
      </c>
      <c r="O212">
        <v>1.85</v>
      </c>
      <c r="P212">
        <v>3.69</v>
      </c>
      <c r="Q212" t="s">
        <v>383</v>
      </c>
      <c r="R212" t="str">
        <f t="shared" si="43"/>
        <v>Pub FFCounty Court01/02/12 - 21/04/14YesNo</v>
      </c>
    </row>
    <row r="213" spans="1:18" x14ac:dyDescent="0.25">
      <c r="A213" t="str">
        <f t="shared" si="42"/>
        <v>Pub FFCounty Court01/02/12 - 21/04/14NoNo</v>
      </c>
      <c r="B213" t="s">
        <v>81</v>
      </c>
      <c r="C213" t="s">
        <v>168</v>
      </c>
      <c r="D213" t="s">
        <v>86</v>
      </c>
      <c r="E213" t="s">
        <v>138</v>
      </c>
      <c r="F213" t="s">
        <v>162</v>
      </c>
      <c r="G213" t="s">
        <v>162</v>
      </c>
      <c r="H213">
        <v>58.41</v>
      </c>
      <c r="I213">
        <v>58.41</v>
      </c>
      <c r="J213">
        <v>64.349999999999994</v>
      </c>
      <c r="K213">
        <v>32.67</v>
      </c>
      <c r="L213">
        <v>29.21</v>
      </c>
      <c r="M213">
        <v>29.21</v>
      </c>
      <c r="N213">
        <v>3.69</v>
      </c>
      <c r="O213">
        <v>1.85</v>
      </c>
      <c r="P213">
        <v>3.69</v>
      </c>
      <c r="Q213" t="s">
        <v>384</v>
      </c>
      <c r="R213" t="str">
        <f t="shared" si="43"/>
        <v>Pub FFCounty Court01/02/12 - 21/04/14NoNo</v>
      </c>
    </row>
    <row r="214" spans="1:18" x14ac:dyDescent="0.25">
      <c r="A214" t="str">
        <f t="shared" si="42"/>
        <v>Pub FFHigh Court01/02/12 - 21/04/14YesYes</v>
      </c>
      <c r="B214" t="s">
        <v>81</v>
      </c>
      <c r="C214" t="s">
        <v>168</v>
      </c>
      <c r="D214" t="s">
        <v>90</v>
      </c>
      <c r="E214" t="s">
        <v>138</v>
      </c>
      <c r="F214" t="s">
        <v>152</v>
      </c>
      <c r="G214" t="s">
        <v>152</v>
      </c>
      <c r="H214">
        <v>70.069999999999993</v>
      </c>
      <c r="I214">
        <v>70.069999999999993</v>
      </c>
      <c r="J214">
        <v>70.069999999999993</v>
      </c>
      <c r="K214">
        <v>37.130000000000003</v>
      </c>
      <c r="L214">
        <v>32.18</v>
      </c>
      <c r="M214">
        <v>32.18</v>
      </c>
      <c r="N214">
        <v>4.2300000000000004</v>
      </c>
      <c r="O214">
        <v>2.12</v>
      </c>
      <c r="P214">
        <v>4.2300000000000004</v>
      </c>
      <c r="Q214" t="s">
        <v>385</v>
      </c>
      <c r="R214" t="str">
        <f t="shared" si="43"/>
        <v>Pub FFHigh Court01/02/12 - 21/04/14YesYes</v>
      </c>
    </row>
    <row r="215" spans="1:18" x14ac:dyDescent="0.25">
      <c r="A215" t="str">
        <f t="shared" si="42"/>
        <v>Pub FFHigh Court01/02/12 - 21/04/14NoYes</v>
      </c>
      <c r="B215" t="s">
        <v>81</v>
      </c>
      <c r="C215" t="s">
        <v>168</v>
      </c>
      <c r="D215" t="s">
        <v>90</v>
      </c>
      <c r="E215" t="s">
        <v>138</v>
      </c>
      <c r="F215" t="s">
        <v>162</v>
      </c>
      <c r="G215" t="s">
        <v>152</v>
      </c>
      <c r="H215">
        <v>65.84</v>
      </c>
      <c r="I215">
        <v>65.84</v>
      </c>
      <c r="J215">
        <v>65.84</v>
      </c>
      <c r="K215">
        <v>37.130000000000003</v>
      </c>
      <c r="L215">
        <v>32.18</v>
      </c>
      <c r="M215">
        <v>32.18</v>
      </c>
      <c r="N215">
        <v>4.2300000000000004</v>
      </c>
      <c r="O215">
        <v>2.12</v>
      </c>
      <c r="P215">
        <v>4.2300000000000004</v>
      </c>
      <c r="Q215" t="s">
        <v>386</v>
      </c>
      <c r="R215" t="str">
        <f t="shared" si="43"/>
        <v>Pub FFHigh Court01/02/12 - 21/04/14NoYes</v>
      </c>
    </row>
    <row r="216" spans="1:18" x14ac:dyDescent="0.25">
      <c r="A216" t="str">
        <f t="shared" si="42"/>
        <v>Pub FFHigh Court01/02/12 - 21/04/14YesNo</v>
      </c>
      <c r="B216" t="s">
        <v>81</v>
      </c>
      <c r="C216" t="s">
        <v>168</v>
      </c>
      <c r="D216" t="s">
        <v>90</v>
      </c>
      <c r="E216" t="s">
        <v>138</v>
      </c>
      <c r="F216" t="s">
        <v>152</v>
      </c>
      <c r="G216" t="s">
        <v>162</v>
      </c>
      <c r="H216">
        <v>70.069999999999993</v>
      </c>
      <c r="I216">
        <v>70.069999999999993</v>
      </c>
      <c r="J216">
        <v>70.069999999999993</v>
      </c>
      <c r="K216">
        <v>37.130000000000003</v>
      </c>
      <c r="L216">
        <v>32.18</v>
      </c>
      <c r="M216">
        <v>32.18</v>
      </c>
      <c r="N216">
        <v>4.2300000000000004</v>
      </c>
      <c r="O216">
        <v>2.12</v>
      </c>
      <c r="P216">
        <v>4.2300000000000004</v>
      </c>
      <c r="Q216" t="s">
        <v>387</v>
      </c>
      <c r="R216" t="str">
        <f t="shared" si="43"/>
        <v>Pub FFHigh Court01/02/12 - 21/04/14YesNo</v>
      </c>
    </row>
    <row r="217" spans="1:18" x14ac:dyDescent="0.25">
      <c r="A217" t="str">
        <f t="shared" si="42"/>
        <v>Pub FFHigh Court01/02/12 - 21/04/14NoNo</v>
      </c>
      <c r="B217" t="s">
        <v>81</v>
      </c>
      <c r="C217" t="s">
        <v>168</v>
      </c>
      <c r="D217" t="s">
        <v>90</v>
      </c>
      <c r="E217" t="s">
        <v>138</v>
      </c>
      <c r="F217" t="s">
        <v>162</v>
      </c>
      <c r="G217" t="s">
        <v>162</v>
      </c>
      <c r="H217">
        <v>65.84</v>
      </c>
      <c r="I217">
        <v>65.84</v>
      </c>
      <c r="J217">
        <v>65.84</v>
      </c>
      <c r="K217">
        <v>37.130000000000003</v>
      </c>
      <c r="L217">
        <v>32.18</v>
      </c>
      <c r="M217">
        <v>32.18</v>
      </c>
      <c r="N217">
        <v>4.2300000000000004</v>
      </c>
      <c r="O217">
        <v>2.12</v>
      </c>
      <c r="P217">
        <v>4.2300000000000004</v>
      </c>
      <c r="Q217" t="s">
        <v>388</v>
      </c>
      <c r="R217" t="str">
        <f t="shared" si="43"/>
        <v>Pub FFHigh Court01/02/12 - 21/04/14NoNo</v>
      </c>
    </row>
    <row r="218" spans="1:18" x14ac:dyDescent="0.25">
      <c r="A218" t="str">
        <f t="shared" si="42"/>
        <v>Pub FFMagistrates Court22/04/14 OnwardsYesYes</v>
      </c>
      <c r="B218" t="s">
        <v>81</v>
      </c>
      <c r="C218" t="s">
        <v>165</v>
      </c>
      <c r="D218" t="s">
        <v>82</v>
      </c>
      <c r="E218" t="s">
        <v>139</v>
      </c>
      <c r="F218" t="s">
        <v>152</v>
      </c>
      <c r="G218" t="s">
        <v>152</v>
      </c>
      <c r="H218">
        <v>55.24</v>
      </c>
      <c r="I218">
        <v>55.24</v>
      </c>
      <c r="J218">
        <v>64.349999999999994</v>
      </c>
      <c r="K218">
        <v>29.4</v>
      </c>
      <c r="L218">
        <v>26.29</v>
      </c>
      <c r="M218">
        <v>26.29</v>
      </c>
      <c r="N218">
        <v>3.69</v>
      </c>
      <c r="O218">
        <v>1.85</v>
      </c>
      <c r="P218">
        <v>3.69</v>
      </c>
      <c r="Q218" t="s">
        <v>389</v>
      </c>
      <c r="R218" t="str">
        <f t="shared" si="43"/>
        <v>Pub FFMagistrates Court22/04/14 OnwardsYesYes</v>
      </c>
    </row>
    <row r="219" spans="1:18" x14ac:dyDescent="0.25">
      <c r="A219" t="str">
        <f t="shared" si="42"/>
        <v>Pub FFMagistrates Court22/04/14 OnwardsNoYes</v>
      </c>
      <c r="B219" t="s">
        <v>81</v>
      </c>
      <c r="C219" t="s">
        <v>165</v>
      </c>
      <c r="D219" t="s">
        <v>82</v>
      </c>
      <c r="E219" t="s">
        <v>139</v>
      </c>
      <c r="F219" t="s">
        <v>162</v>
      </c>
      <c r="G219" t="s">
        <v>152</v>
      </c>
      <c r="H219">
        <v>52.57</v>
      </c>
      <c r="I219">
        <v>52.57</v>
      </c>
      <c r="J219">
        <v>64.349999999999994</v>
      </c>
      <c r="K219">
        <v>29.4</v>
      </c>
      <c r="L219">
        <v>26.29</v>
      </c>
      <c r="M219">
        <v>26.29</v>
      </c>
      <c r="N219">
        <v>3.69</v>
      </c>
      <c r="O219">
        <v>1.85</v>
      </c>
      <c r="P219">
        <v>3.69</v>
      </c>
      <c r="Q219" t="s">
        <v>390</v>
      </c>
      <c r="R219" t="str">
        <f t="shared" si="43"/>
        <v>Pub FFMagistrates Court22/04/14 OnwardsNoYes</v>
      </c>
    </row>
    <row r="220" spans="1:18" x14ac:dyDescent="0.25">
      <c r="A220" t="str">
        <f t="shared" si="42"/>
        <v>Pub FFMagistrates Court22/04/14 OnwardsYesNo</v>
      </c>
      <c r="B220" t="s">
        <v>81</v>
      </c>
      <c r="C220" t="s">
        <v>165</v>
      </c>
      <c r="D220" t="s">
        <v>82</v>
      </c>
      <c r="E220" t="s">
        <v>139</v>
      </c>
      <c r="F220" t="s">
        <v>152</v>
      </c>
      <c r="G220" t="s">
        <v>162</v>
      </c>
      <c r="H220">
        <v>55.24</v>
      </c>
      <c r="I220">
        <v>55.24</v>
      </c>
      <c r="J220">
        <v>64.349999999999994</v>
      </c>
      <c r="K220">
        <v>29.4</v>
      </c>
      <c r="L220">
        <v>26.29</v>
      </c>
      <c r="M220">
        <v>26.29</v>
      </c>
      <c r="N220">
        <v>3.69</v>
      </c>
      <c r="O220">
        <v>1.85</v>
      </c>
      <c r="P220">
        <v>3.69</v>
      </c>
      <c r="Q220" t="s">
        <v>391</v>
      </c>
      <c r="R220" t="str">
        <f t="shared" si="43"/>
        <v>Pub FFMagistrates Court22/04/14 OnwardsYesNo</v>
      </c>
    </row>
    <row r="221" spans="1:18" x14ac:dyDescent="0.25">
      <c r="A221" t="str">
        <f t="shared" si="42"/>
        <v>Pub FFMagistrates Court22/04/14 OnwardsNoNo</v>
      </c>
      <c r="B221" t="s">
        <v>81</v>
      </c>
      <c r="C221" t="s">
        <v>165</v>
      </c>
      <c r="D221" t="s">
        <v>82</v>
      </c>
      <c r="E221" t="s">
        <v>139</v>
      </c>
      <c r="F221" t="s">
        <v>162</v>
      </c>
      <c r="G221" t="s">
        <v>162</v>
      </c>
      <c r="H221">
        <v>52.57</v>
      </c>
      <c r="I221">
        <v>52.57</v>
      </c>
      <c r="J221">
        <v>64.349999999999994</v>
      </c>
      <c r="K221">
        <v>29.4</v>
      </c>
      <c r="L221">
        <v>26.29</v>
      </c>
      <c r="M221">
        <v>26.29</v>
      </c>
      <c r="N221">
        <v>3.69</v>
      </c>
      <c r="O221">
        <v>1.85</v>
      </c>
      <c r="P221">
        <v>3.69</v>
      </c>
      <c r="Q221" t="s">
        <v>392</v>
      </c>
      <c r="R221" t="str">
        <f t="shared" si="43"/>
        <v>Pub FFMagistrates Court22/04/14 OnwardsNoNo</v>
      </c>
    </row>
    <row r="222" spans="1:18" x14ac:dyDescent="0.25">
      <c r="A222" t="str">
        <f t="shared" si="42"/>
        <v>Pub FFCounty Court22/04/14 OnwardsYesYes</v>
      </c>
      <c r="B222" t="s">
        <v>81</v>
      </c>
      <c r="C222" t="s">
        <v>165</v>
      </c>
      <c r="D222" t="s">
        <v>86</v>
      </c>
      <c r="E222" t="s">
        <v>139</v>
      </c>
      <c r="F222" t="s">
        <v>152</v>
      </c>
      <c r="G222" t="s">
        <v>152</v>
      </c>
      <c r="H222">
        <v>55.24</v>
      </c>
      <c r="I222">
        <v>55.24</v>
      </c>
      <c r="J222">
        <v>64.349999999999994</v>
      </c>
      <c r="K222">
        <v>29.4</v>
      </c>
      <c r="L222">
        <v>26.29</v>
      </c>
      <c r="M222">
        <v>26.29</v>
      </c>
      <c r="N222">
        <v>3.69</v>
      </c>
      <c r="O222">
        <v>1.85</v>
      </c>
      <c r="P222">
        <v>3.69</v>
      </c>
      <c r="Q222" t="s">
        <v>393</v>
      </c>
      <c r="R222" t="str">
        <f t="shared" si="43"/>
        <v>Pub FFCounty Court22/04/14 OnwardsYesYes</v>
      </c>
    </row>
    <row r="223" spans="1:18" x14ac:dyDescent="0.25">
      <c r="A223" t="str">
        <f t="shared" si="42"/>
        <v>Pub FFCounty Court22/04/14 OnwardsNoYes</v>
      </c>
      <c r="B223" t="s">
        <v>81</v>
      </c>
      <c r="C223" t="s">
        <v>165</v>
      </c>
      <c r="D223" t="s">
        <v>86</v>
      </c>
      <c r="E223" t="s">
        <v>139</v>
      </c>
      <c r="F223" t="s">
        <v>162</v>
      </c>
      <c r="G223" t="s">
        <v>152</v>
      </c>
      <c r="H223">
        <v>52.57</v>
      </c>
      <c r="I223">
        <v>52.57</v>
      </c>
      <c r="J223">
        <v>64.349999999999994</v>
      </c>
      <c r="K223">
        <v>29.4</v>
      </c>
      <c r="L223">
        <v>26.29</v>
      </c>
      <c r="M223">
        <v>26.29</v>
      </c>
      <c r="N223">
        <v>3.69</v>
      </c>
      <c r="O223">
        <v>1.85</v>
      </c>
      <c r="P223">
        <v>3.69</v>
      </c>
      <c r="Q223" t="s">
        <v>394</v>
      </c>
      <c r="R223" t="str">
        <f t="shared" si="43"/>
        <v>Pub FFCounty Court22/04/14 OnwardsNoYes</v>
      </c>
    </row>
    <row r="224" spans="1:18" x14ac:dyDescent="0.25">
      <c r="A224" t="str">
        <f t="shared" si="42"/>
        <v>Pub FFCounty Court22/04/14 OnwardsYesNo</v>
      </c>
      <c r="B224" t="s">
        <v>81</v>
      </c>
      <c r="C224" t="s">
        <v>165</v>
      </c>
      <c r="D224" t="s">
        <v>86</v>
      </c>
      <c r="E224" t="s">
        <v>139</v>
      </c>
      <c r="F224" t="s">
        <v>152</v>
      </c>
      <c r="G224" t="s">
        <v>162</v>
      </c>
      <c r="H224">
        <v>55.24</v>
      </c>
      <c r="I224">
        <v>55.24</v>
      </c>
      <c r="J224">
        <v>64.349999999999994</v>
      </c>
      <c r="K224">
        <v>29.4</v>
      </c>
      <c r="L224">
        <v>26.29</v>
      </c>
      <c r="M224">
        <v>26.29</v>
      </c>
      <c r="N224">
        <v>3.69</v>
      </c>
      <c r="O224">
        <v>1.85</v>
      </c>
      <c r="P224">
        <v>3.69</v>
      </c>
      <c r="Q224" t="s">
        <v>395</v>
      </c>
      <c r="R224" t="str">
        <f t="shared" si="43"/>
        <v>Pub FFCounty Court22/04/14 OnwardsYesNo</v>
      </c>
    </row>
    <row r="225" spans="1:18" x14ac:dyDescent="0.25">
      <c r="A225" t="str">
        <f t="shared" si="42"/>
        <v>Pub FFCounty Court22/04/14 OnwardsNoNo</v>
      </c>
      <c r="B225" t="s">
        <v>81</v>
      </c>
      <c r="C225" t="s">
        <v>165</v>
      </c>
      <c r="D225" t="s">
        <v>86</v>
      </c>
      <c r="E225" t="s">
        <v>139</v>
      </c>
      <c r="F225" t="s">
        <v>162</v>
      </c>
      <c r="G225" t="s">
        <v>162</v>
      </c>
      <c r="H225">
        <v>52.57</v>
      </c>
      <c r="I225">
        <v>52.57</v>
      </c>
      <c r="J225">
        <v>64.349999999999994</v>
      </c>
      <c r="K225">
        <v>29.4</v>
      </c>
      <c r="L225">
        <v>26.29</v>
      </c>
      <c r="M225">
        <v>26.29</v>
      </c>
      <c r="N225">
        <v>3.69</v>
      </c>
      <c r="O225">
        <v>1.85</v>
      </c>
      <c r="P225">
        <v>3.69</v>
      </c>
      <c r="Q225" t="s">
        <v>396</v>
      </c>
      <c r="R225" t="str">
        <f t="shared" si="43"/>
        <v>Pub FFCounty Court22/04/14 OnwardsNoNo</v>
      </c>
    </row>
    <row r="226" spans="1:18" x14ac:dyDescent="0.25">
      <c r="A226" t="str">
        <f t="shared" si="42"/>
        <v>Pub FFHigh Court22/04/14 OnwardsYesYes</v>
      </c>
      <c r="B226" t="s">
        <v>81</v>
      </c>
      <c r="C226" t="s">
        <v>165</v>
      </c>
      <c r="D226" t="s">
        <v>90</v>
      </c>
      <c r="E226" t="s">
        <v>139</v>
      </c>
      <c r="F226" t="s">
        <v>152</v>
      </c>
      <c r="G226" t="s">
        <v>152</v>
      </c>
      <c r="H226">
        <v>63.06</v>
      </c>
      <c r="I226">
        <v>63.06</v>
      </c>
      <c r="J226">
        <v>70.069999999999993</v>
      </c>
      <c r="K226">
        <v>33.42</v>
      </c>
      <c r="L226">
        <v>28.96</v>
      </c>
      <c r="M226">
        <v>28.96</v>
      </c>
      <c r="N226">
        <v>4.2300000000000004</v>
      </c>
      <c r="O226">
        <v>2.12</v>
      </c>
      <c r="P226">
        <v>4.2300000000000004</v>
      </c>
      <c r="Q226" t="s">
        <v>397</v>
      </c>
      <c r="R226" t="str">
        <f t="shared" si="43"/>
        <v>Pub FFHigh Court22/04/14 OnwardsYesYes</v>
      </c>
    </row>
    <row r="227" spans="1:18" x14ac:dyDescent="0.25">
      <c r="A227" t="str">
        <f t="shared" si="42"/>
        <v>Pub FFHigh Court22/04/14 OnwardsNoYes</v>
      </c>
      <c r="B227" t="s">
        <v>81</v>
      </c>
      <c r="C227" t="s">
        <v>165</v>
      </c>
      <c r="D227" t="s">
        <v>90</v>
      </c>
      <c r="E227" t="s">
        <v>139</v>
      </c>
      <c r="F227" t="s">
        <v>162</v>
      </c>
      <c r="G227" t="s">
        <v>152</v>
      </c>
      <c r="H227">
        <v>59.26</v>
      </c>
      <c r="I227">
        <v>59.26</v>
      </c>
      <c r="J227">
        <v>65.84</v>
      </c>
      <c r="K227">
        <v>33.42</v>
      </c>
      <c r="L227">
        <v>28.96</v>
      </c>
      <c r="M227">
        <v>28.96</v>
      </c>
      <c r="N227">
        <v>4.2300000000000004</v>
      </c>
      <c r="O227">
        <v>2.12</v>
      </c>
      <c r="P227">
        <v>4.2300000000000004</v>
      </c>
      <c r="Q227" t="s">
        <v>398</v>
      </c>
      <c r="R227" t="str">
        <f t="shared" si="43"/>
        <v>Pub FFHigh Court22/04/14 OnwardsNoYes</v>
      </c>
    </row>
    <row r="228" spans="1:18" x14ac:dyDescent="0.25">
      <c r="A228" t="str">
        <f t="shared" si="42"/>
        <v>Pub FFHigh Court22/04/14 OnwardsYesNo</v>
      </c>
      <c r="B228" t="s">
        <v>81</v>
      </c>
      <c r="C228" t="s">
        <v>165</v>
      </c>
      <c r="D228" t="s">
        <v>90</v>
      </c>
      <c r="E228" t="s">
        <v>139</v>
      </c>
      <c r="F228" t="s">
        <v>152</v>
      </c>
      <c r="G228" t="s">
        <v>162</v>
      </c>
      <c r="H228">
        <v>63.06</v>
      </c>
      <c r="I228">
        <v>63.06</v>
      </c>
      <c r="J228">
        <v>70.069999999999993</v>
      </c>
      <c r="K228">
        <v>33.42</v>
      </c>
      <c r="L228">
        <v>28.96</v>
      </c>
      <c r="M228">
        <v>28.96</v>
      </c>
      <c r="N228">
        <v>4.2300000000000004</v>
      </c>
      <c r="O228">
        <v>2.12</v>
      </c>
      <c r="P228">
        <v>4.2300000000000004</v>
      </c>
      <c r="Q228" t="s">
        <v>399</v>
      </c>
      <c r="R228" t="str">
        <f t="shared" si="43"/>
        <v>Pub FFHigh Court22/04/14 OnwardsYesNo</v>
      </c>
    </row>
    <row r="229" spans="1:18" x14ac:dyDescent="0.25">
      <c r="A229" t="str">
        <f t="shared" si="42"/>
        <v>Pub FFHigh Court22/04/14 OnwardsNoNo</v>
      </c>
      <c r="B229" t="s">
        <v>81</v>
      </c>
      <c r="C229" t="s">
        <v>165</v>
      </c>
      <c r="D229" t="s">
        <v>90</v>
      </c>
      <c r="E229" t="s">
        <v>139</v>
      </c>
      <c r="F229" t="s">
        <v>162</v>
      </c>
      <c r="G229" t="s">
        <v>162</v>
      </c>
      <c r="H229">
        <v>59.26</v>
      </c>
      <c r="I229">
        <v>59.26</v>
      </c>
      <c r="J229">
        <v>65.84</v>
      </c>
      <c r="K229">
        <v>33.42</v>
      </c>
      <c r="L229">
        <v>28.96</v>
      </c>
      <c r="M229">
        <v>28.96</v>
      </c>
      <c r="N229">
        <v>4.2300000000000004</v>
      </c>
      <c r="O229">
        <v>2.12</v>
      </c>
      <c r="P229">
        <v>4.2300000000000004</v>
      </c>
      <c r="Q229" t="s">
        <v>400</v>
      </c>
      <c r="R229" t="str">
        <f t="shared" si="43"/>
        <v>Pub FFHigh Court22/04/14 OnwardsNoNo</v>
      </c>
    </row>
    <row r="230" spans="1:18" x14ac:dyDescent="0.25">
      <c r="A230" t="str">
        <f t="shared" si="42"/>
        <v>Fam PublicMagistrates Court22/04/14 OnwardsYesYes</v>
      </c>
      <c r="B230" t="s">
        <v>85</v>
      </c>
      <c r="C230" t="s">
        <v>168</v>
      </c>
      <c r="D230" t="s">
        <v>82</v>
      </c>
      <c r="E230" t="s">
        <v>139</v>
      </c>
      <c r="F230" t="s">
        <v>152</v>
      </c>
      <c r="G230" t="s">
        <v>152</v>
      </c>
      <c r="H230">
        <v>61.38</v>
      </c>
      <c r="I230">
        <v>61.38</v>
      </c>
      <c r="J230">
        <v>64.349999999999994</v>
      </c>
      <c r="K230">
        <v>32.67</v>
      </c>
      <c r="L230">
        <v>29.21</v>
      </c>
      <c r="M230">
        <v>29.21</v>
      </c>
      <c r="N230">
        <v>3.69</v>
      </c>
      <c r="O230">
        <v>1.85</v>
      </c>
      <c r="P230">
        <v>3.69</v>
      </c>
      <c r="Q230" t="s">
        <v>401</v>
      </c>
      <c r="R230" t="str">
        <f t="shared" si="43"/>
        <v>Fam PublicMagistrates Court22/04/14 OnwardsYesYes</v>
      </c>
    </row>
    <row r="231" spans="1:18" x14ac:dyDescent="0.25">
      <c r="A231" t="str">
        <f t="shared" si="42"/>
        <v>Fam PublicMagistrates Court22/04/14 OnwardsNoYes</v>
      </c>
      <c r="B231" t="s">
        <v>85</v>
      </c>
      <c r="C231" t="s">
        <v>168</v>
      </c>
      <c r="D231" t="s">
        <v>82</v>
      </c>
      <c r="E231" t="s">
        <v>139</v>
      </c>
      <c r="F231" t="s">
        <v>162</v>
      </c>
      <c r="G231" t="s">
        <v>152</v>
      </c>
      <c r="H231">
        <v>58.41</v>
      </c>
      <c r="I231">
        <v>58.41</v>
      </c>
      <c r="J231">
        <v>64.349999999999994</v>
      </c>
      <c r="K231">
        <v>32.67</v>
      </c>
      <c r="L231">
        <v>29.21</v>
      </c>
      <c r="M231">
        <v>29.21</v>
      </c>
      <c r="N231">
        <v>3.69</v>
      </c>
      <c r="O231">
        <v>1.85</v>
      </c>
      <c r="P231">
        <v>3.69</v>
      </c>
      <c r="Q231" t="s">
        <v>402</v>
      </c>
      <c r="R231" t="str">
        <f t="shared" si="43"/>
        <v>Fam PublicMagistrates Court22/04/14 OnwardsNoYes</v>
      </c>
    </row>
    <row r="232" spans="1:18" x14ac:dyDescent="0.25">
      <c r="A232" t="str">
        <f t="shared" si="42"/>
        <v>Fam PublicMagistrates Court22/04/14 OnwardsYesNo</v>
      </c>
      <c r="B232" t="s">
        <v>85</v>
      </c>
      <c r="C232" t="s">
        <v>168</v>
      </c>
      <c r="D232" t="s">
        <v>82</v>
      </c>
      <c r="E232" t="s">
        <v>139</v>
      </c>
      <c r="F232" t="s">
        <v>152</v>
      </c>
      <c r="G232" t="s">
        <v>162</v>
      </c>
      <c r="H232">
        <v>61.38</v>
      </c>
      <c r="I232">
        <v>61.38</v>
      </c>
      <c r="J232">
        <v>64.349999999999994</v>
      </c>
      <c r="K232">
        <v>32.67</v>
      </c>
      <c r="L232">
        <v>29.21</v>
      </c>
      <c r="M232">
        <v>29.21</v>
      </c>
      <c r="N232">
        <v>3.69</v>
      </c>
      <c r="O232">
        <v>1.85</v>
      </c>
      <c r="P232">
        <v>3.69</v>
      </c>
      <c r="Q232" t="s">
        <v>403</v>
      </c>
      <c r="R232" t="str">
        <f t="shared" si="43"/>
        <v>Fam PublicMagistrates Court22/04/14 OnwardsYesNo</v>
      </c>
    </row>
    <row r="233" spans="1:18" x14ac:dyDescent="0.25">
      <c r="A233" t="str">
        <f t="shared" si="42"/>
        <v>Fam PublicMagistrates Court22/04/14 OnwardsNoNo</v>
      </c>
      <c r="B233" t="s">
        <v>85</v>
      </c>
      <c r="C233" t="s">
        <v>168</v>
      </c>
      <c r="D233" t="s">
        <v>82</v>
      </c>
      <c r="E233" t="s">
        <v>139</v>
      </c>
      <c r="F233" t="s">
        <v>162</v>
      </c>
      <c r="G233" t="s">
        <v>162</v>
      </c>
      <c r="H233">
        <v>58.41</v>
      </c>
      <c r="I233">
        <v>58.41</v>
      </c>
      <c r="J233">
        <v>64.349999999999994</v>
      </c>
      <c r="K233">
        <v>32.67</v>
      </c>
      <c r="L233">
        <v>29.21</v>
      </c>
      <c r="M233">
        <v>29.21</v>
      </c>
      <c r="N233">
        <v>3.69</v>
      </c>
      <c r="O233">
        <v>1.85</v>
      </c>
      <c r="P233">
        <v>3.69</v>
      </c>
      <c r="Q233" t="s">
        <v>404</v>
      </c>
      <c r="R233" t="str">
        <f t="shared" si="43"/>
        <v>Fam PublicMagistrates Court22/04/14 OnwardsNoNo</v>
      </c>
    </row>
    <row r="234" spans="1:18" x14ac:dyDescent="0.25">
      <c r="A234" t="str">
        <f t="shared" si="42"/>
        <v>Fam PublicCounty Court22/04/14 OnwardsYesYes</v>
      </c>
      <c r="B234" t="s">
        <v>85</v>
      </c>
      <c r="C234" t="s">
        <v>168</v>
      </c>
      <c r="D234" t="s">
        <v>86</v>
      </c>
      <c r="E234" t="s">
        <v>139</v>
      </c>
      <c r="F234" t="s">
        <v>152</v>
      </c>
      <c r="G234" t="s">
        <v>152</v>
      </c>
      <c r="H234">
        <f>H230</f>
        <v>61.38</v>
      </c>
      <c r="I234">
        <f t="shared" ref="I234:P234" si="44">I230</f>
        <v>61.38</v>
      </c>
      <c r="J234">
        <f t="shared" si="44"/>
        <v>64.349999999999994</v>
      </c>
      <c r="K234">
        <f t="shared" si="44"/>
        <v>32.67</v>
      </c>
      <c r="L234">
        <f t="shared" si="44"/>
        <v>29.21</v>
      </c>
      <c r="M234">
        <f t="shared" si="44"/>
        <v>29.21</v>
      </c>
      <c r="N234">
        <f t="shared" si="44"/>
        <v>3.69</v>
      </c>
      <c r="O234">
        <f t="shared" si="44"/>
        <v>1.85</v>
      </c>
      <c r="P234">
        <f t="shared" si="44"/>
        <v>3.69</v>
      </c>
      <c r="Q234" t="s">
        <v>405</v>
      </c>
      <c r="R234" t="str">
        <f t="shared" si="43"/>
        <v>Fam PublicCounty Court22/04/14 OnwardsYesYes</v>
      </c>
    </row>
    <row r="235" spans="1:18" x14ac:dyDescent="0.25">
      <c r="A235" t="str">
        <f t="shared" si="42"/>
        <v>Fam PublicCounty Court22/04/14 OnwardsNoYes</v>
      </c>
      <c r="B235" t="s">
        <v>85</v>
      </c>
      <c r="C235" t="s">
        <v>168</v>
      </c>
      <c r="D235" t="s">
        <v>86</v>
      </c>
      <c r="E235" t="s">
        <v>139</v>
      </c>
      <c r="F235" t="s">
        <v>162</v>
      </c>
      <c r="G235" t="s">
        <v>152</v>
      </c>
      <c r="H235">
        <f t="shared" ref="H235:P237" si="45">H231</f>
        <v>58.41</v>
      </c>
      <c r="I235">
        <f t="shared" si="45"/>
        <v>58.41</v>
      </c>
      <c r="J235">
        <f t="shared" si="45"/>
        <v>64.349999999999994</v>
      </c>
      <c r="K235">
        <f t="shared" si="45"/>
        <v>32.67</v>
      </c>
      <c r="L235">
        <f t="shared" si="45"/>
        <v>29.21</v>
      </c>
      <c r="M235">
        <f t="shared" si="45"/>
        <v>29.21</v>
      </c>
      <c r="N235">
        <f t="shared" si="45"/>
        <v>3.69</v>
      </c>
      <c r="O235">
        <f t="shared" si="45"/>
        <v>1.85</v>
      </c>
      <c r="P235">
        <f t="shared" si="45"/>
        <v>3.69</v>
      </c>
      <c r="Q235" t="s">
        <v>406</v>
      </c>
      <c r="R235" t="str">
        <f t="shared" si="43"/>
        <v>Fam PublicCounty Court22/04/14 OnwardsNoYes</v>
      </c>
    </row>
    <row r="236" spans="1:18" x14ac:dyDescent="0.25">
      <c r="A236" t="str">
        <f t="shared" si="42"/>
        <v>Fam PublicCounty Court22/04/14 OnwardsYesNo</v>
      </c>
      <c r="B236" t="s">
        <v>85</v>
      </c>
      <c r="C236" t="s">
        <v>168</v>
      </c>
      <c r="D236" t="s">
        <v>86</v>
      </c>
      <c r="E236" t="s">
        <v>139</v>
      </c>
      <c r="F236" t="s">
        <v>152</v>
      </c>
      <c r="G236" t="s">
        <v>162</v>
      </c>
      <c r="H236">
        <f t="shared" si="45"/>
        <v>61.38</v>
      </c>
      <c r="I236">
        <f t="shared" si="45"/>
        <v>61.38</v>
      </c>
      <c r="J236">
        <f t="shared" si="45"/>
        <v>64.349999999999994</v>
      </c>
      <c r="K236">
        <f t="shared" si="45"/>
        <v>32.67</v>
      </c>
      <c r="L236">
        <f t="shared" si="45"/>
        <v>29.21</v>
      </c>
      <c r="M236">
        <f t="shared" si="45"/>
        <v>29.21</v>
      </c>
      <c r="N236">
        <f t="shared" si="45"/>
        <v>3.69</v>
      </c>
      <c r="O236">
        <f t="shared" si="45"/>
        <v>1.85</v>
      </c>
      <c r="P236">
        <f t="shared" si="45"/>
        <v>3.69</v>
      </c>
      <c r="Q236" t="s">
        <v>407</v>
      </c>
      <c r="R236" t="str">
        <f t="shared" si="43"/>
        <v>Fam PublicCounty Court22/04/14 OnwardsYesNo</v>
      </c>
    </row>
    <row r="237" spans="1:18" x14ac:dyDescent="0.25">
      <c r="A237" t="str">
        <f t="shared" si="42"/>
        <v>Fam PublicCounty Court22/04/14 OnwardsNoNo</v>
      </c>
      <c r="B237" t="s">
        <v>85</v>
      </c>
      <c r="C237" t="s">
        <v>168</v>
      </c>
      <c r="D237" t="s">
        <v>86</v>
      </c>
      <c r="E237" t="s">
        <v>139</v>
      </c>
      <c r="F237" t="s">
        <v>162</v>
      </c>
      <c r="G237" t="s">
        <v>162</v>
      </c>
      <c r="H237">
        <f t="shared" si="45"/>
        <v>58.41</v>
      </c>
      <c r="I237">
        <f t="shared" si="45"/>
        <v>58.41</v>
      </c>
      <c r="J237">
        <f t="shared" si="45"/>
        <v>64.349999999999994</v>
      </c>
      <c r="K237">
        <f t="shared" si="45"/>
        <v>32.67</v>
      </c>
      <c r="L237">
        <f t="shared" si="45"/>
        <v>29.21</v>
      </c>
      <c r="M237">
        <f t="shared" si="45"/>
        <v>29.21</v>
      </c>
      <c r="N237">
        <f t="shared" si="45"/>
        <v>3.69</v>
      </c>
      <c r="O237">
        <f t="shared" si="45"/>
        <v>1.85</v>
      </c>
      <c r="P237">
        <f t="shared" si="45"/>
        <v>3.69</v>
      </c>
      <c r="Q237" t="s">
        <v>408</v>
      </c>
      <c r="R237" t="str">
        <f t="shared" si="43"/>
        <v>Fam PublicCounty Court22/04/14 OnwardsNoNo</v>
      </c>
    </row>
    <row r="238" spans="1:18" x14ac:dyDescent="0.25">
      <c r="A238" t="str">
        <f t="shared" si="42"/>
        <v>Fam PublicHigh Court22/04/14 OnwardsYesYes</v>
      </c>
      <c r="B238" t="s">
        <v>85</v>
      </c>
      <c r="C238" t="s">
        <v>168</v>
      </c>
      <c r="D238" t="s">
        <v>90</v>
      </c>
      <c r="E238" t="s">
        <v>139</v>
      </c>
      <c r="F238" t="s">
        <v>152</v>
      </c>
      <c r="G238" t="s">
        <v>152</v>
      </c>
      <c r="H238">
        <v>70.069999999999993</v>
      </c>
      <c r="I238">
        <v>70.069999999999993</v>
      </c>
      <c r="J238">
        <v>70.069999999999993</v>
      </c>
      <c r="K238">
        <v>37.130000000000003</v>
      </c>
      <c r="L238">
        <v>32.18</v>
      </c>
      <c r="M238">
        <v>32.18</v>
      </c>
      <c r="N238">
        <v>4.2300000000000004</v>
      </c>
      <c r="O238">
        <v>2.12</v>
      </c>
      <c r="P238">
        <v>4.2300000000000004</v>
      </c>
      <c r="Q238" t="s">
        <v>409</v>
      </c>
      <c r="R238" t="str">
        <f t="shared" si="43"/>
        <v>Fam PublicHigh Court22/04/14 OnwardsYesYes</v>
      </c>
    </row>
    <row r="239" spans="1:18" x14ac:dyDescent="0.25">
      <c r="A239" t="str">
        <f t="shared" si="42"/>
        <v>Fam PublicHigh Court22/04/14 OnwardsNoYes</v>
      </c>
      <c r="B239" t="s">
        <v>85</v>
      </c>
      <c r="C239" t="s">
        <v>168</v>
      </c>
      <c r="D239" t="s">
        <v>90</v>
      </c>
      <c r="E239" t="s">
        <v>139</v>
      </c>
      <c r="F239" t="s">
        <v>162</v>
      </c>
      <c r="G239" t="s">
        <v>152</v>
      </c>
      <c r="H239">
        <v>65.84</v>
      </c>
      <c r="I239">
        <v>65.84</v>
      </c>
      <c r="J239">
        <v>65.84</v>
      </c>
      <c r="K239">
        <v>37.130000000000003</v>
      </c>
      <c r="L239">
        <v>32.18</v>
      </c>
      <c r="M239">
        <v>32.18</v>
      </c>
      <c r="N239">
        <v>4.2300000000000004</v>
      </c>
      <c r="O239">
        <v>2.12</v>
      </c>
      <c r="P239">
        <v>4.2300000000000004</v>
      </c>
      <c r="Q239" t="s">
        <v>410</v>
      </c>
      <c r="R239" t="str">
        <f t="shared" si="43"/>
        <v>Fam PublicHigh Court22/04/14 OnwardsNoYes</v>
      </c>
    </row>
    <row r="240" spans="1:18" x14ac:dyDescent="0.25">
      <c r="A240" t="str">
        <f t="shared" si="42"/>
        <v>Fam PublicHigh Court22/04/14 OnwardsYesNo</v>
      </c>
      <c r="B240" t="s">
        <v>85</v>
      </c>
      <c r="C240" t="s">
        <v>168</v>
      </c>
      <c r="D240" t="s">
        <v>90</v>
      </c>
      <c r="E240" t="s">
        <v>139</v>
      </c>
      <c r="F240" t="s">
        <v>152</v>
      </c>
      <c r="G240" t="s">
        <v>162</v>
      </c>
      <c r="H240">
        <v>70.069999999999993</v>
      </c>
      <c r="I240">
        <v>70.069999999999993</v>
      </c>
      <c r="J240">
        <v>70.069999999999993</v>
      </c>
      <c r="K240">
        <v>37.130000000000003</v>
      </c>
      <c r="L240">
        <v>32.18</v>
      </c>
      <c r="M240">
        <v>32.18</v>
      </c>
      <c r="N240">
        <v>4.2300000000000004</v>
      </c>
      <c r="O240">
        <v>2.12</v>
      </c>
      <c r="P240">
        <v>4.2300000000000004</v>
      </c>
      <c r="Q240" t="s">
        <v>411</v>
      </c>
      <c r="R240" t="str">
        <f t="shared" si="43"/>
        <v>Fam PublicHigh Court22/04/14 OnwardsYesNo</v>
      </c>
    </row>
    <row r="241" spans="1:18" x14ac:dyDescent="0.25">
      <c r="A241" t="str">
        <f t="shared" si="42"/>
        <v>Fam PublicHigh Court22/04/14 OnwardsNoNo</v>
      </c>
      <c r="B241" t="s">
        <v>85</v>
      </c>
      <c r="C241" t="s">
        <v>168</v>
      </c>
      <c r="D241" t="s">
        <v>90</v>
      </c>
      <c r="E241" t="s">
        <v>139</v>
      </c>
      <c r="F241" t="s">
        <v>162</v>
      </c>
      <c r="G241" t="s">
        <v>162</v>
      </c>
      <c r="H241">
        <v>65.84</v>
      </c>
      <c r="I241">
        <v>65.84</v>
      </c>
      <c r="J241">
        <v>65.84</v>
      </c>
      <c r="K241">
        <v>37.130000000000003</v>
      </c>
      <c r="L241">
        <v>32.18</v>
      </c>
      <c r="M241">
        <v>32.18</v>
      </c>
      <c r="N241">
        <v>4.2300000000000004</v>
      </c>
      <c r="O241">
        <v>2.12</v>
      </c>
      <c r="P241">
        <v>4.2300000000000004</v>
      </c>
      <c r="Q241" t="s">
        <v>412</v>
      </c>
      <c r="R241" t="str">
        <f t="shared" si="43"/>
        <v>Fam PublicHigh Court22/04/14 OnwardsNoNo</v>
      </c>
    </row>
    <row r="242" spans="1:18" x14ac:dyDescent="0.25">
      <c r="A242">
        <v>0</v>
      </c>
      <c r="Q242">
        <v>0</v>
      </c>
    </row>
  </sheetData>
  <autoFilter ref="B2:P241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120"/>
  <sheetViews>
    <sheetView showGridLines="0" zoomScale="90" zoomScaleNormal="90" workbookViewId="0">
      <selection activeCell="A4" sqref="A4:J4"/>
    </sheetView>
  </sheetViews>
  <sheetFormatPr defaultRowHeight="15" x14ac:dyDescent="0.25"/>
  <cols>
    <col min="1" max="1" width="22.5703125" customWidth="1"/>
    <col min="2" max="2" width="38.5703125" customWidth="1"/>
    <col min="3" max="3" width="9.140625" customWidth="1"/>
    <col min="4" max="5" width="9.42578125" customWidth="1"/>
    <col min="6" max="6" width="23" bestFit="1" customWidth="1"/>
    <col min="7" max="7" width="8.28515625" customWidth="1"/>
    <col min="8" max="8" width="23.7109375" bestFit="1" customWidth="1"/>
    <col min="9" max="9" width="9.28515625" customWidth="1"/>
    <col min="10" max="10" width="25" customWidth="1"/>
    <col min="12" max="12" width="20.5703125" hidden="1" customWidth="1"/>
    <col min="13" max="14" width="33.28515625" hidden="1" customWidth="1"/>
    <col min="15" max="16" width="0" hidden="1" customWidth="1"/>
  </cols>
  <sheetData>
    <row r="1" spans="1:16" x14ac:dyDescent="0.25">
      <c r="A1" s="27"/>
      <c r="B1" s="28"/>
      <c r="C1" s="28"/>
      <c r="D1" s="29"/>
      <c r="E1" s="28"/>
      <c r="F1" s="30"/>
      <c r="G1" s="30"/>
      <c r="H1" s="30"/>
      <c r="I1" s="30"/>
      <c r="J1" s="30"/>
    </row>
    <row r="2" spans="1:16" ht="26.25" x14ac:dyDescent="0.4">
      <c r="A2" s="153" t="s">
        <v>0</v>
      </c>
      <c r="B2" s="153"/>
      <c r="C2" s="153"/>
      <c r="D2" s="153"/>
      <c r="E2" s="153"/>
      <c r="F2" s="30"/>
      <c r="G2" s="30"/>
      <c r="I2" s="43"/>
      <c r="J2" s="93" t="s">
        <v>58</v>
      </c>
      <c r="L2" s="34" t="s">
        <v>47</v>
      </c>
      <c r="M2" s="37" t="s">
        <v>48</v>
      </c>
      <c r="N2" s="38" t="s">
        <v>49</v>
      </c>
    </row>
    <row r="3" spans="1:16" ht="26.25" x14ac:dyDescent="0.4">
      <c r="A3" s="43" t="s">
        <v>53</v>
      </c>
      <c r="B3" s="119"/>
      <c r="C3" s="119"/>
      <c r="D3" s="119"/>
      <c r="E3" s="119"/>
      <c r="F3" s="30"/>
      <c r="G3" s="30"/>
      <c r="H3" s="43"/>
      <c r="I3" s="43"/>
      <c r="L3" s="34"/>
      <c r="M3" s="40">
        <f>VLOOKUP($H$6,Vlookup!Q:R,2,0)</f>
        <v>0</v>
      </c>
      <c r="N3" s="38"/>
    </row>
    <row r="4" spans="1:16" ht="75" customHeight="1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6"/>
      <c r="L4" s="39" t="s">
        <v>50</v>
      </c>
      <c r="M4">
        <f>VLOOKUP($M$3,Vlookup!$A:$P,O4,0)</f>
        <v>0</v>
      </c>
      <c r="N4" s="41" t="s">
        <v>43</v>
      </c>
      <c r="O4">
        <v>10</v>
      </c>
      <c r="P4">
        <v>1</v>
      </c>
    </row>
    <row r="5" spans="1:16" x14ac:dyDescent="0.25">
      <c r="L5" s="35" t="s">
        <v>42</v>
      </c>
      <c r="M5">
        <f>VLOOKUP($M$3,Vlookup!$A:$P,O5,0)</f>
        <v>0</v>
      </c>
      <c r="N5" s="42" t="s">
        <v>43</v>
      </c>
      <c r="O5">
        <v>8</v>
      </c>
      <c r="P5">
        <v>1</v>
      </c>
    </row>
    <row r="6" spans="1:16" ht="38.25" x14ac:dyDescent="0.25">
      <c r="A6" s="45" t="s">
        <v>65</v>
      </c>
      <c r="B6" s="45" t="s">
        <v>66</v>
      </c>
      <c r="C6" s="45" t="s">
        <v>67</v>
      </c>
      <c r="D6" s="46" t="s">
        <v>25</v>
      </c>
      <c r="F6" s="157" t="s">
        <v>72</v>
      </c>
      <c r="G6" s="158"/>
      <c r="H6" s="159"/>
      <c r="I6" s="160"/>
      <c r="L6" s="35" t="s">
        <v>40</v>
      </c>
      <c r="M6">
        <f>VLOOKUP($M$3,Vlookup!$A:$P,O6,0)</f>
        <v>0</v>
      </c>
      <c r="N6" s="42" t="s">
        <v>41</v>
      </c>
      <c r="O6">
        <v>8</v>
      </c>
      <c r="P6">
        <v>1</v>
      </c>
    </row>
    <row r="7" spans="1:16" x14ac:dyDescent="0.25">
      <c r="A7" s="32" t="s">
        <v>62</v>
      </c>
      <c r="B7" s="95"/>
      <c r="C7" s="94">
        <f>M13</f>
        <v>0</v>
      </c>
      <c r="D7" s="33">
        <f>B7*C7</f>
        <v>0</v>
      </c>
      <c r="F7" s="161"/>
      <c r="G7" s="162"/>
      <c r="H7" s="162"/>
      <c r="I7" s="163"/>
      <c r="L7" s="35" t="s">
        <v>46</v>
      </c>
      <c r="M7">
        <f>VLOOKUP($M$3,Vlookup!$A:$P,O7,0)</f>
        <v>0</v>
      </c>
      <c r="N7" s="42" t="s">
        <v>43</v>
      </c>
      <c r="O7">
        <v>8</v>
      </c>
      <c r="P7">
        <v>1</v>
      </c>
    </row>
    <row r="8" spans="1:16" x14ac:dyDescent="0.25">
      <c r="A8" s="32" t="s">
        <v>63</v>
      </c>
      <c r="B8" s="47"/>
      <c r="C8" s="94">
        <f>M14</f>
        <v>0</v>
      </c>
      <c r="D8" s="33">
        <f>B8*C8</f>
        <v>0</v>
      </c>
      <c r="F8" s="102" t="s">
        <v>171</v>
      </c>
      <c r="G8" s="94">
        <f>M5</f>
        <v>0</v>
      </c>
      <c r="H8" s="102" t="s">
        <v>122</v>
      </c>
      <c r="I8" s="94">
        <f>M8</f>
        <v>0</v>
      </c>
      <c r="L8" s="35" t="s">
        <v>44</v>
      </c>
      <c r="M8">
        <f>VLOOKUP($M$3,Vlookup!$A:$P,O8,0)</f>
        <v>0</v>
      </c>
      <c r="N8" s="42" t="s">
        <v>43</v>
      </c>
      <c r="O8">
        <v>11</v>
      </c>
      <c r="P8">
        <v>1</v>
      </c>
    </row>
    <row r="9" spans="1:16" x14ac:dyDescent="0.25">
      <c r="A9" s="32" t="s">
        <v>64</v>
      </c>
      <c r="B9" s="47"/>
      <c r="C9" s="94">
        <f>M13</f>
        <v>0</v>
      </c>
      <c r="D9" s="33">
        <f>B9*C9</f>
        <v>0</v>
      </c>
      <c r="F9" s="102" t="s">
        <v>50</v>
      </c>
      <c r="G9" s="94">
        <f>M4</f>
        <v>0</v>
      </c>
      <c r="H9" s="102" t="s">
        <v>415</v>
      </c>
      <c r="I9" s="96"/>
      <c r="L9" s="35" t="s">
        <v>45</v>
      </c>
      <c r="M9">
        <f>VLOOKUP($M$3,Vlookup!$A:$P,O9,0)</f>
        <v>0</v>
      </c>
      <c r="N9" s="42" t="s">
        <v>41</v>
      </c>
      <c r="O9">
        <v>12</v>
      </c>
      <c r="P9">
        <v>1</v>
      </c>
    </row>
    <row r="10" spans="1:16" x14ac:dyDescent="0.25">
      <c r="A10" s="103"/>
      <c r="B10" s="103"/>
      <c r="C10" s="104"/>
      <c r="D10" s="105"/>
      <c r="E10" s="48"/>
      <c r="F10" s="102" t="s">
        <v>172</v>
      </c>
      <c r="G10" s="94">
        <f>M9</f>
        <v>0</v>
      </c>
      <c r="H10" s="102" t="s">
        <v>416</v>
      </c>
      <c r="I10" s="118"/>
      <c r="L10" s="35" t="s">
        <v>51</v>
      </c>
      <c r="M10">
        <f>VLOOKUP($M$3,Vlookup!$A:$P,O10,0)</f>
        <v>0</v>
      </c>
      <c r="N10" s="42" t="s">
        <v>41</v>
      </c>
      <c r="O10">
        <v>12</v>
      </c>
      <c r="P10">
        <v>1</v>
      </c>
    </row>
    <row r="11" spans="1:16" s="48" customFormat="1" x14ac:dyDescent="0.25">
      <c r="A11" s="103"/>
      <c r="B11" s="103"/>
      <c r="C11" s="104"/>
      <c r="D11" s="105"/>
      <c r="F11" s="108"/>
      <c r="G11" s="109"/>
      <c r="H11" s="110"/>
      <c r="I11" s="110"/>
      <c r="J11" s="111"/>
      <c r="L11" s="112" t="s">
        <v>71</v>
      </c>
      <c r="M11" s="113">
        <f>I9</f>
        <v>0</v>
      </c>
      <c r="N11" s="114" t="s">
        <v>43</v>
      </c>
      <c r="P11" s="48">
        <v>2</v>
      </c>
    </row>
    <row r="12" spans="1:16" s="48" customFormat="1" x14ac:dyDescent="0.25">
      <c r="A12" s="106" t="s">
        <v>54</v>
      </c>
      <c r="B12" s="107">
        <f>F12+H12+J12</f>
        <v>0</v>
      </c>
      <c r="C12" s="104"/>
      <c r="D12" s="103" t="s">
        <v>173</v>
      </c>
      <c r="F12" s="107">
        <f>SUM(F15:F23, D7:D9)</f>
        <v>0</v>
      </c>
      <c r="G12" s="109"/>
      <c r="H12" s="107">
        <f>SUM(H15:H23)</f>
        <v>0</v>
      </c>
      <c r="I12" s="110"/>
      <c r="J12" s="107">
        <f>SUM(J15:J23)</f>
        <v>0</v>
      </c>
      <c r="L12" s="112" t="s">
        <v>24</v>
      </c>
      <c r="M12" s="113"/>
      <c r="N12" s="114" t="s">
        <v>41</v>
      </c>
      <c r="P12" s="48">
        <v>3</v>
      </c>
    </row>
    <row r="13" spans="1:16" s="48" customFormat="1" x14ac:dyDescent="0.25">
      <c r="L13" s="112" t="s">
        <v>413</v>
      </c>
      <c r="M13" s="48">
        <f>VLOOKUP($M$3,Vlookup!$A:$P,O13,0)</f>
        <v>0</v>
      </c>
      <c r="N13" s="114"/>
      <c r="O13" s="48">
        <v>14</v>
      </c>
    </row>
    <row r="14" spans="1:16" s="48" customFormat="1" ht="26.25" x14ac:dyDescent="0.25">
      <c r="A14" s="115" t="s">
        <v>36</v>
      </c>
      <c r="B14" s="115" t="s">
        <v>55</v>
      </c>
      <c r="C14" s="115" t="s">
        <v>35</v>
      </c>
      <c r="D14" s="116" t="s">
        <v>37</v>
      </c>
      <c r="E14" s="115" t="s">
        <v>38</v>
      </c>
      <c r="F14" s="115" t="s">
        <v>39</v>
      </c>
      <c r="G14" s="117"/>
      <c r="H14" s="115" t="s">
        <v>170</v>
      </c>
      <c r="I14" s="117"/>
      <c r="J14" s="115" t="s">
        <v>417</v>
      </c>
      <c r="L14" s="112" t="s">
        <v>414</v>
      </c>
      <c r="M14" s="48">
        <f>VLOOKUP($M$3,Vlookup!$A:$P,O14,0)</f>
        <v>0</v>
      </c>
      <c r="N14" s="114"/>
      <c r="O14" s="48">
        <v>15</v>
      </c>
    </row>
    <row r="15" spans="1:16" x14ac:dyDescent="0.25">
      <c r="A15" s="97"/>
      <c r="B15" s="97"/>
      <c r="C15" s="98"/>
      <c r="D15" s="101">
        <f>VLOOKUP(A15,L:M,2,0)</f>
        <v>0</v>
      </c>
      <c r="E15" s="98"/>
      <c r="F15" s="101">
        <f>IF(G15=2,0,(IF(G15=1,D15*C15,0)+IF(I15="Y",C15*D15*$I$10,0)))</f>
        <v>0</v>
      </c>
      <c r="G15" s="99">
        <f>VLOOKUP(A15,L:P,5,0)</f>
        <v>0</v>
      </c>
      <c r="H15" s="101">
        <f>IF(G15=1,0,IF(G15=2,D15*C15,0)+IF(I15="Y",C15*D15*$I$10,0))</f>
        <v>0</v>
      </c>
      <c r="I15" s="99" t="str">
        <f>IF(E15="Y", VLOOKUP(A15,L:N,3,0), "N")</f>
        <v>N</v>
      </c>
      <c r="J15" s="100"/>
      <c r="L15" s="35">
        <v>0</v>
      </c>
      <c r="M15" s="36"/>
      <c r="N15" s="42"/>
    </row>
    <row r="16" spans="1:16" x14ac:dyDescent="0.25">
      <c r="A16" s="97"/>
      <c r="B16" s="97"/>
      <c r="C16" s="98"/>
      <c r="D16" s="101">
        <f t="shared" ref="D16:D79" si="0">VLOOKUP(A16,L:M,2,0)</f>
        <v>0</v>
      </c>
      <c r="E16" s="98"/>
      <c r="F16" s="101">
        <f t="shared" ref="F16:F79" si="1">IF(G16=2,0,(IF(G16=1,D16*C16,0)+IF(I16="Y",C16*D16*$I$10,0)))</f>
        <v>0</v>
      </c>
      <c r="G16" s="99">
        <f t="shared" ref="G16:G79" si="2">VLOOKUP(A16,L:P,5,0)</f>
        <v>0</v>
      </c>
      <c r="H16" s="101">
        <f t="shared" ref="H16:H79" si="3">IF(G16=1,0,IF(G16=2,D16*C16,0)+IF(I16="Y",C16*D16*$I$10,0))</f>
        <v>0</v>
      </c>
      <c r="I16" s="99" t="str">
        <f t="shared" ref="I16:I79" si="4">IF(E16="Y", VLOOKUP(A16,L:N,3,0), "N")</f>
        <v>N</v>
      </c>
      <c r="J16" s="100"/>
      <c r="L16" s="30"/>
      <c r="M16" s="36"/>
      <c r="N16" s="42"/>
    </row>
    <row r="17" spans="1:14" x14ac:dyDescent="0.25">
      <c r="A17" s="97"/>
      <c r="B17" s="97"/>
      <c r="C17" s="98"/>
      <c r="D17" s="101">
        <f t="shared" si="0"/>
        <v>0</v>
      </c>
      <c r="E17" s="98"/>
      <c r="F17" s="101">
        <f t="shared" si="1"/>
        <v>0</v>
      </c>
      <c r="G17" s="99">
        <f t="shared" si="2"/>
        <v>0</v>
      </c>
      <c r="H17" s="101">
        <f t="shared" si="3"/>
        <v>0</v>
      </c>
      <c r="I17" s="99" t="str">
        <f t="shared" si="4"/>
        <v>N</v>
      </c>
      <c r="J17" s="100"/>
      <c r="L17" s="31" t="s">
        <v>52</v>
      </c>
      <c r="M17" s="36"/>
      <c r="N17" s="42"/>
    </row>
    <row r="18" spans="1:14" x14ac:dyDescent="0.25">
      <c r="A18" s="97"/>
      <c r="B18" s="97"/>
      <c r="C18" s="98"/>
      <c r="D18" s="101">
        <f t="shared" si="0"/>
        <v>0</v>
      </c>
      <c r="E18" s="98"/>
      <c r="F18" s="101">
        <f t="shared" si="1"/>
        <v>0</v>
      </c>
      <c r="G18" s="99">
        <f t="shared" si="2"/>
        <v>0</v>
      </c>
      <c r="H18" s="101">
        <f t="shared" si="3"/>
        <v>0</v>
      </c>
      <c r="I18" s="99" t="str">
        <f t="shared" si="4"/>
        <v>N</v>
      </c>
      <c r="J18" s="100"/>
      <c r="L18" s="30" t="s">
        <v>43</v>
      </c>
      <c r="M18" s="30"/>
      <c r="N18" s="30"/>
    </row>
    <row r="19" spans="1:14" x14ac:dyDescent="0.25">
      <c r="A19" s="97"/>
      <c r="B19" s="97"/>
      <c r="C19" s="98"/>
      <c r="D19" s="101">
        <f t="shared" si="0"/>
        <v>0</v>
      </c>
      <c r="E19" s="98"/>
      <c r="F19" s="101">
        <f t="shared" si="1"/>
        <v>0</v>
      </c>
      <c r="G19" s="99">
        <f t="shared" si="2"/>
        <v>0</v>
      </c>
      <c r="H19" s="101">
        <f t="shared" si="3"/>
        <v>0</v>
      </c>
      <c r="I19" s="99" t="str">
        <f t="shared" si="4"/>
        <v>N</v>
      </c>
      <c r="J19" s="100"/>
      <c r="L19" s="30" t="s">
        <v>41</v>
      </c>
      <c r="M19" s="30"/>
      <c r="N19" s="30"/>
    </row>
    <row r="20" spans="1:14" x14ac:dyDescent="0.25">
      <c r="A20" s="97"/>
      <c r="B20" s="97"/>
      <c r="C20" s="98"/>
      <c r="D20" s="101">
        <f t="shared" si="0"/>
        <v>0</v>
      </c>
      <c r="E20" s="98"/>
      <c r="F20" s="101">
        <f t="shared" si="1"/>
        <v>0</v>
      </c>
      <c r="G20" s="99">
        <f t="shared" si="2"/>
        <v>0</v>
      </c>
      <c r="H20" s="101">
        <f t="shared" si="3"/>
        <v>0</v>
      </c>
      <c r="I20" s="99" t="str">
        <f t="shared" si="4"/>
        <v>N</v>
      </c>
      <c r="J20" s="100"/>
      <c r="M20" s="30"/>
      <c r="N20" s="30"/>
    </row>
    <row r="21" spans="1:14" x14ac:dyDescent="0.25">
      <c r="A21" s="97"/>
      <c r="B21" s="97"/>
      <c r="C21" s="98"/>
      <c r="D21" s="101">
        <f t="shared" si="0"/>
        <v>0</v>
      </c>
      <c r="E21" s="98"/>
      <c r="F21" s="101">
        <f t="shared" si="1"/>
        <v>0</v>
      </c>
      <c r="G21" s="99">
        <f t="shared" si="2"/>
        <v>0</v>
      </c>
      <c r="H21" s="101">
        <f t="shared" si="3"/>
        <v>0</v>
      </c>
      <c r="I21" s="99" t="str">
        <f t="shared" si="4"/>
        <v>N</v>
      </c>
      <c r="J21" s="100"/>
      <c r="M21" s="30"/>
      <c r="N21" s="30"/>
    </row>
    <row r="22" spans="1:14" x14ac:dyDescent="0.25">
      <c r="A22" s="97"/>
      <c r="B22" s="97"/>
      <c r="C22" s="98"/>
      <c r="D22" s="101">
        <f t="shared" si="0"/>
        <v>0</v>
      </c>
      <c r="E22" s="98"/>
      <c r="F22" s="101">
        <f t="shared" si="1"/>
        <v>0</v>
      </c>
      <c r="G22" s="99">
        <f t="shared" si="2"/>
        <v>0</v>
      </c>
      <c r="H22" s="101">
        <f t="shared" si="3"/>
        <v>0</v>
      </c>
      <c r="I22" s="99" t="str">
        <f t="shared" si="4"/>
        <v>N</v>
      </c>
      <c r="J22" s="100"/>
    </row>
    <row r="23" spans="1:14" x14ac:dyDescent="0.25">
      <c r="A23" s="97"/>
      <c r="B23" s="97"/>
      <c r="C23" s="98"/>
      <c r="D23" s="101">
        <f t="shared" si="0"/>
        <v>0</v>
      </c>
      <c r="E23" s="98"/>
      <c r="F23" s="101">
        <f t="shared" si="1"/>
        <v>0</v>
      </c>
      <c r="G23" s="99">
        <f t="shared" si="2"/>
        <v>0</v>
      </c>
      <c r="H23" s="101">
        <f t="shared" si="3"/>
        <v>0</v>
      </c>
      <c r="I23" s="99" t="str">
        <f t="shared" si="4"/>
        <v>N</v>
      </c>
      <c r="J23" s="100"/>
    </row>
    <row r="24" spans="1:14" x14ac:dyDescent="0.25">
      <c r="A24" s="97"/>
      <c r="B24" s="97"/>
      <c r="C24" s="98"/>
      <c r="D24" s="101">
        <f t="shared" si="0"/>
        <v>0</v>
      </c>
      <c r="E24" s="98"/>
      <c r="F24" s="101">
        <f t="shared" si="1"/>
        <v>0</v>
      </c>
      <c r="G24" s="99">
        <f t="shared" si="2"/>
        <v>0</v>
      </c>
      <c r="H24" s="101">
        <f t="shared" si="3"/>
        <v>0</v>
      </c>
      <c r="I24" s="99" t="str">
        <f t="shared" si="4"/>
        <v>N</v>
      </c>
      <c r="J24" s="100"/>
    </row>
    <row r="25" spans="1:14" x14ac:dyDescent="0.25">
      <c r="A25" s="97"/>
      <c r="B25" s="97"/>
      <c r="C25" s="98"/>
      <c r="D25" s="101">
        <f t="shared" si="0"/>
        <v>0</v>
      </c>
      <c r="E25" s="98"/>
      <c r="F25" s="101">
        <f t="shared" si="1"/>
        <v>0</v>
      </c>
      <c r="G25" s="99">
        <f t="shared" si="2"/>
        <v>0</v>
      </c>
      <c r="H25" s="101">
        <f t="shared" si="3"/>
        <v>0</v>
      </c>
      <c r="I25" s="99" t="str">
        <f t="shared" si="4"/>
        <v>N</v>
      </c>
      <c r="J25" s="100"/>
    </row>
    <row r="26" spans="1:14" x14ac:dyDescent="0.25">
      <c r="A26" s="97"/>
      <c r="B26" s="97"/>
      <c r="C26" s="98"/>
      <c r="D26" s="101">
        <f t="shared" si="0"/>
        <v>0</v>
      </c>
      <c r="E26" s="98"/>
      <c r="F26" s="101">
        <f t="shared" si="1"/>
        <v>0</v>
      </c>
      <c r="G26" s="99">
        <f t="shared" si="2"/>
        <v>0</v>
      </c>
      <c r="H26" s="101">
        <f t="shared" si="3"/>
        <v>0</v>
      </c>
      <c r="I26" s="99" t="str">
        <f t="shared" si="4"/>
        <v>N</v>
      </c>
      <c r="J26" s="100"/>
    </row>
    <row r="27" spans="1:14" x14ac:dyDescent="0.25">
      <c r="A27" s="97"/>
      <c r="B27" s="97"/>
      <c r="C27" s="98"/>
      <c r="D27" s="101">
        <f t="shared" si="0"/>
        <v>0</v>
      </c>
      <c r="E27" s="98"/>
      <c r="F27" s="101">
        <f t="shared" si="1"/>
        <v>0</v>
      </c>
      <c r="G27" s="99">
        <f t="shared" si="2"/>
        <v>0</v>
      </c>
      <c r="H27" s="101">
        <f t="shared" si="3"/>
        <v>0</v>
      </c>
      <c r="I27" s="99" t="str">
        <f t="shared" si="4"/>
        <v>N</v>
      </c>
      <c r="J27" s="100"/>
    </row>
    <row r="28" spans="1:14" x14ac:dyDescent="0.25">
      <c r="A28" s="97"/>
      <c r="B28" s="97"/>
      <c r="C28" s="98"/>
      <c r="D28" s="101">
        <f t="shared" si="0"/>
        <v>0</v>
      </c>
      <c r="E28" s="98"/>
      <c r="F28" s="101">
        <f t="shared" si="1"/>
        <v>0</v>
      </c>
      <c r="G28" s="99">
        <f t="shared" si="2"/>
        <v>0</v>
      </c>
      <c r="H28" s="101">
        <f t="shared" si="3"/>
        <v>0</v>
      </c>
      <c r="I28" s="99" t="str">
        <f t="shared" si="4"/>
        <v>N</v>
      </c>
      <c r="J28" s="100"/>
    </row>
    <row r="29" spans="1:14" x14ac:dyDescent="0.25">
      <c r="A29" s="97"/>
      <c r="B29" s="97"/>
      <c r="C29" s="98"/>
      <c r="D29" s="101">
        <f t="shared" si="0"/>
        <v>0</v>
      </c>
      <c r="E29" s="98"/>
      <c r="F29" s="101">
        <f t="shared" si="1"/>
        <v>0</v>
      </c>
      <c r="G29" s="99">
        <f t="shared" si="2"/>
        <v>0</v>
      </c>
      <c r="H29" s="101">
        <f t="shared" si="3"/>
        <v>0</v>
      </c>
      <c r="I29" s="99" t="str">
        <f t="shared" si="4"/>
        <v>N</v>
      </c>
      <c r="J29" s="100"/>
      <c r="L29" t="s">
        <v>127</v>
      </c>
    </row>
    <row r="30" spans="1:14" x14ac:dyDescent="0.25">
      <c r="A30" s="97"/>
      <c r="B30" s="97"/>
      <c r="C30" s="98"/>
      <c r="D30" s="101">
        <f t="shared" si="0"/>
        <v>0</v>
      </c>
      <c r="E30" s="98"/>
      <c r="F30" s="101">
        <f t="shared" si="1"/>
        <v>0</v>
      </c>
      <c r="G30" s="99">
        <f t="shared" si="2"/>
        <v>0</v>
      </c>
      <c r="H30" s="101">
        <f t="shared" si="3"/>
        <v>0</v>
      </c>
      <c r="I30" s="99" t="str">
        <f t="shared" si="4"/>
        <v>N</v>
      </c>
      <c r="J30" s="100"/>
      <c r="L30" t="s">
        <v>128</v>
      </c>
    </row>
    <row r="31" spans="1:14" x14ac:dyDescent="0.25">
      <c r="A31" s="97"/>
      <c r="B31" s="97"/>
      <c r="C31" s="98"/>
      <c r="D31" s="101">
        <f t="shared" si="0"/>
        <v>0</v>
      </c>
      <c r="E31" s="98"/>
      <c r="F31" s="101">
        <f t="shared" si="1"/>
        <v>0</v>
      </c>
      <c r="G31" s="99">
        <f t="shared" si="2"/>
        <v>0</v>
      </c>
      <c r="H31" s="101">
        <f t="shared" si="3"/>
        <v>0</v>
      </c>
      <c r="I31" s="99" t="str">
        <f t="shared" si="4"/>
        <v>N</v>
      </c>
      <c r="J31" s="100"/>
      <c r="L31" t="s">
        <v>64</v>
      </c>
    </row>
    <row r="32" spans="1:14" x14ac:dyDescent="0.25">
      <c r="A32" s="97"/>
      <c r="B32" s="97"/>
      <c r="C32" s="98"/>
      <c r="D32" s="101">
        <f t="shared" si="0"/>
        <v>0</v>
      </c>
      <c r="E32" s="98"/>
      <c r="F32" s="101">
        <f t="shared" si="1"/>
        <v>0</v>
      </c>
      <c r="G32" s="99">
        <f t="shared" si="2"/>
        <v>0</v>
      </c>
      <c r="H32" s="101">
        <f t="shared" si="3"/>
        <v>0</v>
      </c>
      <c r="I32" s="99" t="str">
        <f t="shared" si="4"/>
        <v>N</v>
      </c>
      <c r="J32" s="100"/>
    </row>
    <row r="33" spans="1:10" x14ac:dyDescent="0.25">
      <c r="A33" s="97"/>
      <c r="B33" s="97"/>
      <c r="C33" s="98"/>
      <c r="D33" s="101">
        <f t="shared" si="0"/>
        <v>0</v>
      </c>
      <c r="E33" s="98"/>
      <c r="F33" s="101">
        <f t="shared" si="1"/>
        <v>0</v>
      </c>
      <c r="G33" s="99">
        <f t="shared" si="2"/>
        <v>0</v>
      </c>
      <c r="H33" s="101">
        <f t="shared" si="3"/>
        <v>0</v>
      </c>
      <c r="I33" s="99" t="str">
        <f t="shared" si="4"/>
        <v>N</v>
      </c>
      <c r="J33" s="100"/>
    </row>
    <row r="34" spans="1:10" x14ac:dyDescent="0.25">
      <c r="A34" s="97"/>
      <c r="B34" s="97"/>
      <c r="C34" s="98"/>
      <c r="D34" s="101">
        <f t="shared" si="0"/>
        <v>0</v>
      </c>
      <c r="E34" s="98"/>
      <c r="F34" s="101">
        <f t="shared" si="1"/>
        <v>0</v>
      </c>
      <c r="G34" s="99">
        <f t="shared" si="2"/>
        <v>0</v>
      </c>
      <c r="H34" s="101">
        <f t="shared" si="3"/>
        <v>0</v>
      </c>
      <c r="I34" s="99" t="str">
        <f t="shared" si="4"/>
        <v>N</v>
      </c>
      <c r="J34" s="100"/>
    </row>
    <row r="35" spans="1:10" x14ac:dyDescent="0.25">
      <c r="A35" s="97"/>
      <c r="B35" s="97"/>
      <c r="C35" s="98"/>
      <c r="D35" s="101">
        <f t="shared" si="0"/>
        <v>0</v>
      </c>
      <c r="E35" s="98"/>
      <c r="F35" s="101">
        <f t="shared" si="1"/>
        <v>0</v>
      </c>
      <c r="G35" s="99">
        <f t="shared" si="2"/>
        <v>0</v>
      </c>
      <c r="H35" s="101">
        <f t="shared" si="3"/>
        <v>0</v>
      </c>
      <c r="I35" s="99" t="str">
        <f t="shared" si="4"/>
        <v>N</v>
      </c>
      <c r="J35" s="100"/>
    </row>
    <row r="36" spans="1:10" x14ac:dyDescent="0.25">
      <c r="A36" s="97"/>
      <c r="B36" s="97"/>
      <c r="C36" s="98"/>
      <c r="D36" s="101">
        <f t="shared" si="0"/>
        <v>0</v>
      </c>
      <c r="E36" s="98"/>
      <c r="F36" s="101">
        <f t="shared" si="1"/>
        <v>0</v>
      </c>
      <c r="G36" s="99">
        <f t="shared" si="2"/>
        <v>0</v>
      </c>
      <c r="H36" s="101">
        <f t="shared" si="3"/>
        <v>0</v>
      </c>
      <c r="I36" s="99" t="str">
        <f t="shared" si="4"/>
        <v>N</v>
      </c>
      <c r="J36" s="100"/>
    </row>
    <row r="37" spans="1:10" x14ac:dyDescent="0.25">
      <c r="A37" s="97"/>
      <c r="B37" s="97"/>
      <c r="C37" s="98"/>
      <c r="D37" s="101">
        <f t="shared" si="0"/>
        <v>0</v>
      </c>
      <c r="E37" s="98"/>
      <c r="F37" s="101">
        <f t="shared" si="1"/>
        <v>0</v>
      </c>
      <c r="G37" s="99">
        <f t="shared" si="2"/>
        <v>0</v>
      </c>
      <c r="H37" s="101">
        <f t="shared" si="3"/>
        <v>0</v>
      </c>
      <c r="I37" s="99" t="str">
        <f t="shared" si="4"/>
        <v>N</v>
      </c>
      <c r="J37" s="100"/>
    </row>
    <row r="38" spans="1:10" x14ac:dyDescent="0.25">
      <c r="A38" s="97"/>
      <c r="B38" s="97"/>
      <c r="C38" s="98"/>
      <c r="D38" s="101">
        <f t="shared" si="0"/>
        <v>0</v>
      </c>
      <c r="E38" s="98"/>
      <c r="F38" s="101">
        <f t="shared" si="1"/>
        <v>0</v>
      </c>
      <c r="G38" s="99">
        <f t="shared" si="2"/>
        <v>0</v>
      </c>
      <c r="H38" s="101">
        <f t="shared" si="3"/>
        <v>0</v>
      </c>
      <c r="I38" s="99" t="str">
        <f t="shared" si="4"/>
        <v>N</v>
      </c>
      <c r="J38" s="100"/>
    </row>
    <row r="39" spans="1:10" x14ac:dyDescent="0.25">
      <c r="A39" s="97"/>
      <c r="B39" s="97"/>
      <c r="C39" s="98"/>
      <c r="D39" s="101">
        <f t="shared" si="0"/>
        <v>0</v>
      </c>
      <c r="E39" s="98"/>
      <c r="F39" s="101">
        <f t="shared" si="1"/>
        <v>0</v>
      </c>
      <c r="G39" s="99">
        <f t="shared" si="2"/>
        <v>0</v>
      </c>
      <c r="H39" s="101">
        <f t="shared" si="3"/>
        <v>0</v>
      </c>
      <c r="I39" s="99" t="str">
        <f t="shared" si="4"/>
        <v>N</v>
      </c>
      <c r="J39" s="100"/>
    </row>
    <row r="40" spans="1:10" x14ac:dyDescent="0.25">
      <c r="A40" s="97"/>
      <c r="B40" s="97"/>
      <c r="C40" s="98"/>
      <c r="D40" s="101">
        <f t="shared" si="0"/>
        <v>0</v>
      </c>
      <c r="E40" s="98"/>
      <c r="F40" s="101">
        <f t="shared" si="1"/>
        <v>0</v>
      </c>
      <c r="G40" s="99">
        <f t="shared" si="2"/>
        <v>0</v>
      </c>
      <c r="H40" s="101">
        <f t="shared" si="3"/>
        <v>0</v>
      </c>
      <c r="I40" s="99" t="str">
        <f t="shared" si="4"/>
        <v>N</v>
      </c>
      <c r="J40" s="100"/>
    </row>
    <row r="41" spans="1:10" x14ac:dyDescent="0.25">
      <c r="A41" s="97"/>
      <c r="B41" s="97"/>
      <c r="C41" s="98"/>
      <c r="D41" s="101">
        <f t="shared" si="0"/>
        <v>0</v>
      </c>
      <c r="E41" s="98"/>
      <c r="F41" s="101">
        <f t="shared" si="1"/>
        <v>0</v>
      </c>
      <c r="G41" s="99">
        <f t="shared" si="2"/>
        <v>0</v>
      </c>
      <c r="H41" s="101">
        <f t="shared" si="3"/>
        <v>0</v>
      </c>
      <c r="I41" s="99" t="str">
        <f t="shared" si="4"/>
        <v>N</v>
      </c>
      <c r="J41" s="100"/>
    </row>
    <row r="42" spans="1:10" x14ac:dyDescent="0.25">
      <c r="A42" s="97"/>
      <c r="B42" s="97"/>
      <c r="C42" s="98"/>
      <c r="D42" s="101">
        <f t="shared" si="0"/>
        <v>0</v>
      </c>
      <c r="E42" s="98"/>
      <c r="F42" s="101">
        <f t="shared" si="1"/>
        <v>0</v>
      </c>
      <c r="G42" s="99">
        <f t="shared" si="2"/>
        <v>0</v>
      </c>
      <c r="H42" s="101">
        <f t="shared" si="3"/>
        <v>0</v>
      </c>
      <c r="I42" s="99" t="str">
        <f t="shared" si="4"/>
        <v>N</v>
      </c>
      <c r="J42" s="100"/>
    </row>
    <row r="43" spans="1:10" x14ac:dyDescent="0.25">
      <c r="A43" s="97"/>
      <c r="B43" s="97"/>
      <c r="C43" s="98"/>
      <c r="D43" s="101">
        <f t="shared" si="0"/>
        <v>0</v>
      </c>
      <c r="E43" s="98"/>
      <c r="F43" s="101">
        <f t="shared" si="1"/>
        <v>0</v>
      </c>
      <c r="G43" s="99">
        <f t="shared" si="2"/>
        <v>0</v>
      </c>
      <c r="H43" s="101">
        <f t="shared" si="3"/>
        <v>0</v>
      </c>
      <c r="I43" s="99" t="str">
        <f t="shared" si="4"/>
        <v>N</v>
      </c>
      <c r="J43" s="100"/>
    </row>
    <row r="44" spans="1:10" x14ac:dyDescent="0.25">
      <c r="A44" s="97"/>
      <c r="B44" s="97"/>
      <c r="C44" s="98"/>
      <c r="D44" s="101">
        <f t="shared" si="0"/>
        <v>0</v>
      </c>
      <c r="E44" s="98"/>
      <c r="F44" s="101">
        <f t="shared" si="1"/>
        <v>0</v>
      </c>
      <c r="G44" s="99">
        <f t="shared" si="2"/>
        <v>0</v>
      </c>
      <c r="H44" s="101">
        <f t="shared" si="3"/>
        <v>0</v>
      </c>
      <c r="I44" s="99" t="str">
        <f t="shared" si="4"/>
        <v>N</v>
      </c>
      <c r="J44" s="100"/>
    </row>
    <row r="45" spans="1:10" x14ac:dyDescent="0.25">
      <c r="A45" s="97"/>
      <c r="B45" s="97"/>
      <c r="C45" s="98"/>
      <c r="D45" s="101">
        <f t="shared" si="0"/>
        <v>0</v>
      </c>
      <c r="E45" s="98"/>
      <c r="F45" s="101">
        <f t="shared" si="1"/>
        <v>0</v>
      </c>
      <c r="G45" s="99">
        <f t="shared" si="2"/>
        <v>0</v>
      </c>
      <c r="H45" s="101">
        <f t="shared" si="3"/>
        <v>0</v>
      </c>
      <c r="I45" s="99" t="str">
        <f t="shared" si="4"/>
        <v>N</v>
      </c>
      <c r="J45" s="100"/>
    </row>
    <row r="46" spans="1:10" x14ac:dyDescent="0.25">
      <c r="A46" s="97"/>
      <c r="B46" s="97"/>
      <c r="C46" s="98"/>
      <c r="D46" s="101">
        <f t="shared" si="0"/>
        <v>0</v>
      </c>
      <c r="E46" s="98"/>
      <c r="F46" s="101">
        <f t="shared" si="1"/>
        <v>0</v>
      </c>
      <c r="G46" s="99">
        <f t="shared" si="2"/>
        <v>0</v>
      </c>
      <c r="H46" s="101">
        <f t="shared" si="3"/>
        <v>0</v>
      </c>
      <c r="I46" s="99" t="str">
        <f t="shared" si="4"/>
        <v>N</v>
      </c>
      <c r="J46" s="100"/>
    </row>
    <row r="47" spans="1:10" x14ac:dyDescent="0.25">
      <c r="A47" s="97"/>
      <c r="B47" s="97"/>
      <c r="C47" s="98"/>
      <c r="D47" s="101">
        <f t="shared" si="0"/>
        <v>0</v>
      </c>
      <c r="E47" s="98"/>
      <c r="F47" s="101">
        <f t="shared" si="1"/>
        <v>0</v>
      </c>
      <c r="G47" s="99">
        <f t="shared" si="2"/>
        <v>0</v>
      </c>
      <c r="H47" s="101">
        <f t="shared" si="3"/>
        <v>0</v>
      </c>
      <c r="I47" s="99" t="str">
        <f t="shared" si="4"/>
        <v>N</v>
      </c>
      <c r="J47" s="100"/>
    </row>
    <row r="48" spans="1:10" x14ac:dyDescent="0.25">
      <c r="A48" s="97"/>
      <c r="B48" s="97"/>
      <c r="C48" s="98"/>
      <c r="D48" s="101">
        <f t="shared" si="0"/>
        <v>0</v>
      </c>
      <c r="E48" s="98"/>
      <c r="F48" s="101">
        <f t="shared" si="1"/>
        <v>0</v>
      </c>
      <c r="G48" s="99">
        <f t="shared" si="2"/>
        <v>0</v>
      </c>
      <c r="H48" s="101">
        <f t="shared" si="3"/>
        <v>0</v>
      </c>
      <c r="I48" s="99" t="str">
        <f t="shared" si="4"/>
        <v>N</v>
      </c>
      <c r="J48" s="100"/>
    </row>
    <row r="49" spans="1:10" x14ac:dyDescent="0.25">
      <c r="A49" s="97"/>
      <c r="B49" s="97"/>
      <c r="C49" s="98"/>
      <c r="D49" s="101">
        <f t="shared" si="0"/>
        <v>0</v>
      </c>
      <c r="E49" s="98"/>
      <c r="F49" s="101">
        <f t="shared" si="1"/>
        <v>0</v>
      </c>
      <c r="G49" s="99">
        <f t="shared" si="2"/>
        <v>0</v>
      </c>
      <c r="H49" s="101">
        <f t="shared" si="3"/>
        <v>0</v>
      </c>
      <c r="I49" s="99" t="str">
        <f t="shared" si="4"/>
        <v>N</v>
      </c>
      <c r="J49" s="100"/>
    </row>
    <row r="50" spans="1:10" x14ac:dyDescent="0.25">
      <c r="A50" s="97"/>
      <c r="B50" s="97"/>
      <c r="C50" s="98"/>
      <c r="D50" s="101">
        <f t="shared" si="0"/>
        <v>0</v>
      </c>
      <c r="E50" s="98"/>
      <c r="F50" s="101">
        <f t="shared" si="1"/>
        <v>0</v>
      </c>
      <c r="G50" s="99">
        <f t="shared" si="2"/>
        <v>0</v>
      </c>
      <c r="H50" s="101">
        <f t="shared" si="3"/>
        <v>0</v>
      </c>
      <c r="I50" s="99" t="str">
        <f t="shared" si="4"/>
        <v>N</v>
      </c>
      <c r="J50" s="100"/>
    </row>
    <row r="51" spans="1:10" x14ac:dyDescent="0.25">
      <c r="A51" s="97"/>
      <c r="B51" s="97"/>
      <c r="C51" s="98"/>
      <c r="D51" s="101">
        <f t="shared" si="0"/>
        <v>0</v>
      </c>
      <c r="E51" s="98"/>
      <c r="F51" s="101">
        <f t="shared" si="1"/>
        <v>0</v>
      </c>
      <c r="G51" s="99">
        <f t="shared" si="2"/>
        <v>0</v>
      </c>
      <c r="H51" s="101">
        <f t="shared" si="3"/>
        <v>0</v>
      </c>
      <c r="I51" s="99" t="str">
        <f t="shared" si="4"/>
        <v>N</v>
      </c>
      <c r="J51" s="100"/>
    </row>
    <row r="52" spans="1:10" x14ac:dyDescent="0.25">
      <c r="A52" s="97"/>
      <c r="B52" s="97"/>
      <c r="C52" s="98"/>
      <c r="D52" s="101">
        <f t="shared" si="0"/>
        <v>0</v>
      </c>
      <c r="E52" s="98"/>
      <c r="F52" s="101">
        <f t="shared" si="1"/>
        <v>0</v>
      </c>
      <c r="G52" s="99">
        <f t="shared" si="2"/>
        <v>0</v>
      </c>
      <c r="H52" s="101">
        <f t="shared" si="3"/>
        <v>0</v>
      </c>
      <c r="I52" s="99" t="str">
        <f t="shared" si="4"/>
        <v>N</v>
      </c>
      <c r="J52" s="100"/>
    </row>
    <row r="53" spans="1:10" x14ac:dyDescent="0.25">
      <c r="A53" s="97"/>
      <c r="B53" s="97"/>
      <c r="C53" s="98"/>
      <c r="D53" s="101">
        <f t="shared" si="0"/>
        <v>0</v>
      </c>
      <c r="E53" s="98"/>
      <c r="F53" s="101">
        <f t="shared" si="1"/>
        <v>0</v>
      </c>
      <c r="G53" s="99">
        <f t="shared" si="2"/>
        <v>0</v>
      </c>
      <c r="H53" s="101">
        <f t="shared" si="3"/>
        <v>0</v>
      </c>
      <c r="I53" s="99" t="str">
        <f t="shared" si="4"/>
        <v>N</v>
      </c>
      <c r="J53" s="100"/>
    </row>
    <row r="54" spans="1:10" x14ac:dyDescent="0.25">
      <c r="A54" s="97"/>
      <c r="B54" s="97"/>
      <c r="C54" s="98"/>
      <c r="D54" s="101">
        <f t="shared" si="0"/>
        <v>0</v>
      </c>
      <c r="E54" s="98"/>
      <c r="F54" s="101">
        <f t="shared" si="1"/>
        <v>0</v>
      </c>
      <c r="G54" s="99">
        <f t="shared" si="2"/>
        <v>0</v>
      </c>
      <c r="H54" s="101">
        <f t="shared" si="3"/>
        <v>0</v>
      </c>
      <c r="I54" s="99" t="str">
        <f t="shared" si="4"/>
        <v>N</v>
      </c>
      <c r="J54" s="100"/>
    </row>
    <row r="55" spans="1:10" x14ac:dyDescent="0.25">
      <c r="A55" s="97"/>
      <c r="B55" s="97"/>
      <c r="C55" s="98"/>
      <c r="D55" s="101">
        <f t="shared" si="0"/>
        <v>0</v>
      </c>
      <c r="E55" s="98"/>
      <c r="F55" s="101">
        <f t="shared" si="1"/>
        <v>0</v>
      </c>
      <c r="G55" s="99">
        <f t="shared" si="2"/>
        <v>0</v>
      </c>
      <c r="H55" s="101">
        <f t="shared" si="3"/>
        <v>0</v>
      </c>
      <c r="I55" s="99" t="str">
        <f t="shared" si="4"/>
        <v>N</v>
      </c>
      <c r="J55" s="100"/>
    </row>
    <row r="56" spans="1:10" x14ac:dyDescent="0.25">
      <c r="A56" s="97"/>
      <c r="B56" s="97"/>
      <c r="C56" s="98"/>
      <c r="D56" s="101">
        <f t="shared" si="0"/>
        <v>0</v>
      </c>
      <c r="E56" s="98"/>
      <c r="F56" s="101">
        <f t="shared" si="1"/>
        <v>0</v>
      </c>
      <c r="G56" s="99">
        <f t="shared" si="2"/>
        <v>0</v>
      </c>
      <c r="H56" s="101">
        <f t="shared" si="3"/>
        <v>0</v>
      </c>
      <c r="I56" s="99" t="str">
        <f t="shared" si="4"/>
        <v>N</v>
      </c>
      <c r="J56" s="100"/>
    </row>
    <row r="57" spans="1:10" x14ac:dyDescent="0.25">
      <c r="A57" s="97"/>
      <c r="B57" s="97"/>
      <c r="C57" s="98"/>
      <c r="D57" s="101">
        <f t="shared" si="0"/>
        <v>0</v>
      </c>
      <c r="E57" s="98"/>
      <c r="F57" s="101">
        <f t="shared" si="1"/>
        <v>0</v>
      </c>
      <c r="G57" s="99">
        <f t="shared" si="2"/>
        <v>0</v>
      </c>
      <c r="H57" s="101">
        <f t="shared" si="3"/>
        <v>0</v>
      </c>
      <c r="I57" s="99" t="str">
        <f t="shared" si="4"/>
        <v>N</v>
      </c>
      <c r="J57" s="100"/>
    </row>
    <row r="58" spans="1:10" x14ac:dyDescent="0.25">
      <c r="A58" s="97"/>
      <c r="B58" s="97"/>
      <c r="C58" s="98"/>
      <c r="D58" s="101">
        <f t="shared" si="0"/>
        <v>0</v>
      </c>
      <c r="E58" s="98"/>
      <c r="F58" s="101">
        <f t="shared" si="1"/>
        <v>0</v>
      </c>
      <c r="G58" s="99">
        <f t="shared" si="2"/>
        <v>0</v>
      </c>
      <c r="H58" s="101">
        <f t="shared" si="3"/>
        <v>0</v>
      </c>
      <c r="I58" s="99" t="str">
        <f t="shared" si="4"/>
        <v>N</v>
      </c>
      <c r="J58" s="100"/>
    </row>
    <row r="59" spans="1:10" x14ac:dyDescent="0.25">
      <c r="A59" s="97"/>
      <c r="B59" s="97"/>
      <c r="C59" s="98"/>
      <c r="D59" s="101">
        <f t="shared" si="0"/>
        <v>0</v>
      </c>
      <c r="E59" s="98"/>
      <c r="F59" s="101">
        <f t="shared" si="1"/>
        <v>0</v>
      </c>
      <c r="G59" s="99">
        <f t="shared" si="2"/>
        <v>0</v>
      </c>
      <c r="H59" s="101">
        <f t="shared" si="3"/>
        <v>0</v>
      </c>
      <c r="I59" s="99" t="str">
        <f t="shared" si="4"/>
        <v>N</v>
      </c>
      <c r="J59" s="100"/>
    </row>
    <row r="60" spans="1:10" x14ac:dyDescent="0.25">
      <c r="A60" s="97"/>
      <c r="B60" s="97"/>
      <c r="C60" s="98"/>
      <c r="D60" s="101">
        <f t="shared" si="0"/>
        <v>0</v>
      </c>
      <c r="E60" s="98"/>
      <c r="F60" s="101">
        <f t="shared" si="1"/>
        <v>0</v>
      </c>
      <c r="G60" s="99">
        <f t="shared" si="2"/>
        <v>0</v>
      </c>
      <c r="H60" s="101">
        <f t="shared" si="3"/>
        <v>0</v>
      </c>
      <c r="I60" s="99" t="str">
        <f t="shared" si="4"/>
        <v>N</v>
      </c>
      <c r="J60" s="100"/>
    </row>
    <row r="61" spans="1:10" x14ac:dyDescent="0.25">
      <c r="A61" s="97"/>
      <c r="B61" s="97"/>
      <c r="C61" s="98"/>
      <c r="D61" s="101">
        <f t="shared" si="0"/>
        <v>0</v>
      </c>
      <c r="E61" s="98"/>
      <c r="F61" s="101">
        <f t="shared" si="1"/>
        <v>0</v>
      </c>
      <c r="G61" s="99">
        <f t="shared" si="2"/>
        <v>0</v>
      </c>
      <c r="H61" s="101">
        <f t="shared" si="3"/>
        <v>0</v>
      </c>
      <c r="I61" s="99" t="str">
        <f t="shared" si="4"/>
        <v>N</v>
      </c>
      <c r="J61" s="100"/>
    </row>
    <row r="62" spans="1:10" x14ac:dyDescent="0.25">
      <c r="A62" s="97"/>
      <c r="B62" s="97"/>
      <c r="C62" s="98"/>
      <c r="D62" s="101">
        <f t="shared" si="0"/>
        <v>0</v>
      </c>
      <c r="E62" s="98"/>
      <c r="F62" s="101">
        <f t="shared" si="1"/>
        <v>0</v>
      </c>
      <c r="G62" s="99">
        <f t="shared" si="2"/>
        <v>0</v>
      </c>
      <c r="H62" s="101">
        <f t="shared" si="3"/>
        <v>0</v>
      </c>
      <c r="I62" s="99" t="str">
        <f t="shared" si="4"/>
        <v>N</v>
      </c>
      <c r="J62" s="100"/>
    </row>
    <row r="63" spans="1:10" x14ac:dyDescent="0.25">
      <c r="A63" s="97"/>
      <c r="B63" s="97"/>
      <c r="C63" s="98"/>
      <c r="D63" s="101">
        <f t="shared" si="0"/>
        <v>0</v>
      </c>
      <c r="E63" s="98"/>
      <c r="F63" s="101">
        <f t="shared" si="1"/>
        <v>0</v>
      </c>
      <c r="G63" s="99">
        <f t="shared" si="2"/>
        <v>0</v>
      </c>
      <c r="H63" s="101">
        <f t="shared" si="3"/>
        <v>0</v>
      </c>
      <c r="I63" s="99" t="str">
        <f t="shared" si="4"/>
        <v>N</v>
      </c>
      <c r="J63" s="100"/>
    </row>
    <row r="64" spans="1:10" x14ac:dyDescent="0.25">
      <c r="A64" s="97"/>
      <c r="B64" s="97"/>
      <c r="C64" s="98"/>
      <c r="D64" s="101">
        <f t="shared" si="0"/>
        <v>0</v>
      </c>
      <c r="E64" s="98"/>
      <c r="F64" s="101">
        <f t="shared" si="1"/>
        <v>0</v>
      </c>
      <c r="G64" s="99">
        <f t="shared" si="2"/>
        <v>0</v>
      </c>
      <c r="H64" s="101">
        <f t="shared" si="3"/>
        <v>0</v>
      </c>
      <c r="I64" s="99" t="str">
        <f t="shared" si="4"/>
        <v>N</v>
      </c>
      <c r="J64" s="100"/>
    </row>
    <row r="65" spans="1:10" x14ac:dyDescent="0.25">
      <c r="A65" s="97"/>
      <c r="B65" s="97"/>
      <c r="C65" s="98"/>
      <c r="D65" s="101">
        <f t="shared" si="0"/>
        <v>0</v>
      </c>
      <c r="E65" s="98"/>
      <c r="F65" s="101">
        <f t="shared" si="1"/>
        <v>0</v>
      </c>
      <c r="G65" s="99">
        <f t="shared" si="2"/>
        <v>0</v>
      </c>
      <c r="H65" s="101">
        <f t="shared" si="3"/>
        <v>0</v>
      </c>
      <c r="I65" s="99" t="str">
        <f t="shared" si="4"/>
        <v>N</v>
      </c>
      <c r="J65" s="100"/>
    </row>
    <row r="66" spans="1:10" x14ac:dyDescent="0.25">
      <c r="A66" s="97"/>
      <c r="B66" s="97"/>
      <c r="C66" s="98"/>
      <c r="D66" s="101">
        <f t="shared" si="0"/>
        <v>0</v>
      </c>
      <c r="E66" s="98"/>
      <c r="F66" s="101">
        <f t="shared" si="1"/>
        <v>0</v>
      </c>
      <c r="G66" s="99">
        <f t="shared" si="2"/>
        <v>0</v>
      </c>
      <c r="H66" s="101">
        <f t="shared" si="3"/>
        <v>0</v>
      </c>
      <c r="I66" s="99" t="str">
        <f t="shared" si="4"/>
        <v>N</v>
      </c>
      <c r="J66" s="100"/>
    </row>
    <row r="67" spans="1:10" x14ac:dyDescent="0.25">
      <c r="A67" s="97"/>
      <c r="B67" s="97"/>
      <c r="C67" s="98"/>
      <c r="D67" s="101">
        <f t="shared" si="0"/>
        <v>0</v>
      </c>
      <c r="E67" s="98"/>
      <c r="F67" s="101">
        <f t="shared" si="1"/>
        <v>0</v>
      </c>
      <c r="G67" s="99">
        <f t="shared" si="2"/>
        <v>0</v>
      </c>
      <c r="H67" s="101">
        <f t="shared" si="3"/>
        <v>0</v>
      </c>
      <c r="I67" s="99" t="str">
        <f t="shared" si="4"/>
        <v>N</v>
      </c>
      <c r="J67" s="100"/>
    </row>
    <row r="68" spans="1:10" x14ac:dyDescent="0.25">
      <c r="A68" s="97"/>
      <c r="B68" s="97"/>
      <c r="C68" s="98"/>
      <c r="D68" s="101">
        <f t="shared" si="0"/>
        <v>0</v>
      </c>
      <c r="E68" s="98"/>
      <c r="F68" s="101">
        <f t="shared" si="1"/>
        <v>0</v>
      </c>
      <c r="G68" s="99">
        <f t="shared" si="2"/>
        <v>0</v>
      </c>
      <c r="H68" s="101">
        <f t="shared" si="3"/>
        <v>0</v>
      </c>
      <c r="I68" s="99" t="str">
        <f t="shared" si="4"/>
        <v>N</v>
      </c>
      <c r="J68" s="100"/>
    </row>
    <row r="69" spans="1:10" x14ac:dyDescent="0.25">
      <c r="A69" s="97"/>
      <c r="B69" s="97"/>
      <c r="C69" s="98"/>
      <c r="D69" s="101">
        <f t="shared" si="0"/>
        <v>0</v>
      </c>
      <c r="E69" s="98"/>
      <c r="F69" s="101">
        <f t="shared" si="1"/>
        <v>0</v>
      </c>
      <c r="G69" s="99">
        <f t="shared" si="2"/>
        <v>0</v>
      </c>
      <c r="H69" s="101">
        <f t="shared" si="3"/>
        <v>0</v>
      </c>
      <c r="I69" s="99" t="str">
        <f t="shared" si="4"/>
        <v>N</v>
      </c>
      <c r="J69" s="100"/>
    </row>
    <row r="70" spans="1:10" x14ac:dyDescent="0.25">
      <c r="A70" s="97"/>
      <c r="B70" s="97"/>
      <c r="C70" s="98"/>
      <c r="D70" s="101">
        <f t="shared" si="0"/>
        <v>0</v>
      </c>
      <c r="E70" s="98"/>
      <c r="F70" s="101">
        <f t="shared" si="1"/>
        <v>0</v>
      </c>
      <c r="G70" s="99">
        <f t="shared" si="2"/>
        <v>0</v>
      </c>
      <c r="H70" s="101">
        <f t="shared" si="3"/>
        <v>0</v>
      </c>
      <c r="I70" s="99" t="str">
        <f t="shared" si="4"/>
        <v>N</v>
      </c>
      <c r="J70" s="100"/>
    </row>
    <row r="71" spans="1:10" x14ac:dyDescent="0.25">
      <c r="A71" s="97"/>
      <c r="B71" s="97"/>
      <c r="C71" s="98"/>
      <c r="D71" s="101">
        <f t="shared" si="0"/>
        <v>0</v>
      </c>
      <c r="E71" s="98"/>
      <c r="F71" s="101">
        <f t="shared" si="1"/>
        <v>0</v>
      </c>
      <c r="G71" s="99">
        <f t="shared" si="2"/>
        <v>0</v>
      </c>
      <c r="H71" s="101">
        <f t="shared" si="3"/>
        <v>0</v>
      </c>
      <c r="I71" s="99" t="str">
        <f t="shared" si="4"/>
        <v>N</v>
      </c>
      <c r="J71" s="100"/>
    </row>
    <row r="72" spans="1:10" x14ac:dyDescent="0.25">
      <c r="A72" s="97"/>
      <c r="B72" s="97"/>
      <c r="C72" s="98"/>
      <c r="D72" s="101">
        <f t="shared" si="0"/>
        <v>0</v>
      </c>
      <c r="E72" s="98"/>
      <c r="F72" s="101">
        <f t="shared" si="1"/>
        <v>0</v>
      </c>
      <c r="G72" s="99">
        <f t="shared" si="2"/>
        <v>0</v>
      </c>
      <c r="H72" s="101">
        <f t="shared" si="3"/>
        <v>0</v>
      </c>
      <c r="I72" s="99" t="str">
        <f t="shared" si="4"/>
        <v>N</v>
      </c>
      <c r="J72" s="100"/>
    </row>
    <row r="73" spans="1:10" x14ac:dyDescent="0.25">
      <c r="A73" s="97"/>
      <c r="B73" s="97"/>
      <c r="C73" s="98"/>
      <c r="D73" s="101">
        <f t="shared" si="0"/>
        <v>0</v>
      </c>
      <c r="E73" s="98"/>
      <c r="F73" s="101">
        <f t="shared" si="1"/>
        <v>0</v>
      </c>
      <c r="G73" s="99">
        <f t="shared" si="2"/>
        <v>0</v>
      </c>
      <c r="H73" s="101">
        <f t="shared" si="3"/>
        <v>0</v>
      </c>
      <c r="I73" s="99" t="str">
        <f t="shared" si="4"/>
        <v>N</v>
      </c>
      <c r="J73" s="100"/>
    </row>
    <row r="74" spans="1:10" x14ac:dyDescent="0.25">
      <c r="A74" s="97"/>
      <c r="B74" s="97"/>
      <c r="C74" s="98"/>
      <c r="D74" s="101">
        <f t="shared" si="0"/>
        <v>0</v>
      </c>
      <c r="E74" s="98"/>
      <c r="F74" s="101">
        <f t="shared" si="1"/>
        <v>0</v>
      </c>
      <c r="G74" s="99">
        <f t="shared" si="2"/>
        <v>0</v>
      </c>
      <c r="H74" s="101">
        <f t="shared" si="3"/>
        <v>0</v>
      </c>
      <c r="I74" s="99" t="str">
        <f t="shared" si="4"/>
        <v>N</v>
      </c>
      <c r="J74" s="100"/>
    </row>
    <row r="75" spans="1:10" x14ac:dyDescent="0.25">
      <c r="A75" s="97"/>
      <c r="B75" s="97"/>
      <c r="C75" s="98"/>
      <c r="D75" s="101">
        <f t="shared" si="0"/>
        <v>0</v>
      </c>
      <c r="E75" s="98"/>
      <c r="F75" s="101">
        <f t="shared" si="1"/>
        <v>0</v>
      </c>
      <c r="G75" s="99">
        <f t="shared" si="2"/>
        <v>0</v>
      </c>
      <c r="H75" s="101">
        <f t="shared" si="3"/>
        <v>0</v>
      </c>
      <c r="I75" s="99" t="str">
        <f t="shared" si="4"/>
        <v>N</v>
      </c>
      <c r="J75" s="100"/>
    </row>
    <row r="76" spans="1:10" x14ac:dyDescent="0.25">
      <c r="A76" s="97"/>
      <c r="B76" s="97"/>
      <c r="C76" s="98"/>
      <c r="D76" s="101">
        <f t="shared" si="0"/>
        <v>0</v>
      </c>
      <c r="E76" s="98"/>
      <c r="F76" s="101">
        <f t="shared" si="1"/>
        <v>0</v>
      </c>
      <c r="G76" s="99">
        <f t="shared" si="2"/>
        <v>0</v>
      </c>
      <c r="H76" s="101">
        <f t="shared" si="3"/>
        <v>0</v>
      </c>
      <c r="I76" s="99" t="str">
        <f t="shared" si="4"/>
        <v>N</v>
      </c>
      <c r="J76" s="100"/>
    </row>
    <row r="77" spans="1:10" x14ac:dyDescent="0.25">
      <c r="A77" s="97"/>
      <c r="B77" s="97"/>
      <c r="C77" s="98"/>
      <c r="D77" s="101">
        <f t="shared" si="0"/>
        <v>0</v>
      </c>
      <c r="E77" s="98"/>
      <c r="F77" s="101">
        <f t="shared" si="1"/>
        <v>0</v>
      </c>
      <c r="G77" s="99">
        <f t="shared" si="2"/>
        <v>0</v>
      </c>
      <c r="H77" s="101">
        <f t="shared" si="3"/>
        <v>0</v>
      </c>
      <c r="I77" s="99" t="str">
        <f t="shared" si="4"/>
        <v>N</v>
      </c>
      <c r="J77" s="100"/>
    </row>
    <row r="78" spans="1:10" x14ac:dyDescent="0.25">
      <c r="A78" s="97"/>
      <c r="B78" s="97"/>
      <c r="C78" s="98"/>
      <c r="D78" s="101">
        <f t="shared" si="0"/>
        <v>0</v>
      </c>
      <c r="E78" s="98"/>
      <c r="F78" s="101">
        <f t="shared" si="1"/>
        <v>0</v>
      </c>
      <c r="G78" s="99">
        <f t="shared" si="2"/>
        <v>0</v>
      </c>
      <c r="H78" s="101">
        <f t="shared" si="3"/>
        <v>0</v>
      </c>
      <c r="I78" s="99" t="str">
        <f t="shared" si="4"/>
        <v>N</v>
      </c>
      <c r="J78" s="100"/>
    </row>
    <row r="79" spans="1:10" x14ac:dyDescent="0.25">
      <c r="A79" s="97"/>
      <c r="B79" s="97"/>
      <c r="C79" s="98"/>
      <c r="D79" s="101">
        <f t="shared" si="0"/>
        <v>0</v>
      </c>
      <c r="E79" s="98"/>
      <c r="F79" s="101">
        <f t="shared" si="1"/>
        <v>0</v>
      </c>
      <c r="G79" s="99">
        <f t="shared" si="2"/>
        <v>0</v>
      </c>
      <c r="H79" s="101">
        <f t="shared" si="3"/>
        <v>0</v>
      </c>
      <c r="I79" s="99" t="str">
        <f t="shared" si="4"/>
        <v>N</v>
      </c>
      <c r="J79" s="100"/>
    </row>
    <row r="80" spans="1:10" x14ac:dyDescent="0.25">
      <c r="A80" s="97"/>
      <c r="B80" s="97"/>
      <c r="C80" s="98"/>
      <c r="D80" s="101">
        <f t="shared" ref="D80:D120" si="5">VLOOKUP(A80,L:M,2,0)</f>
        <v>0</v>
      </c>
      <c r="E80" s="98"/>
      <c r="F80" s="101">
        <f t="shared" ref="F80:F120" si="6">IF(G80=2,0,(IF(G80=1,D80*C80,0)+IF(I80="Y",C80*D80*$I$10,0)))</f>
        <v>0</v>
      </c>
      <c r="G80" s="99">
        <f t="shared" ref="G80:G120" si="7">VLOOKUP(A80,L:P,5,0)</f>
        <v>0</v>
      </c>
      <c r="H80" s="101">
        <f t="shared" ref="H80:H120" si="8">IF(G80=1,0,IF(G80=2,D80*C80,0)+IF(I80="Y",C80*D80*$I$10,0))</f>
        <v>0</v>
      </c>
      <c r="I80" s="99" t="str">
        <f t="shared" ref="I80:I120" si="9">IF(E80="Y", VLOOKUP(A80,L:N,3,0), "N")</f>
        <v>N</v>
      </c>
      <c r="J80" s="100"/>
    </row>
    <row r="81" spans="1:10" x14ac:dyDescent="0.25">
      <c r="A81" s="97"/>
      <c r="B81" s="97"/>
      <c r="C81" s="98"/>
      <c r="D81" s="101">
        <f t="shared" si="5"/>
        <v>0</v>
      </c>
      <c r="E81" s="98"/>
      <c r="F81" s="101">
        <f t="shared" si="6"/>
        <v>0</v>
      </c>
      <c r="G81" s="99">
        <f t="shared" si="7"/>
        <v>0</v>
      </c>
      <c r="H81" s="101">
        <f t="shared" si="8"/>
        <v>0</v>
      </c>
      <c r="I81" s="99" t="str">
        <f t="shared" si="9"/>
        <v>N</v>
      </c>
      <c r="J81" s="100"/>
    </row>
    <row r="82" spans="1:10" x14ac:dyDescent="0.25">
      <c r="A82" s="97"/>
      <c r="B82" s="97"/>
      <c r="C82" s="98"/>
      <c r="D82" s="101">
        <f t="shared" si="5"/>
        <v>0</v>
      </c>
      <c r="E82" s="98"/>
      <c r="F82" s="101">
        <f t="shared" si="6"/>
        <v>0</v>
      </c>
      <c r="G82" s="99">
        <f t="shared" si="7"/>
        <v>0</v>
      </c>
      <c r="H82" s="101">
        <f t="shared" si="8"/>
        <v>0</v>
      </c>
      <c r="I82" s="99" t="str">
        <f t="shared" si="9"/>
        <v>N</v>
      </c>
      <c r="J82" s="100"/>
    </row>
    <row r="83" spans="1:10" x14ac:dyDescent="0.25">
      <c r="A83" s="97"/>
      <c r="B83" s="97"/>
      <c r="C83" s="98"/>
      <c r="D83" s="101">
        <f t="shared" si="5"/>
        <v>0</v>
      </c>
      <c r="E83" s="98"/>
      <c r="F83" s="101">
        <f t="shared" si="6"/>
        <v>0</v>
      </c>
      <c r="G83" s="99">
        <f t="shared" si="7"/>
        <v>0</v>
      </c>
      <c r="H83" s="101">
        <f t="shared" si="8"/>
        <v>0</v>
      </c>
      <c r="I83" s="99" t="str">
        <f t="shared" si="9"/>
        <v>N</v>
      </c>
      <c r="J83" s="100"/>
    </row>
    <row r="84" spans="1:10" x14ac:dyDescent="0.25">
      <c r="A84" s="97"/>
      <c r="B84" s="97"/>
      <c r="C84" s="98"/>
      <c r="D84" s="101">
        <f t="shared" si="5"/>
        <v>0</v>
      </c>
      <c r="E84" s="98"/>
      <c r="F84" s="101">
        <f t="shared" si="6"/>
        <v>0</v>
      </c>
      <c r="G84" s="99">
        <f t="shared" si="7"/>
        <v>0</v>
      </c>
      <c r="H84" s="101">
        <f t="shared" si="8"/>
        <v>0</v>
      </c>
      <c r="I84" s="99" t="str">
        <f t="shared" si="9"/>
        <v>N</v>
      </c>
      <c r="J84" s="100"/>
    </row>
    <row r="85" spans="1:10" x14ac:dyDescent="0.25">
      <c r="A85" s="97"/>
      <c r="B85" s="97"/>
      <c r="C85" s="98"/>
      <c r="D85" s="101">
        <f t="shared" si="5"/>
        <v>0</v>
      </c>
      <c r="E85" s="98"/>
      <c r="F85" s="101">
        <f t="shared" si="6"/>
        <v>0</v>
      </c>
      <c r="G85" s="99">
        <f t="shared" si="7"/>
        <v>0</v>
      </c>
      <c r="H85" s="101">
        <f t="shared" si="8"/>
        <v>0</v>
      </c>
      <c r="I85" s="99" t="str">
        <f t="shared" si="9"/>
        <v>N</v>
      </c>
      <c r="J85" s="100"/>
    </row>
    <row r="86" spans="1:10" x14ac:dyDescent="0.25">
      <c r="A86" s="97"/>
      <c r="B86" s="97"/>
      <c r="C86" s="98"/>
      <c r="D86" s="101">
        <f t="shared" si="5"/>
        <v>0</v>
      </c>
      <c r="E86" s="98"/>
      <c r="F86" s="101">
        <f t="shared" si="6"/>
        <v>0</v>
      </c>
      <c r="G86" s="99">
        <f t="shared" si="7"/>
        <v>0</v>
      </c>
      <c r="H86" s="101">
        <f t="shared" si="8"/>
        <v>0</v>
      </c>
      <c r="I86" s="99" t="str">
        <f t="shared" si="9"/>
        <v>N</v>
      </c>
      <c r="J86" s="100"/>
    </row>
    <row r="87" spans="1:10" x14ac:dyDescent="0.25">
      <c r="A87" s="97"/>
      <c r="B87" s="97"/>
      <c r="C87" s="98"/>
      <c r="D87" s="101">
        <f t="shared" si="5"/>
        <v>0</v>
      </c>
      <c r="E87" s="98"/>
      <c r="F87" s="101">
        <f t="shared" si="6"/>
        <v>0</v>
      </c>
      <c r="G87" s="99">
        <f t="shared" si="7"/>
        <v>0</v>
      </c>
      <c r="H87" s="101">
        <f t="shared" si="8"/>
        <v>0</v>
      </c>
      <c r="I87" s="99" t="str">
        <f t="shared" si="9"/>
        <v>N</v>
      </c>
      <c r="J87" s="100"/>
    </row>
    <row r="88" spans="1:10" x14ac:dyDescent="0.25">
      <c r="A88" s="97"/>
      <c r="B88" s="97"/>
      <c r="C88" s="98"/>
      <c r="D88" s="101">
        <f t="shared" si="5"/>
        <v>0</v>
      </c>
      <c r="E88" s="98"/>
      <c r="F88" s="101">
        <f t="shared" si="6"/>
        <v>0</v>
      </c>
      <c r="G88" s="99">
        <f t="shared" si="7"/>
        <v>0</v>
      </c>
      <c r="H88" s="101">
        <f t="shared" si="8"/>
        <v>0</v>
      </c>
      <c r="I88" s="99" t="str">
        <f t="shared" si="9"/>
        <v>N</v>
      </c>
      <c r="J88" s="100"/>
    </row>
    <row r="89" spans="1:10" x14ac:dyDescent="0.25">
      <c r="A89" s="97"/>
      <c r="B89" s="97"/>
      <c r="C89" s="98"/>
      <c r="D89" s="101">
        <f t="shared" si="5"/>
        <v>0</v>
      </c>
      <c r="E89" s="98"/>
      <c r="F89" s="101">
        <f t="shared" si="6"/>
        <v>0</v>
      </c>
      <c r="G89" s="99">
        <f t="shared" si="7"/>
        <v>0</v>
      </c>
      <c r="H89" s="101">
        <f t="shared" si="8"/>
        <v>0</v>
      </c>
      <c r="I89" s="99" t="str">
        <f t="shared" si="9"/>
        <v>N</v>
      </c>
      <c r="J89" s="100"/>
    </row>
    <row r="90" spans="1:10" x14ac:dyDescent="0.25">
      <c r="A90" s="97"/>
      <c r="B90" s="97"/>
      <c r="C90" s="98"/>
      <c r="D90" s="101">
        <f t="shared" si="5"/>
        <v>0</v>
      </c>
      <c r="E90" s="98"/>
      <c r="F90" s="101">
        <f t="shared" si="6"/>
        <v>0</v>
      </c>
      <c r="G90" s="99">
        <f t="shared" si="7"/>
        <v>0</v>
      </c>
      <c r="H90" s="101">
        <f t="shared" si="8"/>
        <v>0</v>
      </c>
      <c r="I90" s="99" t="str">
        <f t="shared" si="9"/>
        <v>N</v>
      </c>
      <c r="J90" s="100"/>
    </row>
    <row r="91" spans="1:10" x14ac:dyDescent="0.25">
      <c r="A91" s="97"/>
      <c r="B91" s="97"/>
      <c r="C91" s="98"/>
      <c r="D91" s="101">
        <f t="shared" si="5"/>
        <v>0</v>
      </c>
      <c r="E91" s="98"/>
      <c r="F91" s="101">
        <f t="shared" si="6"/>
        <v>0</v>
      </c>
      <c r="G91" s="99">
        <f t="shared" si="7"/>
        <v>0</v>
      </c>
      <c r="H91" s="101">
        <f t="shared" si="8"/>
        <v>0</v>
      </c>
      <c r="I91" s="99" t="str">
        <f t="shared" si="9"/>
        <v>N</v>
      </c>
      <c r="J91" s="100"/>
    </row>
    <row r="92" spans="1:10" x14ac:dyDescent="0.25">
      <c r="A92" s="97"/>
      <c r="B92" s="97"/>
      <c r="C92" s="98"/>
      <c r="D92" s="101">
        <f t="shared" si="5"/>
        <v>0</v>
      </c>
      <c r="E92" s="98"/>
      <c r="F92" s="101">
        <f t="shared" si="6"/>
        <v>0</v>
      </c>
      <c r="G92" s="99">
        <f t="shared" si="7"/>
        <v>0</v>
      </c>
      <c r="H92" s="101">
        <f t="shared" si="8"/>
        <v>0</v>
      </c>
      <c r="I92" s="99" t="str">
        <f t="shared" si="9"/>
        <v>N</v>
      </c>
      <c r="J92" s="100"/>
    </row>
    <row r="93" spans="1:10" x14ac:dyDescent="0.25">
      <c r="A93" s="97"/>
      <c r="B93" s="97"/>
      <c r="C93" s="98"/>
      <c r="D93" s="101">
        <f t="shared" si="5"/>
        <v>0</v>
      </c>
      <c r="E93" s="98"/>
      <c r="F93" s="101">
        <f t="shared" si="6"/>
        <v>0</v>
      </c>
      <c r="G93" s="99">
        <f t="shared" si="7"/>
        <v>0</v>
      </c>
      <c r="H93" s="101">
        <f t="shared" si="8"/>
        <v>0</v>
      </c>
      <c r="I93" s="99" t="str">
        <f t="shared" si="9"/>
        <v>N</v>
      </c>
      <c r="J93" s="100"/>
    </row>
    <row r="94" spans="1:10" x14ac:dyDescent="0.25">
      <c r="A94" s="97"/>
      <c r="B94" s="97"/>
      <c r="C94" s="98"/>
      <c r="D94" s="101">
        <f t="shared" si="5"/>
        <v>0</v>
      </c>
      <c r="E94" s="98"/>
      <c r="F94" s="101">
        <f t="shared" si="6"/>
        <v>0</v>
      </c>
      <c r="G94" s="99">
        <f t="shared" si="7"/>
        <v>0</v>
      </c>
      <c r="H94" s="101">
        <f t="shared" si="8"/>
        <v>0</v>
      </c>
      <c r="I94" s="99" t="str">
        <f t="shared" si="9"/>
        <v>N</v>
      </c>
      <c r="J94" s="100"/>
    </row>
    <row r="95" spans="1:10" x14ac:dyDescent="0.25">
      <c r="A95" s="97"/>
      <c r="B95" s="97"/>
      <c r="C95" s="98"/>
      <c r="D95" s="101">
        <f t="shared" si="5"/>
        <v>0</v>
      </c>
      <c r="E95" s="98"/>
      <c r="F95" s="101">
        <f t="shared" si="6"/>
        <v>0</v>
      </c>
      <c r="G95" s="99">
        <f t="shared" si="7"/>
        <v>0</v>
      </c>
      <c r="H95" s="101">
        <f t="shared" si="8"/>
        <v>0</v>
      </c>
      <c r="I95" s="99" t="str">
        <f t="shared" si="9"/>
        <v>N</v>
      </c>
      <c r="J95" s="100"/>
    </row>
    <row r="96" spans="1:10" x14ac:dyDescent="0.25">
      <c r="A96" s="97"/>
      <c r="B96" s="97"/>
      <c r="C96" s="98"/>
      <c r="D96" s="101">
        <f t="shared" si="5"/>
        <v>0</v>
      </c>
      <c r="E96" s="98"/>
      <c r="F96" s="101">
        <f t="shared" si="6"/>
        <v>0</v>
      </c>
      <c r="G96" s="99">
        <f t="shared" si="7"/>
        <v>0</v>
      </c>
      <c r="H96" s="101">
        <f t="shared" si="8"/>
        <v>0</v>
      </c>
      <c r="I96" s="99" t="str">
        <f t="shared" si="9"/>
        <v>N</v>
      </c>
      <c r="J96" s="100"/>
    </row>
    <row r="97" spans="1:10" x14ac:dyDescent="0.25">
      <c r="A97" s="97"/>
      <c r="B97" s="97"/>
      <c r="C97" s="98"/>
      <c r="D97" s="101">
        <f t="shared" si="5"/>
        <v>0</v>
      </c>
      <c r="E97" s="98"/>
      <c r="F97" s="101">
        <f t="shared" si="6"/>
        <v>0</v>
      </c>
      <c r="G97" s="99">
        <f t="shared" si="7"/>
        <v>0</v>
      </c>
      <c r="H97" s="101">
        <f t="shared" si="8"/>
        <v>0</v>
      </c>
      <c r="I97" s="99" t="str">
        <f t="shared" si="9"/>
        <v>N</v>
      </c>
      <c r="J97" s="100"/>
    </row>
    <row r="98" spans="1:10" x14ac:dyDescent="0.25">
      <c r="A98" s="97"/>
      <c r="B98" s="97"/>
      <c r="C98" s="98"/>
      <c r="D98" s="101">
        <f t="shared" si="5"/>
        <v>0</v>
      </c>
      <c r="E98" s="98"/>
      <c r="F98" s="101">
        <f t="shared" si="6"/>
        <v>0</v>
      </c>
      <c r="G98" s="99">
        <f t="shared" si="7"/>
        <v>0</v>
      </c>
      <c r="H98" s="101">
        <f t="shared" si="8"/>
        <v>0</v>
      </c>
      <c r="I98" s="99" t="str">
        <f t="shared" si="9"/>
        <v>N</v>
      </c>
      <c r="J98" s="100"/>
    </row>
    <row r="99" spans="1:10" x14ac:dyDescent="0.25">
      <c r="A99" s="97"/>
      <c r="B99" s="97"/>
      <c r="C99" s="98"/>
      <c r="D99" s="101">
        <f t="shared" si="5"/>
        <v>0</v>
      </c>
      <c r="E99" s="98"/>
      <c r="F99" s="101">
        <f t="shared" si="6"/>
        <v>0</v>
      </c>
      <c r="G99" s="99">
        <f t="shared" si="7"/>
        <v>0</v>
      </c>
      <c r="H99" s="101">
        <f t="shared" si="8"/>
        <v>0</v>
      </c>
      <c r="I99" s="99" t="str">
        <f t="shared" si="9"/>
        <v>N</v>
      </c>
      <c r="J99" s="100"/>
    </row>
    <row r="100" spans="1:10" x14ac:dyDescent="0.25">
      <c r="A100" s="97"/>
      <c r="B100" s="97"/>
      <c r="C100" s="98"/>
      <c r="D100" s="101">
        <f t="shared" si="5"/>
        <v>0</v>
      </c>
      <c r="E100" s="98"/>
      <c r="F100" s="101">
        <f t="shared" si="6"/>
        <v>0</v>
      </c>
      <c r="G100" s="99">
        <f t="shared" si="7"/>
        <v>0</v>
      </c>
      <c r="H100" s="101">
        <f t="shared" si="8"/>
        <v>0</v>
      </c>
      <c r="I100" s="99" t="str">
        <f t="shared" si="9"/>
        <v>N</v>
      </c>
      <c r="J100" s="100"/>
    </row>
    <row r="101" spans="1:10" x14ac:dyDescent="0.25">
      <c r="A101" s="97"/>
      <c r="B101" s="97"/>
      <c r="C101" s="98"/>
      <c r="D101" s="101">
        <f t="shared" si="5"/>
        <v>0</v>
      </c>
      <c r="E101" s="98"/>
      <c r="F101" s="101">
        <f t="shared" si="6"/>
        <v>0</v>
      </c>
      <c r="G101" s="99">
        <f t="shared" si="7"/>
        <v>0</v>
      </c>
      <c r="H101" s="101">
        <f t="shared" si="8"/>
        <v>0</v>
      </c>
      <c r="I101" s="99" t="str">
        <f t="shared" si="9"/>
        <v>N</v>
      </c>
      <c r="J101" s="100"/>
    </row>
    <row r="102" spans="1:10" x14ac:dyDescent="0.25">
      <c r="A102" s="97"/>
      <c r="B102" s="97"/>
      <c r="C102" s="98"/>
      <c r="D102" s="101">
        <f t="shared" si="5"/>
        <v>0</v>
      </c>
      <c r="E102" s="98"/>
      <c r="F102" s="101">
        <f t="shared" si="6"/>
        <v>0</v>
      </c>
      <c r="G102" s="99">
        <f t="shared" si="7"/>
        <v>0</v>
      </c>
      <c r="H102" s="101">
        <f t="shared" si="8"/>
        <v>0</v>
      </c>
      <c r="I102" s="99" t="str">
        <f t="shared" si="9"/>
        <v>N</v>
      </c>
      <c r="J102" s="100"/>
    </row>
    <row r="103" spans="1:10" x14ac:dyDescent="0.25">
      <c r="A103" s="97"/>
      <c r="B103" s="97"/>
      <c r="C103" s="98"/>
      <c r="D103" s="101">
        <f t="shared" si="5"/>
        <v>0</v>
      </c>
      <c r="E103" s="98"/>
      <c r="F103" s="101">
        <f t="shared" si="6"/>
        <v>0</v>
      </c>
      <c r="G103" s="99">
        <f t="shared" si="7"/>
        <v>0</v>
      </c>
      <c r="H103" s="101">
        <f t="shared" si="8"/>
        <v>0</v>
      </c>
      <c r="I103" s="99" t="str">
        <f t="shared" si="9"/>
        <v>N</v>
      </c>
      <c r="J103" s="100"/>
    </row>
    <row r="104" spans="1:10" x14ac:dyDescent="0.25">
      <c r="A104" s="97"/>
      <c r="B104" s="97"/>
      <c r="C104" s="98"/>
      <c r="D104" s="101">
        <f t="shared" si="5"/>
        <v>0</v>
      </c>
      <c r="E104" s="98"/>
      <c r="F104" s="101">
        <f t="shared" si="6"/>
        <v>0</v>
      </c>
      <c r="G104" s="99">
        <f t="shared" si="7"/>
        <v>0</v>
      </c>
      <c r="H104" s="101">
        <f t="shared" si="8"/>
        <v>0</v>
      </c>
      <c r="I104" s="99" t="str">
        <f t="shared" si="9"/>
        <v>N</v>
      </c>
      <c r="J104" s="100"/>
    </row>
    <row r="105" spans="1:10" x14ac:dyDescent="0.25">
      <c r="A105" s="97"/>
      <c r="B105" s="97"/>
      <c r="C105" s="98"/>
      <c r="D105" s="101">
        <f t="shared" si="5"/>
        <v>0</v>
      </c>
      <c r="E105" s="98"/>
      <c r="F105" s="101">
        <f t="shared" si="6"/>
        <v>0</v>
      </c>
      <c r="G105" s="99">
        <f t="shared" si="7"/>
        <v>0</v>
      </c>
      <c r="H105" s="101">
        <f t="shared" si="8"/>
        <v>0</v>
      </c>
      <c r="I105" s="99" t="str">
        <f t="shared" si="9"/>
        <v>N</v>
      </c>
      <c r="J105" s="100"/>
    </row>
    <row r="106" spans="1:10" x14ac:dyDescent="0.25">
      <c r="A106" s="97"/>
      <c r="B106" s="97"/>
      <c r="C106" s="98"/>
      <c r="D106" s="101">
        <f t="shared" si="5"/>
        <v>0</v>
      </c>
      <c r="E106" s="98"/>
      <c r="F106" s="101">
        <f t="shared" si="6"/>
        <v>0</v>
      </c>
      <c r="G106" s="99">
        <f t="shared" si="7"/>
        <v>0</v>
      </c>
      <c r="H106" s="101">
        <f t="shared" si="8"/>
        <v>0</v>
      </c>
      <c r="I106" s="99" t="str">
        <f t="shared" si="9"/>
        <v>N</v>
      </c>
      <c r="J106" s="100"/>
    </row>
    <row r="107" spans="1:10" x14ac:dyDescent="0.25">
      <c r="A107" s="97"/>
      <c r="B107" s="97"/>
      <c r="C107" s="98"/>
      <c r="D107" s="101">
        <f t="shared" si="5"/>
        <v>0</v>
      </c>
      <c r="E107" s="98"/>
      <c r="F107" s="101">
        <f t="shared" si="6"/>
        <v>0</v>
      </c>
      <c r="G107" s="99">
        <f t="shared" si="7"/>
        <v>0</v>
      </c>
      <c r="H107" s="101">
        <f t="shared" si="8"/>
        <v>0</v>
      </c>
      <c r="I107" s="99" t="str">
        <f t="shared" si="9"/>
        <v>N</v>
      </c>
      <c r="J107" s="100"/>
    </row>
    <row r="108" spans="1:10" x14ac:dyDescent="0.25">
      <c r="A108" s="97"/>
      <c r="B108" s="97"/>
      <c r="C108" s="98"/>
      <c r="D108" s="101">
        <f t="shared" si="5"/>
        <v>0</v>
      </c>
      <c r="E108" s="98"/>
      <c r="F108" s="101">
        <f t="shared" si="6"/>
        <v>0</v>
      </c>
      <c r="G108" s="99">
        <f t="shared" si="7"/>
        <v>0</v>
      </c>
      <c r="H108" s="101">
        <f t="shared" si="8"/>
        <v>0</v>
      </c>
      <c r="I108" s="99" t="str">
        <f t="shared" si="9"/>
        <v>N</v>
      </c>
      <c r="J108" s="100"/>
    </row>
    <row r="109" spans="1:10" x14ac:dyDescent="0.25">
      <c r="A109" s="97"/>
      <c r="B109" s="97"/>
      <c r="C109" s="98"/>
      <c r="D109" s="101">
        <f t="shared" si="5"/>
        <v>0</v>
      </c>
      <c r="E109" s="98"/>
      <c r="F109" s="101">
        <f t="shared" si="6"/>
        <v>0</v>
      </c>
      <c r="G109" s="99">
        <f t="shared" si="7"/>
        <v>0</v>
      </c>
      <c r="H109" s="101">
        <f t="shared" si="8"/>
        <v>0</v>
      </c>
      <c r="I109" s="99" t="str">
        <f t="shared" si="9"/>
        <v>N</v>
      </c>
      <c r="J109" s="100"/>
    </row>
    <row r="110" spans="1:10" x14ac:dyDescent="0.25">
      <c r="A110" s="97"/>
      <c r="B110" s="97"/>
      <c r="C110" s="98"/>
      <c r="D110" s="101">
        <f t="shared" si="5"/>
        <v>0</v>
      </c>
      <c r="E110" s="98"/>
      <c r="F110" s="101">
        <f t="shared" si="6"/>
        <v>0</v>
      </c>
      <c r="G110" s="99">
        <f t="shared" si="7"/>
        <v>0</v>
      </c>
      <c r="H110" s="101">
        <f t="shared" si="8"/>
        <v>0</v>
      </c>
      <c r="I110" s="99" t="str">
        <f t="shared" si="9"/>
        <v>N</v>
      </c>
      <c r="J110" s="100"/>
    </row>
    <row r="111" spans="1:10" x14ac:dyDescent="0.25">
      <c r="A111" s="97"/>
      <c r="B111" s="97"/>
      <c r="C111" s="98"/>
      <c r="D111" s="101">
        <f t="shared" si="5"/>
        <v>0</v>
      </c>
      <c r="E111" s="98"/>
      <c r="F111" s="101">
        <f t="shared" si="6"/>
        <v>0</v>
      </c>
      <c r="G111" s="99">
        <f t="shared" si="7"/>
        <v>0</v>
      </c>
      <c r="H111" s="101">
        <f t="shared" si="8"/>
        <v>0</v>
      </c>
      <c r="I111" s="99" t="str">
        <f t="shared" si="9"/>
        <v>N</v>
      </c>
      <c r="J111" s="100"/>
    </row>
    <row r="112" spans="1:10" x14ac:dyDescent="0.25">
      <c r="A112" s="97"/>
      <c r="B112" s="97"/>
      <c r="C112" s="98"/>
      <c r="D112" s="101">
        <f t="shared" si="5"/>
        <v>0</v>
      </c>
      <c r="E112" s="98"/>
      <c r="F112" s="101">
        <f t="shared" si="6"/>
        <v>0</v>
      </c>
      <c r="G112" s="99">
        <f t="shared" si="7"/>
        <v>0</v>
      </c>
      <c r="H112" s="101">
        <f t="shared" si="8"/>
        <v>0</v>
      </c>
      <c r="I112" s="99" t="str">
        <f t="shared" si="9"/>
        <v>N</v>
      </c>
      <c r="J112" s="100"/>
    </row>
    <row r="113" spans="1:10" x14ac:dyDescent="0.25">
      <c r="A113" s="97"/>
      <c r="B113" s="97"/>
      <c r="C113" s="98"/>
      <c r="D113" s="101">
        <f t="shared" si="5"/>
        <v>0</v>
      </c>
      <c r="E113" s="98"/>
      <c r="F113" s="101">
        <f t="shared" si="6"/>
        <v>0</v>
      </c>
      <c r="G113" s="99">
        <f t="shared" si="7"/>
        <v>0</v>
      </c>
      <c r="H113" s="101">
        <f t="shared" si="8"/>
        <v>0</v>
      </c>
      <c r="I113" s="99" t="str">
        <f t="shared" si="9"/>
        <v>N</v>
      </c>
      <c r="J113" s="100"/>
    </row>
    <row r="114" spans="1:10" x14ac:dyDescent="0.25">
      <c r="A114" s="97"/>
      <c r="B114" s="97"/>
      <c r="C114" s="98"/>
      <c r="D114" s="101">
        <f t="shared" si="5"/>
        <v>0</v>
      </c>
      <c r="E114" s="98"/>
      <c r="F114" s="101">
        <f t="shared" si="6"/>
        <v>0</v>
      </c>
      <c r="G114" s="99">
        <f t="shared" si="7"/>
        <v>0</v>
      </c>
      <c r="H114" s="101">
        <f t="shared" si="8"/>
        <v>0</v>
      </c>
      <c r="I114" s="99" t="str">
        <f t="shared" si="9"/>
        <v>N</v>
      </c>
      <c r="J114" s="100"/>
    </row>
    <row r="115" spans="1:10" x14ac:dyDescent="0.25">
      <c r="A115" s="97"/>
      <c r="B115" s="97"/>
      <c r="C115" s="98"/>
      <c r="D115" s="101">
        <f t="shared" si="5"/>
        <v>0</v>
      </c>
      <c r="E115" s="98"/>
      <c r="F115" s="101">
        <f t="shared" si="6"/>
        <v>0</v>
      </c>
      <c r="G115" s="99">
        <f t="shared" si="7"/>
        <v>0</v>
      </c>
      <c r="H115" s="101">
        <f t="shared" si="8"/>
        <v>0</v>
      </c>
      <c r="I115" s="99" t="str">
        <f t="shared" si="9"/>
        <v>N</v>
      </c>
      <c r="J115" s="100"/>
    </row>
    <row r="116" spans="1:10" x14ac:dyDescent="0.25">
      <c r="A116" s="97"/>
      <c r="B116" s="97"/>
      <c r="C116" s="98"/>
      <c r="D116" s="101">
        <f t="shared" si="5"/>
        <v>0</v>
      </c>
      <c r="E116" s="98"/>
      <c r="F116" s="101">
        <f t="shared" si="6"/>
        <v>0</v>
      </c>
      <c r="G116" s="99">
        <f t="shared" si="7"/>
        <v>0</v>
      </c>
      <c r="H116" s="101">
        <f t="shared" si="8"/>
        <v>0</v>
      </c>
      <c r="I116" s="99" t="str">
        <f t="shared" si="9"/>
        <v>N</v>
      </c>
      <c r="J116" s="100"/>
    </row>
    <row r="117" spans="1:10" x14ac:dyDescent="0.25">
      <c r="A117" s="97"/>
      <c r="B117" s="97"/>
      <c r="C117" s="98"/>
      <c r="D117" s="101">
        <f t="shared" si="5"/>
        <v>0</v>
      </c>
      <c r="E117" s="98"/>
      <c r="F117" s="101">
        <f t="shared" si="6"/>
        <v>0</v>
      </c>
      <c r="G117" s="99">
        <f t="shared" si="7"/>
        <v>0</v>
      </c>
      <c r="H117" s="101">
        <f t="shared" si="8"/>
        <v>0</v>
      </c>
      <c r="I117" s="99" t="str">
        <f t="shared" si="9"/>
        <v>N</v>
      </c>
      <c r="J117" s="100"/>
    </row>
    <row r="118" spans="1:10" x14ac:dyDescent="0.25">
      <c r="A118" s="97"/>
      <c r="B118" s="97"/>
      <c r="C118" s="98"/>
      <c r="D118" s="101">
        <f t="shared" si="5"/>
        <v>0</v>
      </c>
      <c r="E118" s="98"/>
      <c r="F118" s="101">
        <f t="shared" si="6"/>
        <v>0</v>
      </c>
      <c r="G118" s="99">
        <f t="shared" si="7"/>
        <v>0</v>
      </c>
      <c r="H118" s="101">
        <f t="shared" si="8"/>
        <v>0</v>
      </c>
      <c r="I118" s="99" t="str">
        <f t="shared" si="9"/>
        <v>N</v>
      </c>
      <c r="J118" s="100"/>
    </row>
    <row r="119" spans="1:10" x14ac:dyDescent="0.25">
      <c r="A119" s="97"/>
      <c r="B119" s="97"/>
      <c r="C119" s="98"/>
      <c r="D119" s="101">
        <f t="shared" si="5"/>
        <v>0</v>
      </c>
      <c r="E119" s="98"/>
      <c r="F119" s="101">
        <f t="shared" si="6"/>
        <v>0</v>
      </c>
      <c r="G119" s="99">
        <f t="shared" si="7"/>
        <v>0</v>
      </c>
      <c r="H119" s="101">
        <f t="shared" si="8"/>
        <v>0</v>
      </c>
      <c r="I119" s="99" t="str">
        <f t="shared" si="9"/>
        <v>N</v>
      </c>
      <c r="J119" s="100"/>
    </row>
    <row r="120" spans="1:10" x14ac:dyDescent="0.25">
      <c r="A120" s="97"/>
      <c r="B120" s="97"/>
      <c r="C120" s="98"/>
      <c r="D120" s="101">
        <f t="shared" si="5"/>
        <v>0</v>
      </c>
      <c r="E120" s="98"/>
      <c r="F120" s="101">
        <f t="shared" si="6"/>
        <v>0</v>
      </c>
      <c r="G120" s="99">
        <f t="shared" si="7"/>
        <v>0</v>
      </c>
      <c r="H120" s="101">
        <f t="shared" si="8"/>
        <v>0</v>
      </c>
      <c r="I120" s="99" t="str">
        <f t="shared" si="9"/>
        <v>N</v>
      </c>
      <c r="J120" s="100"/>
    </row>
  </sheetData>
  <sheetProtection algorithmName="SHA-512" hashValue="KJpdi6MkkZpTwCPqTV0urWpnLL4xBsC2VnwXCDqz3UdPEuKfluuTgiIsniOTFAF4Uk92D7EzEzgwSuPJuFW3kw==" saltValue="6znvkTD5y9bgRBJvr6GgPA==" spinCount="100000" sheet="1" objects="1" scenarios="1"/>
  <mergeCells count="5">
    <mergeCell ref="A2:E2"/>
    <mergeCell ref="A4:J4"/>
    <mergeCell ref="F6:G6"/>
    <mergeCell ref="H6:I6"/>
    <mergeCell ref="F7:I7"/>
  </mergeCells>
  <conditionalFormatting sqref="F15:F120 H15:H120">
    <cfRule type="cellIs" dxfId="2" priority="1" stopIfTrue="1" operator="equal">
      <formula>0</formula>
    </cfRule>
  </conditionalFormatting>
  <dataValidations count="2">
    <dataValidation type="list" allowBlank="1" showInputMessage="1" showErrorMessage="1" sqref="E15:E120" xr:uid="{00000000-0002-0000-0900-000000000000}">
      <formula1>$L$18:$L$19</formula1>
    </dataValidation>
    <dataValidation type="list" allowBlank="1" showInputMessage="1" showErrorMessage="1" sqref="A15:A65536" xr:uid="{00000000-0002-0000-0900-000001000000}">
      <formula1>$L$4:$L$12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120"/>
  <sheetViews>
    <sheetView showGridLines="0" zoomScale="90" zoomScaleNormal="90" workbookViewId="0">
      <selection activeCell="A4" sqref="A4:J4"/>
    </sheetView>
  </sheetViews>
  <sheetFormatPr defaultRowHeight="15" x14ac:dyDescent="0.25"/>
  <cols>
    <col min="1" max="1" width="22.5703125" customWidth="1"/>
    <col min="2" max="2" width="38.5703125" customWidth="1"/>
    <col min="3" max="3" width="9.140625" customWidth="1"/>
    <col min="4" max="5" width="9.42578125" customWidth="1"/>
    <col min="6" max="6" width="23" bestFit="1" customWidth="1"/>
    <col min="7" max="7" width="8.28515625" customWidth="1"/>
    <col min="8" max="8" width="23.7109375" bestFit="1" customWidth="1"/>
    <col min="9" max="9" width="9.28515625" customWidth="1"/>
    <col min="10" max="10" width="25" customWidth="1"/>
    <col min="12" max="12" width="20.5703125" hidden="1" customWidth="1"/>
    <col min="13" max="14" width="33.28515625" hidden="1" customWidth="1"/>
    <col min="15" max="16" width="0" hidden="1" customWidth="1"/>
  </cols>
  <sheetData>
    <row r="1" spans="1:16" x14ac:dyDescent="0.25">
      <c r="A1" s="27"/>
      <c r="B1" s="28"/>
      <c r="C1" s="28"/>
      <c r="D1" s="29"/>
      <c r="E1" s="28"/>
      <c r="F1" s="30"/>
      <c r="G1" s="30"/>
      <c r="H1" s="30"/>
      <c r="I1" s="30"/>
      <c r="J1" s="30"/>
    </row>
    <row r="2" spans="1:16" ht="26.25" x14ac:dyDescent="0.4">
      <c r="A2" s="153" t="s">
        <v>0</v>
      </c>
      <c r="B2" s="153"/>
      <c r="C2" s="153"/>
      <c r="D2" s="153"/>
      <c r="E2" s="153"/>
      <c r="F2" s="30"/>
      <c r="G2" s="30"/>
      <c r="I2" s="43"/>
      <c r="J2" s="93" t="s">
        <v>59</v>
      </c>
      <c r="L2" s="34" t="s">
        <v>47</v>
      </c>
      <c r="M2" s="37" t="s">
        <v>48</v>
      </c>
      <c r="N2" s="38" t="s">
        <v>49</v>
      </c>
    </row>
    <row r="3" spans="1:16" ht="26.25" x14ac:dyDescent="0.4">
      <c r="A3" s="43" t="s">
        <v>53</v>
      </c>
      <c r="B3" s="119"/>
      <c r="C3" s="119"/>
      <c r="D3" s="119"/>
      <c r="E3" s="119"/>
      <c r="F3" s="30"/>
      <c r="G3" s="30"/>
      <c r="H3" s="43"/>
      <c r="I3" s="43"/>
      <c r="L3" s="34"/>
      <c r="M3" s="40">
        <f>VLOOKUP($H$6,Vlookup!Q:R,2,0)</f>
        <v>0</v>
      </c>
      <c r="N3" s="38"/>
    </row>
    <row r="4" spans="1:16" ht="75" customHeight="1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6"/>
      <c r="L4" s="39" t="s">
        <v>50</v>
      </c>
      <c r="M4">
        <f>VLOOKUP($M$3,Vlookup!$A:$P,O4,0)</f>
        <v>0</v>
      </c>
      <c r="N4" s="41" t="s">
        <v>43</v>
      </c>
      <c r="O4">
        <v>10</v>
      </c>
      <c r="P4">
        <v>1</v>
      </c>
    </row>
    <row r="5" spans="1:16" x14ac:dyDescent="0.25">
      <c r="L5" s="35" t="s">
        <v>42</v>
      </c>
      <c r="M5">
        <f>VLOOKUP($M$3,Vlookup!$A:$P,O5,0)</f>
        <v>0</v>
      </c>
      <c r="N5" s="42" t="s">
        <v>43</v>
      </c>
      <c r="O5">
        <v>8</v>
      </c>
      <c r="P5">
        <v>1</v>
      </c>
    </row>
    <row r="6" spans="1:16" ht="38.25" x14ac:dyDescent="0.25">
      <c r="A6" s="45" t="s">
        <v>65</v>
      </c>
      <c r="B6" s="45" t="s">
        <v>66</v>
      </c>
      <c r="C6" s="45" t="s">
        <v>67</v>
      </c>
      <c r="D6" s="46" t="s">
        <v>25</v>
      </c>
      <c r="F6" s="157" t="s">
        <v>72</v>
      </c>
      <c r="G6" s="158"/>
      <c r="H6" s="159"/>
      <c r="I6" s="160"/>
      <c r="L6" s="35" t="s">
        <v>40</v>
      </c>
      <c r="M6">
        <f>VLOOKUP($M$3,Vlookup!$A:$P,O6,0)</f>
        <v>0</v>
      </c>
      <c r="N6" s="42" t="s">
        <v>41</v>
      </c>
      <c r="O6">
        <v>8</v>
      </c>
      <c r="P6">
        <v>1</v>
      </c>
    </row>
    <row r="7" spans="1:16" x14ac:dyDescent="0.25">
      <c r="A7" s="32" t="s">
        <v>62</v>
      </c>
      <c r="B7" s="95"/>
      <c r="C7" s="94">
        <f>M13</f>
        <v>0</v>
      </c>
      <c r="D7" s="33">
        <f>B7*C7</f>
        <v>0</v>
      </c>
      <c r="F7" s="161"/>
      <c r="G7" s="162"/>
      <c r="H7" s="162"/>
      <c r="I7" s="163"/>
      <c r="L7" s="35" t="s">
        <v>46</v>
      </c>
      <c r="M7">
        <f>VLOOKUP($M$3,Vlookup!$A:$P,O7,0)</f>
        <v>0</v>
      </c>
      <c r="N7" s="42" t="s">
        <v>43</v>
      </c>
      <c r="O7">
        <v>8</v>
      </c>
      <c r="P7">
        <v>1</v>
      </c>
    </row>
    <row r="8" spans="1:16" x14ac:dyDescent="0.25">
      <c r="A8" s="32" t="s">
        <v>63</v>
      </c>
      <c r="B8" s="47"/>
      <c r="C8" s="94">
        <f>M14</f>
        <v>0</v>
      </c>
      <c r="D8" s="33">
        <f>B8*C8</f>
        <v>0</v>
      </c>
      <c r="F8" s="102" t="s">
        <v>171</v>
      </c>
      <c r="G8" s="94">
        <f>M5</f>
        <v>0</v>
      </c>
      <c r="H8" s="102" t="s">
        <v>122</v>
      </c>
      <c r="I8" s="94">
        <f>M8</f>
        <v>0</v>
      </c>
      <c r="L8" s="35" t="s">
        <v>44</v>
      </c>
      <c r="M8">
        <f>VLOOKUP($M$3,Vlookup!$A:$P,O8,0)</f>
        <v>0</v>
      </c>
      <c r="N8" s="42" t="s">
        <v>43</v>
      </c>
      <c r="O8">
        <v>11</v>
      </c>
      <c r="P8">
        <v>1</v>
      </c>
    </row>
    <row r="9" spans="1:16" x14ac:dyDescent="0.25">
      <c r="A9" s="32" t="s">
        <v>64</v>
      </c>
      <c r="B9" s="47"/>
      <c r="C9" s="94">
        <f>M13</f>
        <v>0</v>
      </c>
      <c r="D9" s="33">
        <f>B9*C9</f>
        <v>0</v>
      </c>
      <c r="F9" s="102" t="s">
        <v>50</v>
      </c>
      <c r="G9" s="94">
        <f>M4</f>
        <v>0</v>
      </c>
      <c r="H9" s="102" t="s">
        <v>415</v>
      </c>
      <c r="I9" s="96"/>
      <c r="L9" s="35" t="s">
        <v>45</v>
      </c>
      <c r="M9">
        <f>VLOOKUP($M$3,Vlookup!$A:$P,O9,0)</f>
        <v>0</v>
      </c>
      <c r="N9" s="42" t="s">
        <v>41</v>
      </c>
      <c r="O9">
        <v>12</v>
      </c>
      <c r="P9">
        <v>1</v>
      </c>
    </row>
    <row r="10" spans="1:16" x14ac:dyDescent="0.25">
      <c r="A10" s="103"/>
      <c r="B10" s="103"/>
      <c r="C10" s="104"/>
      <c r="D10" s="105"/>
      <c r="E10" s="48"/>
      <c r="F10" s="102" t="s">
        <v>172</v>
      </c>
      <c r="G10" s="94">
        <f>M9</f>
        <v>0</v>
      </c>
      <c r="H10" s="102" t="s">
        <v>416</v>
      </c>
      <c r="I10" s="118"/>
      <c r="L10" s="35" t="s">
        <v>51</v>
      </c>
      <c r="M10">
        <f>VLOOKUP($M$3,Vlookup!$A:$P,O10,0)</f>
        <v>0</v>
      </c>
      <c r="N10" s="42" t="s">
        <v>41</v>
      </c>
      <c r="O10">
        <v>12</v>
      </c>
      <c r="P10">
        <v>1</v>
      </c>
    </row>
    <row r="11" spans="1:16" s="48" customFormat="1" x14ac:dyDescent="0.25">
      <c r="A11" s="103"/>
      <c r="B11" s="103"/>
      <c r="C11" s="104"/>
      <c r="D11" s="105"/>
      <c r="F11" s="108"/>
      <c r="G11" s="109"/>
      <c r="H11" s="110"/>
      <c r="I11" s="110"/>
      <c r="J11" s="111"/>
      <c r="L11" s="112" t="s">
        <v>71</v>
      </c>
      <c r="M11" s="113">
        <f>I9</f>
        <v>0</v>
      </c>
      <c r="N11" s="114" t="s">
        <v>43</v>
      </c>
      <c r="P11" s="48">
        <v>2</v>
      </c>
    </row>
    <row r="12" spans="1:16" s="48" customFormat="1" x14ac:dyDescent="0.25">
      <c r="A12" s="106" t="s">
        <v>54</v>
      </c>
      <c r="B12" s="107">
        <f>F12+H12+J12</f>
        <v>0</v>
      </c>
      <c r="C12" s="104"/>
      <c r="D12" s="103" t="s">
        <v>173</v>
      </c>
      <c r="F12" s="107">
        <f>SUM(F15:F23, D7:D9)</f>
        <v>0</v>
      </c>
      <c r="G12" s="109"/>
      <c r="H12" s="107">
        <f>SUM(H15:H23)</f>
        <v>0</v>
      </c>
      <c r="I12" s="110"/>
      <c r="J12" s="107">
        <f>SUM(J15:J23)</f>
        <v>0</v>
      </c>
      <c r="L12" s="112" t="s">
        <v>24</v>
      </c>
      <c r="M12" s="113"/>
      <c r="N12" s="114" t="s">
        <v>41</v>
      </c>
      <c r="P12" s="48">
        <v>3</v>
      </c>
    </row>
    <row r="13" spans="1:16" s="48" customFormat="1" x14ac:dyDescent="0.25">
      <c r="L13" s="112" t="s">
        <v>413</v>
      </c>
      <c r="M13" s="48">
        <f>VLOOKUP($M$3,Vlookup!$A:$P,O13,0)</f>
        <v>0</v>
      </c>
      <c r="N13" s="114"/>
      <c r="O13" s="48">
        <v>14</v>
      </c>
    </row>
    <row r="14" spans="1:16" s="48" customFormat="1" ht="26.25" x14ac:dyDescent="0.25">
      <c r="A14" s="115" t="s">
        <v>36</v>
      </c>
      <c r="B14" s="115" t="s">
        <v>55</v>
      </c>
      <c r="C14" s="115" t="s">
        <v>35</v>
      </c>
      <c r="D14" s="116" t="s">
        <v>37</v>
      </c>
      <c r="E14" s="115" t="s">
        <v>38</v>
      </c>
      <c r="F14" s="115" t="s">
        <v>39</v>
      </c>
      <c r="G14" s="117"/>
      <c r="H14" s="115" t="s">
        <v>170</v>
      </c>
      <c r="I14" s="117"/>
      <c r="J14" s="115" t="s">
        <v>417</v>
      </c>
      <c r="L14" s="112" t="s">
        <v>414</v>
      </c>
      <c r="M14" s="48">
        <f>VLOOKUP($M$3,Vlookup!$A:$P,O14,0)</f>
        <v>0</v>
      </c>
      <c r="N14" s="114"/>
      <c r="O14" s="48">
        <v>15</v>
      </c>
    </row>
    <row r="15" spans="1:16" x14ac:dyDescent="0.25">
      <c r="A15" s="97"/>
      <c r="B15" s="97"/>
      <c r="C15" s="98"/>
      <c r="D15" s="101">
        <f>VLOOKUP(A15,L:M,2,0)</f>
        <v>0</v>
      </c>
      <c r="E15" s="98"/>
      <c r="F15" s="101">
        <f>IF(G15=2,0,(IF(G15=1,D15*C15,0)+IF(I15="Y",C15*D15*$I$10,0)))</f>
        <v>0</v>
      </c>
      <c r="G15" s="99">
        <f>VLOOKUP(A15,L:P,5,0)</f>
        <v>0</v>
      </c>
      <c r="H15" s="101">
        <f>IF(G15=1,0,IF(G15=2,D15*C15,0)+IF(I15="Y",C15*D15*$I$10,0))</f>
        <v>0</v>
      </c>
      <c r="I15" s="99" t="str">
        <f>IF(E15="Y", VLOOKUP(A15,L:N,3,0), "N")</f>
        <v>N</v>
      </c>
      <c r="J15" s="100"/>
      <c r="L15" s="35">
        <v>0</v>
      </c>
      <c r="M15" s="36"/>
      <c r="N15" s="42"/>
    </row>
    <row r="16" spans="1:16" x14ac:dyDescent="0.25">
      <c r="A16" s="97"/>
      <c r="B16" s="97"/>
      <c r="C16" s="98"/>
      <c r="D16" s="101">
        <f t="shared" ref="D16:D79" si="0">VLOOKUP(A16,L:M,2,0)</f>
        <v>0</v>
      </c>
      <c r="E16" s="98"/>
      <c r="F16" s="101">
        <f t="shared" ref="F16:F79" si="1">IF(G16=2,0,(IF(G16=1,D16*C16,0)+IF(I16="Y",C16*D16*$I$10,0)))</f>
        <v>0</v>
      </c>
      <c r="G16" s="99">
        <f t="shared" ref="G16:G79" si="2">VLOOKUP(A16,L:P,5,0)</f>
        <v>0</v>
      </c>
      <c r="H16" s="101">
        <f t="shared" ref="H16:H79" si="3">IF(G16=1,0,IF(G16=2,D16*C16,0)+IF(I16="Y",C16*D16*$I$10,0))</f>
        <v>0</v>
      </c>
      <c r="I16" s="99" t="str">
        <f t="shared" ref="I16:I79" si="4">IF(E16="Y", VLOOKUP(A16,L:N,3,0), "N")</f>
        <v>N</v>
      </c>
      <c r="J16" s="100"/>
      <c r="L16" s="30"/>
      <c r="M16" s="36"/>
      <c r="N16" s="42"/>
    </row>
    <row r="17" spans="1:14" x14ac:dyDescent="0.25">
      <c r="A17" s="97"/>
      <c r="B17" s="97"/>
      <c r="C17" s="98"/>
      <c r="D17" s="101">
        <f t="shared" si="0"/>
        <v>0</v>
      </c>
      <c r="E17" s="98"/>
      <c r="F17" s="101">
        <f t="shared" si="1"/>
        <v>0</v>
      </c>
      <c r="G17" s="99">
        <f t="shared" si="2"/>
        <v>0</v>
      </c>
      <c r="H17" s="101">
        <f t="shared" si="3"/>
        <v>0</v>
      </c>
      <c r="I17" s="99" t="str">
        <f t="shared" si="4"/>
        <v>N</v>
      </c>
      <c r="J17" s="100"/>
      <c r="L17" s="31" t="s">
        <v>52</v>
      </c>
      <c r="M17" s="36"/>
      <c r="N17" s="42"/>
    </row>
    <row r="18" spans="1:14" x14ac:dyDescent="0.25">
      <c r="A18" s="97"/>
      <c r="B18" s="97"/>
      <c r="C18" s="98"/>
      <c r="D18" s="101">
        <f t="shared" si="0"/>
        <v>0</v>
      </c>
      <c r="E18" s="98"/>
      <c r="F18" s="101">
        <f t="shared" si="1"/>
        <v>0</v>
      </c>
      <c r="G18" s="99">
        <f t="shared" si="2"/>
        <v>0</v>
      </c>
      <c r="H18" s="101">
        <f t="shared" si="3"/>
        <v>0</v>
      </c>
      <c r="I18" s="99" t="str">
        <f t="shared" si="4"/>
        <v>N</v>
      </c>
      <c r="J18" s="100"/>
      <c r="L18" s="30" t="s">
        <v>43</v>
      </c>
      <c r="M18" s="30"/>
      <c r="N18" s="30"/>
    </row>
    <row r="19" spans="1:14" x14ac:dyDescent="0.25">
      <c r="A19" s="97"/>
      <c r="B19" s="97"/>
      <c r="C19" s="98"/>
      <c r="D19" s="101">
        <f t="shared" si="0"/>
        <v>0</v>
      </c>
      <c r="E19" s="98"/>
      <c r="F19" s="101">
        <f t="shared" si="1"/>
        <v>0</v>
      </c>
      <c r="G19" s="99">
        <f t="shared" si="2"/>
        <v>0</v>
      </c>
      <c r="H19" s="101">
        <f t="shared" si="3"/>
        <v>0</v>
      </c>
      <c r="I19" s="99" t="str">
        <f t="shared" si="4"/>
        <v>N</v>
      </c>
      <c r="J19" s="100"/>
      <c r="L19" s="30" t="s">
        <v>41</v>
      </c>
      <c r="M19" s="30"/>
      <c r="N19" s="30"/>
    </row>
    <row r="20" spans="1:14" x14ac:dyDescent="0.25">
      <c r="A20" s="97"/>
      <c r="B20" s="97"/>
      <c r="C20" s="98"/>
      <c r="D20" s="101">
        <f t="shared" si="0"/>
        <v>0</v>
      </c>
      <c r="E20" s="98"/>
      <c r="F20" s="101">
        <f t="shared" si="1"/>
        <v>0</v>
      </c>
      <c r="G20" s="99">
        <f t="shared" si="2"/>
        <v>0</v>
      </c>
      <c r="H20" s="101">
        <f t="shared" si="3"/>
        <v>0</v>
      </c>
      <c r="I20" s="99" t="str">
        <f t="shared" si="4"/>
        <v>N</v>
      </c>
      <c r="J20" s="100"/>
      <c r="M20" s="30"/>
      <c r="N20" s="30"/>
    </row>
    <row r="21" spans="1:14" x14ac:dyDescent="0.25">
      <c r="A21" s="97"/>
      <c r="B21" s="97"/>
      <c r="C21" s="98"/>
      <c r="D21" s="101">
        <f t="shared" si="0"/>
        <v>0</v>
      </c>
      <c r="E21" s="98"/>
      <c r="F21" s="101">
        <f t="shared" si="1"/>
        <v>0</v>
      </c>
      <c r="G21" s="99">
        <f t="shared" si="2"/>
        <v>0</v>
      </c>
      <c r="H21" s="101">
        <f t="shared" si="3"/>
        <v>0</v>
      </c>
      <c r="I21" s="99" t="str">
        <f t="shared" si="4"/>
        <v>N</v>
      </c>
      <c r="J21" s="100"/>
      <c r="M21" s="30"/>
      <c r="N21" s="30"/>
    </row>
    <row r="22" spans="1:14" x14ac:dyDescent="0.25">
      <c r="A22" s="97"/>
      <c r="B22" s="97"/>
      <c r="C22" s="98"/>
      <c r="D22" s="101">
        <f t="shared" si="0"/>
        <v>0</v>
      </c>
      <c r="E22" s="98"/>
      <c r="F22" s="101">
        <f t="shared" si="1"/>
        <v>0</v>
      </c>
      <c r="G22" s="99">
        <f t="shared" si="2"/>
        <v>0</v>
      </c>
      <c r="H22" s="101">
        <f t="shared" si="3"/>
        <v>0</v>
      </c>
      <c r="I22" s="99" t="str">
        <f t="shared" si="4"/>
        <v>N</v>
      </c>
      <c r="J22" s="100"/>
    </row>
    <row r="23" spans="1:14" x14ac:dyDescent="0.25">
      <c r="A23" s="97"/>
      <c r="B23" s="97"/>
      <c r="C23" s="98"/>
      <c r="D23" s="101">
        <f t="shared" si="0"/>
        <v>0</v>
      </c>
      <c r="E23" s="98"/>
      <c r="F23" s="101">
        <f t="shared" si="1"/>
        <v>0</v>
      </c>
      <c r="G23" s="99">
        <f t="shared" si="2"/>
        <v>0</v>
      </c>
      <c r="H23" s="101">
        <f t="shared" si="3"/>
        <v>0</v>
      </c>
      <c r="I23" s="99" t="str">
        <f t="shared" si="4"/>
        <v>N</v>
      </c>
      <c r="J23" s="100"/>
    </row>
    <row r="24" spans="1:14" x14ac:dyDescent="0.25">
      <c r="A24" s="97"/>
      <c r="B24" s="97"/>
      <c r="C24" s="98"/>
      <c r="D24" s="101">
        <f t="shared" si="0"/>
        <v>0</v>
      </c>
      <c r="E24" s="98"/>
      <c r="F24" s="101">
        <f t="shared" si="1"/>
        <v>0</v>
      </c>
      <c r="G24" s="99">
        <f t="shared" si="2"/>
        <v>0</v>
      </c>
      <c r="H24" s="101">
        <f t="shared" si="3"/>
        <v>0</v>
      </c>
      <c r="I24" s="99" t="str">
        <f t="shared" si="4"/>
        <v>N</v>
      </c>
      <c r="J24" s="100"/>
    </row>
    <row r="25" spans="1:14" x14ac:dyDescent="0.25">
      <c r="A25" s="97"/>
      <c r="B25" s="97"/>
      <c r="C25" s="98"/>
      <c r="D25" s="101">
        <f t="shared" si="0"/>
        <v>0</v>
      </c>
      <c r="E25" s="98"/>
      <c r="F25" s="101">
        <f t="shared" si="1"/>
        <v>0</v>
      </c>
      <c r="G25" s="99">
        <f t="shared" si="2"/>
        <v>0</v>
      </c>
      <c r="H25" s="101">
        <f t="shared" si="3"/>
        <v>0</v>
      </c>
      <c r="I25" s="99" t="str">
        <f t="shared" si="4"/>
        <v>N</v>
      </c>
      <c r="J25" s="100"/>
    </row>
    <row r="26" spans="1:14" x14ac:dyDescent="0.25">
      <c r="A26" s="97"/>
      <c r="B26" s="97"/>
      <c r="C26" s="98"/>
      <c r="D26" s="101">
        <f t="shared" si="0"/>
        <v>0</v>
      </c>
      <c r="E26" s="98"/>
      <c r="F26" s="101">
        <f t="shared" si="1"/>
        <v>0</v>
      </c>
      <c r="G26" s="99">
        <f t="shared" si="2"/>
        <v>0</v>
      </c>
      <c r="H26" s="101">
        <f t="shared" si="3"/>
        <v>0</v>
      </c>
      <c r="I26" s="99" t="str">
        <f t="shared" si="4"/>
        <v>N</v>
      </c>
      <c r="J26" s="100"/>
    </row>
    <row r="27" spans="1:14" x14ac:dyDescent="0.25">
      <c r="A27" s="97"/>
      <c r="B27" s="97"/>
      <c r="C27" s="98"/>
      <c r="D27" s="101">
        <f t="shared" si="0"/>
        <v>0</v>
      </c>
      <c r="E27" s="98"/>
      <c r="F27" s="101">
        <f t="shared" si="1"/>
        <v>0</v>
      </c>
      <c r="G27" s="99">
        <f t="shared" si="2"/>
        <v>0</v>
      </c>
      <c r="H27" s="101">
        <f t="shared" si="3"/>
        <v>0</v>
      </c>
      <c r="I27" s="99" t="str">
        <f t="shared" si="4"/>
        <v>N</v>
      </c>
      <c r="J27" s="100"/>
    </row>
    <row r="28" spans="1:14" x14ac:dyDescent="0.25">
      <c r="A28" s="97"/>
      <c r="B28" s="97"/>
      <c r="C28" s="98"/>
      <c r="D28" s="101">
        <f t="shared" si="0"/>
        <v>0</v>
      </c>
      <c r="E28" s="98"/>
      <c r="F28" s="101">
        <f t="shared" si="1"/>
        <v>0</v>
      </c>
      <c r="G28" s="99">
        <f t="shared" si="2"/>
        <v>0</v>
      </c>
      <c r="H28" s="101">
        <f t="shared" si="3"/>
        <v>0</v>
      </c>
      <c r="I28" s="99" t="str">
        <f t="shared" si="4"/>
        <v>N</v>
      </c>
      <c r="J28" s="100"/>
    </row>
    <row r="29" spans="1:14" x14ac:dyDescent="0.25">
      <c r="A29" s="97"/>
      <c r="B29" s="97"/>
      <c r="C29" s="98"/>
      <c r="D29" s="101">
        <f t="shared" si="0"/>
        <v>0</v>
      </c>
      <c r="E29" s="98"/>
      <c r="F29" s="101">
        <f t="shared" si="1"/>
        <v>0</v>
      </c>
      <c r="G29" s="99">
        <f t="shared" si="2"/>
        <v>0</v>
      </c>
      <c r="H29" s="101">
        <f t="shared" si="3"/>
        <v>0</v>
      </c>
      <c r="I29" s="99" t="str">
        <f t="shared" si="4"/>
        <v>N</v>
      </c>
      <c r="J29" s="100"/>
      <c r="L29" t="s">
        <v>127</v>
      </c>
    </row>
    <row r="30" spans="1:14" x14ac:dyDescent="0.25">
      <c r="A30" s="97"/>
      <c r="B30" s="97"/>
      <c r="C30" s="98"/>
      <c r="D30" s="101">
        <f t="shared" si="0"/>
        <v>0</v>
      </c>
      <c r="E30" s="98"/>
      <c r="F30" s="101">
        <f t="shared" si="1"/>
        <v>0</v>
      </c>
      <c r="G30" s="99">
        <f t="shared" si="2"/>
        <v>0</v>
      </c>
      <c r="H30" s="101">
        <f t="shared" si="3"/>
        <v>0</v>
      </c>
      <c r="I30" s="99" t="str">
        <f t="shared" si="4"/>
        <v>N</v>
      </c>
      <c r="J30" s="100"/>
      <c r="L30" t="s">
        <v>128</v>
      </c>
    </row>
    <row r="31" spans="1:14" x14ac:dyDescent="0.25">
      <c r="A31" s="97"/>
      <c r="B31" s="97"/>
      <c r="C31" s="98"/>
      <c r="D31" s="101">
        <f t="shared" si="0"/>
        <v>0</v>
      </c>
      <c r="E31" s="98"/>
      <c r="F31" s="101">
        <f t="shared" si="1"/>
        <v>0</v>
      </c>
      <c r="G31" s="99">
        <f t="shared" si="2"/>
        <v>0</v>
      </c>
      <c r="H31" s="101">
        <f t="shared" si="3"/>
        <v>0</v>
      </c>
      <c r="I31" s="99" t="str">
        <f t="shared" si="4"/>
        <v>N</v>
      </c>
      <c r="J31" s="100"/>
      <c r="L31" t="s">
        <v>64</v>
      </c>
    </row>
    <row r="32" spans="1:14" x14ac:dyDescent="0.25">
      <c r="A32" s="97"/>
      <c r="B32" s="97"/>
      <c r="C32" s="98"/>
      <c r="D32" s="101">
        <f t="shared" si="0"/>
        <v>0</v>
      </c>
      <c r="E32" s="98"/>
      <c r="F32" s="101">
        <f t="shared" si="1"/>
        <v>0</v>
      </c>
      <c r="G32" s="99">
        <f t="shared" si="2"/>
        <v>0</v>
      </c>
      <c r="H32" s="101">
        <f t="shared" si="3"/>
        <v>0</v>
      </c>
      <c r="I32" s="99" t="str">
        <f t="shared" si="4"/>
        <v>N</v>
      </c>
      <c r="J32" s="100"/>
    </row>
    <row r="33" spans="1:10" x14ac:dyDescent="0.25">
      <c r="A33" s="97"/>
      <c r="B33" s="97"/>
      <c r="C33" s="98"/>
      <c r="D33" s="101">
        <f t="shared" si="0"/>
        <v>0</v>
      </c>
      <c r="E33" s="98"/>
      <c r="F33" s="101">
        <f t="shared" si="1"/>
        <v>0</v>
      </c>
      <c r="G33" s="99">
        <f t="shared" si="2"/>
        <v>0</v>
      </c>
      <c r="H33" s="101">
        <f t="shared" si="3"/>
        <v>0</v>
      </c>
      <c r="I33" s="99" t="str">
        <f t="shared" si="4"/>
        <v>N</v>
      </c>
      <c r="J33" s="100"/>
    </row>
    <row r="34" spans="1:10" x14ac:dyDescent="0.25">
      <c r="A34" s="97"/>
      <c r="B34" s="97"/>
      <c r="C34" s="98"/>
      <c r="D34" s="101">
        <f t="shared" si="0"/>
        <v>0</v>
      </c>
      <c r="E34" s="98"/>
      <c r="F34" s="101">
        <f t="shared" si="1"/>
        <v>0</v>
      </c>
      <c r="G34" s="99">
        <f t="shared" si="2"/>
        <v>0</v>
      </c>
      <c r="H34" s="101">
        <f t="shared" si="3"/>
        <v>0</v>
      </c>
      <c r="I34" s="99" t="str">
        <f t="shared" si="4"/>
        <v>N</v>
      </c>
      <c r="J34" s="100"/>
    </row>
    <row r="35" spans="1:10" x14ac:dyDescent="0.25">
      <c r="A35" s="97"/>
      <c r="B35" s="97"/>
      <c r="C35" s="98"/>
      <c r="D35" s="101">
        <f t="shared" si="0"/>
        <v>0</v>
      </c>
      <c r="E35" s="98"/>
      <c r="F35" s="101">
        <f t="shared" si="1"/>
        <v>0</v>
      </c>
      <c r="G35" s="99">
        <f t="shared" si="2"/>
        <v>0</v>
      </c>
      <c r="H35" s="101">
        <f t="shared" si="3"/>
        <v>0</v>
      </c>
      <c r="I35" s="99" t="str">
        <f t="shared" si="4"/>
        <v>N</v>
      </c>
      <c r="J35" s="100"/>
    </row>
    <row r="36" spans="1:10" x14ac:dyDescent="0.25">
      <c r="A36" s="97"/>
      <c r="B36" s="97"/>
      <c r="C36" s="98"/>
      <c r="D36" s="101">
        <f t="shared" si="0"/>
        <v>0</v>
      </c>
      <c r="E36" s="98"/>
      <c r="F36" s="101">
        <f t="shared" si="1"/>
        <v>0</v>
      </c>
      <c r="G36" s="99">
        <f t="shared" si="2"/>
        <v>0</v>
      </c>
      <c r="H36" s="101">
        <f t="shared" si="3"/>
        <v>0</v>
      </c>
      <c r="I36" s="99" t="str">
        <f t="shared" si="4"/>
        <v>N</v>
      </c>
      <c r="J36" s="100"/>
    </row>
    <row r="37" spans="1:10" x14ac:dyDescent="0.25">
      <c r="A37" s="97"/>
      <c r="B37" s="97"/>
      <c r="C37" s="98"/>
      <c r="D37" s="101">
        <f t="shared" si="0"/>
        <v>0</v>
      </c>
      <c r="E37" s="98"/>
      <c r="F37" s="101">
        <f t="shared" si="1"/>
        <v>0</v>
      </c>
      <c r="G37" s="99">
        <f t="shared" si="2"/>
        <v>0</v>
      </c>
      <c r="H37" s="101">
        <f t="shared" si="3"/>
        <v>0</v>
      </c>
      <c r="I37" s="99" t="str">
        <f t="shared" si="4"/>
        <v>N</v>
      </c>
      <c r="J37" s="100"/>
    </row>
    <row r="38" spans="1:10" x14ac:dyDescent="0.25">
      <c r="A38" s="97"/>
      <c r="B38" s="97"/>
      <c r="C38" s="98"/>
      <c r="D38" s="101">
        <f t="shared" si="0"/>
        <v>0</v>
      </c>
      <c r="E38" s="98"/>
      <c r="F38" s="101">
        <f t="shared" si="1"/>
        <v>0</v>
      </c>
      <c r="G38" s="99">
        <f t="shared" si="2"/>
        <v>0</v>
      </c>
      <c r="H38" s="101">
        <f t="shared" si="3"/>
        <v>0</v>
      </c>
      <c r="I38" s="99" t="str">
        <f t="shared" si="4"/>
        <v>N</v>
      </c>
      <c r="J38" s="100"/>
    </row>
    <row r="39" spans="1:10" x14ac:dyDescent="0.25">
      <c r="A39" s="97"/>
      <c r="B39" s="97"/>
      <c r="C39" s="98"/>
      <c r="D39" s="101">
        <f t="shared" si="0"/>
        <v>0</v>
      </c>
      <c r="E39" s="98"/>
      <c r="F39" s="101">
        <f t="shared" si="1"/>
        <v>0</v>
      </c>
      <c r="G39" s="99">
        <f t="shared" si="2"/>
        <v>0</v>
      </c>
      <c r="H39" s="101">
        <f t="shared" si="3"/>
        <v>0</v>
      </c>
      <c r="I39" s="99" t="str">
        <f t="shared" si="4"/>
        <v>N</v>
      </c>
      <c r="J39" s="100"/>
    </row>
    <row r="40" spans="1:10" x14ac:dyDescent="0.25">
      <c r="A40" s="97"/>
      <c r="B40" s="97"/>
      <c r="C40" s="98"/>
      <c r="D40" s="101">
        <f t="shared" si="0"/>
        <v>0</v>
      </c>
      <c r="E40" s="98"/>
      <c r="F40" s="101">
        <f t="shared" si="1"/>
        <v>0</v>
      </c>
      <c r="G40" s="99">
        <f t="shared" si="2"/>
        <v>0</v>
      </c>
      <c r="H40" s="101">
        <f t="shared" si="3"/>
        <v>0</v>
      </c>
      <c r="I40" s="99" t="str">
        <f t="shared" si="4"/>
        <v>N</v>
      </c>
      <c r="J40" s="100"/>
    </row>
    <row r="41" spans="1:10" x14ac:dyDescent="0.25">
      <c r="A41" s="97"/>
      <c r="B41" s="97"/>
      <c r="C41" s="98"/>
      <c r="D41" s="101">
        <f t="shared" si="0"/>
        <v>0</v>
      </c>
      <c r="E41" s="98"/>
      <c r="F41" s="101">
        <f t="shared" si="1"/>
        <v>0</v>
      </c>
      <c r="G41" s="99">
        <f t="shared" si="2"/>
        <v>0</v>
      </c>
      <c r="H41" s="101">
        <f t="shared" si="3"/>
        <v>0</v>
      </c>
      <c r="I41" s="99" t="str">
        <f t="shared" si="4"/>
        <v>N</v>
      </c>
      <c r="J41" s="100"/>
    </row>
    <row r="42" spans="1:10" x14ac:dyDescent="0.25">
      <c r="A42" s="97"/>
      <c r="B42" s="97"/>
      <c r="C42" s="98"/>
      <c r="D42" s="101">
        <f t="shared" si="0"/>
        <v>0</v>
      </c>
      <c r="E42" s="98"/>
      <c r="F42" s="101">
        <f t="shared" si="1"/>
        <v>0</v>
      </c>
      <c r="G42" s="99">
        <f t="shared" si="2"/>
        <v>0</v>
      </c>
      <c r="H42" s="101">
        <f t="shared" si="3"/>
        <v>0</v>
      </c>
      <c r="I42" s="99" t="str">
        <f t="shared" si="4"/>
        <v>N</v>
      </c>
      <c r="J42" s="100"/>
    </row>
    <row r="43" spans="1:10" x14ac:dyDescent="0.25">
      <c r="A43" s="97"/>
      <c r="B43" s="97"/>
      <c r="C43" s="98"/>
      <c r="D43" s="101">
        <f t="shared" si="0"/>
        <v>0</v>
      </c>
      <c r="E43" s="98"/>
      <c r="F43" s="101">
        <f t="shared" si="1"/>
        <v>0</v>
      </c>
      <c r="G43" s="99">
        <f t="shared" si="2"/>
        <v>0</v>
      </c>
      <c r="H43" s="101">
        <f t="shared" si="3"/>
        <v>0</v>
      </c>
      <c r="I43" s="99" t="str">
        <f t="shared" si="4"/>
        <v>N</v>
      </c>
      <c r="J43" s="100"/>
    </row>
    <row r="44" spans="1:10" x14ac:dyDescent="0.25">
      <c r="A44" s="97"/>
      <c r="B44" s="97"/>
      <c r="C44" s="98"/>
      <c r="D44" s="101">
        <f t="shared" si="0"/>
        <v>0</v>
      </c>
      <c r="E44" s="98"/>
      <c r="F44" s="101">
        <f t="shared" si="1"/>
        <v>0</v>
      </c>
      <c r="G44" s="99">
        <f t="shared" si="2"/>
        <v>0</v>
      </c>
      <c r="H44" s="101">
        <f t="shared" si="3"/>
        <v>0</v>
      </c>
      <c r="I44" s="99" t="str">
        <f t="shared" si="4"/>
        <v>N</v>
      </c>
      <c r="J44" s="100"/>
    </row>
    <row r="45" spans="1:10" x14ac:dyDescent="0.25">
      <c r="A45" s="97"/>
      <c r="B45" s="97"/>
      <c r="C45" s="98"/>
      <c r="D45" s="101">
        <f t="shared" si="0"/>
        <v>0</v>
      </c>
      <c r="E45" s="98"/>
      <c r="F45" s="101">
        <f t="shared" si="1"/>
        <v>0</v>
      </c>
      <c r="G45" s="99">
        <f t="shared" si="2"/>
        <v>0</v>
      </c>
      <c r="H45" s="101">
        <f t="shared" si="3"/>
        <v>0</v>
      </c>
      <c r="I45" s="99" t="str">
        <f t="shared" si="4"/>
        <v>N</v>
      </c>
      <c r="J45" s="100"/>
    </row>
    <row r="46" spans="1:10" x14ac:dyDescent="0.25">
      <c r="A46" s="97"/>
      <c r="B46" s="97"/>
      <c r="C46" s="98"/>
      <c r="D46" s="101">
        <f t="shared" si="0"/>
        <v>0</v>
      </c>
      <c r="E46" s="98"/>
      <c r="F46" s="101">
        <f t="shared" si="1"/>
        <v>0</v>
      </c>
      <c r="G46" s="99">
        <f t="shared" si="2"/>
        <v>0</v>
      </c>
      <c r="H46" s="101">
        <f t="shared" si="3"/>
        <v>0</v>
      </c>
      <c r="I46" s="99" t="str">
        <f t="shared" si="4"/>
        <v>N</v>
      </c>
      <c r="J46" s="100"/>
    </row>
    <row r="47" spans="1:10" x14ac:dyDescent="0.25">
      <c r="A47" s="97"/>
      <c r="B47" s="97"/>
      <c r="C47" s="98"/>
      <c r="D47" s="101">
        <f t="shared" si="0"/>
        <v>0</v>
      </c>
      <c r="E47" s="98"/>
      <c r="F47" s="101">
        <f t="shared" si="1"/>
        <v>0</v>
      </c>
      <c r="G47" s="99">
        <f t="shared" si="2"/>
        <v>0</v>
      </c>
      <c r="H47" s="101">
        <f t="shared" si="3"/>
        <v>0</v>
      </c>
      <c r="I47" s="99" t="str">
        <f t="shared" si="4"/>
        <v>N</v>
      </c>
      <c r="J47" s="100"/>
    </row>
    <row r="48" spans="1:10" x14ac:dyDescent="0.25">
      <c r="A48" s="97"/>
      <c r="B48" s="97"/>
      <c r="C48" s="98"/>
      <c r="D48" s="101">
        <f t="shared" si="0"/>
        <v>0</v>
      </c>
      <c r="E48" s="98"/>
      <c r="F48" s="101">
        <f t="shared" si="1"/>
        <v>0</v>
      </c>
      <c r="G48" s="99">
        <f t="shared" si="2"/>
        <v>0</v>
      </c>
      <c r="H48" s="101">
        <f t="shared" si="3"/>
        <v>0</v>
      </c>
      <c r="I48" s="99" t="str">
        <f t="shared" si="4"/>
        <v>N</v>
      </c>
      <c r="J48" s="100"/>
    </row>
    <row r="49" spans="1:10" x14ac:dyDescent="0.25">
      <c r="A49" s="97"/>
      <c r="B49" s="97"/>
      <c r="C49" s="98"/>
      <c r="D49" s="101">
        <f t="shared" si="0"/>
        <v>0</v>
      </c>
      <c r="E49" s="98"/>
      <c r="F49" s="101">
        <f t="shared" si="1"/>
        <v>0</v>
      </c>
      <c r="G49" s="99">
        <f t="shared" si="2"/>
        <v>0</v>
      </c>
      <c r="H49" s="101">
        <f t="shared" si="3"/>
        <v>0</v>
      </c>
      <c r="I49" s="99" t="str">
        <f t="shared" si="4"/>
        <v>N</v>
      </c>
      <c r="J49" s="100"/>
    </row>
    <row r="50" spans="1:10" x14ac:dyDescent="0.25">
      <c r="A50" s="97"/>
      <c r="B50" s="97"/>
      <c r="C50" s="98"/>
      <c r="D50" s="101">
        <f t="shared" si="0"/>
        <v>0</v>
      </c>
      <c r="E50" s="98"/>
      <c r="F50" s="101">
        <f t="shared" si="1"/>
        <v>0</v>
      </c>
      <c r="G50" s="99">
        <f t="shared" si="2"/>
        <v>0</v>
      </c>
      <c r="H50" s="101">
        <f t="shared" si="3"/>
        <v>0</v>
      </c>
      <c r="I50" s="99" t="str">
        <f t="shared" si="4"/>
        <v>N</v>
      </c>
      <c r="J50" s="100"/>
    </row>
    <row r="51" spans="1:10" x14ac:dyDescent="0.25">
      <c r="A51" s="97"/>
      <c r="B51" s="97"/>
      <c r="C51" s="98"/>
      <c r="D51" s="101">
        <f t="shared" si="0"/>
        <v>0</v>
      </c>
      <c r="E51" s="98"/>
      <c r="F51" s="101">
        <f t="shared" si="1"/>
        <v>0</v>
      </c>
      <c r="G51" s="99">
        <f t="shared" si="2"/>
        <v>0</v>
      </c>
      <c r="H51" s="101">
        <f t="shared" si="3"/>
        <v>0</v>
      </c>
      <c r="I51" s="99" t="str">
        <f t="shared" si="4"/>
        <v>N</v>
      </c>
      <c r="J51" s="100"/>
    </row>
    <row r="52" spans="1:10" x14ac:dyDescent="0.25">
      <c r="A52" s="97"/>
      <c r="B52" s="97"/>
      <c r="C52" s="98"/>
      <c r="D52" s="101">
        <f t="shared" si="0"/>
        <v>0</v>
      </c>
      <c r="E52" s="98"/>
      <c r="F52" s="101">
        <f t="shared" si="1"/>
        <v>0</v>
      </c>
      <c r="G52" s="99">
        <f t="shared" si="2"/>
        <v>0</v>
      </c>
      <c r="H52" s="101">
        <f t="shared" si="3"/>
        <v>0</v>
      </c>
      <c r="I52" s="99" t="str">
        <f t="shared" si="4"/>
        <v>N</v>
      </c>
      <c r="J52" s="100"/>
    </row>
    <row r="53" spans="1:10" x14ac:dyDescent="0.25">
      <c r="A53" s="97"/>
      <c r="B53" s="97"/>
      <c r="C53" s="98"/>
      <c r="D53" s="101">
        <f t="shared" si="0"/>
        <v>0</v>
      </c>
      <c r="E53" s="98"/>
      <c r="F53" s="101">
        <f t="shared" si="1"/>
        <v>0</v>
      </c>
      <c r="G53" s="99">
        <f t="shared" si="2"/>
        <v>0</v>
      </c>
      <c r="H53" s="101">
        <f t="shared" si="3"/>
        <v>0</v>
      </c>
      <c r="I53" s="99" t="str">
        <f t="shared" si="4"/>
        <v>N</v>
      </c>
      <c r="J53" s="100"/>
    </row>
    <row r="54" spans="1:10" x14ac:dyDescent="0.25">
      <c r="A54" s="97"/>
      <c r="B54" s="97"/>
      <c r="C54" s="98"/>
      <c r="D54" s="101">
        <f t="shared" si="0"/>
        <v>0</v>
      </c>
      <c r="E54" s="98"/>
      <c r="F54" s="101">
        <f t="shared" si="1"/>
        <v>0</v>
      </c>
      <c r="G54" s="99">
        <f t="shared" si="2"/>
        <v>0</v>
      </c>
      <c r="H54" s="101">
        <f t="shared" si="3"/>
        <v>0</v>
      </c>
      <c r="I54" s="99" t="str">
        <f t="shared" si="4"/>
        <v>N</v>
      </c>
      <c r="J54" s="100"/>
    </row>
    <row r="55" spans="1:10" x14ac:dyDescent="0.25">
      <c r="A55" s="97"/>
      <c r="B55" s="97"/>
      <c r="C55" s="98"/>
      <c r="D55" s="101">
        <f t="shared" si="0"/>
        <v>0</v>
      </c>
      <c r="E55" s="98"/>
      <c r="F55" s="101">
        <f t="shared" si="1"/>
        <v>0</v>
      </c>
      <c r="G55" s="99">
        <f t="shared" si="2"/>
        <v>0</v>
      </c>
      <c r="H55" s="101">
        <f t="shared" si="3"/>
        <v>0</v>
      </c>
      <c r="I55" s="99" t="str">
        <f t="shared" si="4"/>
        <v>N</v>
      </c>
      <c r="J55" s="100"/>
    </row>
    <row r="56" spans="1:10" x14ac:dyDescent="0.25">
      <c r="A56" s="97"/>
      <c r="B56" s="97"/>
      <c r="C56" s="98"/>
      <c r="D56" s="101">
        <f t="shared" si="0"/>
        <v>0</v>
      </c>
      <c r="E56" s="98"/>
      <c r="F56" s="101">
        <f t="shared" si="1"/>
        <v>0</v>
      </c>
      <c r="G56" s="99">
        <f t="shared" si="2"/>
        <v>0</v>
      </c>
      <c r="H56" s="101">
        <f t="shared" si="3"/>
        <v>0</v>
      </c>
      <c r="I56" s="99" t="str">
        <f t="shared" si="4"/>
        <v>N</v>
      </c>
      <c r="J56" s="100"/>
    </row>
    <row r="57" spans="1:10" x14ac:dyDescent="0.25">
      <c r="A57" s="97"/>
      <c r="B57" s="97"/>
      <c r="C57" s="98"/>
      <c r="D57" s="101">
        <f t="shared" si="0"/>
        <v>0</v>
      </c>
      <c r="E57" s="98"/>
      <c r="F57" s="101">
        <f t="shared" si="1"/>
        <v>0</v>
      </c>
      <c r="G57" s="99">
        <f t="shared" si="2"/>
        <v>0</v>
      </c>
      <c r="H57" s="101">
        <f t="shared" si="3"/>
        <v>0</v>
      </c>
      <c r="I57" s="99" t="str">
        <f t="shared" si="4"/>
        <v>N</v>
      </c>
      <c r="J57" s="100"/>
    </row>
    <row r="58" spans="1:10" x14ac:dyDescent="0.25">
      <c r="A58" s="97"/>
      <c r="B58" s="97"/>
      <c r="C58" s="98"/>
      <c r="D58" s="101">
        <f t="shared" si="0"/>
        <v>0</v>
      </c>
      <c r="E58" s="98"/>
      <c r="F58" s="101">
        <f t="shared" si="1"/>
        <v>0</v>
      </c>
      <c r="G58" s="99">
        <f t="shared" si="2"/>
        <v>0</v>
      </c>
      <c r="H58" s="101">
        <f t="shared" si="3"/>
        <v>0</v>
      </c>
      <c r="I58" s="99" t="str">
        <f t="shared" si="4"/>
        <v>N</v>
      </c>
      <c r="J58" s="100"/>
    </row>
    <row r="59" spans="1:10" x14ac:dyDescent="0.25">
      <c r="A59" s="97"/>
      <c r="B59" s="97"/>
      <c r="C59" s="98"/>
      <c r="D59" s="101">
        <f t="shared" si="0"/>
        <v>0</v>
      </c>
      <c r="E59" s="98"/>
      <c r="F59" s="101">
        <f t="shared" si="1"/>
        <v>0</v>
      </c>
      <c r="G59" s="99">
        <f t="shared" si="2"/>
        <v>0</v>
      </c>
      <c r="H59" s="101">
        <f t="shared" si="3"/>
        <v>0</v>
      </c>
      <c r="I59" s="99" t="str">
        <f t="shared" si="4"/>
        <v>N</v>
      </c>
      <c r="J59" s="100"/>
    </row>
    <row r="60" spans="1:10" x14ac:dyDescent="0.25">
      <c r="A60" s="97"/>
      <c r="B60" s="97"/>
      <c r="C60" s="98"/>
      <c r="D60" s="101">
        <f t="shared" si="0"/>
        <v>0</v>
      </c>
      <c r="E60" s="98"/>
      <c r="F60" s="101">
        <f t="shared" si="1"/>
        <v>0</v>
      </c>
      <c r="G60" s="99">
        <f t="shared" si="2"/>
        <v>0</v>
      </c>
      <c r="H60" s="101">
        <f t="shared" si="3"/>
        <v>0</v>
      </c>
      <c r="I60" s="99" t="str">
        <f t="shared" si="4"/>
        <v>N</v>
      </c>
      <c r="J60" s="100"/>
    </row>
    <row r="61" spans="1:10" x14ac:dyDescent="0.25">
      <c r="A61" s="97"/>
      <c r="B61" s="97"/>
      <c r="C61" s="98"/>
      <c r="D61" s="101">
        <f t="shared" si="0"/>
        <v>0</v>
      </c>
      <c r="E61" s="98"/>
      <c r="F61" s="101">
        <f t="shared" si="1"/>
        <v>0</v>
      </c>
      <c r="G61" s="99">
        <f t="shared" si="2"/>
        <v>0</v>
      </c>
      <c r="H61" s="101">
        <f t="shared" si="3"/>
        <v>0</v>
      </c>
      <c r="I61" s="99" t="str">
        <f t="shared" si="4"/>
        <v>N</v>
      </c>
      <c r="J61" s="100"/>
    </row>
    <row r="62" spans="1:10" x14ac:dyDescent="0.25">
      <c r="A62" s="97"/>
      <c r="B62" s="97"/>
      <c r="C62" s="98"/>
      <c r="D62" s="101">
        <f t="shared" si="0"/>
        <v>0</v>
      </c>
      <c r="E62" s="98"/>
      <c r="F62" s="101">
        <f t="shared" si="1"/>
        <v>0</v>
      </c>
      <c r="G62" s="99">
        <f t="shared" si="2"/>
        <v>0</v>
      </c>
      <c r="H62" s="101">
        <f t="shared" si="3"/>
        <v>0</v>
      </c>
      <c r="I62" s="99" t="str">
        <f t="shared" si="4"/>
        <v>N</v>
      </c>
      <c r="J62" s="100"/>
    </row>
    <row r="63" spans="1:10" x14ac:dyDescent="0.25">
      <c r="A63" s="97"/>
      <c r="B63" s="97"/>
      <c r="C63" s="98"/>
      <c r="D63" s="101">
        <f t="shared" si="0"/>
        <v>0</v>
      </c>
      <c r="E63" s="98"/>
      <c r="F63" s="101">
        <f t="shared" si="1"/>
        <v>0</v>
      </c>
      <c r="G63" s="99">
        <f t="shared" si="2"/>
        <v>0</v>
      </c>
      <c r="H63" s="101">
        <f t="shared" si="3"/>
        <v>0</v>
      </c>
      <c r="I63" s="99" t="str">
        <f t="shared" si="4"/>
        <v>N</v>
      </c>
      <c r="J63" s="100"/>
    </row>
    <row r="64" spans="1:10" x14ac:dyDescent="0.25">
      <c r="A64" s="97"/>
      <c r="B64" s="97"/>
      <c r="C64" s="98"/>
      <c r="D64" s="101">
        <f t="shared" si="0"/>
        <v>0</v>
      </c>
      <c r="E64" s="98"/>
      <c r="F64" s="101">
        <f t="shared" si="1"/>
        <v>0</v>
      </c>
      <c r="G64" s="99">
        <f t="shared" si="2"/>
        <v>0</v>
      </c>
      <c r="H64" s="101">
        <f t="shared" si="3"/>
        <v>0</v>
      </c>
      <c r="I64" s="99" t="str">
        <f t="shared" si="4"/>
        <v>N</v>
      </c>
      <c r="J64" s="100"/>
    </row>
    <row r="65" spans="1:10" x14ac:dyDescent="0.25">
      <c r="A65" s="97"/>
      <c r="B65" s="97"/>
      <c r="C65" s="98"/>
      <c r="D65" s="101">
        <f t="shared" si="0"/>
        <v>0</v>
      </c>
      <c r="E65" s="98"/>
      <c r="F65" s="101">
        <f t="shared" si="1"/>
        <v>0</v>
      </c>
      <c r="G65" s="99">
        <f t="shared" si="2"/>
        <v>0</v>
      </c>
      <c r="H65" s="101">
        <f t="shared" si="3"/>
        <v>0</v>
      </c>
      <c r="I65" s="99" t="str">
        <f t="shared" si="4"/>
        <v>N</v>
      </c>
      <c r="J65" s="100"/>
    </row>
    <row r="66" spans="1:10" x14ac:dyDescent="0.25">
      <c r="A66" s="97"/>
      <c r="B66" s="97"/>
      <c r="C66" s="98"/>
      <c r="D66" s="101">
        <f t="shared" si="0"/>
        <v>0</v>
      </c>
      <c r="E66" s="98"/>
      <c r="F66" s="101">
        <f t="shared" si="1"/>
        <v>0</v>
      </c>
      <c r="G66" s="99">
        <f t="shared" si="2"/>
        <v>0</v>
      </c>
      <c r="H66" s="101">
        <f t="shared" si="3"/>
        <v>0</v>
      </c>
      <c r="I66" s="99" t="str">
        <f t="shared" si="4"/>
        <v>N</v>
      </c>
      <c r="J66" s="100"/>
    </row>
    <row r="67" spans="1:10" x14ac:dyDescent="0.25">
      <c r="A67" s="97"/>
      <c r="B67" s="97"/>
      <c r="C67" s="98"/>
      <c r="D67" s="101">
        <f t="shared" si="0"/>
        <v>0</v>
      </c>
      <c r="E67" s="98"/>
      <c r="F67" s="101">
        <f t="shared" si="1"/>
        <v>0</v>
      </c>
      <c r="G67" s="99">
        <f t="shared" si="2"/>
        <v>0</v>
      </c>
      <c r="H67" s="101">
        <f t="shared" si="3"/>
        <v>0</v>
      </c>
      <c r="I67" s="99" t="str">
        <f t="shared" si="4"/>
        <v>N</v>
      </c>
      <c r="J67" s="100"/>
    </row>
    <row r="68" spans="1:10" x14ac:dyDescent="0.25">
      <c r="A68" s="97"/>
      <c r="B68" s="97"/>
      <c r="C68" s="98"/>
      <c r="D68" s="101">
        <f t="shared" si="0"/>
        <v>0</v>
      </c>
      <c r="E68" s="98"/>
      <c r="F68" s="101">
        <f t="shared" si="1"/>
        <v>0</v>
      </c>
      <c r="G68" s="99">
        <f t="shared" si="2"/>
        <v>0</v>
      </c>
      <c r="H68" s="101">
        <f t="shared" si="3"/>
        <v>0</v>
      </c>
      <c r="I68" s="99" t="str">
        <f t="shared" si="4"/>
        <v>N</v>
      </c>
      <c r="J68" s="100"/>
    </row>
    <row r="69" spans="1:10" x14ac:dyDescent="0.25">
      <c r="A69" s="97"/>
      <c r="B69" s="97"/>
      <c r="C69" s="98"/>
      <c r="D69" s="101">
        <f t="shared" si="0"/>
        <v>0</v>
      </c>
      <c r="E69" s="98"/>
      <c r="F69" s="101">
        <f t="shared" si="1"/>
        <v>0</v>
      </c>
      <c r="G69" s="99">
        <f t="shared" si="2"/>
        <v>0</v>
      </c>
      <c r="H69" s="101">
        <f t="shared" si="3"/>
        <v>0</v>
      </c>
      <c r="I69" s="99" t="str">
        <f t="shared" si="4"/>
        <v>N</v>
      </c>
      <c r="J69" s="100"/>
    </row>
    <row r="70" spans="1:10" x14ac:dyDescent="0.25">
      <c r="A70" s="97"/>
      <c r="B70" s="97"/>
      <c r="C70" s="98"/>
      <c r="D70" s="101">
        <f t="shared" si="0"/>
        <v>0</v>
      </c>
      <c r="E70" s="98"/>
      <c r="F70" s="101">
        <f t="shared" si="1"/>
        <v>0</v>
      </c>
      <c r="G70" s="99">
        <f t="shared" si="2"/>
        <v>0</v>
      </c>
      <c r="H70" s="101">
        <f t="shared" si="3"/>
        <v>0</v>
      </c>
      <c r="I70" s="99" t="str">
        <f t="shared" si="4"/>
        <v>N</v>
      </c>
      <c r="J70" s="100"/>
    </row>
    <row r="71" spans="1:10" x14ac:dyDescent="0.25">
      <c r="A71" s="97"/>
      <c r="B71" s="97"/>
      <c r="C71" s="98"/>
      <c r="D71" s="101">
        <f t="shared" si="0"/>
        <v>0</v>
      </c>
      <c r="E71" s="98"/>
      <c r="F71" s="101">
        <f t="shared" si="1"/>
        <v>0</v>
      </c>
      <c r="G71" s="99">
        <f t="shared" si="2"/>
        <v>0</v>
      </c>
      <c r="H71" s="101">
        <f t="shared" si="3"/>
        <v>0</v>
      </c>
      <c r="I71" s="99" t="str">
        <f t="shared" si="4"/>
        <v>N</v>
      </c>
      <c r="J71" s="100"/>
    </row>
    <row r="72" spans="1:10" x14ac:dyDescent="0.25">
      <c r="A72" s="97"/>
      <c r="B72" s="97"/>
      <c r="C72" s="98"/>
      <c r="D72" s="101">
        <f t="shared" si="0"/>
        <v>0</v>
      </c>
      <c r="E72" s="98"/>
      <c r="F72" s="101">
        <f t="shared" si="1"/>
        <v>0</v>
      </c>
      <c r="G72" s="99">
        <f t="shared" si="2"/>
        <v>0</v>
      </c>
      <c r="H72" s="101">
        <f t="shared" si="3"/>
        <v>0</v>
      </c>
      <c r="I72" s="99" t="str">
        <f t="shared" si="4"/>
        <v>N</v>
      </c>
      <c r="J72" s="100"/>
    </row>
    <row r="73" spans="1:10" x14ac:dyDescent="0.25">
      <c r="A73" s="97"/>
      <c r="B73" s="97"/>
      <c r="C73" s="98"/>
      <c r="D73" s="101">
        <f t="shared" si="0"/>
        <v>0</v>
      </c>
      <c r="E73" s="98"/>
      <c r="F73" s="101">
        <f t="shared" si="1"/>
        <v>0</v>
      </c>
      <c r="G73" s="99">
        <f t="shared" si="2"/>
        <v>0</v>
      </c>
      <c r="H73" s="101">
        <f t="shared" si="3"/>
        <v>0</v>
      </c>
      <c r="I73" s="99" t="str">
        <f t="shared" si="4"/>
        <v>N</v>
      </c>
      <c r="J73" s="100"/>
    </row>
    <row r="74" spans="1:10" x14ac:dyDescent="0.25">
      <c r="A74" s="97"/>
      <c r="B74" s="97"/>
      <c r="C74" s="98"/>
      <c r="D74" s="101">
        <f t="shared" si="0"/>
        <v>0</v>
      </c>
      <c r="E74" s="98"/>
      <c r="F74" s="101">
        <f t="shared" si="1"/>
        <v>0</v>
      </c>
      <c r="G74" s="99">
        <f t="shared" si="2"/>
        <v>0</v>
      </c>
      <c r="H74" s="101">
        <f t="shared" si="3"/>
        <v>0</v>
      </c>
      <c r="I74" s="99" t="str">
        <f t="shared" si="4"/>
        <v>N</v>
      </c>
      <c r="J74" s="100"/>
    </row>
    <row r="75" spans="1:10" x14ac:dyDescent="0.25">
      <c r="A75" s="97"/>
      <c r="B75" s="97"/>
      <c r="C75" s="98"/>
      <c r="D75" s="101">
        <f t="shared" si="0"/>
        <v>0</v>
      </c>
      <c r="E75" s="98"/>
      <c r="F75" s="101">
        <f t="shared" si="1"/>
        <v>0</v>
      </c>
      <c r="G75" s="99">
        <f t="shared" si="2"/>
        <v>0</v>
      </c>
      <c r="H75" s="101">
        <f t="shared" si="3"/>
        <v>0</v>
      </c>
      <c r="I75" s="99" t="str">
        <f t="shared" si="4"/>
        <v>N</v>
      </c>
      <c r="J75" s="100"/>
    </row>
    <row r="76" spans="1:10" x14ac:dyDescent="0.25">
      <c r="A76" s="97"/>
      <c r="B76" s="97"/>
      <c r="C76" s="98"/>
      <c r="D76" s="101">
        <f t="shared" si="0"/>
        <v>0</v>
      </c>
      <c r="E76" s="98"/>
      <c r="F76" s="101">
        <f t="shared" si="1"/>
        <v>0</v>
      </c>
      <c r="G76" s="99">
        <f t="shared" si="2"/>
        <v>0</v>
      </c>
      <c r="H76" s="101">
        <f t="shared" si="3"/>
        <v>0</v>
      </c>
      <c r="I76" s="99" t="str">
        <f t="shared" si="4"/>
        <v>N</v>
      </c>
      <c r="J76" s="100"/>
    </row>
    <row r="77" spans="1:10" x14ac:dyDescent="0.25">
      <c r="A77" s="97"/>
      <c r="B77" s="97"/>
      <c r="C77" s="98"/>
      <c r="D77" s="101">
        <f t="shared" si="0"/>
        <v>0</v>
      </c>
      <c r="E77" s="98"/>
      <c r="F77" s="101">
        <f t="shared" si="1"/>
        <v>0</v>
      </c>
      <c r="G77" s="99">
        <f t="shared" si="2"/>
        <v>0</v>
      </c>
      <c r="H77" s="101">
        <f t="shared" si="3"/>
        <v>0</v>
      </c>
      <c r="I77" s="99" t="str">
        <f t="shared" si="4"/>
        <v>N</v>
      </c>
      <c r="J77" s="100"/>
    </row>
    <row r="78" spans="1:10" x14ac:dyDescent="0.25">
      <c r="A78" s="97"/>
      <c r="B78" s="97"/>
      <c r="C78" s="98"/>
      <c r="D78" s="101">
        <f t="shared" si="0"/>
        <v>0</v>
      </c>
      <c r="E78" s="98"/>
      <c r="F78" s="101">
        <f t="shared" si="1"/>
        <v>0</v>
      </c>
      <c r="G78" s="99">
        <f t="shared" si="2"/>
        <v>0</v>
      </c>
      <c r="H78" s="101">
        <f t="shared" si="3"/>
        <v>0</v>
      </c>
      <c r="I78" s="99" t="str">
        <f t="shared" si="4"/>
        <v>N</v>
      </c>
      <c r="J78" s="100"/>
    </row>
    <row r="79" spans="1:10" x14ac:dyDescent="0.25">
      <c r="A79" s="97"/>
      <c r="B79" s="97"/>
      <c r="C79" s="98"/>
      <c r="D79" s="101">
        <f t="shared" si="0"/>
        <v>0</v>
      </c>
      <c r="E79" s="98"/>
      <c r="F79" s="101">
        <f t="shared" si="1"/>
        <v>0</v>
      </c>
      <c r="G79" s="99">
        <f t="shared" si="2"/>
        <v>0</v>
      </c>
      <c r="H79" s="101">
        <f t="shared" si="3"/>
        <v>0</v>
      </c>
      <c r="I79" s="99" t="str">
        <f t="shared" si="4"/>
        <v>N</v>
      </c>
      <c r="J79" s="100"/>
    </row>
    <row r="80" spans="1:10" x14ac:dyDescent="0.25">
      <c r="A80" s="97"/>
      <c r="B80" s="97"/>
      <c r="C80" s="98"/>
      <c r="D80" s="101">
        <f t="shared" ref="D80:D120" si="5">VLOOKUP(A80,L:M,2,0)</f>
        <v>0</v>
      </c>
      <c r="E80" s="98"/>
      <c r="F80" s="101">
        <f t="shared" ref="F80:F120" si="6">IF(G80=2,0,(IF(G80=1,D80*C80,0)+IF(I80="Y",C80*D80*$I$10,0)))</f>
        <v>0</v>
      </c>
      <c r="G80" s="99">
        <f t="shared" ref="G80:G120" si="7">VLOOKUP(A80,L:P,5,0)</f>
        <v>0</v>
      </c>
      <c r="H80" s="101">
        <f t="shared" ref="H80:H120" si="8">IF(G80=1,0,IF(G80=2,D80*C80,0)+IF(I80="Y",C80*D80*$I$10,0))</f>
        <v>0</v>
      </c>
      <c r="I80" s="99" t="str">
        <f t="shared" ref="I80:I120" si="9">IF(E80="Y", VLOOKUP(A80,L:N,3,0), "N")</f>
        <v>N</v>
      </c>
      <c r="J80" s="100"/>
    </row>
    <row r="81" spans="1:10" x14ac:dyDescent="0.25">
      <c r="A81" s="97"/>
      <c r="B81" s="97"/>
      <c r="C81" s="98"/>
      <c r="D81" s="101">
        <f t="shared" si="5"/>
        <v>0</v>
      </c>
      <c r="E81" s="98"/>
      <c r="F81" s="101">
        <f t="shared" si="6"/>
        <v>0</v>
      </c>
      <c r="G81" s="99">
        <f t="shared" si="7"/>
        <v>0</v>
      </c>
      <c r="H81" s="101">
        <f t="shared" si="8"/>
        <v>0</v>
      </c>
      <c r="I81" s="99" t="str">
        <f t="shared" si="9"/>
        <v>N</v>
      </c>
      <c r="J81" s="100"/>
    </row>
    <row r="82" spans="1:10" x14ac:dyDescent="0.25">
      <c r="A82" s="97"/>
      <c r="B82" s="97"/>
      <c r="C82" s="98"/>
      <c r="D82" s="101">
        <f t="shared" si="5"/>
        <v>0</v>
      </c>
      <c r="E82" s="98"/>
      <c r="F82" s="101">
        <f t="shared" si="6"/>
        <v>0</v>
      </c>
      <c r="G82" s="99">
        <f t="shared" si="7"/>
        <v>0</v>
      </c>
      <c r="H82" s="101">
        <f t="shared" si="8"/>
        <v>0</v>
      </c>
      <c r="I82" s="99" t="str">
        <f t="shared" si="9"/>
        <v>N</v>
      </c>
      <c r="J82" s="100"/>
    </row>
    <row r="83" spans="1:10" x14ac:dyDescent="0.25">
      <c r="A83" s="97"/>
      <c r="B83" s="97"/>
      <c r="C83" s="98"/>
      <c r="D83" s="101">
        <f t="shared" si="5"/>
        <v>0</v>
      </c>
      <c r="E83" s="98"/>
      <c r="F83" s="101">
        <f t="shared" si="6"/>
        <v>0</v>
      </c>
      <c r="G83" s="99">
        <f t="shared" si="7"/>
        <v>0</v>
      </c>
      <c r="H83" s="101">
        <f t="shared" si="8"/>
        <v>0</v>
      </c>
      <c r="I83" s="99" t="str">
        <f t="shared" si="9"/>
        <v>N</v>
      </c>
      <c r="J83" s="100"/>
    </row>
    <row r="84" spans="1:10" x14ac:dyDescent="0.25">
      <c r="A84" s="97"/>
      <c r="B84" s="97"/>
      <c r="C84" s="98"/>
      <c r="D84" s="101">
        <f t="shared" si="5"/>
        <v>0</v>
      </c>
      <c r="E84" s="98"/>
      <c r="F84" s="101">
        <f t="shared" si="6"/>
        <v>0</v>
      </c>
      <c r="G84" s="99">
        <f t="shared" si="7"/>
        <v>0</v>
      </c>
      <c r="H84" s="101">
        <f t="shared" si="8"/>
        <v>0</v>
      </c>
      <c r="I84" s="99" t="str">
        <f t="shared" si="9"/>
        <v>N</v>
      </c>
      <c r="J84" s="100"/>
    </row>
    <row r="85" spans="1:10" x14ac:dyDescent="0.25">
      <c r="A85" s="97"/>
      <c r="B85" s="97"/>
      <c r="C85" s="98"/>
      <c r="D85" s="101">
        <f t="shared" si="5"/>
        <v>0</v>
      </c>
      <c r="E85" s="98"/>
      <c r="F85" s="101">
        <f t="shared" si="6"/>
        <v>0</v>
      </c>
      <c r="G85" s="99">
        <f t="shared" si="7"/>
        <v>0</v>
      </c>
      <c r="H85" s="101">
        <f t="shared" si="8"/>
        <v>0</v>
      </c>
      <c r="I85" s="99" t="str">
        <f t="shared" si="9"/>
        <v>N</v>
      </c>
      <c r="J85" s="100"/>
    </row>
    <row r="86" spans="1:10" x14ac:dyDescent="0.25">
      <c r="A86" s="97"/>
      <c r="B86" s="97"/>
      <c r="C86" s="98"/>
      <c r="D86" s="101">
        <f t="shared" si="5"/>
        <v>0</v>
      </c>
      <c r="E86" s="98"/>
      <c r="F86" s="101">
        <f t="shared" si="6"/>
        <v>0</v>
      </c>
      <c r="G86" s="99">
        <f t="shared" si="7"/>
        <v>0</v>
      </c>
      <c r="H86" s="101">
        <f t="shared" si="8"/>
        <v>0</v>
      </c>
      <c r="I86" s="99" t="str">
        <f t="shared" si="9"/>
        <v>N</v>
      </c>
      <c r="J86" s="100"/>
    </row>
    <row r="87" spans="1:10" x14ac:dyDescent="0.25">
      <c r="A87" s="97"/>
      <c r="B87" s="97"/>
      <c r="C87" s="98"/>
      <c r="D87" s="101">
        <f t="shared" si="5"/>
        <v>0</v>
      </c>
      <c r="E87" s="98"/>
      <c r="F87" s="101">
        <f t="shared" si="6"/>
        <v>0</v>
      </c>
      <c r="G87" s="99">
        <f t="shared" si="7"/>
        <v>0</v>
      </c>
      <c r="H87" s="101">
        <f t="shared" si="8"/>
        <v>0</v>
      </c>
      <c r="I87" s="99" t="str">
        <f t="shared" si="9"/>
        <v>N</v>
      </c>
      <c r="J87" s="100"/>
    </row>
    <row r="88" spans="1:10" x14ac:dyDescent="0.25">
      <c r="A88" s="97"/>
      <c r="B88" s="97"/>
      <c r="C88" s="98"/>
      <c r="D88" s="101">
        <f t="shared" si="5"/>
        <v>0</v>
      </c>
      <c r="E88" s="98"/>
      <c r="F88" s="101">
        <f t="shared" si="6"/>
        <v>0</v>
      </c>
      <c r="G88" s="99">
        <f t="shared" si="7"/>
        <v>0</v>
      </c>
      <c r="H88" s="101">
        <f t="shared" si="8"/>
        <v>0</v>
      </c>
      <c r="I88" s="99" t="str">
        <f t="shared" si="9"/>
        <v>N</v>
      </c>
      <c r="J88" s="100"/>
    </row>
    <row r="89" spans="1:10" x14ac:dyDescent="0.25">
      <c r="A89" s="97"/>
      <c r="B89" s="97"/>
      <c r="C89" s="98"/>
      <c r="D89" s="101">
        <f t="shared" si="5"/>
        <v>0</v>
      </c>
      <c r="E89" s="98"/>
      <c r="F89" s="101">
        <f t="shared" si="6"/>
        <v>0</v>
      </c>
      <c r="G89" s="99">
        <f t="shared" si="7"/>
        <v>0</v>
      </c>
      <c r="H89" s="101">
        <f t="shared" si="8"/>
        <v>0</v>
      </c>
      <c r="I89" s="99" t="str">
        <f t="shared" si="9"/>
        <v>N</v>
      </c>
      <c r="J89" s="100"/>
    </row>
    <row r="90" spans="1:10" x14ac:dyDescent="0.25">
      <c r="A90" s="97"/>
      <c r="B90" s="97"/>
      <c r="C90" s="98"/>
      <c r="D90" s="101">
        <f t="shared" si="5"/>
        <v>0</v>
      </c>
      <c r="E90" s="98"/>
      <c r="F90" s="101">
        <f t="shared" si="6"/>
        <v>0</v>
      </c>
      <c r="G90" s="99">
        <f t="shared" si="7"/>
        <v>0</v>
      </c>
      <c r="H90" s="101">
        <f t="shared" si="8"/>
        <v>0</v>
      </c>
      <c r="I90" s="99" t="str">
        <f t="shared" si="9"/>
        <v>N</v>
      </c>
      <c r="J90" s="100"/>
    </row>
    <row r="91" spans="1:10" x14ac:dyDescent="0.25">
      <c r="A91" s="97"/>
      <c r="B91" s="97"/>
      <c r="C91" s="98"/>
      <c r="D91" s="101">
        <f t="shared" si="5"/>
        <v>0</v>
      </c>
      <c r="E91" s="98"/>
      <c r="F91" s="101">
        <f t="shared" si="6"/>
        <v>0</v>
      </c>
      <c r="G91" s="99">
        <f t="shared" si="7"/>
        <v>0</v>
      </c>
      <c r="H91" s="101">
        <f t="shared" si="8"/>
        <v>0</v>
      </c>
      <c r="I91" s="99" t="str">
        <f t="shared" si="9"/>
        <v>N</v>
      </c>
      <c r="J91" s="100"/>
    </row>
    <row r="92" spans="1:10" x14ac:dyDescent="0.25">
      <c r="A92" s="97"/>
      <c r="B92" s="97"/>
      <c r="C92" s="98"/>
      <c r="D92" s="101">
        <f t="shared" si="5"/>
        <v>0</v>
      </c>
      <c r="E92" s="98"/>
      <c r="F92" s="101">
        <f t="shared" si="6"/>
        <v>0</v>
      </c>
      <c r="G92" s="99">
        <f t="shared" si="7"/>
        <v>0</v>
      </c>
      <c r="H92" s="101">
        <f t="shared" si="8"/>
        <v>0</v>
      </c>
      <c r="I92" s="99" t="str">
        <f t="shared" si="9"/>
        <v>N</v>
      </c>
      <c r="J92" s="100"/>
    </row>
    <row r="93" spans="1:10" x14ac:dyDescent="0.25">
      <c r="A93" s="97"/>
      <c r="B93" s="97"/>
      <c r="C93" s="98"/>
      <c r="D93" s="101">
        <f t="shared" si="5"/>
        <v>0</v>
      </c>
      <c r="E93" s="98"/>
      <c r="F93" s="101">
        <f t="shared" si="6"/>
        <v>0</v>
      </c>
      <c r="G93" s="99">
        <f t="shared" si="7"/>
        <v>0</v>
      </c>
      <c r="H93" s="101">
        <f t="shared" si="8"/>
        <v>0</v>
      </c>
      <c r="I93" s="99" t="str">
        <f t="shared" si="9"/>
        <v>N</v>
      </c>
      <c r="J93" s="100"/>
    </row>
    <row r="94" spans="1:10" x14ac:dyDescent="0.25">
      <c r="A94" s="97"/>
      <c r="B94" s="97"/>
      <c r="C94" s="98"/>
      <c r="D94" s="101">
        <f t="shared" si="5"/>
        <v>0</v>
      </c>
      <c r="E94" s="98"/>
      <c r="F94" s="101">
        <f t="shared" si="6"/>
        <v>0</v>
      </c>
      <c r="G94" s="99">
        <f t="shared" si="7"/>
        <v>0</v>
      </c>
      <c r="H94" s="101">
        <f t="shared" si="8"/>
        <v>0</v>
      </c>
      <c r="I94" s="99" t="str">
        <f t="shared" si="9"/>
        <v>N</v>
      </c>
      <c r="J94" s="100"/>
    </row>
    <row r="95" spans="1:10" x14ac:dyDescent="0.25">
      <c r="A95" s="97"/>
      <c r="B95" s="97"/>
      <c r="C95" s="98"/>
      <c r="D95" s="101">
        <f t="shared" si="5"/>
        <v>0</v>
      </c>
      <c r="E95" s="98"/>
      <c r="F95" s="101">
        <f t="shared" si="6"/>
        <v>0</v>
      </c>
      <c r="G95" s="99">
        <f t="shared" si="7"/>
        <v>0</v>
      </c>
      <c r="H95" s="101">
        <f t="shared" si="8"/>
        <v>0</v>
      </c>
      <c r="I95" s="99" t="str">
        <f t="shared" si="9"/>
        <v>N</v>
      </c>
      <c r="J95" s="100"/>
    </row>
    <row r="96" spans="1:10" x14ac:dyDescent="0.25">
      <c r="A96" s="97"/>
      <c r="B96" s="97"/>
      <c r="C96" s="98"/>
      <c r="D96" s="101">
        <f t="shared" si="5"/>
        <v>0</v>
      </c>
      <c r="E96" s="98"/>
      <c r="F96" s="101">
        <f t="shared" si="6"/>
        <v>0</v>
      </c>
      <c r="G96" s="99">
        <f t="shared" si="7"/>
        <v>0</v>
      </c>
      <c r="H96" s="101">
        <f t="shared" si="8"/>
        <v>0</v>
      </c>
      <c r="I96" s="99" t="str">
        <f t="shared" si="9"/>
        <v>N</v>
      </c>
      <c r="J96" s="100"/>
    </row>
    <row r="97" spans="1:10" x14ac:dyDescent="0.25">
      <c r="A97" s="97"/>
      <c r="B97" s="97"/>
      <c r="C97" s="98"/>
      <c r="D97" s="101">
        <f t="shared" si="5"/>
        <v>0</v>
      </c>
      <c r="E97" s="98"/>
      <c r="F97" s="101">
        <f t="shared" si="6"/>
        <v>0</v>
      </c>
      <c r="G97" s="99">
        <f t="shared" si="7"/>
        <v>0</v>
      </c>
      <c r="H97" s="101">
        <f t="shared" si="8"/>
        <v>0</v>
      </c>
      <c r="I97" s="99" t="str">
        <f t="shared" si="9"/>
        <v>N</v>
      </c>
      <c r="J97" s="100"/>
    </row>
    <row r="98" spans="1:10" x14ac:dyDescent="0.25">
      <c r="A98" s="97"/>
      <c r="B98" s="97"/>
      <c r="C98" s="98"/>
      <c r="D98" s="101">
        <f t="shared" si="5"/>
        <v>0</v>
      </c>
      <c r="E98" s="98"/>
      <c r="F98" s="101">
        <f t="shared" si="6"/>
        <v>0</v>
      </c>
      <c r="G98" s="99">
        <f t="shared" si="7"/>
        <v>0</v>
      </c>
      <c r="H98" s="101">
        <f t="shared" si="8"/>
        <v>0</v>
      </c>
      <c r="I98" s="99" t="str">
        <f t="shared" si="9"/>
        <v>N</v>
      </c>
      <c r="J98" s="100"/>
    </row>
    <row r="99" spans="1:10" x14ac:dyDescent="0.25">
      <c r="A99" s="97"/>
      <c r="B99" s="97"/>
      <c r="C99" s="98"/>
      <c r="D99" s="101">
        <f t="shared" si="5"/>
        <v>0</v>
      </c>
      <c r="E99" s="98"/>
      <c r="F99" s="101">
        <f t="shared" si="6"/>
        <v>0</v>
      </c>
      <c r="G99" s="99">
        <f t="shared" si="7"/>
        <v>0</v>
      </c>
      <c r="H99" s="101">
        <f t="shared" si="8"/>
        <v>0</v>
      </c>
      <c r="I99" s="99" t="str">
        <f t="shared" si="9"/>
        <v>N</v>
      </c>
      <c r="J99" s="100"/>
    </row>
    <row r="100" spans="1:10" x14ac:dyDescent="0.25">
      <c r="A100" s="97"/>
      <c r="B100" s="97"/>
      <c r="C100" s="98"/>
      <c r="D100" s="101">
        <f t="shared" si="5"/>
        <v>0</v>
      </c>
      <c r="E100" s="98"/>
      <c r="F100" s="101">
        <f t="shared" si="6"/>
        <v>0</v>
      </c>
      <c r="G100" s="99">
        <f t="shared" si="7"/>
        <v>0</v>
      </c>
      <c r="H100" s="101">
        <f t="shared" si="8"/>
        <v>0</v>
      </c>
      <c r="I100" s="99" t="str">
        <f t="shared" si="9"/>
        <v>N</v>
      </c>
      <c r="J100" s="100"/>
    </row>
    <row r="101" spans="1:10" x14ac:dyDescent="0.25">
      <c r="A101" s="97"/>
      <c r="B101" s="97"/>
      <c r="C101" s="98"/>
      <c r="D101" s="101">
        <f t="shared" si="5"/>
        <v>0</v>
      </c>
      <c r="E101" s="98"/>
      <c r="F101" s="101">
        <f t="shared" si="6"/>
        <v>0</v>
      </c>
      <c r="G101" s="99">
        <f t="shared" si="7"/>
        <v>0</v>
      </c>
      <c r="H101" s="101">
        <f t="shared" si="8"/>
        <v>0</v>
      </c>
      <c r="I101" s="99" t="str">
        <f t="shared" si="9"/>
        <v>N</v>
      </c>
      <c r="J101" s="100"/>
    </row>
    <row r="102" spans="1:10" x14ac:dyDescent="0.25">
      <c r="A102" s="97"/>
      <c r="B102" s="97"/>
      <c r="C102" s="98"/>
      <c r="D102" s="101">
        <f t="shared" si="5"/>
        <v>0</v>
      </c>
      <c r="E102" s="98"/>
      <c r="F102" s="101">
        <f t="shared" si="6"/>
        <v>0</v>
      </c>
      <c r="G102" s="99">
        <f t="shared" si="7"/>
        <v>0</v>
      </c>
      <c r="H102" s="101">
        <f t="shared" si="8"/>
        <v>0</v>
      </c>
      <c r="I102" s="99" t="str">
        <f t="shared" si="9"/>
        <v>N</v>
      </c>
      <c r="J102" s="100"/>
    </row>
    <row r="103" spans="1:10" x14ac:dyDescent="0.25">
      <c r="A103" s="97"/>
      <c r="B103" s="97"/>
      <c r="C103" s="98"/>
      <c r="D103" s="101">
        <f t="shared" si="5"/>
        <v>0</v>
      </c>
      <c r="E103" s="98"/>
      <c r="F103" s="101">
        <f t="shared" si="6"/>
        <v>0</v>
      </c>
      <c r="G103" s="99">
        <f t="shared" si="7"/>
        <v>0</v>
      </c>
      <c r="H103" s="101">
        <f t="shared" si="8"/>
        <v>0</v>
      </c>
      <c r="I103" s="99" t="str">
        <f t="shared" si="9"/>
        <v>N</v>
      </c>
      <c r="J103" s="100"/>
    </row>
    <row r="104" spans="1:10" x14ac:dyDescent="0.25">
      <c r="A104" s="97"/>
      <c r="B104" s="97"/>
      <c r="C104" s="98"/>
      <c r="D104" s="101">
        <f t="shared" si="5"/>
        <v>0</v>
      </c>
      <c r="E104" s="98"/>
      <c r="F104" s="101">
        <f t="shared" si="6"/>
        <v>0</v>
      </c>
      <c r="G104" s="99">
        <f t="shared" si="7"/>
        <v>0</v>
      </c>
      <c r="H104" s="101">
        <f t="shared" si="8"/>
        <v>0</v>
      </c>
      <c r="I104" s="99" t="str">
        <f t="shared" si="9"/>
        <v>N</v>
      </c>
      <c r="J104" s="100"/>
    </row>
    <row r="105" spans="1:10" x14ac:dyDescent="0.25">
      <c r="A105" s="97"/>
      <c r="B105" s="97"/>
      <c r="C105" s="98"/>
      <c r="D105" s="101">
        <f t="shared" si="5"/>
        <v>0</v>
      </c>
      <c r="E105" s="98"/>
      <c r="F105" s="101">
        <f t="shared" si="6"/>
        <v>0</v>
      </c>
      <c r="G105" s="99">
        <f t="shared" si="7"/>
        <v>0</v>
      </c>
      <c r="H105" s="101">
        <f t="shared" si="8"/>
        <v>0</v>
      </c>
      <c r="I105" s="99" t="str">
        <f t="shared" si="9"/>
        <v>N</v>
      </c>
      <c r="J105" s="100"/>
    </row>
    <row r="106" spans="1:10" x14ac:dyDescent="0.25">
      <c r="A106" s="97"/>
      <c r="B106" s="97"/>
      <c r="C106" s="98"/>
      <c r="D106" s="101">
        <f t="shared" si="5"/>
        <v>0</v>
      </c>
      <c r="E106" s="98"/>
      <c r="F106" s="101">
        <f t="shared" si="6"/>
        <v>0</v>
      </c>
      <c r="G106" s="99">
        <f t="shared" si="7"/>
        <v>0</v>
      </c>
      <c r="H106" s="101">
        <f t="shared" si="8"/>
        <v>0</v>
      </c>
      <c r="I106" s="99" t="str">
        <f t="shared" si="9"/>
        <v>N</v>
      </c>
      <c r="J106" s="100"/>
    </row>
    <row r="107" spans="1:10" x14ac:dyDescent="0.25">
      <c r="A107" s="97"/>
      <c r="B107" s="97"/>
      <c r="C107" s="98"/>
      <c r="D107" s="101">
        <f t="shared" si="5"/>
        <v>0</v>
      </c>
      <c r="E107" s="98"/>
      <c r="F107" s="101">
        <f t="shared" si="6"/>
        <v>0</v>
      </c>
      <c r="G107" s="99">
        <f t="shared" si="7"/>
        <v>0</v>
      </c>
      <c r="H107" s="101">
        <f t="shared" si="8"/>
        <v>0</v>
      </c>
      <c r="I107" s="99" t="str">
        <f t="shared" si="9"/>
        <v>N</v>
      </c>
      <c r="J107" s="100"/>
    </row>
    <row r="108" spans="1:10" x14ac:dyDescent="0.25">
      <c r="A108" s="97"/>
      <c r="B108" s="97"/>
      <c r="C108" s="98"/>
      <c r="D108" s="101">
        <f t="shared" si="5"/>
        <v>0</v>
      </c>
      <c r="E108" s="98"/>
      <c r="F108" s="101">
        <f t="shared" si="6"/>
        <v>0</v>
      </c>
      <c r="G108" s="99">
        <f t="shared" si="7"/>
        <v>0</v>
      </c>
      <c r="H108" s="101">
        <f t="shared" si="8"/>
        <v>0</v>
      </c>
      <c r="I108" s="99" t="str">
        <f t="shared" si="9"/>
        <v>N</v>
      </c>
      <c r="J108" s="100"/>
    </row>
    <row r="109" spans="1:10" x14ac:dyDescent="0.25">
      <c r="A109" s="97"/>
      <c r="B109" s="97"/>
      <c r="C109" s="98"/>
      <c r="D109" s="101">
        <f t="shared" si="5"/>
        <v>0</v>
      </c>
      <c r="E109" s="98"/>
      <c r="F109" s="101">
        <f t="shared" si="6"/>
        <v>0</v>
      </c>
      <c r="G109" s="99">
        <f t="shared" si="7"/>
        <v>0</v>
      </c>
      <c r="H109" s="101">
        <f t="shared" si="8"/>
        <v>0</v>
      </c>
      <c r="I109" s="99" t="str">
        <f t="shared" si="9"/>
        <v>N</v>
      </c>
      <c r="J109" s="100"/>
    </row>
    <row r="110" spans="1:10" x14ac:dyDescent="0.25">
      <c r="A110" s="97"/>
      <c r="B110" s="97"/>
      <c r="C110" s="98"/>
      <c r="D110" s="101">
        <f t="shared" si="5"/>
        <v>0</v>
      </c>
      <c r="E110" s="98"/>
      <c r="F110" s="101">
        <f t="shared" si="6"/>
        <v>0</v>
      </c>
      <c r="G110" s="99">
        <f t="shared" si="7"/>
        <v>0</v>
      </c>
      <c r="H110" s="101">
        <f t="shared" si="8"/>
        <v>0</v>
      </c>
      <c r="I110" s="99" t="str">
        <f t="shared" si="9"/>
        <v>N</v>
      </c>
      <c r="J110" s="100"/>
    </row>
    <row r="111" spans="1:10" x14ac:dyDescent="0.25">
      <c r="A111" s="97"/>
      <c r="B111" s="97"/>
      <c r="C111" s="98"/>
      <c r="D111" s="101">
        <f t="shared" si="5"/>
        <v>0</v>
      </c>
      <c r="E111" s="98"/>
      <c r="F111" s="101">
        <f t="shared" si="6"/>
        <v>0</v>
      </c>
      <c r="G111" s="99">
        <f t="shared" si="7"/>
        <v>0</v>
      </c>
      <c r="H111" s="101">
        <f t="shared" si="8"/>
        <v>0</v>
      </c>
      <c r="I111" s="99" t="str">
        <f t="shared" si="9"/>
        <v>N</v>
      </c>
      <c r="J111" s="100"/>
    </row>
    <row r="112" spans="1:10" x14ac:dyDescent="0.25">
      <c r="A112" s="97"/>
      <c r="B112" s="97"/>
      <c r="C112" s="98"/>
      <c r="D112" s="101">
        <f t="shared" si="5"/>
        <v>0</v>
      </c>
      <c r="E112" s="98"/>
      <c r="F112" s="101">
        <f t="shared" si="6"/>
        <v>0</v>
      </c>
      <c r="G112" s="99">
        <f t="shared" si="7"/>
        <v>0</v>
      </c>
      <c r="H112" s="101">
        <f t="shared" si="8"/>
        <v>0</v>
      </c>
      <c r="I112" s="99" t="str">
        <f t="shared" si="9"/>
        <v>N</v>
      </c>
      <c r="J112" s="100"/>
    </row>
    <row r="113" spans="1:10" x14ac:dyDescent="0.25">
      <c r="A113" s="97"/>
      <c r="B113" s="97"/>
      <c r="C113" s="98"/>
      <c r="D113" s="101">
        <f t="shared" si="5"/>
        <v>0</v>
      </c>
      <c r="E113" s="98"/>
      <c r="F113" s="101">
        <f t="shared" si="6"/>
        <v>0</v>
      </c>
      <c r="G113" s="99">
        <f t="shared" si="7"/>
        <v>0</v>
      </c>
      <c r="H113" s="101">
        <f t="shared" si="8"/>
        <v>0</v>
      </c>
      <c r="I113" s="99" t="str">
        <f t="shared" si="9"/>
        <v>N</v>
      </c>
      <c r="J113" s="100"/>
    </row>
    <row r="114" spans="1:10" x14ac:dyDescent="0.25">
      <c r="A114" s="97"/>
      <c r="B114" s="97"/>
      <c r="C114" s="98"/>
      <c r="D114" s="101">
        <f t="shared" si="5"/>
        <v>0</v>
      </c>
      <c r="E114" s="98"/>
      <c r="F114" s="101">
        <f t="shared" si="6"/>
        <v>0</v>
      </c>
      <c r="G114" s="99">
        <f t="shared" si="7"/>
        <v>0</v>
      </c>
      <c r="H114" s="101">
        <f t="shared" si="8"/>
        <v>0</v>
      </c>
      <c r="I114" s="99" t="str">
        <f t="shared" si="9"/>
        <v>N</v>
      </c>
      <c r="J114" s="100"/>
    </row>
    <row r="115" spans="1:10" x14ac:dyDescent="0.25">
      <c r="A115" s="97"/>
      <c r="B115" s="97"/>
      <c r="C115" s="98"/>
      <c r="D115" s="101">
        <f t="shared" si="5"/>
        <v>0</v>
      </c>
      <c r="E115" s="98"/>
      <c r="F115" s="101">
        <f t="shared" si="6"/>
        <v>0</v>
      </c>
      <c r="G115" s="99">
        <f t="shared" si="7"/>
        <v>0</v>
      </c>
      <c r="H115" s="101">
        <f t="shared" si="8"/>
        <v>0</v>
      </c>
      <c r="I115" s="99" t="str">
        <f t="shared" si="9"/>
        <v>N</v>
      </c>
      <c r="J115" s="100"/>
    </row>
    <row r="116" spans="1:10" x14ac:dyDescent="0.25">
      <c r="A116" s="97"/>
      <c r="B116" s="97"/>
      <c r="C116" s="98"/>
      <c r="D116" s="101">
        <f t="shared" si="5"/>
        <v>0</v>
      </c>
      <c r="E116" s="98"/>
      <c r="F116" s="101">
        <f t="shared" si="6"/>
        <v>0</v>
      </c>
      <c r="G116" s="99">
        <f t="shared" si="7"/>
        <v>0</v>
      </c>
      <c r="H116" s="101">
        <f t="shared" si="8"/>
        <v>0</v>
      </c>
      <c r="I116" s="99" t="str">
        <f t="shared" si="9"/>
        <v>N</v>
      </c>
      <c r="J116" s="100"/>
    </row>
    <row r="117" spans="1:10" x14ac:dyDescent="0.25">
      <c r="A117" s="97"/>
      <c r="B117" s="97"/>
      <c r="C117" s="98"/>
      <c r="D117" s="101">
        <f t="shared" si="5"/>
        <v>0</v>
      </c>
      <c r="E117" s="98"/>
      <c r="F117" s="101">
        <f t="shared" si="6"/>
        <v>0</v>
      </c>
      <c r="G117" s="99">
        <f t="shared" si="7"/>
        <v>0</v>
      </c>
      <c r="H117" s="101">
        <f t="shared" si="8"/>
        <v>0</v>
      </c>
      <c r="I117" s="99" t="str">
        <f t="shared" si="9"/>
        <v>N</v>
      </c>
      <c r="J117" s="100"/>
    </row>
    <row r="118" spans="1:10" x14ac:dyDescent="0.25">
      <c r="A118" s="97"/>
      <c r="B118" s="97"/>
      <c r="C118" s="98"/>
      <c r="D118" s="101">
        <f t="shared" si="5"/>
        <v>0</v>
      </c>
      <c r="E118" s="98"/>
      <c r="F118" s="101">
        <f t="shared" si="6"/>
        <v>0</v>
      </c>
      <c r="G118" s="99">
        <f t="shared" si="7"/>
        <v>0</v>
      </c>
      <c r="H118" s="101">
        <f t="shared" si="8"/>
        <v>0</v>
      </c>
      <c r="I118" s="99" t="str">
        <f t="shared" si="9"/>
        <v>N</v>
      </c>
      <c r="J118" s="100"/>
    </row>
    <row r="119" spans="1:10" x14ac:dyDescent="0.25">
      <c r="A119" s="97"/>
      <c r="B119" s="97"/>
      <c r="C119" s="98"/>
      <c r="D119" s="101">
        <f t="shared" si="5"/>
        <v>0</v>
      </c>
      <c r="E119" s="98"/>
      <c r="F119" s="101">
        <f t="shared" si="6"/>
        <v>0</v>
      </c>
      <c r="G119" s="99">
        <f t="shared" si="7"/>
        <v>0</v>
      </c>
      <c r="H119" s="101">
        <f t="shared" si="8"/>
        <v>0</v>
      </c>
      <c r="I119" s="99" t="str">
        <f t="shared" si="9"/>
        <v>N</v>
      </c>
      <c r="J119" s="100"/>
    </row>
    <row r="120" spans="1:10" x14ac:dyDescent="0.25">
      <c r="A120" s="97"/>
      <c r="B120" s="97"/>
      <c r="C120" s="98"/>
      <c r="D120" s="101">
        <f t="shared" si="5"/>
        <v>0</v>
      </c>
      <c r="E120" s="98"/>
      <c r="F120" s="101">
        <f t="shared" si="6"/>
        <v>0</v>
      </c>
      <c r="G120" s="99">
        <f t="shared" si="7"/>
        <v>0</v>
      </c>
      <c r="H120" s="101">
        <f t="shared" si="8"/>
        <v>0</v>
      </c>
      <c r="I120" s="99" t="str">
        <f t="shared" si="9"/>
        <v>N</v>
      </c>
      <c r="J120" s="100"/>
    </row>
  </sheetData>
  <sheetProtection algorithmName="SHA-512" hashValue="oITtTpUHqOJUNG7ILQQ3z4YtAqbmMSS5TwWQV8TpaVJCPf+kB7wECUDtra0U5qrSE0qZtUbNCKTjnTiJI/tCTA==" saltValue="9Fa+qFLmDx4HiXkH9dQUfQ==" spinCount="100000" sheet="1" objects="1" scenarios="1"/>
  <mergeCells count="5">
    <mergeCell ref="A2:E2"/>
    <mergeCell ref="A4:J4"/>
    <mergeCell ref="F6:G6"/>
    <mergeCell ref="H6:I6"/>
    <mergeCell ref="F7:I7"/>
  </mergeCells>
  <conditionalFormatting sqref="F15:F120 H15:H120">
    <cfRule type="cellIs" dxfId="1" priority="1" stopIfTrue="1" operator="equal">
      <formula>0</formula>
    </cfRule>
  </conditionalFormatting>
  <dataValidations count="2">
    <dataValidation type="list" allowBlank="1" showInputMessage="1" showErrorMessage="1" sqref="E15:E120" xr:uid="{00000000-0002-0000-0A00-000000000000}">
      <formula1>$L$18:$L$19</formula1>
    </dataValidation>
    <dataValidation type="list" allowBlank="1" showInputMessage="1" showErrorMessage="1" sqref="A15:A65536" xr:uid="{00000000-0002-0000-0A00-000001000000}">
      <formula1>$L$4:$L$12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P120"/>
  <sheetViews>
    <sheetView showGridLines="0" zoomScale="90" zoomScaleNormal="90" workbookViewId="0">
      <selection activeCell="A4" sqref="A4:J4"/>
    </sheetView>
  </sheetViews>
  <sheetFormatPr defaultRowHeight="15" x14ac:dyDescent="0.25"/>
  <cols>
    <col min="1" max="1" width="22.5703125" customWidth="1"/>
    <col min="2" max="2" width="38.5703125" customWidth="1"/>
    <col min="3" max="3" width="9.140625" customWidth="1"/>
    <col min="4" max="5" width="9.42578125" customWidth="1"/>
    <col min="6" max="6" width="23" bestFit="1" customWidth="1"/>
    <col min="7" max="7" width="8.28515625" customWidth="1"/>
    <col min="8" max="8" width="23.7109375" bestFit="1" customWidth="1"/>
    <col min="9" max="9" width="9.28515625" customWidth="1"/>
    <col min="10" max="10" width="25" customWidth="1"/>
    <col min="12" max="12" width="20.5703125" hidden="1" customWidth="1"/>
    <col min="13" max="14" width="33.28515625" hidden="1" customWidth="1"/>
    <col min="15" max="16" width="0" hidden="1" customWidth="1"/>
  </cols>
  <sheetData>
    <row r="1" spans="1:16" x14ac:dyDescent="0.25">
      <c r="A1" s="27"/>
      <c r="B1" s="28"/>
      <c r="C1" s="28"/>
      <c r="D1" s="29"/>
      <c r="E1" s="28"/>
      <c r="F1" s="30"/>
      <c r="G1" s="30"/>
      <c r="H1" s="30"/>
      <c r="I1" s="30"/>
      <c r="J1" s="30"/>
    </row>
    <row r="2" spans="1:16" ht="26.25" x14ac:dyDescent="0.4">
      <c r="A2" s="153" t="s">
        <v>0</v>
      </c>
      <c r="B2" s="153"/>
      <c r="C2" s="153"/>
      <c r="D2" s="153"/>
      <c r="E2" s="153"/>
      <c r="F2" s="30"/>
      <c r="G2" s="30"/>
      <c r="I2" s="43"/>
      <c r="J2" s="93" t="s">
        <v>60</v>
      </c>
      <c r="L2" s="34" t="s">
        <v>47</v>
      </c>
      <c r="M2" s="37" t="s">
        <v>48</v>
      </c>
      <c r="N2" s="38" t="s">
        <v>49</v>
      </c>
    </row>
    <row r="3" spans="1:16" ht="26.25" x14ac:dyDescent="0.4">
      <c r="A3" s="43" t="s">
        <v>53</v>
      </c>
      <c r="B3" s="119"/>
      <c r="C3" s="119"/>
      <c r="D3" s="119"/>
      <c r="E3" s="119"/>
      <c r="F3" s="30"/>
      <c r="G3" s="30"/>
      <c r="H3" s="43"/>
      <c r="I3" s="43"/>
      <c r="L3" s="34"/>
      <c r="M3" s="40">
        <f>VLOOKUP($H$6,Vlookup!Q:R,2,0)</f>
        <v>0</v>
      </c>
      <c r="N3" s="38"/>
    </row>
    <row r="4" spans="1:16" ht="75" customHeight="1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6"/>
      <c r="L4" s="39" t="s">
        <v>50</v>
      </c>
      <c r="M4">
        <f>VLOOKUP($M$3,Vlookup!$A:$P,O4,0)</f>
        <v>0</v>
      </c>
      <c r="N4" s="41" t="s">
        <v>43</v>
      </c>
      <c r="O4">
        <v>10</v>
      </c>
      <c r="P4">
        <v>1</v>
      </c>
    </row>
    <row r="5" spans="1:16" x14ac:dyDescent="0.25">
      <c r="L5" s="35" t="s">
        <v>42</v>
      </c>
      <c r="M5">
        <f>VLOOKUP($M$3,Vlookup!$A:$P,O5,0)</f>
        <v>0</v>
      </c>
      <c r="N5" s="42" t="s">
        <v>43</v>
      </c>
      <c r="O5">
        <v>8</v>
      </c>
      <c r="P5">
        <v>1</v>
      </c>
    </row>
    <row r="6" spans="1:16" ht="38.25" x14ac:dyDescent="0.25">
      <c r="A6" s="45" t="s">
        <v>65</v>
      </c>
      <c r="B6" s="45" t="s">
        <v>66</v>
      </c>
      <c r="C6" s="45" t="s">
        <v>67</v>
      </c>
      <c r="D6" s="46" t="s">
        <v>25</v>
      </c>
      <c r="F6" s="157" t="s">
        <v>72</v>
      </c>
      <c r="G6" s="158"/>
      <c r="H6" s="159"/>
      <c r="I6" s="160"/>
      <c r="L6" s="35" t="s">
        <v>40</v>
      </c>
      <c r="M6">
        <f>VLOOKUP($M$3,Vlookup!$A:$P,O6,0)</f>
        <v>0</v>
      </c>
      <c r="N6" s="42" t="s">
        <v>41</v>
      </c>
      <c r="O6">
        <v>8</v>
      </c>
      <c r="P6">
        <v>1</v>
      </c>
    </row>
    <row r="7" spans="1:16" x14ac:dyDescent="0.25">
      <c r="A7" s="32" t="s">
        <v>62</v>
      </c>
      <c r="B7" s="95"/>
      <c r="C7" s="94">
        <f>M13</f>
        <v>0</v>
      </c>
      <c r="D7" s="33">
        <f>B7*C7</f>
        <v>0</v>
      </c>
      <c r="F7" s="161"/>
      <c r="G7" s="162"/>
      <c r="H7" s="162"/>
      <c r="I7" s="163"/>
      <c r="L7" s="35" t="s">
        <v>46</v>
      </c>
      <c r="M7">
        <f>VLOOKUP($M$3,Vlookup!$A:$P,O7,0)</f>
        <v>0</v>
      </c>
      <c r="N7" s="42" t="s">
        <v>43</v>
      </c>
      <c r="O7">
        <v>8</v>
      </c>
      <c r="P7">
        <v>1</v>
      </c>
    </row>
    <row r="8" spans="1:16" x14ac:dyDescent="0.25">
      <c r="A8" s="32" t="s">
        <v>63</v>
      </c>
      <c r="B8" s="47"/>
      <c r="C8" s="94">
        <f>M14</f>
        <v>0</v>
      </c>
      <c r="D8" s="33">
        <f>B8*C8</f>
        <v>0</v>
      </c>
      <c r="F8" s="102" t="s">
        <v>171</v>
      </c>
      <c r="G8" s="94">
        <f>M5</f>
        <v>0</v>
      </c>
      <c r="H8" s="102" t="s">
        <v>122</v>
      </c>
      <c r="I8" s="94">
        <f>M8</f>
        <v>0</v>
      </c>
      <c r="L8" s="35" t="s">
        <v>44</v>
      </c>
      <c r="M8">
        <f>VLOOKUP($M$3,Vlookup!$A:$P,O8,0)</f>
        <v>0</v>
      </c>
      <c r="N8" s="42" t="s">
        <v>43</v>
      </c>
      <c r="O8">
        <v>11</v>
      </c>
      <c r="P8">
        <v>1</v>
      </c>
    </row>
    <row r="9" spans="1:16" x14ac:dyDescent="0.25">
      <c r="A9" s="32" t="s">
        <v>64</v>
      </c>
      <c r="B9" s="47"/>
      <c r="C9" s="94">
        <f>M13</f>
        <v>0</v>
      </c>
      <c r="D9" s="33">
        <f>B9*C9</f>
        <v>0</v>
      </c>
      <c r="F9" s="102" t="s">
        <v>50</v>
      </c>
      <c r="G9" s="94">
        <f>M4</f>
        <v>0</v>
      </c>
      <c r="H9" s="102" t="s">
        <v>415</v>
      </c>
      <c r="I9" s="96"/>
      <c r="L9" s="35" t="s">
        <v>45</v>
      </c>
      <c r="M9">
        <f>VLOOKUP($M$3,Vlookup!$A:$P,O9,0)</f>
        <v>0</v>
      </c>
      <c r="N9" s="42" t="s">
        <v>41</v>
      </c>
      <c r="O9">
        <v>12</v>
      </c>
      <c r="P9">
        <v>1</v>
      </c>
    </row>
    <row r="10" spans="1:16" x14ac:dyDescent="0.25">
      <c r="A10" s="103"/>
      <c r="B10" s="103"/>
      <c r="C10" s="104"/>
      <c r="D10" s="105"/>
      <c r="E10" s="48"/>
      <c r="F10" s="102" t="s">
        <v>172</v>
      </c>
      <c r="G10" s="94">
        <f>M9</f>
        <v>0</v>
      </c>
      <c r="H10" s="102" t="s">
        <v>416</v>
      </c>
      <c r="I10" s="118"/>
      <c r="L10" s="35" t="s">
        <v>51</v>
      </c>
      <c r="M10">
        <f>VLOOKUP($M$3,Vlookup!$A:$P,O10,0)</f>
        <v>0</v>
      </c>
      <c r="N10" s="42" t="s">
        <v>41</v>
      </c>
      <c r="O10">
        <v>12</v>
      </c>
      <c r="P10">
        <v>1</v>
      </c>
    </row>
    <row r="11" spans="1:16" s="48" customFormat="1" x14ac:dyDescent="0.25">
      <c r="A11" s="103"/>
      <c r="B11" s="103"/>
      <c r="C11" s="104"/>
      <c r="D11" s="105"/>
      <c r="F11" s="108"/>
      <c r="G11" s="109"/>
      <c r="H11" s="110"/>
      <c r="I11" s="110"/>
      <c r="J11" s="111"/>
      <c r="L11" s="112" t="s">
        <v>71</v>
      </c>
      <c r="M11" s="113">
        <f>I9</f>
        <v>0</v>
      </c>
      <c r="N11" s="114" t="s">
        <v>43</v>
      </c>
      <c r="P11" s="48">
        <v>2</v>
      </c>
    </row>
    <row r="12" spans="1:16" s="48" customFormat="1" x14ac:dyDescent="0.25">
      <c r="A12" s="106" t="s">
        <v>54</v>
      </c>
      <c r="B12" s="107">
        <f>F12+H12+J12</f>
        <v>0</v>
      </c>
      <c r="C12" s="104"/>
      <c r="D12" s="103" t="s">
        <v>173</v>
      </c>
      <c r="F12" s="107">
        <f>SUM(F15:F23, D7:D9)</f>
        <v>0</v>
      </c>
      <c r="G12" s="109"/>
      <c r="H12" s="107">
        <f>SUM(H15:H23)</f>
        <v>0</v>
      </c>
      <c r="I12" s="110"/>
      <c r="J12" s="107">
        <f>SUM(J15:J23)</f>
        <v>0</v>
      </c>
      <c r="L12" s="112" t="s">
        <v>24</v>
      </c>
      <c r="M12" s="113"/>
      <c r="N12" s="114" t="s">
        <v>41</v>
      </c>
      <c r="P12" s="48">
        <v>3</v>
      </c>
    </row>
    <row r="13" spans="1:16" s="48" customFormat="1" x14ac:dyDescent="0.25">
      <c r="L13" s="112" t="s">
        <v>413</v>
      </c>
      <c r="M13" s="48">
        <f>VLOOKUP($M$3,Vlookup!$A:$P,O13,0)</f>
        <v>0</v>
      </c>
      <c r="N13" s="114"/>
      <c r="O13" s="48">
        <v>14</v>
      </c>
    </row>
    <row r="14" spans="1:16" s="48" customFormat="1" ht="26.25" x14ac:dyDescent="0.25">
      <c r="A14" s="115" t="s">
        <v>36</v>
      </c>
      <c r="B14" s="115" t="s">
        <v>55</v>
      </c>
      <c r="C14" s="115" t="s">
        <v>35</v>
      </c>
      <c r="D14" s="116" t="s">
        <v>37</v>
      </c>
      <c r="E14" s="115" t="s">
        <v>38</v>
      </c>
      <c r="F14" s="115" t="s">
        <v>39</v>
      </c>
      <c r="G14" s="117"/>
      <c r="H14" s="115" t="s">
        <v>170</v>
      </c>
      <c r="I14" s="117"/>
      <c r="J14" s="115" t="s">
        <v>417</v>
      </c>
      <c r="L14" s="112" t="s">
        <v>414</v>
      </c>
      <c r="M14" s="48">
        <f>VLOOKUP($M$3,Vlookup!$A:$P,O14,0)</f>
        <v>0</v>
      </c>
      <c r="N14" s="114"/>
      <c r="O14" s="48">
        <v>15</v>
      </c>
    </row>
    <row r="15" spans="1:16" x14ac:dyDescent="0.25">
      <c r="A15" s="97"/>
      <c r="B15" s="97"/>
      <c r="C15" s="98"/>
      <c r="D15" s="101">
        <f>VLOOKUP(A15,L:M,2,0)</f>
        <v>0</v>
      </c>
      <c r="E15" s="98"/>
      <c r="F15" s="101">
        <f>IF(G15=2,0,(IF(G15=1,D15*C15,0)+IF(I15="Y",C15*D15*$I$10,0)))</f>
        <v>0</v>
      </c>
      <c r="G15" s="99">
        <f>VLOOKUP(A15,L:P,5,0)</f>
        <v>0</v>
      </c>
      <c r="H15" s="101">
        <f>IF(G15=1,0,IF(G15=2,D15*C15,0)+IF(I15="Y",C15*D15*$I$10,0))</f>
        <v>0</v>
      </c>
      <c r="I15" s="99" t="str">
        <f>IF(E15="Y", VLOOKUP(A15,L:N,3,0), "N")</f>
        <v>N</v>
      </c>
      <c r="J15" s="100"/>
      <c r="L15" s="35">
        <v>0</v>
      </c>
      <c r="M15" s="36"/>
      <c r="N15" s="42"/>
    </row>
    <row r="16" spans="1:16" x14ac:dyDescent="0.25">
      <c r="A16" s="97"/>
      <c r="B16" s="97"/>
      <c r="C16" s="98"/>
      <c r="D16" s="101">
        <f t="shared" ref="D16:D79" si="0">VLOOKUP(A16,L:M,2,0)</f>
        <v>0</v>
      </c>
      <c r="E16" s="98"/>
      <c r="F16" s="101">
        <f t="shared" ref="F16:F79" si="1">IF(G16=2,0,(IF(G16=1,D16*C16,0)+IF(I16="Y",C16*D16*$I$10,0)))</f>
        <v>0</v>
      </c>
      <c r="G16" s="99">
        <f t="shared" ref="G16:G79" si="2">VLOOKUP(A16,L:P,5,0)</f>
        <v>0</v>
      </c>
      <c r="H16" s="101">
        <f t="shared" ref="H16:H79" si="3">IF(G16=1,0,IF(G16=2,D16*C16,0)+IF(I16="Y",C16*D16*$I$10,0))</f>
        <v>0</v>
      </c>
      <c r="I16" s="99" t="str">
        <f t="shared" ref="I16:I79" si="4">IF(E16="Y", VLOOKUP(A16,L:N,3,0), "N")</f>
        <v>N</v>
      </c>
      <c r="J16" s="100"/>
      <c r="L16" s="30"/>
      <c r="M16" s="36"/>
      <c r="N16" s="42"/>
    </row>
    <row r="17" spans="1:14" x14ac:dyDescent="0.25">
      <c r="A17" s="97"/>
      <c r="B17" s="97"/>
      <c r="C17" s="98"/>
      <c r="D17" s="101">
        <f t="shared" si="0"/>
        <v>0</v>
      </c>
      <c r="E17" s="98"/>
      <c r="F17" s="101">
        <f t="shared" si="1"/>
        <v>0</v>
      </c>
      <c r="G17" s="99">
        <f t="shared" si="2"/>
        <v>0</v>
      </c>
      <c r="H17" s="101">
        <f t="shared" si="3"/>
        <v>0</v>
      </c>
      <c r="I17" s="99" t="str">
        <f t="shared" si="4"/>
        <v>N</v>
      </c>
      <c r="J17" s="100"/>
      <c r="L17" s="31" t="s">
        <v>52</v>
      </c>
      <c r="M17" s="36"/>
      <c r="N17" s="42"/>
    </row>
    <row r="18" spans="1:14" x14ac:dyDescent="0.25">
      <c r="A18" s="97"/>
      <c r="B18" s="97"/>
      <c r="C18" s="98"/>
      <c r="D18" s="101">
        <f t="shared" si="0"/>
        <v>0</v>
      </c>
      <c r="E18" s="98"/>
      <c r="F18" s="101">
        <f t="shared" si="1"/>
        <v>0</v>
      </c>
      <c r="G18" s="99">
        <f t="shared" si="2"/>
        <v>0</v>
      </c>
      <c r="H18" s="101">
        <f t="shared" si="3"/>
        <v>0</v>
      </c>
      <c r="I18" s="99" t="str">
        <f t="shared" si="4"/>
        <v>N</v>
      </c>
      <c r="J18" s="100"/>
      <c r="L18" s="30" t="s">
        <v>43</v>
      </c>
      <c r="M18" s="30"/>
      <c r="N18" s="30"/>
    </row>
    <row r="19" spans="1:14" x14ac:dyDescent="0.25">
      <c r="A19" s="97"/>
      <c r="B19" s="97"/>
      <c r="C19" s="98"/>
      <c r="D19" s="101">
        <f t="shared" si="0"/>
        <v>0</v>
      </c>
      <c r="E19" s="98"/>
      <c r="F19" s="101">
        <f t="shared" si="1"/>
        <v>0</v>
      </c>
      <c r="G19" s="99">
        <f t="shared" si="2"/>
        <v>0</v>
      </c>
      <c r="H19" s="101">
        <f t="shared" si="3"/>
        <v>0</v>
      </c>
      <c r="I19" s="99" t="str">
        <f t="shared" si="4"/>
        <v>N</v>
      </c>
      <c r="J19" s="100"/>
      <c r="L19" s="30" t="s">
        <v>41</v>
      </c>
      <c r="M19" s="30"/>
      <c r="N19" s="30"/>
    </row>
    <row r="20" spans="1:14" x14ac:dyDescent="0.25">
      <c r="A20" s="97"/>
      <c r="B20" s="97"/>
      <c r="C20" s="98"/>
      <c r="D20" s="101">
        <f t="shared" si="0"/>
        <v>0</v>
      </c>
      <c r="E20" s="98"/>
      <c r="F20" s="101">
        <f t="shared" si="1"/>
        <v>0</v>
      </c>
      <c r="G20" s="99">
        <f t="shared" si="2"/>
        <v>0</v>
      </c>
      <c r="H20" s="101">
        <f t="shared" si="3"/>
        <v>0</v>
      </c>
      <c r="I20" s="99" t="str">
        <f t="shared" si="4"/>
        <v>N</v>
      </c>
      <c r="J20" s="100"/>
      <c r="M20" s="30"/>
      <c r="N20" s="30"/>
    </row>
    <row r="21" spans="1:14" x14ac:dyDescent="0.25">
      <c r="A21" s="97"/>
      <c r="B21" s="97"/>
      <c r="C21" s="98"/>
      <c r="D21" s="101">
        <f t="shared" si="0"/>
        <v>0</v>
      </c>
      <c r="E21" s="98"/>
      <c r="F21" s="101">
        <f t="shared" si="1"/>
        <v>0</v>
      </c>
      <c r="G21" s="99">
        <f t="shared" si="2"/>
        <v>0</v>
      </c>
      <c r="H21" s="101">
        <f t="shared" si="3"/>
        <v>0</v>
      </c>
      <c r="I21" s="99" t="str">
        <f t="shared" si="4"/>
        <v>N</v>
      </c>
      <c r="J21" s="100"/>
      <c r="M21" s="30"/>
      <c r="N21" s="30"/>
    </row>
    <row r="22" spans="1:14" x14ac:dyDescent="0.25">
      <c r="A22" s="97"/>
      <c r="B22" s="97"/>
      <c r="C22" s="98"/>
      <c r="D22" s="101">
        <f t="shared" si="0"/>
        <v>0</v>
      </c>
      <c r="E22" s="98"/>
      <c r="F22" s="101">
        <f t="shared" si="1"/>
        <v>0</v>
      </c>
      <c r="G22" s="99">
        <f t="shared" si="2"/>
        <v>0</v>
      </c>
      <c r="H22" s="101">
        <f t="shared" si="3"/>
        <v>0</v>
      </c>
      <c r="I22" s="99" t="str">
        <f t="shared" si="4"/>
        <v>N</v>
      </c>
      <c r="J22" s="100"/>
    </row>
    <row r="23" spans="1:14" x14ac:dyDescent="0.25">
      <c r="A23" s="97"/>
      <c r="B23" s="97"/>
      <c r="C23" s="98"/>
      <c r="D23" s="101">
        <f t="shared" si="0"/>
        <v>0</v>
      </c>
      <c r="E23" s="98"/>
      <c r="F23" s="101">
        <f t="shared" si="1"/>
        <v>0</v>
      </c>
      <c r="G23" s="99">
        <f t="shared" si="2"/>
        <v>0</v>
      </c>
      <c r="H23" s="101">
        <f t="shared" si="3"/>
        <v>0</v>
      </c>
      <c r="I23" s="99" t="str">
        <f t="shared" si="4"/>
        <v>N</v>
      </c>
      <c r="J23" s="100"/>
    </row>
    <row r="24" spans="1:14" x14ac:dyDescent="0.25">
      <c r="A24" s="97"/>
      <c r="B24" s="97"/>
      <c r="C24" s="98"/>
      <c r="D24" s="101">
        <f t="shared" si="0"/>
        <v>0</v>
      </c>
      <c r="E24" s="98"/>
      <c r="F24" s="101">
        <f t="shared" si="1"/>
        <v>0</v>
      </c>
      <c r="G24" s="99">
        <f t="shared" si="2"/>
        <v>0</v>
      </c>
      <c r="H24" s="101">
        <f t="shared" si="3"/>
        <v>0</v>
      </c>
      <c r="I24" s="99" t="str">
        <f t="shared" si="4"/>
        <v>N</v>
      </c>
      <c r="J24" s="100"/>
    </row>
    <row r="25" spans="1:14" x14ac:dyDescent="0.25">
      <c r="A25" s="97"/>
      <c r="B25" s="97"/>
      <c r="C25" s="98"/>
      <c r="D25" s="101">
        <f t="shared" si="0"/>
        <v>0</v>
      </c>
      <c r="E25" s="98"/>
      <c r="F25" s="101">
        <f t="shared" si="1"/>
        <v>0</v>
      </c>
      <c r="G25" s="99">
        <f t="shared" si="2"/>
        <v>0</v>
      </c>
      <c r="H25" s="101">
        <f t="shared" si="3"/>
        <v>0</v>
      </c>
      <c r="I25" s="99" t="str">
        <f t="shared" si="4"/>
        <v>N</v>
      </c>
      <c r="J25" s="100"/>
    </row>
    <row r="26" spans="1:14" x14ac:dyDescent="0.25">
      <c r="A26" s="97"/>
      <c r="B26" s="97"/>
      <c r="C26" s="98"/>
      <c r="D26" s="101">
        <f t="shared" si="0"/>
        <v>0</v>
      </c>
      <c r="E26" s="98"/>
      <c r="F26" s="101">
        <f t="shared" si="1"/>
        <v>0</v>
      </c>
      <c r="G26" s="99">
        <f t="shared" si="2"/>
        <v>0</v>
      </c>
      <c r="H26" s="101">
        <f t="shared" si="3"/>
        <v>0</v>
      </c>
      <c r="I26" s="99" t="str">
        <f t="shared" si="4"/>
        <v>N</v>
      </c>
      <c r="J26" s="100"/>
    </row>
    <row r="27" spans="1:14" x14ac:dyDescent="0.25">
      <c r="A27" s="97"/>
      <c r="B27" s="97"/>
      <c r="C27" s="98"/>
      <c r="D27" s="101">
        <f t="shared" si="0"/>
        <v>0</v>
      </c>
      <c r="E27" s="98"/>
      <c r="F27" s="101">
        <f t="shared" si="1"/>
        <v>0</v>
      </c>
      <c r="G27" s="99">
        <f t="shared" si="2"/>
        <v>0</v>
      </c>
      <c r="H27" s="101">
        <f t="shared" si="3"/>
        <v>0</v>
      </c>
      <c r="I27" s="99" t="str">
        <f t="shared" si="4"/>
        <v>N</v>
      </c>
      <c r="J27" s="100"/>
    </row>
    <row r="28" spans="1:14" x14ac:dyDescent="0.25">
      <c r="A28" s="97"/>
      <c r="B28" s="97"/>
      <c r="C28" s="98"/>
      <c r="D28" s="101">
        <f t="shared" si="0"/>
        <v>0</v>
      </c>
      <c r="E28" s="98"/>
      <c r="F28" s="101">
        <f t="shared" si="1"/>
        <v>0</v>
      </c>
      <c r="G28" s="99">
        <f t="shared" si="2"/>
        <v>0</v>
      </c>
      <c r="H28" s="101">
        <f t="shared" si="3"/>
        <v>0</v>
      </c>
      <c r="I28" s="99" t="str">
        <f t="shared" si="4"/>
        <v>N</v>
      </c>
      <c r="J28" s="100"/>
    </row>
    <row r="29" spans="1:14" x14ac:dyDescent="0.25">
      <c r="A29" s="97"/>
      <c r="B29" s="97"/>
      <c r="C29" s="98"/>
      <c r="D29" s="101">
        <f t="shared" si="0"/>
        <v>0</v>
      </c>
      <c r="E29" s="98"/>
      <c r="F29" s="101">
        <f t="shared" si="1"/>
        <v>0</v>
      </c>
      <c r="G29" s="99">
        <f t="shared" si="2"/>
        <v>0</v>
      </c>
      <c r="H29" s="101">
        <f t="shared" si="3"/>
        <v>0</v>
      </c>
      <c r="I29" s="99" t="str">
        <f t="shared" si="4"/>
        <v>N</v>
      </c>
      <c r="J29" s="100"/>
      <c r="L29" t="s">
        <v>127</v>
      </c>
    </row>
    <row r="30" spans="1:14" x14ac:dyDescent="0.25">
      <c r="A30" s="97"/>
      <c r="B30" s="97"/>
      <c r="C30" s="98"/>
      <c r="D30" s="101">
        <f t="shared" si="0"/>
        <v>0</v>
      </c>
      <c r="E30" s="98"/>
      <c r="F30" s="101">
        <f t="shared" si="1"/>
        <v>0</v>
      </c>
      <c r="G30" s="99">
        <f t="shared" si="2"/>
        <v>0</v>
      </c>
      <c r="H30" s="101">
        <f t="shared" si="3"/>
        <v>0</v>
      </c>
      <c r="I30" s="99" t="str">
        <f t="shared" si="4"/>
        <v>N</v>
      </c>
      <c r="J30" s="100"/>
      <c r="L30" t="s">
        <v>128</v>
      </c>
    </row>
    <row r="31" spans="1:14" x14ac:dyDescent="0.25">
      <c r="A31" s="97"/>
      <c r="B31" s="97"/>
      <c r="C31" s="98"/>
      <c r="D31" s="101">
        <f t="shared" si="0"/>
        <v>0</v>
      </c>
      <c r="E31" s="98"/>
      <c r="F31" s="101">
        <f t="shared" si="1"/>
        <v>0</v>
      </c>
      <c r="G31" s="99">
        <f t="shared" si="2"/>
        <v>0</v>
      </c>
      <c r="H31" s="101">
        <f t="shared" si="3"/>
        <v>0</v>
      </c>
      <c r="I31" s="99" t="str">
        <f t="shared" si="4"/>
        <v>N</v>
      </c>
      <c r="J31" s="100"/>
      <c r="L31" t="s">
        <v>64</v>
      </c>
    </row>
    <row r="32" spans="1:14" x14ac:dyDescent="0.25">
      <c r="A32" s="97"/>
      <c r="B32" s="97"/>
      <c r="C32" s="98"/>
      <c r="D32" s="101">
        <f t="shared" si="0"/>
        <v>0</v>
      </c>
      <c r="E32" s="98"/>
      <c r="F32" s="101">
        <f t="shared" si="1"/>
        <v>0</v>
      </c>
      <c r="G32" s="99">
        <f t="shared" si="2"/>
        <v>0</v>
      </c>
      <c r="H32" s="101">
        <f t="shared" si="3"/>
        <v>0</v>
      </c>
      <c r="I32" s="99" t="str">
        <f t="shared" si="4"/>
        <v>N</v>
      </c>
      <c r="J32" s="100"/>
    </row>
    <row r="33" spans="1:10" x14ac:dyDescent="0.25">
      <c r="A33" s="97"/>
      <c r="B33" s="97"/>
      <c r="C33" s="98"/>
      <c r="D33" s="101">
        <f t="shared" si="0"/>
        <v>0</v>
      </c>
      <c r="E33" s="98"/>
      <c r="F33" s="101">
        <f t="shared" si="1"/>
        <v>0</v>
      </c>
      <c r="G33" s="99">
        <f t="shared" si="2"/>
        <v>0</v>
      </c>
      <c r="H33" s="101">
        <f t="shared" si="3"/>
        <v>0</v>
      </c>
      <c r="I33" s="99" t="str">
        <f t="shared" si="4"/>
        <v>N</v>
      </c>
      <c r="J33" s="100"/>
    </row>
    <row r="34" spans="1:10" x14ac:dyDescent="0.25">
      <c r="A34" s="97"/>
      <c r="B34" s="97"/>
      <c r="C34" s="98"/>
      <c r="D34" s="101">
        <f t="shared" si="0"/>
        <v>0</v>
      </c>
      <c r="E34" s="98"/>
      <c r="F34" s="101">
        <f t="shared" si="1"/>
        <v>0</v>
      </c>
      <c r="G34" s="99">
        <f t="shared" si="2"/>
        <v>0</v>
      </c>
      <c r="H34" s="101">
        <f t="shared" si="3"/>
        <v>0</v>
      </c>
      <c r="I34" s="99" t="str">
        <f t="shared" si="4"/>
        <v>N</v>
      </c>
      <c r="J34" s="100"/>
    </row>
    <row r="35" spans="1:10" x14ac:dyDescent="0.25">
      <c r="A35" s="97"/>
      <c r="B35" s="97"/>
      <c r="C35" s="98"/>
      <c r="D35" s="101">
        <f t="shared" si="0"/>
        <v>0</v>
      </c>
      <c r="E35" s="98"/>
      <c r="F35" s="101">
        <f t="shared" si="1"/>
        <v>0</v>
      </c>
      <c r="G35" s="99">
        <f t="shared" si="2"/>
        <v>0</v>
      </c>
      <c r="H35" s="101">
        <f t="shared" si="3"/>
        <v>0</v>
      </c>
      <c r="I35" s="99" t="str">
        <f t="shared" si="4"/>
        <v>N</v>
      </c>
      <c r="J35" s="100"/>
    </row>
    <row r="36" spans="1:10" x14ac:dyDescent="0.25">
      <c r="A36" s="97"/>
      <c r="B36" s="97"/>
      <c r="C36" s="98"/>
      <c r="D36" s="101">
        <f t="shared" si="0"/>
        <v>0</v>
      </c>
      <c r="E36" s="98"/>
      <c r="F36" s="101">
        <f t="shared" si="1"/>
        <v>0</v>
      </c>
      <c r="G36" s="99">
        <f t="shared" si="2"/>
        <v>0</v>
      </c>
      <c r="H36" s="101">
        <f t="shared" si="3"/>
        <v>0</v>
      </c>
      <c r="I36" s="99" t="str">
        <f t="shared" si="4"/>
        <v>N</v>
      </c>
      <c r="J36" s="100"/>
    </row>
    <row r="37" spans="1:10" x14ac:dyDescent="0.25">
      <c r="A37" s="97"/>
      <c r="B37" s="97"/>
      <c r="C37" s="98"/>
      <c r="D37" s="101">
        <f t="shared" si="0"/>
        <v>0</v>
      </c>
      <c r="E37" s="98"/>
      <c r="F37" s="101">
        <f t="shared" si="1"/>
        <v>0</v>
      </c>
      <c r="G37" s="99">
        <f t="shared" si="2"/>
        <v>0</v>
      </c>
      <c r="H37" s="101">
        <f t="shared" si="3"/>
        <v>0</v>
      </c>
      <c r="I37" s="99" t="str">
        <f t="shared" si="4"/>
        <v>N</v>
      </c>
      <c r="J37" s="100"/>
    </row>
    <row r="38" spans="1:10" x14ac:dyDescent="0.25">
      <c r="A38" s="97"/>
      <c r="B38" s="97"/>
      <c r="C38" s="98"/>
      <c r="D38" s="101">
        <f t="shared" si="0"/>
        <v>0</v>
      </c>
      <c r="E38" s="98"/>
      <c r="F38" s="101">
        <f t="shared" si="1"/>
        <v>0</v>
      </c>
      <c r="G38" s="99">
        <f t="shared" si="2"/>
        <v>0</v>
      </c>
      <c r="H38" s="101">
        <f t="shared" si="3"/>
        <v>0</v>
      </c>
      <c r="I38" s="99" t="str">
        <f t="shared" si="4"/>
        <v>N</v>
      </c>
      <c r="J38" s="100"/>
    </row>
    <row r="39" spans="1:10" x14ac:dyDescent="0.25">
      <c r="A39" s="97"/>
      <c r="B39" s="97"/>
      <c r="C39" s="98"/>
      <c r="D39" s="101">
        <f t="shared" si="0"/>
        <v>0</v>
      </c>
      <c r="E39" s="98"/>
      <c r="F39" s="101">
        <f t="shared" si="1"/>
        <v>0</v>
      </c>
      <c r="G39" s="99">
        <f t="shared" si="2"/>
        <v>0</v>
      </c>
      <c r="H39" s="101">
        <f t="shared" si="3"/>
        <v>0</v>
      </c>
      <c r="I39" s="99" t="str">
        <f t="shared" si="4"/>
        <v>N</v>
      </c>
      <c r="J39" s="100"/>
    </row>
    <row r="40" spans="1:10" x14ac:dyDescent="0.25">
      <c r="A40" s="97"/>
      <c r="B40" s="97"/>
      <c r="C40" s="98"/>
      <c r="D40" s="101">
        <f t="shared" si="0"/>
        <v>0</v>
      </c>
      <c r="E40" s="98"/>
      <c r="F40" s="101">
        <f t="shared" si="1"/>
        <v>0</v>
      </c>
      <c r="G40" s="99">
        <f t="shared" si="2"/>
        <v>0</v>
      </c>
      <c r="H40" s="101">
        <f t="shared" si="3"/>
        <v>0</v>
      </c>
      <c r="I40" s="99" t="str">
        <f t="shared" si="4"/>
        <v>N</v>
      </c>
      <c r="J40" s="100"/>
    </row>
    <row r="41" spans="1:10" x14ac:dyDescent="0.25">
      <c r="A41" s="97"/>
      <c r="B41" s="97"/>
      <c r="C41" s="98"/>
      <c r="D41" s="101">
        <f t="shared" si="0"/>
        <v>0</v>
      </c>
      <c r="E41" s="98"/>
      <c r="F41" s="101">
        <f t="shared" si="1"/>
        <v>0</v>
      </c>
      <c r="G41" s="99">
        <f t="shared" si="2"/>
        <v>0</v>
      </c>
      <c r="H41" s="101">
        <f t="shared" si="3"/>
        <v>0</v>
      </c>
      <c r="I41" s="99" t="str">
        <f t="shared" si="4"/>
        <v>N</v>
      </c>
      <c r="J41" s="100"/>
    </row>
    <row r="42" spans="1:10" x14ac:dyDescent="0.25">
      <c r="A42" s="97"/>
      <c r="B42" s="97"/>
      <c r="C42" s="98"/>
      <c r="D42" s="101">
        <f t="shared" si="0"/>
        <v>0</v>
      </c>
      <c r="E42" s="98"/>
      <c r="F42" s="101">
        <f t="shared" si="1"/>
        <v>0</v>
      </c>
      <c r="G42" s="99">
        <f t="shared" si="2"/>
        <v>0</v>
      </c>
      <c r="H42" s="101">
        <f t="shared" si="3"/>
        <v>0</v>
      </c>
      <c r="I42" s="99" t="str">
        <f t="shared" si="4"/>
        <v>N</v>
      </c>
      <c r="J42" s="100"/>
    </row>
    <row r="43" spans="1:10" x14ac:dyDescent="0.25">
      <c r="A43" s="97"/>
      <c r="B43" s="97"/>
      <c r="C43" s="98"/>
      <c r="D43" s="101">
        <f t="shared" si="0"/>
        <v>0</v>
      </c>
      <c r="E43" s="98"/>
      <c r="F43" s="101">
        <f t="shared" si="1"/>
        <v>0</v>
      </c>
      <c r="G43" s="99">
        <f t="shared" si="2"/>
        <v>0</v>
      </c>
      <c r="H43" s="101">
        <f t="shared" si="3"/>
        <v>0</v>
      </c>
      <c r="I43" s="99" t="str">
        <f t="shared" si="4"/>
        <v>N</v>
      </c>
      <c r="J43" s="100"/>
    </row>
    <row r="44" spans="1:10" x14ac:dyDescent="0.25">
      <c r="A44" s="97"/>
      <c r="B44" s="97"/>
      <c r="C44" s="98"/>
      <c r="D44" s="101">
        <f t="shared" si="0"/>
        <v>0</v>
      </c>
      <c r="E44" s="98"/>
      <c r="F44" s="101">
        <f t="shared" si="1"/>
        <v>0</v>
      </c>
      <c r="G44" s="99">
        <f t="shared" si="2"/>
        <v>0</v>
      </c>
      <c r="H44" s="101">
        <f t="shared" si="3"/>
        <v>0</v>
      </c>
      <c r="I44" s="99" t="str">
        <f t="shared" si="4"/>
        <v>N</v>
      </c>
      <c r="J44" s="100"/>
    </row>
    <row r="45" spans="1:10" x14ac:dyDescent="0.25">
      <c r="A45" s="97"/>
      <c r="B45" s="97"/>
      <c r="C45" s="98"/>
      <c r="D45" s="101">
        <f t="shared" si="0"/>
        <v>0</v>
      </c>
      <c r="E45" s="98"/>
      <c r="F45" s="101">
        <f t="shared" si="1"/>
        <v>0</v>
      </c>
      <c r="G45" s="99">
        <f t="shared" si="2"/>
        <v>0</v>
      </c>
      <c r="H45" s="101">
        <f t="shared" si="3"/>
        <v>0</v>
      </c>
      <c r="I45" s="99" t="str">
        <f t="shared" si="4"/>
        <v>N</v>
      </c>
      <c r="J45" s="100"/>
    </row>
    <row r="46" spans="1:10" x14ac:dyDescent="0.25">
      <c r="A46" s="97"/>
      <c r="B46" s="97"/>
      <c r="C46" s="98"/>
      <c r="D46" s="101">
        <f t="shared" si="0"/>
        <v>0</v>
      </c>
      <c r="E46" s="98"/>
      <c r="F46" s="101">
        <f t="shared" si="1"/>
        <v>0</v>
      </c>
      <c r="G46" s="99">
        <f t="shared" si="2"/>
        <v>0</v>
      </c>
      <c r="H46" s="101">
        <f t="shared" si="3"/>
        <v>0</v>
      </c>
      <c r="I46" s="99" t="str">
        <f t="shared" si="4"/>
        <v>N</v>
      </c>
      <c r="J46" s="100"/>
    </row>
    <row r="47" spans="1:10" x14ac:dyDescent="0.25">
      <c r="A47" s="97"/>
      <c r="B47" s="97"/>
      <c r="C47" s="98"/>
      <c r="D47" s="101">
        <f t="shared" si="0"/>
        <v>0</v>
      </c>
      <c r="E47" s="98"/>
      <c r="F47" s="101">
        <f t="shared" si="1"/>
        <v>0</v>
      </c>
      <c r="G47" s="99">
        <f t="shared" si="2"/>
        <v>0</v>
      </c>
      <c r="H47" s="101">
        <f t="shared" si="3"/>
        <v>0</v>
      </c>
      <c r="I47" s="99" t="str">
        <f t="shared" si="4"/>
        <v>N</v>
      </c>
      <c r="J47" s="100"/>
    </row>
    <row r="48" spans="1:10" x14ac:dyDescent="0.25">
      <c r="A48" s="97"/>
      <c r="B48" s="97"/>
      <c r="C48" s="98"/>
      <c r="D48" s="101">
        <f t="shared" si="0"/>
        <v>0</v>
      </c>
      <c r="E48" s="98"/>
      <c r="F48" s="101">
        <f t="shared" si="1"/>
        <v>0</v>
      </c>
      <c r="G48" s="99">
        <f t="shared" si="2"/>
        <v>0</v>
      </c>
      <c r="H48" s="101">
        <f t="shared" si="3"/>
        <v>0</v>
      </c>
      <c r="I48" s="99" t="str">
        <f t="shared" si="4"/>
        <v>N</v>
      </c>
      <c r="J48" s="100"/>
    </row>
    <row r="49" spans="1:10" x14ac:dyDescent="0.25">
      <c r="A49" s="97"/>
      <c r="B49" s="97"/>
      <c r="C49" s="98"/>
      <c r="D49" s="101">
        <f t="shared" si="0"/>
        <v>0</v>
      </c>
      <c r="E49" s="98"/>
      <c r="F49" s="101">
        <f t="shared" si="1"/>
        <v>0</v>
      </c>
      <c r="G49" s="99">
        <f t="shared" si="2"/>
        <v>0</v>
      </c>
      <c r="H49" s="101">
        <f t="shared" si="3"/>
        <v>0</v>
      </c>
      <c r="I49" s="99" t="str">
        <f t="shared" si="4"/>
        <v>N</v>
      </c>
      <c r="J49" s="100"/>
    </row>
    <row r="50" spans="1:10" x14ac:dyDescent="0.25">
      <c r="A50" s="97"/>
      <c r="B50" s="97"/>
      <c r="C50" s="98"/>
      <c r="D50" s="101">
        <f t="shared" si="0"/>
        <v>0</v>
      </c>
      <c r="E50" s="98"/>
      <c r="F50" s="101">
        <f t="shared" si="1"/>
        <v>0</v>
      </c>
      <c r="G50" s="99">
        <f t="shared" si="2"/>
        <v>0</v>
      </c>
      <c r="H50" s="101">
        <f t="shared" si="3"/>
        <v>0</v>
      </c>
      <c r="I50" s="99" t="str">
        <f t="shared" si="4"/>
        <v>N</v>
      </c>
      <c r="J50" s="100"/>
    </row>
    <row r="51" spans="1:10" x14ac:dyDescent="0.25">
      <c r="A51" s="97"/>
      <c r="B51" s="97"/>
      <c r="C51" s="98"/>
      <c r="D51" s="101">
        <f t="shared" si="0"/>
        <v>0</v>
      </c>
      <c r="E51" s="98"/>
      <c r="F51" s="101">
        <f t="shared" si="1"/>
        <v>0</v>
      </c>
      <c r="G51" s="99">
        <f t="shared" si="2"/>
        <v>0</v>
      </c>
      <c r="H51" s="101">
        <f t="shared" si="3"/>
        <v>0</v>
      </c>
      <c r="I51" s="99" t="str">
        <f t="shared" si="4"/>
        <v>N</v>
      </c>
      <c r="J51" s="100"/>
    </row>
    <row r="52" spans="1:10" x14ac:dyDescent="0.25">
      <c r="A52" s="97"/>
      <c r="B52" s="97"/>
      <c r="C52" s="98"/>
      <c r="D52" s="101">
        <f t="shared" si="0"/>
        <v>0</v>
      </c>
      <c r="E52" s="98"/>
      <c r="F52" s="101">
        <f t="shared" si="1"/>
        <v>0</v>
      </c>
      <c r="G52" s="99">
        <f t="shared" si="2"/>
        <v>0</v>
      </c>
      <c r="H52" s="101">
        <f t="shared" si="3"/>
        <v>0</v>
      </c>
      <c r="I52" s="99" t="str">
        <f t="shared" si="4"/>
        <v>N</v>
      </c>
      <c r="J52" s="100"/>
    </row>
    <row r="53" spans="1:10" x14ac:dyDescent="0.25">
      <c r="A53" s="97"/>
      <c r="B53" s="97"/>
      <c r="C53" s="98"/>
      <c r="D53" s="101">
        <f t="shared" si="0"/>
        <v>0</v>
      </c>
      <c r="E53" s="98"/>
      <c r="F53" s="101">
        <f t="shared" si="1"/>
        <v>0</v>
      </c>
      <c r="G53" s="99">
        <f t="shared" si="2"/>
        <v>0</v>
      </c>
      <c r="H53" s="101">
        <f t="shared" si="3"/>
        <v>0</v>
      </c>
      <c r="I53" s="99" t="str">
        <f t="shared" si="4"/>
        <v>N</v>
      </c>
      <c r="J53" s="100"/>
    </row>
    <row r="54" spans="1:10" x14ac:dyDescent="0.25">
      <c r="A54" s="97"/>
      <c r="B54" s="97"/>
      <c r="C54" s="98"/>
      <c r="D54" s="101">
        <f t="shared" si="0"/>
        <v>0</v>
      </c>
      <c r="E54" s="98"/>
      <c r="F54" s="101">
        <f t="shared" si="1"/>
        <v>0</v>
      </c>
      <c r="G54" s="99">
        <f t="shared" si="2"/>
        <v>0</v>
      </c>
      <c r="H54" s="101">
        <f t="shared" si="3"/>
        <v>0</v>
      </c>
      <c r="I54" s="99" t="str">
        <f t="shared" si="4"/>
        <v>N</v>
      </c>
      <c r="J54" s="100"/>
    </row>
    <row r="55" spans="1:10" x14ac:dyDescent="0.25">
      <c r="A55" s="97"/>
      <c r="B55" s="97"/>
      <c r="C55" s="98"/>
      <c r="D55" s="101">
        <f t="shared" si="0"/>
        <v>0</v>
      </c>
      <c r="E55" s="98"/>
      <c r="F55" s="101">
        <f t="shared" si="1"/>
        <v>0</v>
      </c>
      <c r="G55" s="99">
        <f t="shared" si="2"/>
        <v>0</v>
      </c>
      <c r="H55" s="101">
        <f t="shared" si="3"/>
        <v>0</v>
      </c>
      <c r="I55" s="99" t="str">
        <f t="shared" si="4"/>
        <v>N</v>
      </c>
      <c r="J55" s="100"/>
    </row>
    <row r="56" spans="1:10" x14ac:dyDescent="0.25">
      <c r="A56" s="97"/>
      <c r="B56" s="97"/>
      <c r="C56" s="98"/>
      <c r="D56" s="101">
        <f t="shared" si="0"/>
        <v>0</v>
      </c>
      <c r="E56" s="98"/>
      <c r="F56" s="101">
        <f t="shared" si="1"/>
        <v>0</v>
      </c>
      <c r="G56" s="99">
        <f t="shared" si="2"/>
        <v>0</v>
      </c>
      <c r="H56" s="101">
        <f t="shared" si="3"/>
        <v>0</v>
      </c>
      <c r="I56" s="99" t="str">
        <f t="shared" si="4"/>
        <v>N</v>
      </c>
      <c r="J56" s="100"/>
    </row>
    <row r="57" spans="1:10" x14ac:dyDescent="0.25">
      <c r="A57" s="97"/>
      <c r="B57" s="97"/>
      <c r="C57" s="98"/>
      <c r="D57" s="101">
        <f t="shared" si="0"/>
        <v>0</v>
      </c>
      <c r="E57" s="98"/>
      <c r="F57" s="101">
        <f t="shared" si="1"/>
        <v>0</v>
      </c>
      <c r="G57" s="99">
        <f t="shared" si="2"/>
        <v>0</v>
      </c>
      <c r="H57" s="101">
        <f t="shared" si="3"/>
        <v>0</v>
      </c>
      <c r="I57" s="99" t="str">
        <f t="shared" si="4"/>
        <v>N</v>
      </c>
      <c r="J57" s="100"/>
    </row>
    <row r="58" spans="1:10" x14ac:dyDescent="0.25">
      <c r="A58" s="97"/>
      <c r="B58" s="97"/>
      <c r="C58" s="98"/>
      <c r="D58" s="101">
        <f t="shared" si="0"/>
        <v>0</v>
      </c>
      <c r="E58" s="98"/>
      <c r="F58" s="101">
        <f t="shared" si="1"/>
        <v>0</v>
      </c>
      <c r="G58" s="99">
        <f t="shared" si="2"/>
        <v>0</v>
      </c>
      <c r="H58" s="101">
        <f t="shared" si="3"/>
        <v>0</v>
      </c>
      <c r="I58" s="99" t="str">
        <f t="shared" si="4"/>
        <v>N</v>
      </c>
      <c r="J58" s="100"/>
    </row>
    <row r="59" spans="1:10" x14ac:dyDescent="0.25">
      <c r="A59" s="97"/>
      <c r="B59" s="97"/>
      <c r="C59" s="98"/>
      <c r="D59" s="101">
        <f t="shared" si="0"/>
        <v>0</v>
      </c>
      <c r="E59" s="98"/>
      <c r="F59" s="101">
        <f t="shared" si="1"/>
        <v>0</v>
      </c>
      <c r="G59" s="99">
        <f t="shared" si="2"/>
        <v>0</v>
      </c>
      <c r="H59" s="101">
        <f t="shared" si="3"/>
        <v>0</v>
      </c>
      <c r="I59" s="99" t="str">
        <f t="shared" si="4"/>
        <v>N</v>
      </c>
      <c r="J59" s="100"/>
    </row>
    <row r="60" spans="1:10" x14ac:dyDescent="0.25">
      <c r="A60" s="97"/>
      <c r="B60" s="97"/>
      <c r="C60" s="98"/>
      <c r="D60" s="101">
        <f t="shared" si="0"/>
        <v>0</v>
      </c>
      <c r="E60" s="98"/>
      <c r="F60" s="101">
        <f t="shared" si="1"/>
        <v>0</v>
      </c>
      <c r="G60" s="99">
        <f t="shared" si="2"/>
        <v>0</v>
      </c>
      <c r="H60" s="101">
        <f t="shared" si="3"/>
        <v>0</v>
      </c>
      <c r="I60" s="99" t="str">
        <f t="shared" si="4"/>
        <v>N</v>
      </c>
      <c r="J60" s="100"/>
    </row>
    <row r="61" spans="1:10" x14ac:dyDescent="0.25">
      <c r="A61" s="97"/>
      <c r="B61" s="97"/>
      <c r="C61" s="98"/>
      <c r="D61" s="101">
        <f t="shared" si="0"/>
        <v>0</v>
      </c>
      <c r="E61" s="98"/>
      <c r="F61" s="101">
        <f t="shared" si="1"/>
        <v>0</v>
      </c>
      <c r="G61" s="99">
        <f t="shared" si="2"/>
        <v>0</v>
      </c>
      <c r="H61" s="101">
        <f t="shared" si="3"/>
        <v>0</v>
      </c>
      <c r="I61" s="99" t="str">
        <f t="shared" si="4"/>
        <v>N</v>
      </c>
      <c r="J61" s="100"/>
    </row>
    <row r="62" spans="1:10" x14ac:dyDescent="0.25">
      <c r="A62" s="97"/>
      <c r="B62" s="97"/>
      <c r="C62" s="98"/>
      <c r="D62" s="101">
        <f t="shared" si="0"/>
        <v>0</v>
      </c>
      <c r="E62" s="98"/>
      <c r="F62" s="101">
        <f t="shared" si="1"/>
        <v>0</v>
      </c>
      <c r="G62" s="99">
        <f t="shared" si="2"/>
        <v>0</v>
      </c>
      <c r="H62" s="101">
        <f t="shared" si="3"/>
        <v>0</v>
      </c>
      <c r="I62" s="99" t="str">
        <f t="shared" si="4"/>
        <v>N</v>
      </c>
      <c r="J62" s="100"/>
    </row>
    <row r="63" spans="1:10" x14ac:dyDescent="0.25">
      <c r="A63" s="97"/>
      <c r="B63" s="97"/>
      <c r="C63" s="98"/>
      <c r="D63" s="101">
        <f t="shared" si="0"/>
        <v>0</v>
      </c>
      <c r="E63" s="98"/>
      <c r="F63" s="101">
        <f t="shared" si="1"/>
        <v>0</v>
      </c>
      <c r="G63" s="99">
        <f t="shared" si="2"/>
        <v>0</v>
      </c>
      <c r="H63" s="101">
        <f t="shared" si="3"/>
        <v>0</v>
      </c>
      <c r="I63" s="99" t="str">
        <f t="shared" si="4"/>
        <v>N</v>
      </c>
      <c r="J63" s="100"/>
    </row>
    <row r="64" spans="1:10" x14ac:dyDescent="0.25">
      <c r="A64" s="97"/>
      <c r="B64" s="97"/>
      <c r="C64" s="98"/>
      <c r="D64" s="101">
        <f t="shared" si="0"/>
        <v>0</v>
      </c>
      <c r="E64" s="98"/>
      <c r="F64" s="101">
        <f t="shared" si="1"/>
        <v>0</v>
      </c>
      <c r="G64" s="99">
        <f t="shared" si="2"/>
        <v>0</v>
      </c>
      <c r="H64" s="101">
        <f t="shared" si="3"/>
        <v>0</v>
      </c>
      <c r="I64" s="99" t="str">
        <f t="shared" si="4"/>
        <v>N</v>
      </c>
      <c r="J64" s="100"/>
    </row>
    <row r="65" spans="1:10" x14ac:dyDescent="0.25">
      <c r="A65" s="97"/>
      <c r="B65" s="97"/>
      <c r="C65" s="98"/>
      <c r="D65" s="101">
        <f t="shared" si="0"/>
        <v>0</v>
      </c>
      <c r="E65" s="98"/>
      <c r="F65" s="101">
        <f t="shared" si="1"/>
        <v>0</v>
      </c>
      <c r="G65" s="99">
        <f t="shared" si="2"/>
        <v>0</v>
      </c>
      <c r="H65" s="101">
        <f t="shared" si="3"/>
        <v>0</v>
      </c>
      <c r="I65" s="99" t="str">
        <f t="shared" si="4"/>
        <v>N</v>
      </c>
      <c r="J65" s="100"/>
    </row>
    <row r="66" spans="1:10" x14ac:dyDescent="0.25">
      <c r="A66" s="97"/>
      <c r="B66" s="97"/>
      <c r="C66" s="98"/>
      <c r="D66" s="101">
        <f t="shared" si="0"/>
        <v>0</v>
      </c>
      <c r="E66" s="98"/>
      <c r="F66" s="101">
        <f t="shared" si="1"/>
        <v>0</v>
      </c>
      <c r="G66" s="99">
        <f t="shared" si="2"/>
        <v>0</v>
      </c>
      <c r="H66" s="101">
        <f t="shared" si="3"/>
        <v>0</v>
      </c>
      <c r="I66" s="99" t="str">
        <f t="shared" si="4"/>
        <v>N</v>
      </c>
      <c r="J66" s="100"/>
    </row>
    <row r="67" spans="1:10" x14ac:dyDescent="0.25">
      <c r="A67" s="97"/>
      <c r="B67" s="97"/>
      <c r="C67" s="98"/>
      <c r="D67" s="101">
        <f t="shared" si="0"/>
        <v>0</v>
      </c>
      <c r="E67" s="98"/>
      <c r="F67" s="101">
        <f t="shared" si="1"/>
        <v>0</v>
      </c>
      <c r="G67" s="99">
        <f t="shared" si="2"/>
        <v>0</v>
      </c>
      <c r="H67" s="101">
        <f t="shared" si="3"/>
        <v>0</v>
      </c>
      <c r="I67" s="99" t="str">
        <f t="shared" si="4"/>
        <v>N</v>
      </c>
      <c r="J67" s="100"/>
    </row>
    <row r="68" spans="1:10" x14ac:dyDescent="0.25">
      <c r="A68" s="97"/>
      <c r="B68" s="97"/>
      <c r="C68" s="98"/>
      <c r="D68" s="101">
        <f t="shared" si="0"/>
        <v>0</v>
      </c>
      <c r="E68" s="98"/>
      <c r="F68" s="101">
        <f t="shared" si="1"/>
        <v>0</v>
      </c>
      <c r="G68" s="99">
        <f t="shared" si="2"/>
        <v>0</v>
      </c>
      <c r="H68" s="101">
        <f t="shared" si="3"/>
        <v>0</v>
      </c>
      <c r="I68" s="99" t="str">
        <f t="shared" si="4"/>
        <v>N</v>
      </c>
      <c r="J68" s="100"/>
    </row>
    <row r="69" spans="1:10" x14ac:dyDescent="0.25">
      <c r="A69" s="97"/>
      <c r="B69" s="97"/>
      <c r="C69" s="98"/>
      <c r="D69" s="101">
        <f t="shared" si="0"/>
        <v>0</v>
      </c>
      <c r="E69" s="98"/>
      <c r="F69" s="101">
        <f t="shared" si="1"/>
        <v>0</v>
      </c>
      <c r="G69" s="99">
        <f t="shared" si="2"/>
        <v>0</v>
      </c>
      <c r="H69" s="101">
        <f t="shared" si="3"/>
        <v>0</v>
      </c>
      <c r="I69" s="99" t="str">
        <f t="shared" si="4"/>
        <v>N</v>
      </c>
      <c r="J69" s="100"/>
    </row>
    <row r="70" spans="1:10" x14ac:dyDescent="0.25">
      <c r="A70" s="97"/>
      <c r="B70" s="97"/>
      <c r="C70" s="98"/>
      <c r="D70" s="101">
        <f t="shared" si="0"/>
        <v>0</v>
      </c>
      <c r="E70" s="98"/>
      <c r="F70" s="101">
        <f t="shared" si="1"/>
        <v>0</v>
      </c>
      <c r="G70" s="99">
        <f t="shared" si="2"/>
        <v>0</v>
      </c>
      <c r="H70" s="101">
        <f t="shared" si="3"/>
        <v>0</v>
      </c>
      <c r="I70" s="99" t="str">
        <f t="shared" si="4"/>
        <v>N</v>
      </c>
      <c r="J70" s="100"/>
    </row>
    <row r="71" spans="1:10" x14ac:dyDescent="0.25">
      <c r="A71" s="97"/>
      <c r="B71" s="97"/>
      <c r="C71" s="98"/>
      <c r="D71" s="101">
        <f t="shared" si="0"/>
        <v>0</v>
      </c>
      <c r="E71" s="98"/>
      <c r="F71" s="101">
        <f t="shared" si="1"/>
        <v>0</v>
      </c>
      <c r="G71" s="99">
        <f t="shared" si="2"/>
        <v>0</v>
      </c>
      <c r="H71" s="101">
        <f t="shared" si="3"/>
        <v>0</v>
      </c>
      <c r="I71" s="99" t="str">
        <f t="shared" si="4"/>
        <v>N</v>
      </c>
      <c r="J71" s="100"/>
    </row>
    <row r="72" spans="1:10" x14ac:dyDescent="0.25">
      <c r="A72" s="97"/>
      <c r="B72" s="97"/>
      <c r="C72" s="98"/>
      <c r="D72" s="101">
        <f t="shared" si="0"/>
        <v>0</v>
      </c>
      <c r="E72" s="98"/>
      <c r="F72" s="101">
        <f t="shared" si="1"/>
        <v>0</v>
      </c>
      <c r="G72" s="99">
        <f t="shared" si="2"/>
        <v>0</v>
      </c>
      <c r="H72" s="101">
        <f t="shared" si="3"/>
        <v>0</v>
      </c>
      <c r="I72" s="99" t="str">
        <f t="shared" si="4"/>
        <v>N</v>
      </c>
      <c r="J72" s="100"/>
    </row>
    <row r="73" spans="1:10" x14ac:dyDescent="0.25">
      <c r="A73" s="97"/>
      <c r="B73" s="97"/>
      <c r="C73" s="98"/>
      <c r="D73" s="101">
        <f t="shared" si="0"/>
        <v>0</v>
      </c>
      <c r="E73" s="98"/>
      <c r="F73" s="101">
        <f t="shared" si="1"/>
        <v>0</v>
      </c>
      <c r="G73" s="99">
        <f t="shared" si="2"/>
        <v>0</v>
      </c>
      <c r="H73" s="101">
        <f t="shared" si="3"/>
        <v>0</v>
      </c>
      <c r="I73" s="99" t="str">
        <f t="shared" si="4"/>
        <v>N</v>
      </c>
      <c r="J73" s="100"/>
    </row>
    <row r="74" spans="1:10" x14ac:dyDescent="0.25">
      <c r="A74" s="97"/>
      <c r="B74" s="97"/>
      <c r="C74" s="98"/>
      <c r="D74" s="101">
        <f t="shared" si="0"/>
        <v>0</v>
      </c>
      <c r="E74" s="98"/>
      <c r="F74" s="101">
        <f t="shared" si="1"/>
        <v>0</v>
      </c>
      <c r="G74" s="99">
        <f t="shared" si="2"/>
        <v>0</v>
      </c>
      <c r="H74" s="101">
        <f t="shared" si="3"/>
        <v>0</v>
      </c>
      <c r="I74" s="99" t="str">
        <f t="shared" si="4"/>
        <v>N</v>
      </c>
      <c r="J74" s="100"/>
    </row>
    <row r="75" spans="1:10" x14ac:dyDescent="0.25">
      <c r="A75" s="97"/>
      <c r="B75" s="97"/>
      <c r="C75" s="98"/>
      <c r="D75" s="101">
        <f t="shared" si="0"/>
        <v>0</v>
      </c>
      <c r="E75" s="98"/>
      <c r="F75" s="101">
        <f t="shared" si="1"/>
        <v>0</v>
      </c>
      <c r="G75" s="99">
        <f t="shared" si="2"/>
        <v>0</v>
      </c>
      <c r="H75" s="101">
        <f t="shared" si="3"/>
        <v>0</v>
      </c>
      <c r="I75" s="99" t="str">
        <f t="shared" si="4"/>
        <v>N</v>
      </c>
      <c r="J75" s="100"/>
    </row>
    <row r="76" spans="1:10" x14ac:dyDescent="0.25">
      <c r="A76" s="97"/>
      <c r="B76" s="97"/>
      <c r="C76" s="98"/>
      <c r="D76" s="101">
        <f t="shared" si="0"/>
        <v>0</v>
      </c>
      <c r="E76" s="98"/>
      <c r="F76" s="101">
        <f t="shared" si="1"/>
        <v>0</v>
      </c>
      <c r="G76" s="99">
        <f t="shared" si="2"/>
        <v>0</v>
      </c>
      <c r="H76" s="101">
        <f t="shared" si="3"/>
        <v>0</v>
      </c>
      <c r="I76" s="99" t="str">
        <f t="shared" si="4"/>
        <v>N</v>
      </c>
      <c r="J76" s="100"/>
    </row>
    <row r="77" spans="1:10" x14ac:dyDescent="0.25">
      <c r="A77" s="97"/>
      <c r="B77" s="97"/>
      <c r="C77" s="98"/>
      <c r="D77" s="101">
        <f t="shared" si="0"/>
        <v>0</v>
      </c>
      <c r="E77" s="98"/>
      <c r="F77" s="101">
        <f t="shared" si="1"/>
        <v>0</v>
      </c>
      <c r="G77" s="99">
        <f t="shared" si="2"/>
        <v>0</v>
      </c>
      <c r="H77" s="101">
        <f t="shared" si="3"/>
        <v>0</v>
      </c>
      <c r="I77" s="99" t="str">
        <f t="shared" si="4"/>
        <v>N</v>
      </c>
      <c r="J77" s="100"/>
    </row>
    <row r="78" spans="1:10" x14ac:dyDescent="0.25">
      <c r="A78" s="97"/>
      <c r="B78" s="97"/>
      <c r="C78" s="98"/>
      <c r="D78" s="101">
        <f t="shared" si="0"/>
        <v>0</v>
      </c>
      <c r="E78" s="98"/>
      <c r="F78" s="101">
        <f t="shared" si="1"/>
        <v>0</v>
      </c>
      <c r="G78" s="99">
        <f t="shared" si="2"/>
        <v>0</v>
      </c>
      <c r="H78" s="101">
        <f t="shared" si="3"/>
        <v>0</v>
      </c>
      <c r="I78" s="99" t="str">
        <f t="shared" si="4"/>
        <v>N</v>
      </c>
      <c r="J78" s="100"/>
    </row>
    <row r="79" spans="1:10" x14ac:dyDescent="0.25">
      <c r="A79" s="97"/>
      <c r="B79" s="97"/>
      <c r="C79" s="98"/>
      <c r="D79" s="101">
        <f t="shared" si="0"/>
        <v>0</v>
      </c>
      <c r="E79" s="98"/>
      <c r="F79" s="101">
        <f t="shared" si="1"/>
        <v>0</v>
      </c>
      <c r="G79" s="99">
        <f t="shared" si="2"/>
        <v>0</v>
      </c>
      <c r="H79" s="101">
        <f t="shared" si="3"/>
        <v>0</v>
      </c>
      <c r="I79" s="99" t="str">
        <f t="shared" si="4"/>
        <v>N</v>
      </c>
      <c r="J79" s="100"/>
    </row>
    <row r="80" spans="1:10" x14ac:dyDescent="0.25">
      <c r="A80" s="97"/>
      <c r="B80" s="97"/>
      <c r="C80" s="98"/>
      <c r="D80" s="101">
        <f t="shared" ref="D80:D120" si="5">VLOOKUP(A80,L:M,2,0)</f>
        <v>0</v>
      </c>
      <c r="E80" s="98"/>
      <c r="F80" s="101">
        <f t="shared" ref="F80:F120" si="6">IF(G80=2,0,(IF(G80=1,D80*C80,0)+IF(I80="Y",C80*D80*$I$10,0)))</f>
        <v>0</v>
      </c>
      <c r="G80" s="99">
        <f t="shared" ref="G80:G120" si="7">VLOOKUP(A80,L:P,5,0)</f>
        <v>0</v>
      </c>
      <c r="H80" s="101">
        <f t="shared" ref="H80:H120" si="8">IF(G80=1,0,IF(G80=2,D80*C80,0)+IF(I80="Y",C80*D80*$I$10,0))</f>
        <v>0</v>
      </c>
      <c r="I80" s="99" t="str">
        <f t="shared" ref="I80:I120" si="9">IF(E80="Y", VLOOKUP(A80,L:N,3,0), "N")</f>
        <v>N</v>
      </c>
      <c r="J80" s="100"/>
    </row>
    <row r="81" spans="1:10" x14ac:dyDescent="0.25">
      <c r="A81" s="97"/>
      <c r="B81" s="97"/>
      <c r="C81" s="98"/>
      <c r="D81" s="101">
        <f t="shared" si="5"/>
        <v>0</v>
      </c>
      <c r="E81" s="98"/>
      <c r="F81" s="101">
        <f t="shared" si="6"/>
        <v>0</v>
      </c>
      <c r="G81" s="99">
        <f t="shared" si="7"/>
        <v>0</v>
      </c>
      <c r="H81" s="101">
        <f t="shared" si="8"/>
        <v>0</v>
      </c>
      <c r="I81" s="99" t="str">
        <f t="shared" si="9"/>
        <v>N</v>
      </c>
      <c r="J81" s="100"/>
    </row>
    <row r="82" spans="1:10" x14ac:dyDescent="0.25">
      <c r="A82" s="97"/>
      <c r="B82" s="97"/>
      <c r="C82" s="98"/>
      <c r="D82" s="101">
        <f t="shared" si="5"/>
        <v>0</v>
      </c>
      <c r="E82" s="98"/>
      <c r="F82" s="101">
        <f t="shared" si="6"/>
        <v>0</v>
      </c>
      <c r="G82" s="99">
        <f t="shared" si="7"/>
        <v>0</v>
      </c>
      <c r="H82" s="101">
        <f t="shared" si="8"/>
        <v>0</v>
      </c>
      <c r="I82" s="99" t="str">
        <f t="shared" si="9"/>
        <v>N</v>
      </c>
      <c r="J82" s="100"/>
    </row>
    <row r="83" spans="1:10" x14ac:dyDescent="0.25">
      <c r="A83" s="97"/>
      <c r="B83" s="97"/>
      <c r="C83" s="98"/>
      <c r="D83" s="101">
        <f t="shared" si="5"/>
        <v>0</v>
      </c>
      <c r="E83" s="98"/>
      <c r="F83" s="101">
        <f t="shared" si="6"/>
        <v>0</v>
      </c>
      <c r="G83" s="99">
        <f t="shared" si="7"/>
        <v>0</v>
      </c>
      <c r="H83" s="101">
        <f t="shared" si="8"/>
        <v>0</v>
      </c>
      <c r="I83" s="99" t="str">
        <f t="shared" si="9"/>
        <v>N</v>
      </c>
      <c r="J83" s="100"/>
    </row>
    <row r="84" spans="1:10" x14ac:dyDescent="0.25">
      <c r="A84" s="97"/>
      <c r="B84" s="97"/>
      <c r="C84" s="98"/>
      <c r="D84" s="101">
        <f t="shared" si="5"/>
        <v>0</v>
      </c>
      <c r="E84" s="98"/>
      <c r="F84" s="101">
        <f t="shared" si="6"/>
        <v>0</v>
      </c>
      <c r="G84" s="99">
        <f t="shared" si="7"/>
        <v>0</v>
      </c>
      <c r="H84" s="101">
        <f t="shared" si="8"/>
        <v>0</v>
      </c>
      <c r="I84" s="99" t="str">
        <f t="shared" si="9"/>
        <v>N</v>
      </c>
      <c r="J84" s="100"/>
    </row>
    <row r="85" spans="1:10" x14ac:dyDescent="0.25">
      <c r="A85" s="97"/>
      <c r="B85" s="97"/>
      <c r="C85" s="98"/>
      <c r="D85" s="101">
        <f t="shared" si="5"/>
        <v>0</v>
      </c>
      <c r="E85" s="98"/>
      <c r="F85" s="101">
        <f t="shared" si="6"/>
        <v>0</v>
      </c>
      <c r="G85" s="99">
        <f t="shared" si="7"/>
        <v>0</v>
      </c>
      <c r="H85" s="101">
        <f t="shared" si="8"/>
        <v>0</v>
      </c>
      <c r="I85" s="99" t="str">
        <f t="shared" si="9"/>
        <v>N</v>
      </c>
      <c r="J85" s="100"/>
    </row>
    <row r="86" spans="1:10" x14ac:dyDescent="0.25">
      <c r="A86" s="97"/>
      <c r="B86" s="97"/>
      <c r="C86" s="98"/>
      <c r="D86" s="101">
        <f t="shared" si="5"/>
        <v>0</v>
      </c>
      <c r="E86" s="98"/>
      <c r="F86" s="101">
        <f t="shared" si="6"/>
        <v>0</v>
      </c>
      <c r="G86" s="99">
        <f t="shared" si="7"/>
        <v>0</v>
      </c>
      <c r="H86" s="101">
        <f t="shared" si="8"/>
        <v>0</v>
      </c>
      <c r="I86" s="99" t="str">
        <f t="shared" si="9"/>
        <v>N</v>
      </c>
      <c r="J86" s="100"/>
    </row>
    <row r="87" spans="1:10" x14ac:dyDescent="0.25">
      <c r="A87" s="97"/>
      <c r="B87" s="97"/>
      <c r="C87" s="98"/>
      <c r="D87" s="101">
        <f t="shared" si="5"/>
        <v>0</v>
      </c>
      <c r="E87" s="98"/>
      <c r="F87" s="101">
        <f t="shared" si="6"/>
        <v>0</v>
      </c>
      <c r="G87" s="99">
        <f t="shared" si="7"/>
        <v>0</v>
      </c>
      <c r="H87" s="101">
        <f t="shared" si="8"/>
        <v>0</v>
      </c>
      <c r="I87" s="99" t="str">
        <f t="shared" si="9"/>
        <v>N</v>
      </c>
      <c r="J87" s="100"/>
    </row>
    <row r="88" spans="1:10" x14ac:dyDescent="0.25">
      <c r="A88" s="97"/>
      <c r="B88" s="97"/>
      <c r="C88" s="98"/>
      <c r="D88" s="101">
        <f t="shared" si="5"/>
        <v>0</v>
      </c>
      <c r="E88" s="98"/>
      <c r="F88" s="101">
        <f t="shared" si="6"/>
        <v>0</v>
      </c>
      <c r="G88" s="99">
        <f t="shared" si="7"/>
        <v>0</v>
      </c>
      <c r="H88" s="101">
        <f t="shared" si="8"/>
        <v>0</v>
      </c>
      <c r="I88" s="99" t="str">
        <f t="shared" si="9"/>
        <v>N</v>
      </c>
      <c r="J88" s="100"/>
    </row>
    <row r="89" spans="1:10" x14ac:dyDescent="0.25">
      <c r="A89" s="97"/>
      <c r="B89" s="97"/>
      <c r="C89" s="98"/>
      <c r="D89" s="101">
        <f t="shared" si="5"/>
        <v>0</v>
      </c>
      <c r="E89" s="98"/>
      <c r="F89" s="101">
        <f t="shared" si="6"/>
        <v>0</v>
      </c>
      <c r="G89" s="99">
        <f t="shared" si="7"/>
        <v>0</v>
      </c>
      <c r="H89" s="101">
        <f t="shared" si="8"/>
        <v>0</v>
      </c>
      <c r="I89" s="99" t="str">
        <f t="shared" si="9"/>
        <v>N</v>
      </c>
      <c r="J89" s="100"/>
    </row>
    <row r="90" spans="1:10" x14ac:dyDescent="0.25">
      <c r="A90" s="97"/>
      <c r="B90" s="97"/>
      <c r="C90" s="98"/>
      <c r="D90" s="101">
        <f t="shared" si="5"/>
        <v>0</v>
      </c>
      <c r="E90" s="98"/>
      <c r="F90" s="101">
        <f t="shared" si="6"/>
        <v>0</v>
      </c>
      <c r="G90" s="99">
        <f t="shared" si="7"/>
        <v>0</v>
      </c>
      <c r="H90" s="101">
        <f t="shared" si="8"/>
        <v>0</v>
      </c>
      <c r="I90" s="99" t="str">
        <f t="shared" si="9"/>
        <v>N</v>
      </c>
      <c r="J90" s="100"/>
    </row>
    <row r="91" spans="1:10" x14ac:dyDescent="0.25">
      <c r="A91" s="97"/>
      <c r="B91" s="97"/>
      <c r="C91" s="98"/>
      <c r="D91" s="101">
        <f t="shared" si="5"/>
        <v>0</v>
      </c>
      <c r="E91" s="98"/>
      <c r="F91" s="101">
        <f t="shared" si="6"/>
        <v>0</v>
      </c>
      <c r="G91" s="99">
        <f t="shared" si="7"/>
        <v>0</v>
      </c>
      <c r="H91" s="101">
        <f t="shared" si="8"/>
        <v>0</v>
      </c>
      <c r="I91" s="99" t="str">
        <f t="shared" si="9"/>
        <v>N</v>
      </c>
      <c r="J91" s="100"/>
    </row>
    <row r="92" spans="1:10" x14ac:dyDescent="0.25">
      <c r="A92" s="97"/>
      <c r="B92" s="97"/>
      <c r="C92" s="98"/>
      <c r="D92" s="101">
        <f t="shared" si="5"/>
        <v>0</v>
      </c>
      <c r="E92" s="98"/>
      <c r="F92" s="101">
        <f t="shared" si="6"/>
        <v>0</v>
      </c>
      <c r="G92" s="99">
        <f t="shared" si="7"/>
        <v>0</v>
      </c>
      <c r="H92" s="101">
        <f t="shared" si="8"/>
        <v>0</v>
      </c>
      <c r="I92" s="99" t="str">
        <f t="shared" si="9"/>
        <v>N</v>
      </c>
      <c r="J92" s="100"/>
    </row>
    <row r="93" spans="1:10" x14ac:dyDescent="0.25">
      <c r="A93" s="97"/>
      <c r="B93" s="97"/>
      <c r="C93" s="98"/>
      <c r="D93" s="101">
        <f t="shared" si="5"/>
        <v>0</v>
      </c>
      <c r="E93" s="98"/>
      <c r="F93" s="101">
        <f t="shared" si="6"/>
        <v>0</v>
      </c>
      <c r="G93" s="99">
        <f t="shared" si="7"/>
        <v>0</v>
      </c>
      <c r="H93" s="101">
        <f t="shared" si="8"/>
        <v>0</v>
      </c>
      <c r="I93" s="99" t="str">
        <f t="shared" si="9"/>
        <v>N</v>
      </c>
      <c r="J93" s="100"/>
    </row>
    <row r="94" spans="1:10" x14ac:dyDescent="0.25">
      <c r="A94" s="97"/>
      <c r="B94" s="97"/>
      <c r="C94" s="98"/>
      <c r="D94" s="101">
        <f t="shared" si="5"/>
        <v>0</v>
      </c>
      <c r="E94" s="98"/>
      <c r="F94" s="101">
        <f t="shared" si="6"/>
        <v>0</v>
      </c>
      <c r="G94" s="99">
        <f t="shared" si="7"/>
        <v>0</v>
      </c>
      <c r="H94" s="101">
        <f t="shared" si="8"/>
        <v>0</v>
      </c>
      <c r="I94" s="99" t="str">
        <f t="shared" si="9"/>
        <v>N</v>
      </c>
      <c r="J94" s="100"/>
    </row>
    <row r="95" spans="1:10" x14ac:dyDescent="0.25">
      <c r="A95" s="97"/>
      <c r="B95" s="97"/>
      <c r="C95" s="98"/>
      <c r="D95" s="101">
        <f t="shared" si="5"/>
        <v>0</v>
      </c>
      <c r="E95" s="98"/>
      <c r="F95" s="101">
        <f t="shared" si="6"/>
        <v>0</v>
      </c>
      <c r="G95" s="99">
        <f t="shared" si="7"/>
        <v>0</v>
      </c>
      <c r="H95" s="101">
        <f t="shared" si="8"/>
        <v>0</v>
      </c>
      <c r="I95" s="99" t="str">
        <f t="shared" si="9"/>
        <v>N</v>
      </c>
      <c r="J95" s="100"/>
    </row>
    <row r="96" spans="1:10" x14ac:dyDescent="0.25">
      <c r="A96" s="97"/>
      <c r="B96" s="97"/>
      <c r="C96" s="98"/>
      <c r="D96" s="101">
        <f t="shared" si="5"/>
        <v>0</v>
      </c>
      <c r="E96" s="98"/>
      <c r="F96" s="101">
        <f t="shared" si="6"/>
        <v>0</v>
      </c>
      <c r="G96" s="99">
        <f t="shared" si="7"/>
        <v>0</v>
      </c>
      <c r="H96" s="101">
        <f t="shared" si="8"/>
        <v>0</v>
      </c>
      <c r="I96" s="99" t="str">
        <f t="shared" si="9"/>
        <v>N</v>
      </c>
      <c r="J96" s="100"/>
    </row>
    <row r="97" spans="1:10" x14ac:dyDescent="0.25">
      <c r="A97" s="97"/>
      <c r="B97" s="97"/>
      <c r="C97" s="98"/>
      <c r="D97" s="101">
        <f t="shared" si="5"/>
        <v>0</v>
      </c>
      <c r="E97" s="98"/>
      <c r="F97" s="101">
        <f t="shared" si="6"/>
        <v>0</v>
      </c>
      <c r="G97" s="99">
        <f t="shared" si="7"/>
        <v>0</v>
      </c>
      <c r="H97" s="101">
        <f t="shared" si="8"/>
        <v>0</v>
      </c>
      <c r="I97" s="99" t="str">
        <f t="shared" si="9"/>
        <v>N</v>
      </c>
      <c r="J97" s="100"/>
    </row>
    <row r="98" spans="1:10" x14ac:dyDescent="0.25">
      <c r="A98" s="97"/>
      <c r="B98" s="97"/>
      <c r="C98" s="98"/>
      <c r="D98" s="101">
        <f t="shared" si="5"/>
        <v>0</v>
      </c>
      <c r="E98" s="98"/>
      <c r="F98" s="101">
        <f t="shared" si="6"/>
        <v>0</v>
      </c>
      <c r="G98" s="99">
        <f t="shared" si="7"/>
        <v>0</v>
      </c>
      <c r="H98" s="101">
        <f t="shared" si="8"/>
        <v>0</v>
      </c>
      <c r="I98" s="99" t="str">
        <f t="shared" si="9"/>
        <v>N</v>
      </c>
      <c r="J98" s="100"/>
    </row>
    <row r="99" spans="1:10" x14ac:dyDescent="0.25">
      <c r="A99" s="97"/>
      <c r="B99" s="97"/>
      <c r="C99" s="98"/>
      <c r="D99" s="101">
        <f t="shared" si="5"/>
        <v>0</v>
      </c>
      <c r="E99" s="98"/>
      <c r="F99" s="101">
        <f t="shared" si="6"/>
        <v>0</v>
      </c>
      <c r="G99" s="99">
        <f t="shared" si="7"/>
        <v>0</v>
      </c>
      <c r="H99" s="101">
        <f t="shared" si="8"/>
        <v>0</v>
      </c>
      <c r="I99" s="99" t="str">
        <f t="shared" si="9"/>
        <v>N</v>
      </c>
      <c r="J99" s="100"/>
    </row>
    <row r="100" spans="1:10" x14ac:dyDescent="0.25">
      <c r="A100" s="97"/>
      <c r="B100" s="97"/>
      <c r="C100" s="98"/>
      <c r="D100" s="101">
        <f t="shared" si="5"/>
        <v>0</v>
      </c>
      <c r="E100" s="98"/>
      <c r="F100" s="101">
        <f t="shared" si="6"/>
        <v>0</v>
      </c>
      <c r="G100" s="99">
        <f t="shared" si="7"/>
        <v>0</v>
      </c>
      <c r="H100" s="101">
        <f t="shared" si="8"/>
        <v>0</v>
      </c>
      <c r="I100" s="99" t="str">
        <f t="shared" si="9"/>
        <v>N</v>
      </c>
      <c r="J100" s="100"/>
    </row>
    <row r="101" spans="1:10" x14ac:dyDescent="0.25">
      <c r="A101" s="97"/>
      <c r="B101" s="97"/>
      <c r="C101" s="98"/>
      <c r="D101" s="101">
        <f t="shared" si="5"/>
        <v>0</v>
      </c>
      <c r="E101" s="98"/>
      <c r="F101" s="101">
        <f t="shared" si="6"/>
        <v>0</v>
      </c>
      <c r="G101" s="99">
        <f t="shared" si="7"/>
        <v>0</v>
      </c>
      <c r="H101" s="101">
        <f t="shared" si="8"/>
        <v>0</v>
      </c>
      <c r="I101" s="99" t="str">
        <f t="shared" si="9"/>
        <v>N</v>
      </c>
      <c r="J101" s="100"/>
    </row>
    <row r="102" spans="1:10" x14ac:dyDescent="0.25">
      <c r="A102" s="97"/>
      <c r="B102" s="97"/>
      <c r="C102" s="98"/>
      <c r="D102" s="101">
        <f t="shared" si="5"/>
        <v>0</v>
      </c>
      <c r="E102" s="98"/>
      <c r="F102" s="101">
        <f t="shared" si="6"/>
        <v>0</v>
      </c>
      <c r="G102" s="99">
        <f t="shared" si="7"/>
        <v>0</v>
      </c>
      <c r="H102" s="101">
        <f t="shared" si="8"/>
        <v>0</v>
      </c>
      <c r="I102" s="99" t="str">
        <f t="shared" si="9"/>
        <v>N</v>
      </c>
      <c r="J102" s="100"/>
    </row>
    <row r="103" spans="1:10" x14ac:dyDescent="0.25">
      <c r="A103" s="97"/>
      <c r="B103" s="97"/>
      <c r="C103" s="98"/>
      <c r="D103" s="101">
        <f t="shared" si="5"/>
        <v>0</v>
      </c>
      <c r="E103" s="98"/>
      <c r="F103" s="101">
        <f t="shared" si="6"/>
        <v>0</v>
      </c>
      <c r="G103" s="99">
        <f t="shared" si="7"/>
        <v>0</v>
      </c>
      <c r="H103" s="101">
        <f t="shared" si="8"/>
        <v>0</v>
      </c>
      <c r="I103" s="99" t="str">
        <f t="shared" si="9"/>
        <v>N</v>
      </c>
      <c r="J103" s="100"/>
    </row>
    <row r="104" spans="1:10" x14ac:dyDescent="0.25">
      <c r="A104" s="97"/>
      <c r="B104" s="97"/>
      <c r="C104" s="98"/>
      <c r="D104" s="101">
        <f t="shared" si="5"/>
        <v>0</v>
      </c>
      <c r="E104" s="98"/>
      <c r="F104" s="101">
        <f t="shared" si="6"/>
        <v>0</v>
      </c>
      <c r="G104" s="99">
        <f t="shared" si="7"/>
        <v>0</v>
      </c>
      <c r="H104" s="101">
        <f t="shared" si="8"/>
        <v>0</v>
      </c>
      <c r="I104" s="99" t="str">
        <f t="shared" si="9"/>
        <v>N</v>
      </c>
      <c r="J104" s="100"/>
    </row>
    <row r="105" spans="1:10" x14ac:dyDescent="0.25">
      <c r="A105" s="97"/>
      <c r="B105" s="97"/>
      <c r="C105" s="98"/>
      <c r="D105" s="101">
        <f t="shared" si="5"/>
        <v>0</v>
      </c>
      <c r="E105" s="98"/>
      <c r="F105" s="101">
        <f t="shared" si="6"/>
        <v>0</v>
      </c>
      <c r="G105" s="99">
        <f t="shared" si="7"/>
        <v>0</v>
      </c>
      <c r="H105" s="101">
        <f t="shared" si="8"/>
        <v>0</v>
      </c>
      <c r="I105" s="99" t="str">
        <f t="shared" si="9"/>
        <v>N</v>
      </c>
      <c r="J105" s="100"/>
    </row>
    <row r="106" spans="1:10" x14ac:dyDescent="0.25">
      <c r="A106" s="97"/>
      <c r="B106" s="97"/>
      <c r="C106" s="98"/>
      <c r="D106" s="101">
        <f t="shared" si="5"/>
        <v>0</v>
      </c>
      <c r="E106" s="98"/>
      <c r="F106" s="101">
        <f t="shared" si="6"/>
        <v>0</v>
      </c>
      <c r="G106" s="99">
        <f t="shared" si="7"/>
        <v>0</v>
      </c>
      <c r="H106" s="101">
        <f t="shared" si="8"/>
        <v>0</v>
      </c>
      <c r="I106" s="99" t="str">
        <f t="shared" si="9"/>
        <v>N</v>
      </c>
      <c r="J106" s="100"/>
    </row>
    <row r="107" spans="1:10" x14ac:dyDescent="0.25">
      <c r="A107" s="97"/>
      <c r="B107" s="97"/>
      <c r="C107" s="98"/>
      <c r="D107" s="101">
        <f t="shared" si="5"/>
        <v>0</v>
      </c>
      <c r="E107" s="98"/>
      <c r="F107" s="101">
        <f t="shared" si="6"/>
        <v>0</v>
      </c>
      <c r="G107" s="99">
        <f t="shared" si="7"/>
        <v>0</v>
      </c>
      <c r="H107" s="101">
        <f t="shared" si="8"/>
        <v>0</v>
      </c>
      <c r="I107" s="99" t="str">
        <f t="shared" si="9"/>
        <v>N</v>
      </c>
      <c r="J107" s="100"/>
    </row>
    <row r="108" spans="1:10" x14ac:dyDescent="0.25">
      <c r="A108" s="97"/>
      <c r="B108" s="97"/>
      <c r="C108" s="98"/>
      <c r="D108" s="101">
        <f t="shared" si="5"/>
        <v>0</v>
      </c>
      <c r="E108" s="98"/>
      <c r="F108" s="101">
        <f t="shared" si="6"/>
        <v>0</v>
      </c>
      <c r="G108" s="99">
        <f t="shared" si="7"/>
        <v>0</v>
      </c>
      <c r="H108" s="101">
        <f t="shared" si="8"/>
        <v>0</v>
      </c>
      <c r="I108" s="99" t="str">
        <f t="shared" si="9"/>
        <v>N</v>
      </c>
      <c r="J108" s="100"/>
    </row>
    <row r="109" spans="1:10" x14ac:dyDescent="0.25">
      <c r="A109" s="97"/>
      <c r="B109" s="97"/>
      <c r="C109" s="98"/>
      <c r="D109" s="101">
        <f t="shared" si="5"/>
        <v>0</v>
      </c>
      <c r="E109" s="98"/>
      <c r="F109" s="101">
        <f t="shared" si="6"/>
        <v>0</v>
      </c>
      <c r="G109" s="99">
        <f t="shared" si="7"/>
        <v>0</v>
      </c>
      <c r="H109" s="101">
        <f t="shared" si="8"/>
        <v>0</v>
      </c>
      <c r="I109" s="99" t="str">
        <f t="shared" si="9"/>
        <v>N</v>
      </c>
      <c r="J109" s="100"/>
    </row>
    <row r="110" spans="1:10" x14ac:dyDescent="0.25">
      <c r="A110" s="97"/>
      <c r="B110" s="97"/>
      <c r="C110" s="98"/>
      <c r="D110" s="101">
        <f t="shared" si="5"/>
        <v>0</v>
      </c>
      <c r="E110" s="98"/>
      <c r="F110" s="101">
        <f t="shared" si="6"/>
        <v>0</v>
      </c>
      <c r="G110" s="99">
        <f t="shared" si="7"/>
        <v>0</v>
      </c>
      <c r="H110" s="101">
        <f t="shared" si="8"/>
        <v>0</v>
      </c>
      <c r="I110" s="99" t="str">
        <f t="shared" si="9"/>
        <v>N</v>
      </c>
      <c r="J110" s="100"/>
    </row>
    <row r="111" spans="1:10" x14ac:dyDescent="0.25">
      <c r="A111" s="97"/>
      <c r="B111" s="97"/>
      <c r="C111" s="98"/>
      <c r="D111" s="101">
        <f t="shared" si="5"/>
        <v>0</v>
      </c>
      <c r="E111" s="98"/>
      <c r="F111" s="101">
        <f t="shared" si="6"/>
        <v>0</v>
      </c>
      <c r="G111" s="99">
        <f t="shared" si="7"/>
        <v>0</v>
      </c>
      <c r="H111" s="101">
        <f t="shared" si="8"/>
        <v>0</v>
      </c>
      <c r="I111" s="99" t="str">
        <f t="shared" si="9"/>
        <v>N</v>
      </c>
      <c r="J111" s="100"/>
    </row>
    <row r="112" spans="1:10" x14ac:dyDescent="0.25">
      <c r="A112" s="97"/>
      <c r="B112" s="97"/>
      <c r="C112" s="98"/>
      <c r="D112" s="101">
        <f t="shared" si="5"/>
        <v>0</v>
      </c>
      <c r="E112" s="98"/>
      <c r="F112" s="101">
        <f t="shared" si="6"/>
        <v>0</v>
      </c>
      <c r="G112" s="99">
        <f t="shared" si="7"/>
        <v>0</v>
      </c>
      <c r="H112" s="101">
        <f t="shared" si="8"/>
        <v>0</v>
      </c>
      <c r="I112" s="99" t="str">
        <f t="shared" si="9"/>
        <v>N</v>
      </c>
      <c r="J112" s="100"/>
    </row>
    <row r="113" spans="1:10" x14ac:dyDescent="0.25">
      <c r="A113" s="97"/>
      <c r="B113" s="97"/>
      <c r="C113" s="98"/>
      <c r="D113" s="101">
        <f t="shared" si="5"/>
        <v>0</v>
      </c>
      <c r="E113" s="98"/>
      <c r="F113" s="101">
        <f t="shared" si="6"/>
        <v>0</v>
      </c>
      <c r="G113" s="99">
        <f t="shared" si="7"/>
        <v>0</v>
      </c>
      <c r="H113" s="101">
        <f t="shared" si="8"/>
        <v>0</v>
      </c>
      <c r="I113" s="99" t="str">
        <f t="shared" si="9"/>
        <v>N</v>
      </c>
      <c r="J113" s="100"/>
    </row>
    <row r="114" spans="1:10" x14ac:dyDescent="0.25">
      <c r="A114" s="97"/>
      <c r="B114" s="97"/>
      <c r="C114" s="98"/>
      <c r="D114" s="101">
        <f t="shared" si="5"/>
        <v>0</v>
      </c>
      <c r="E114" s="98"/>
      <c r="F114" s="101">
        <f t="shared" si="6"/>
        <v>0</v>
      </c>
      <c r="G114" s="99">
        <f t="shared" si="7"/>
        <v>0</v>
      </c>
      <c r="H114" s="101">
        <f t="shared" si="8"/>
        <v>0</v>
      </c>
      <c r="I114" s="99" t="str">
        <f t="shared" si="9"/>
        <v>N</v>
      </c>
      <c r="J114" s="100"/>
    </row>
    <row r="115" spans="1:10" x14ac:dyDescent="0.25">
      <c r="A115" s="97"/>
      <c r="B115" s="97"/>
      <c r="C115" s="98"/>
      <c r="D115" s="101">
        <f t="shared" si="5"/>
        <v>0</v>
      </c>
      <c r="E115" s="98"/>
      <c r="F115" s="101">
        <f t="shared" si="6"/>
        <v>0</v>
      </c>
      <c r="G115" s="99">
        <f t="shared" si="7"/>
        <v>0</v>
      </c>
      <c r="H115" s="101">
        <f t="shared" si="8"/>
        <v>0</v>
      </c>
      <c r="I115" s="99" t="str">
        <f t="shared" si="9"/>
        <v>N</v>
      </c>
      <c r="J115" s="100"/>
    </row>
    <row r="116" spans="1:10" x14ac:dyDescent="0.25">
      <c r="A116" s="97"/>
      <c r="B116" s="97"/>
      <c r="C116" s="98"/>
      <c r="D116" s="101">
        <f t="shared" si="5"/>
        <v>0</v>
      </c>
      <c r="E116" s="98"/>
      <c r="F116" s="101">
        <f t="shared" si="6"/>
        <v>0</v>
      </c>
      <c r="G116" s="99">
        <f t="shared" si="7"/>
        <v>0</v>
      </c>
      <c r="H116" s="101">
        <f t="shared" si="8"/>
        <v>0</v>
      </c>
      <c r="I116" s="99" t="str">
        <f t="shared" si="9"/>
        <v>N</v>
      </c>
      <c r="J116" s="100"/>
    </row>
    <row r="117" spans="1:10" x14ac:dyDescent="0.25">
      <c r="A117" s="97"/>
      <c r="B117" s="97"/>
      <c r="C117" s="98"/>
      <c r="D117" s="101">
        <f t="shared" si="5"/>
        <v>0</v>
      </c>
      <c r="E117" s="98"/>
      <c r="F117" s="101">
        <f t="shared" si="6"/>
        <v>0</v>
      </c>
      <c r="G117" s="99">
        <f t="shared" si="7"/>
        <v>0</v>
      </c>
      <c r="H117" s="101">
        <f t="shared" si="8"/>
        <v>0</v>
      </c>
      <c r="I117" s="99" t="str">
        <f t="shared" si="9"/>
        <v>N</v>
      </c>
      <c r="J117" s="100"/>
    </row>
    <row r="118" spans="1:10" x14ac:dyDescent="0.25">
      <c r="A118" s="97"/>
      <c r="B118" s="97"/>
      <c r="C118" s="98"/>
      <c r="D118" s="101">
        <f t="shared" si="5"/>
        <v>0</v>
      </c>
      <c r="E118" s="98"/>
      <c r="F118" s="101">
        <f t="shared" si="6"/>
        <v>0</v>
      </c>
      <c r="G118" s="99">
        <f t="shared" si="7"/>
        <v>0</v>
      </c>
      <c r="H118" s="101">
        <f t="shared" si="8"/>
        <v>0</v>
      </c>
      <c r="I118" s="99" t="str">
        <f t="shared" si="9"/>
        <v>N</v>
      </c>
      <c r="J118" s="100"/>
    </row>
    <row r="119" spans="1:10" x14ac:dyDescent="0.25">
      <c r="A119" s="97"/>
      <c r="B119" s="97"/>
      <c r="C119" s="98"/>
      <c r="D119" s="101">
        <f t="shared" si="5"/>
        <v>0</v>
      </c>
      <c r="E119" s="98"/>
      <c r="F119" s="101">
        <f t="shared" si="6"/>
        <v>0</v>
      </c>
      <c r="G119" s="99">
        <f t="shared" si="7"/>
        <v>0</v>
      </c>
      <c r="H119" s="101">
        <f t="shared" si="8"/>
        <v>0</v>
      </c>
      <c r="I119" s="99" t="str">
        <f t="shared" si="9"/>
        <v>N</v>
      </c>
      <c r="J119" s="100"/>
    </row>
    <row r="120" spans="1:10" x14ac:dyDescent="0.25">
      <c r="A120" s="97"/>
      <c r="B120" s="97"/>
      <c r="C120" s="98"/>
      <c r="D120" s="101">
        <f t="shared" si="5"/>
        <v>0</v>
      </c>
      <c r="E120" s="98"/>
      <c r="F120" s="101">
        <f t="shared" si="6"/>
        <v>0</v>
      </c>
      <c r="G120" s="99">
        <f t="shared" si="7"/>
        <v>0</v>
      </c>
      <c r="H120" s="101">
        <f t="shared" si="8"/>
        <v>0</v>
      </c>
      <c r="I120" s="99" t="str">
        <f t="shared" si="9"/>
        <v>N</v>
      </c>
      <c r="J120" s="100"/>
    </row>
  </sheetData>
  <sheetProtection algorithmName="SHA-512" hashValue="WhZlnv3jO0az2tBcKEhJCTE0XrFsR8AdAfJesDQoH2OqXXsefH/0rlmmR29yi7pkUzx3h2/hZDpzlCBrChuoww==" saltValue="pqN21wFOJdwxtxnIbXHW8Q==" spinCount="100000" sheet="1" objects="1" scenarios="1"/>
  <mergeCells count="5">
    <mergeCell ref="A2:E2"/>
    <mergeCell ref="A4:J4"/>
    <mergeCell ref="F6:G6"/>
    <mergeCell ref="H6:I6"/>
    <mergeCell ref="F7:I7"/>
  </mergeCells>
  <conditionalFormatting sqref="F15:F120 H15:H12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E15:E120" xr:uid="{00000000-0002-0000-0B00-000000000000}">
      <formula1>$L$18:$L$19</formula1>
    </dataValidation>
    <dataValidation type="list" allowBlank="1" showInputMessage="1" showErrorMessage="1" sqref="A15:A65536" xr:uid="{00000000-0002-0000-0B00-000001000000}">
      <formula1>$L$4:$L$12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S91"/>
  <sheetViews>
    <sheetView showGridLines="0" showRowColHeaders="0" tabSelected="1" zoomScale="80" zoomScaleNormal="80" workbookViewId="0">
      <selection activeCell="B6" sqref="B6"/>
    </sheetView>
  </sheetViews>
  <sheetFormatPr defaultRowHeight="15" x14ac:dyDescent="0.25"/>
  <cols>
    <col min="1" max="1" width="2.28515625" customWidth="1"/>
    <col min="2" max="2" width="48.28515625" customWidth="1"/>
    <col min="3" max="3" width="2.7109375" customWidth="1"/>
    <col min="4" max="4" width="25" bestFit="1" customWidth="1"/>
    <col min="5" max="5" width="2.85546875" customWidth="1"/>
    <col min="6" max="6" width="27.5703125" bestFit="1" customWidth="1"/>
    <col min="7" max="7" width="2.28515625" customWidth="1"/>
    <col min="8" max="8" width="10.42578125" customWidth="1"/>
    <col min="9" max="9" width="26.28515625" hidden="1" customWidth="1"/>
    <col min="10" max="10" width="8.7109375" hidden="1" customWidth="1"/>
    <col min="11" max="11" width="21.5703125" hidden="1" customWidth="1"/>
    <col min="12" max="12" width="16.7109375" hidden="1" customWidth="1"/>
    <col min="13" max="17" width="9.140625" hidden="1" customWidth="1"/>
    <col min="18" max="18" width="13.140625" hidden="1" customWidth="1"/>
    <col min="19" max="19" width="9.140625" hidden="1" customWidth="1"/>
    <col min="20" max="22" width="9.140625" customWidth="1"/>
  </cols>
  <sheetData>
    <row r="1" spans="2:18" ht="15.75" thickBot="1" x14ac:dyDescent="0.3"/>
    <row r="2" spans="2:18" ht="16.5" customHeight="1" x14ac:dyDescent="0.25">
      <c r="B2" s="131" t="s">
        <v>421</v>
      </c>
      <c r="C2" s="132"/>
      <c r="D2" s="132"/>
      <c r="E2" s="132"/>
      <c r="F2" s="133"/>
      <c r="I2" t="str">
        <f>IF(P12&gt;1, I3, CONCATENATE(K2,D6,F6,L12,L16))</f>
        <v xml:space="preserve"> Click HereClick HereNoYes</v>
      </c>
      <c r="K2" t="str">
        <f>VLOOKUP(B6,I4:K18,3,0)</f>
        <v xml:space="preserve"> </v>
      </c>
      <c r="L2" s="55" t="str">
        <f>VLOOKUP(P12,Q13:R21,2,0)</f>
        <v xml:space="preserve">  </v>
      </c>
      <c r="O2" t="s">
        <v>37</v>
      </c>
      <c r="P2" t="e">
        <f>VLOOKUP($I$2,Vlookup!$A:$P,3,0)</f>
        <v>#N/A</v>
      </c>
    </row>
    <row r="3" spans="2:18" ht="28.5" customHeight="1" x14ac:dyDescent="0.25">
      <c r="B3" s="134"/>
      <c r="C3" s="135"/>
      <c r="D3" s="135"/>
      <c r="E3" s="135"/>
      <c r="F3" s="136"/>
      <c r="I3" t="str">
        <f>CONCATENATE(K2,L2,F6,L12,L16)</f>
        <v xml:space="preserve">   Click HereNoYes</v>
      </c>
      <c r="O3" t="s">
        <v>74</v>
      </c>
      <c r="P3" t="e">
        <f>VLOOKUP($I$2,Vlookup!$A:$P,8,0)</f>
        <v>#N/A</v>
      </c>
    </row>
    <row r="4" spans="2:18" ht="15" customHeight="1" x14ac:dyDescent="0.25">
      <c r="B4" s="56"/>
      <c r="C4" s="57"/>
      <c r="D4" s="57"/>
      <c r="E4" s="57"/>
      <c r="F4" s="58"/>
      <c r="I4" s="6" t="s">
        <v>73</v>
      </c>
      <c r="J4" s="6">
        <f>IF(I4=$B$6,1,0)</f>
        <v>1</v>
      </c>
      <c r="K4" s="6" t="s">
        <v>75</v>
      </c>
      <c r="L4" s="6" t="s">
        <v>73</v>
      </c>
      <c r="M4" s="6">
        <f>IF(L4=$D$6,1,0)</f>
        <v>1</v>
      </c>
      <c r="O4" t="s">
        <v>76</v>
      </c>
      <c r="P4" t="e">
        <f>VLOOKUP($I$2,Vlookup!$A:$P,9,0)</f>
        <v>#N/A</v>
      </c>
    </row>
    <row r="5" spans="2:18" ht="21.75" customHeight="1" thickBot="1" x14ac:dyDescent="0.4">
      <c r="B5" s="59" t="s">
        <v>77</v>
      </c>
      <c r="C5" s="60"/>
      <c r="D5" s="60" t="s">
        <v>78</v>
      </c>
      <c r="E5" s="60"/>
      <c r="F5" s="61" t="s">
        <v>79</v>
      </c>
      <c r="I5" s="6" t="s">
        <v>80</v>
      </c>
      <c r="J5" s="6">
        <f t="shared" ref="J5:J18" si="0">IF(I5=$B$6,1,0)</f>
        <v>0</v>
      </c>
      <c r="K5" t="s">
        <v>81</v>
      </c>
      <c r="L5" t="s">
        <v>82</v>
      </c>
      <c r="M5" s="62">
        <f>IF(L5=$D$6,1,0)</f>
        <v>0</v>
      </c>
      <c r="O5" t="s">
        <v>83</v>
      </c>
      <c r="P5" t="e">
        <f>VLOOKUP($I$2,Vlookup!$A:$P,10,0)</f>
        <v>#N/A</v>
      </c>
    </row>
    <row r="6" spans="2:18" ht="21" x14ac:dyDescent="0.35">
      <c r="B6" s="63" t="s">
        <v>73</v>
      </c>
      <c r="C6" s="64"/>
      <c r="D6" s="65" t="s">
        <v>73</v>
      </c>
      <c r="E6" s="64"/>
      <c r="F6" s="66" t="s">
        <v>73</v>
      </c>
      <c r="I6" t="s">
        <v>84</v>
      </c>
      <c r="J6" s="6">
        <f t="shared" si="0"/>
        <v>0</v>
      </c>
      <c r="K6" t="s">
        <v>85</v>
      </c>
      <c r="L6" t="s">
        <v>86</v>
      </c>
      <c r="M6" s="62">
        <f>IF(L6=$D$6,1,0)</f>
        <v>0</v>
      </c>
      <c r="O6" t="s">
        <v>87</v>
      </c>
      <c r="P6" t="e">
        <f>VLOOKUP($I$2,Vlookup!$A:$P,11,0)</f>
        <v>#N/A</v>
      </c>
    </row>
    <row r="7" spans="2:18" ht="7.5" customHeight="1" x14ac:dyDescent="0.35">
      <c r="B7" s="67"/>
      <c r="C7" s="68"/>
      <c r="D7" s="69"/>
      <c r="E7" s="68"/>
      <c r="F7" s="70"/>
      <c r="I7" t="s">
        <v>88</v>
      </c>
      <c r="J7" s="6">
        <f t="shared" si="0"/>
        <v>0</v>
      </c>
      <c r="K7" t="s">
        <v>89</v>
      </c>
      <c r="L7" t="s">
        <v>90</v>
      </c>
      <c r="M7" s="62">
        <f>IF(L7=$D$6,1,0)</f>
        <v>0</v>
      </c>
      <c r="O7" t="s">
        <v>91</v>
      </c>
      <c r="P7" t="e">
        <f>VLOOKUP($I$2,Vlookup!$A:$P,12,0)</f>
        <v>#N/A</v>
      </c>
    </row>
    <row r="8" spans="2:18" ht="22.5" customHeight="1" x14ac:dyDescent="0.35">
      <c r="B8" s="71" t="s">
        <v>92</v>
      </c>
      <c r="C8" s="72"/>
      <c r="D8" s="73"/>
      <c r="E8" s="72"/>
      <c r="F8" s="74"/>
      <c r="I8" t="s">
        <v>94</v>
      </c>
      <c r="J8" s="6">
        <f t="shared" si="0"/>
        <v>0</v>
      </c>
      <c r="K8" t="s">
        <v>89</v>
      </c>
      <c r="L8" t="s">
        <v>95</v>
      </c>
      <c r="M8" s="62">
        <f>IF(L8=$D$6,1,0)</f>
        <v>0</v>
      </c>
      <c r="O8" t="s">
        <v>96</v>
      </c>
      <c r="P8" t="e">
        <f>VLOOKUP($I$2,Vlookup!$A:$P,13,0)</f>
        <v>#N/A</v>
      </c>
    </row>
    <row r="9" spans="2:18" ht="69" customHeight="1" x14ac:dyDescent="0.25">
      <c r="B9" s="137" t="str">
        <f>IF(R11=TRUE, "Please Select Level of Judge:", "")</f>
        <v/>
      </c>
      <c r="C9" s="138"/>
      <c r="D9" s="138"/>
      <c r="E9" s="138"/>
      <c r="F9" s="139"/>
      <c r="I9" t="s">
        <v>97</v>
      </c>
      <c r="J9" s="6">
        <f t="shared" si="0"/>
        <v>0</v>
      </c>
      <c r="K9" t="s">
        <v>89</v>
      </c>
      <c r="O9" t="s">
        <v>98</v>
      </c>
      <c r="P9" t="e">
        <f>VLOOKUP($I$2,Vlookup!$A:$P,14,0)</f>
        <v>#N/A</v>
      </c>
    </row>
    <row r="10" spans="2:18" ht="21" customHeight="1" x14ac:dyDescent="0.35">
      <c r="B10" s="75" t="s">
        <v>99</v>
      </c>
      <c r="C10" s="64"/>
      <c r="D10" s="140" t="s">
        <v>100</v>
      </c>
      <c r="E10" s="141"/>
      <c r="F10" s="142"/>
      <c r="I10" t="s">
        <v>101</v>
      </c>
      <c r="J10" s="6">
        <f t="shared" si="0"/>
        <v>0</v>
      </c>
      <c r="K10" t="s">
        <v>102</v>
      </c>
      <c r="L10" t="s">
        <v>93</v>
      </c>
      <c r="O10" t="s">
        <v>103</v>
      </c>
      <c r="P10" t="e">
        <f>VLOOKUP($I$2,Vlookup!$A:$P,15,0)</f>
        <v>#N/A</v>
      </c>
      <c r="R10" s="21">
        <v>41750</v>
      </c>
    </row>
    <row r="11" spans="2:18" ht="15.75" customHeight="1" x14ac:dyDescent="0.25">
      <c r="B11" s="126" t="str">
        <f>IF(Q24=TRUE, "Please note the 10% rate cut does not apply to this area of work.  Please use the 01/01/96 - 03/10/11 date range fo all certificates issued on/after 01/01/96", "")</f>
        <v/>
      </c>
      <c r="C11" s="127"/>
      <c r="D11" s="127"/>
      <c r="E11" s="127"/>
      <c r="F11" s="128"/>
      <c r="I11" t="s">
        <v>104</v>
      </c>
      <c r="J11" s="6">
        <f t="shared" si="0"/>
        <v>0</v>
      </c>
      <c r="K11" t="s">
        <v>102</v>
      </c>
      <c r="L11" s="76" t="b">
        <v>0</v>
      </c>
      <c r="O11" t="s">
        <v>105</v>
      </c>
      <c r="P11" t="e">
        <f>VLOOKUP($I$2,Vlookup!$A:$P,16,0)</f>
        <v>#N/A</v>
      </c>
      <c r="R11" t="b">
        <f>OR(F6=I50,D8&gt;R10)</f>
        <v>0</v>
      </c>
    </row>
    <row r="12" spans="2:18" ht="51.75" customHeight="1" x14ac:dyDescent="0.25">
      <c r="B12" s="126"/>
      <c r="C12" s="127"/>
      <c r="D12" s="127"/>
      <c r="E12" s="127"/>
      <c r="F12" s="128"/>
      <c r="I12" t="s">
        <v>106</v>
      </c>
      <c r="J12" s="6">
        <f t="shared" si="0"/>
        <v>0</v>
      </c>
      <c r="K12" t="s">
        <v>89</v>
      </c>
      <c r="L12" t="str">
        <f>IF(L11=FALSE, "No", "Yes")</f>
        <v>No</v>
      </c>
      <c r="P12">
        <f>IF(R11=TRUE, P13, 1)</f>
        <v>1</v>
      </c>
    </row>
    <row r="13" spans="2:18" ht="17.25" customHeight="1" x14ac:dyDescent="0.25">
      <c r="B13" s="126"/>
      <c r="C13" s="127"/>
      <c r="D13" s="127"/>
      <c r="E13" s="127"/>
      <c r="F13" s="128"/>
      <c r="I13" t="s">
        <v>107</v>
      </c>
      <c r="J13" s="6">
        <f t="shared" si="0"/>
        <v>0</v>
      </c>
      <c r="K13" t="s">
        <v>102</v>
      </c>
      <c r="O13" t="s">
        <v>108</v>
      </c>
      <c r="P13" s="76">
        <v>1</v>
      </c>
      <c r="Q13">
        <v>1</v>
      </c>
      <c r="R13" t="s">
        <v>109</v>
      </c>
    </row>
    <row r="14" spans="2:18" ht="3.75" customHeight="1" x14ac:dyDescent="0.25">
      <c r="B14" s="126"/>
      <c r="C14" s="127"/>
      <c r="D14" s="127"/>
      <c r="E14" s="127"/>
      <c r="F14" s="128"/>
      <c r="I14" t="s">
        <v>110</v>
      </c>
      <c r="J14" s="6">
        <f t="shared" si="0"/>
        <v>0</v>
      </c>
      <c r="K14" t="s">
        <v>102</v>
      </c>
      <c r="L14" t="s">
        <v>111</v>
      </c>
      <c r="O14" t="s">
        <v>112</v>
      </c>
      <c r="Q14">
        <v>2</v>
      </c>
      <c r="R14" t="s">
        <v>82</v>
      </c>
    </row>
    <row r="15" spans="2:18" ht="21" customHeight="1" x14ac:dyDescent="0.35">
      <c r="B15" s="129" t="e">
        <f>P2</f>
        <v>#N/A</v>
      </c>
      <c r="C15" s="130"/>
      <c r="D15" s="130"/>
      <c r="E15" s="143" t="s">
        <v>72</v>
      </c>
      <c r="F15" s="143"/>
      <c r="I15" t="s">
        <v>113</v>
      </c>
      <c r="J15" s="6">
        <f t="shared" si="0"/>
        <v>0</v>
      </c>
      <c r="K15" t="s">
        <v>102</v>
      </c>
      <c r="L15" s="76" t="b">
        <v>1</v>
      </c>
      <c r="O15" t="s">
        <v>114</v>
      </c>
      <c r="Q15">
        <v>3</v>
      </c>
      <c r="R15" t="s">
        <v>82</v>
      </c>
    </row>
    <row r="16" spans="2:18" ht="21" customHeight="1" x14ac:dyDescent="0.35">
      <c r="B16" s="77" t="s">
        <v>115</v>
      </c>
      <c r="C16" s="64"/>
      <c r="D16" s="78" t="str">
        <f>IFERROR(P3,"")</f>
        <v/>
      </c>
      <c r="E16" s="120" t="str">
        <f>IFERROR(VLOOKUP(I2,Vlookup!A:Q,17,0),"")</f>
        <v/>
      </c>
      <c r="F16" s="121"/>
      <c r="I16" t="s">
        <v>116</v>
      </c>
      <c r="J16" s="6">
        <f>IF(I16=$B$6,1,0)</f>
        <v>0</v>
      </c>
      <c r="K16" t="s">
        <v>102</v>
      </c>
      <c r="L16" t="str">
        <f>IF(L15=FALSE, "No", "Yes")</f>
        <v>Yes</v>
      </c>
      <c r="O16" t="s">
        <v>117</v>
      </c>
      <c r="Q16">
        <v>4</v>
      </c>
      <c r="R16" t="s">
        <v>82</v>
      </c>
    </row>
    <row r="17" spans="2:18" ht="21" x14ac:dyDescent="0.35">
      <c r="B17" s="79" t="s">
        <v>118</v>
      </c>
      <c r="C17" s="64"/>
      <c r="D17" s="80" t="str">
        <f>IFERROR(P4,"")</f>
        <v/>
      </c>
      <c r="E17" s="122"/>
      <c r="F17" s="123"/>
      <c r="I17" t="s">
        <v>119</v>
      </c>
      <c r="J17" s="6">
        <f t="shared" si="0"/>
        <v>0</v>
      </c>
      <c r="K17" t="s">
        <v>102</v>
      </c>
      <c r="O17" t="s">
        <v>120</v>
      </c>
      <c r="Q17">
        <v>5</v>
      </c>
      <c r="R17" t="s">
        <v>86</v>
      </c>
    </row>
    <row r="18" spans="2:18" ht="21" x14ac:dyDescent="0.35">
      <c r="B18" s="79" t="s">
        <v>50</v>
      </c>
      <c r="C18" s="64"/>
      <c r="D18" s="80" t="str">
        <f>IFERROR(P5,"")</f>
        <v/>
      </c>
      <c r="E18" s="122"/>
      <c r="F18" s="123"/>
      <c r="I18" t="s">
        <v>422</v>
      </c>
      <c r="J18" s="6">
        <f t="shared" si="0"/>
        <v>0</v>
      </c>
      <c r="K18" t="s">
        <v>102</v>
      </c>
      <c r="O18" t="s">
        <v>121</v>
      </c>
      <c r="Q18">
        <v>6</v>
      </c>
      <c r="R18" t="s">
        <v>86</v>
      </c>
    </row>
    <row r="19" spans="2:18" ht="21" x14ac:dyDescent="0.35">
      <c r="B19" s="79" t="s">
        <v>122</v>
      </c>
      <c r="C19" s="64"/>
      <c r="D19" s="80" t="str">
        <f>IFERROR(P6,"")</f>
        <v/>
      </c>
      <c r="E19" s="122"/>
      <c r="F19" s="123"/>
      <c r="I19" s="6" t="s">
        <v>73</v>
      </c>
      <c r="J19" s="6">
        <f t="shared" ref="J19:J24" si="1">IF(I19=$F$6,1,0)</f>
        <v>1</v>
      </c>
      <c r="K19" s="6"/>
      <c r="O19" t="s">
        <v>123</v>
      </c>
      <c r="Q19">
        <v>7</v>
      </c>
      <c r="R19" t="s">
        <v>86</v>
      </c>
    </row>
    <row r="20" spans="2:18" ht="21" x14ac:dyDescent="0.35">
      <c r="B20" s="79" t="s">
        <v>124</v>
      </c>
      <c r="C20" s="64"/>
      <c r="D20" s="80" t="str">
        <f>IFERROR(P7,"")</f>
        <v/>
      </c>
      <c r="E20" s="122"/>
      <c r="F20" s="123"/>
      <c r="I20" t="e">
        <f t="shared" ref="I20:I25" si="2">K20</f>
        <v>#N/A</v>
      </c>
      <c r="J20" s="6" t="e">
        <f t="shared" si="1"/>
        <v>#N/A</v>
      </c>
      <c r="K20" t="e">
        <f t="shared" ref="K20:K25" si="3">IF($K$2=0,0,VLOOKUP($K$2,$I$32:$O$35,L20,0))</f>
        <v>#N/A</v>
      </c>
      <c r="L20">
        <v>2</v>
      </c>
      <c r="O20" t="s">
        <v>125</v>
      </c>
      <c r="Q20">
        <v>8</v>
      </c>
      <c r="R20" t="s">
        <v>90</v>
      </c>
    </row>
    <row r="21" spans="2:18" ht="21" x14ac:dyDescent="0.35">
      <c r="B21" s="79" t="s">
        <v>51</v>
      </c>
      <c r="C21" s="64"/>
      <c r="D21" s="80" t="str">
        <f>IFERROR(P8,"")</f>
        <v/>
      </c>
      <c r="E21" s="122"/>
      <c r="F21" s="123"/>
      <c r="I21" t="e">
        <f t="shared" si="2"/>
        <v>#N/A</v>
      </c>
      <c r="J21" s="6" t="e">
        <f t="shared" si="1"/>
        <v>#N/A</v>
      </c>
      <c r="K21" t="e">
        <f t="shared" si="3"/>
        <v>#N/A</v>
      </c>
      <c r="L21">
        <v>3</v>
      </c>
      <c r="O21" t="s">
        <v>126</v>
      </c>
      <c r="Q21">
        <v>9</v>
      </c>
      <c r="R21" t="s">
        <v>90</v>
      </c>
    </row>
    <row r="22" spans="2:18" ht="21" x14ac:dyDescent="0.35">
      <c r="B22" s="79" t="s">
        <v>127</v>
      </c>
      <c r="C22" s="64"/>
      <c r="D22" s="80" t="str">
        <f>IFERROR(P9,"")</f>
        <v/>
      </c>
      <c r="E22" s="122"/>
      <c r="F22" s="123"/>
      <c r="I22" t="e">
        <f t="shared" si="2"/>
        <v>#N/A</v>
      </c>
      <c r="J22" s="6" t="e">
        <f t="shared" si="1"/>
        <v>#N/A</v>
      </c>
      <c r="K22" t="e">
        <f t="shared" si="3"/>
        <v>#N/A</v>
      </c>
      <c r="L22">
        <v>4</v>
      </c>
    </row>
    <row r="23" spans="2:18" ht="21" x14ac:dyDescent="0.35">
      <c r="B23" s="79" t="s">
        <v>128</v>
      </c>
      <c r="C23" s="64"/>
      <c r="D23" s="80" t="str">
        <f>IFERROR(P10,"")</f>
        <v/>
      </c>
      <c r="E23" s="122"/>
      <c r="F23" s="123"/>
      <c r="I23" t="e">
        <f t="shared" si="2"/>
        <v>#N/A</v>
      </c>
      <c r="J23" s="6" t="e">
        <f t="shared" si="1"/>
        <v>#N/A</v>
      </c>
      <c r="K23" t="e">
        <f t="shared" si="3"/>
        <v>#N/A</v>
      </c>
      <c r="L23">
        <v>5</v>
      </c>
      <c r="O23" t="str">
        <f>CONCATENATE(B6, F6)</f>
        <v>Click HereClick Here</v>
      </c>
    </row>
    <row r="24" spans="2:18" ht="21.75" thickBot="1" x14ac:dyDescent="0.4">
      <c r="B24" s="81" t="s">
        <v>64</v>
      </c>
      <c r="C24" s="82"/>
      <c r="D24" s="83" t="str">
        <f>IFERROR(P11,"")</f>
        <v/>
      </c>
      <c r="E24" s="124"/>
      <c r="F24" s="125"/>
      <c r="I24" t="e">
        <f t="shared" si="2"/>
        <v>#N/A</v>
      </c>
      <c r="J24" s="6" t="e">
        <f t="shared" si="1"/>
        <v>#N/A</v>
      </c>
      <c r="K24" t="e">
        <f t="shared" si="3"/>
        <v>#N/A</v>
      </c>
      <c r="L24">
        <v>6</v>
      </c>
      <c r="O24" t="s">
        <v>129</v>
      </c>
      <c r="Q24" t="b">
        <f>OR(O23=O24,O23=O25)</f>
        <v>0</v>
      </c>
    </row>
    <row r="25" spans="2:18" ht="15.75" customHeight="1" x14ac:dyDescent="0.25">
      <c r="I25" t="e">
        <f t="shared" si="2"/>
        <v>#N/A</v>
      </c>
      <c r="J25" s="6"/>
      <c r="K25" t="e">
        <f t="shared" si="3"/>
        <v>#N/A</v>
      </c>
      <c r="L25">
        <v>7</v>
      </c>
      <c r="O25" t="s">
        <v>130</v>
      </c>
    </row>
    <row r="26" spans="2:18" ht="15" customHeight="1" x14ac:dyDescent="0.25">
      <c r="J26" s="6"/>
      <c r="K26" s="6"/>
      <c r="L26" s="6"/>
    </row>
    <row r="27" spans="2:18" ht="21" customHeight="1" x14ac:dyDescent="0.25">
      <c r="I27" t="s">
        <v>73</v>
      </c>
      <c r="J27">
        <v>2</v>
      </c>
      <c r="K27">
        <v>3</v>
      </c>
      <c r="L27">
        <v>4</v>
      </c>
    </row>
    <row r="28" spans="2:18" ht="21" customHeight="1" x14ac:dyDescent="0.25">
      <c r="I28" t="s">
        <v>131</v>
      </c>
      <c r="J28">
        <v>5</v>
      </c>
      <c r="K28">
        <v>6</v>
      </c>
      <c r="L28">
        <v>7</v>
      </c>
    </row>
    <row r="29" spans="2:18" ht="8.25" customHeight="1" x14ac:dyDescent="0.25">
      <c r="F29" s="92"/>
      <c r="I29" t="s">
        <v>132</v>
      </c>
      <c r="J29">
        <v>8</v>
      </c>
      <c r="K29">
        <v>9</v>
      </c>
      <c r="L29">
        <v>10</v>
      </c>
    </row>
    <row r="30" spans="2:18" ht="15" customHeight="1" x14ac:dyDescent="0.25">
      <c r="F30" s="92"/>
      <c r="I30" t="s">
        <v>133</v>
      </c>
      <c r="J30">
        <v>11</v>
      </c>
      <c r="K30">
        <v>12</v>
      </c>
      <c r="L30">
        <v>13</v>
      </c>
    </row>
    <row r="31" spans="2:18" ht="15" customHeight="1" x14ac:dyDescent="0.25">
      <c r="I31">
        <v>0</v>
      </c>
      <c r="J31">
        <v>2</v>
      </c>
      <c r="K31">
        <v>3</v>
      </c>
      <c r="L31">
        <v>4</v>
      </c>
      <c r="O31" t="s">
        <v>139</v>
      </c>
    </row>
    <row r="32" spans="2:18" ht="18" customHeight="1" x14ac:dyDescent="0.25">
      <c r="I32" t="s">
        <v>89</v>
      </c>
      <c r="J32" t="s">
        <v>134</v>
      </c>
      <c r="K32" t="s">
        <v>135</v>
      </c>
      <c r="L32" t="s">
        <v>136</v>
      </c>
      <c r="M32" t="s">
        <v>137</v>
      </c>
      <c r="N32" t="s">
        <v>138</v>
      </c>
      <c r="O32" t="s">
        <v>75</v>
      </c>
      <c r="P32" t="s">
        <v>75</v>
      </c>
    </row>
    <row r="33" spans="5:16" ht="15" customHeight="1" x14ac:dyDescent="0.25">
      <c r="I33" t="s">
        <v>85</v>
      </c>
      <c r="J33" t="s">
        <v>134</v>
      </c>
      <c r="K33" t="s">
        <v>140</v>
      </c>
      <c r="L33" t="s">
        <v>141</v>
      </c>
      <c r="M33" t="s">
        <v>138</v>
      </c>
      <c r="N33" t="s">
        <v>139</v>
      </c>
      <c r="O33" t="s">
        <v>75</v>
      </c>
      <c r="P33" t="s">
        <v>75</v>
      </c>
    </row>
    <row r="34" spans="5:16" ht="15.75" customHeight="1" x14ac:dyDescent="0.25">
      <c r="I34" t="s">
        <v>81</v>
      </c>
      <c r="J34" t="s">
        <v>134</v>
      </c>
      <c r="K34" t="s">
        <v>140</v>
      </c>
      <c r="L34" t="s">
        <v>141</v>
      </c>
      <c r="M34" t="s">
        <v>138</v>
      </c>
      <c r="N34" t="s">
        <v>139</v>
      </c>
      <c r="O34" t="s">
        <v>75</v>
      </c>
      <c r="P34" t="s">
        <v>75</v>
      </c>
    </row>
    <row r="35" spans="5:16" ht="15.75" customHeight="1" x14ac:dyDescent="0.25">
      <c r="I35" t="s">
        <v>102</v>
      </c>
      <c r="J35" t="s">
        <v>142</v>
      </c>
      <c r="K35" t="s">
        <v>143</v>
      </c>
      <c r="L35" t="s">
        <v>144</v>
      </c>
      <c r="M35" t="s">
        <v>139</v>
      </c>
      <c r="N35" t="s">
        <v>75</v>
      </c>
      <c r="O35" t="s">
        <v>75</v>
      </c>
    </row>
    <row r="36" spans="5:16" x14ac:dyDescent="0.25">
      <c r="I36" t="s">
        <v>73</v>
      </c>
      <c r="J36" t="s">
        <v>75</v>
      </c>
      <c r="K36" t="s">
        <v>75</v>
      </c>
      <c r="L36" t="s">
        <v>75</v>
      </c>
      <c r="M36" t="s">
        <v>75</v>
      </c>
      <c r="N36" t="s">
        <v>75</v>
      </c>
    </row>
    <row r="37" spans="5:16" x14ac:dyDescent="0.25">
      <c r="I37" t="s">
        <v>134</v>
      </c>
      <c r="J37" t="s">
        <v>89</v>
      </c>
      <c r="K37">
        <v>0</v>
      </c>
      <c r="L37">
        <v>0</v>
      </c>
    </row>
    <row r="38" spans="5:16" x14ac:dyDescent="0.25">
      <c r="I38" t="s">
        <v>135</v>
      </c>
      <c r="J38" t="s">
        <v>89</v>
      </c>
      <c r="K38">
        <v>0</v>
      </c>
      <c r="L38">
        <v>0</v>
      </c>
    </row>
    <row r="39" spans="5:16" ht="21" customHeight="1" x14ac:dyDescent="0.25">
      <c r="I39" t="s">
        <v>136</v>
      </c>
      <c r="J39" t="s">
        <v>89</v>
      </c>
      <c r="K39">
        <v>0</v>
      </c>
      <c r="L39">
        <v>0</v>
      </c>
    </row>
    <row r="40" spans="5:16" ht="21" customHeight="1" x14ac:dyDescent="0.25">
      <c r="I40" t="s">
        <v>137</v>
      </c>
      <c r="J40" t="s">
        <v>89</v>
      </c>
      <c r="K40" t="s">
        <v>145</v>
      </c>
      <c r="L40" t="s">
        <v>146</v>
      </c>
    </row>
    <row r="41" spans="5:16" x14ac:dyDescent="0.25">
      <c r="I41" t="s">
        <v>138</v>
      </c>
      <c r="J41" t="s">
        <v>89</v>
      </c>
      <c r="K41" t="s">
        <v>147</v>
      </c>
      <c r="L41" t="s">
        <v>146</v>
      </c>
    </row>
    <row r="42" spans="5:16" ht="15" customHeight="1" x14ac:dyDescent="0.25">
      <c r="E42" s="84"/>
      <c r="F42" s="85"/>
      <c r="I42" t="s">
        <v>134</v>
      </c>
      <c r="J42" t="s">
        <v>85</v>
      </c>
      <c r="K42">
        <v>0</v>
      </c>
      <c r="L42">
        <v>0</v>
      </c>
    </row>
    <row r="43" spans="5:16" ht="15.75" customHeight="1" x14ac:dyDescent="0.25">
      <c r="E43" s="84"/>
      <c r="F43" s="84"/>
      <c r="I43" t="s">
        <v>140</v>
      </c>
      <c r="J43" t="s">
        <v>85</v>
      </c>
      <c r="K43">
        <v>0</v>
      </c>
      <c r="L43" t="s">
        <v>148</v>
      </c>
    </row>
    <row r="44" spans="5:16" x14ac:dyDescent="0.25">
      <c r="E44" s="84"/>
      <c r="F44" s="84"/>
      <c r="I44" t="s">
        <v>141</v>
      </c>
      <c r="J44" t="s">
        <v>85</v>
      </c>
      <c r="K44" t="s">
        <v>145</v>
      </c>
      <c r="L44" t="s">
        <v>148</v>
      </c>
    </row>
    <row r="45" spans="5:16" x14ac:dyDescent="0.25">
      <c r="E45" s="84"/>
      <c r="F45" s="84"/>
      <c r="I45" t="s">
        <v>138</v>
      </c>
      <c r="J45" t="s">
        <v>85</v>
      </c>
      <c r="K45" t="s">
        <v>147</v>
      </c>
      <c r="L45" t="s">
        <v>148</v>
      </c>
    </row>
    <row r="46" spans="5:16" x14ac:dyDescent="0.25">
      <c r="E46" s="84"/>
      <c r="F46" s="84"/>
      <c r="I46" t="s">
        <v>142</v>
      </c>
      <c r="J46" t="s">
        <v>102</v>
      </c>
      <c r="K46">
        <v>0</v>
      </c>
      <c r="L46">
        <v>0</v>
      </c>
    </row>
    <row r="47" spans="5:16" ht="21" x14ac:dyDescent="0.25">
      <c r="E47" s="84"/>
      <c r="F47" s="87"/>
      <c r="I47" t="s">
        <v>143</v>
      </c>
      <c r="J47" t="s">
        <v>102</v>
      </c>
      <c r="K47">
        <v>0</v>
      </c>
      <c r="L47">
        <v>0</v>
      </c>
    </row>
    <row r="48" spans="5:16" ht="21" x14ac:dyDescent="0.25">
      <c r="E48" s="84"/>
      <c r="F48" s="87"/>
      <c r="I48" t="s">
        <v>144</v>
      </c>
      <c r="J48" t="s">
        <v>102</v>
      </c>
      <c r="K48" t="str">
        <f>IF($B$6="Housing", K49, "")</f>
        <v/>
      </c>
      <c r="L48" t="str">
        <f>IF($B$6="Housing", L49, "")</f>
        <v/>
      </c>
    </row>
    <row r="49" spans="5:16" ht="21" x14ac:dyDescent="0.25">
      <c r="E49" s="84"/>
      <c r="F49" s="87"/>
      <c r="K49" t="s">
        <v>149</v>
      </c>
      <c r="L49" t="s">
        <v>150</v>
      </c>
    </row>
    <row r="50" spans="5:16" ht="21" x14ac:dyDescent="0.25">
      <c r="E50" s="84"/>
      <c r="F50" s="87"/>
      <c r="I50" t="s">
        <v>139</v>
      </c>
      <c r="J50" t="s">
        <v>151</v>
      </c>
      <c r="K50" t="s">
        <v>147</v>
      </c>
    </row>
    <row r="51" spans="5:16" ht="21" x14ac:dyDescent="0.25">
      <c r="E51" s="84"/>
      <c r="F51" s="87"/>
    </row>
    <row r="52" spans="5:16" ht="21" x14ac:dyDescent="0.25">
      <c r="E52" s="84"/>
      <c r="F52" s="87"/>
      <c r="G52" s="85"/>
      <c r="P52" s="86"/>
    </row>
    <row r="53" spans="5:16" ht="21" x14ac:dyDescent="0.25">
      <c r="E53" s="84"/>
      <c r="F53" s="87"/>
      <c r="G53" s="84"/>
      <c r="J53" s="86"/>
      <c r="L53" s="21"/>
      <c r="P53" s="86"/>
    </row>
    <row r="54" spans="5:16" x14ac:dyDescent="0.25">
      <c r="E54" s="84"/>
      <c r="F54" s="84"/>
      <c r="G54" s="84"/>
      <c r="J54" s="86"/>
      <c r="K54" s="21"/>
      <c r="L54" s="21"/>
      <c r="P54" s="86"/>
    </row>
    <row r="55" spans="5:16" ht="15" customHeight="1" x14ac:dyDescent="0.25">
      <c r="G55" s="84"/>
      <c r="J55" s="86"/>
      <c r="K55" s="21"/>
      <c r="L55" s="21"/>
      <c r="P55" s="86"/>
    </row>
    <row r="56" spans="5:16" ht="15" customHeight="1" x14ac:dyDescent="0.25">
      <c r="G56" s="87"/>
      <c r="J56" s="86"/>
      <c r="K56" s="21"/>
    </row>
    <row r="57" spans="5:16" ht="15" customHeight="1" x14ac:dyDescent="0.25">
      <c r="G57" s="87"/>
    </row>
    <row r="58" spans="5:16" ht="15" customHeight="1" x14ac:dyDescent="0.25">
      <c r="G58" s="87"/>
    </row>
    <row r="59" spans="5:16" ht="15" customHeight="1" x14ac:dyDescent="0.25">
      <c r="G59" s="87"/>
    </row>
    <row r="60" spans="5:16" ht="15" customHeight="1" x14ac:dyDescent="0.25">
      <c r="G60" s="87"/>
    </row>
    <row r="61" spans="5:16" ht="15" customHeight="1" x14ac:dyDescent="0.25">
      <c r="G61" s="87"/>
    </row>
    <row r="62" spans="5:16" ht="15" customHeight="1" x14ac:dyDescent="0.25">
      <c r="G62" s="87"/>
    </row>
    <row r="63" spans="5:16" ht="21" x14ac:dyDescent="0.25">
      <c r="G63" s="87"/>
    </row>
    <row r="64" spans="5:16" x14ac:dyDescent="0.25">
      <c r="G64" s="84"/>
    </row>
    <row r="65" spans="3:16" x14ac:dyDescent="0.25">
      <c r="J65" s="86"/>
    </row>
    <row r="67" spans="3:16" x14ac:dyDescent="0.25">
      <c r="I67" s="21"/>
    </row>
    <row r="70" spans="3:16" x14ac:dyDescent="0.25">
      <c r="J70" s="88"/>
      <c r="P70" s="89"/>
    </row>
    <row r="72" spans="3:16" x14ac:dyDescent="0.25">
      <c r="C72" s="55"/>
    </row>
    <row r="74" spans="3:16" x14ac:dyDescent="0.25">
      <c r="E74" s="90"/>
      <c r="I74" s="90"/>
      <c r="K74" s="88"/>
    </row>
    <row r="75" spans="3:16" x14ac:dyDescent="0.25">
      <c r="E75" s="90"/>
    </row>
    <row r="82" spans="9:11" x14ac:dyDescent="0.25">
      <c r="I82" s="90"/>
      <c r="K82" s="88"/>
    </row>
    <row r="83" spans="9:11" x14ac:dyDescent="0.25">
      <c r="I83" s="91"/>
    </row>
    <row r="84" spans="9:11" x14ac:dyDescent="0.25">
      <c r="I84" s="90"/>
      <c r="K84" s="88"/>
    </row>
    <row r="89" spans="9:11" x14ac:dyDescent="0.25">
      <c r="I89" s="90"/>
      <c r="K89" s="88"/>
    </row>
    <row r="91" spans="9:11" x14ac:dyDescent="0.25">
      <c r="I91" s="90"/>
      <c r="K91" s="88"/>
    </row>
  </sheetData>
  <sheetProtection algorithmName="SHA-512" hashValue="2/u7r8+v/nazeNUycpDVXlz4wh6pwdogPL8UwVZBP/V9U/v751WJF1H343ddPlbB4l8XEpBXr6urYxNwpQzPhg==" saltValue="8bCbRjdVCyWdO08+PA2pXw==" spinCount="100000" sheet="1"/>
  <mergeCells count="7">
    <mergeCell ref="E16:F24"/>
    <mergeCell ref="B11:F14"/>
    <mergeCell ref="B15:D15"/>
    <mergeCell ref="B2:F3"/>
    <mergeCell ref="B9:F9"/>
    <mergeCell ref="D10:F10"/>
    <mergeCell ref="E15:F15"/>
  </mergeCells>
  <conditionalFormatting sqref="B11">
    <cfRule type="cellIs" dxfId="12" priority="1" stopIfTrue="1" operator="equal">
      <formula>0</formula>
    </cfRule>
  </conditionalFormatting>
  <dataValidations count="3">
    <dataValidation type="list" allowBlank="1" showInputMessage="1" showErrorMessage="1" sqref="B6" xr:uid="{00000000-0002-0000-0100-000000000000}">
      <formula1>$I$4:$I$18</formula1>
    </dataValidation>
    <dataValidation type="list" allowBlank="1" showInputMessage="1" showErrorMessage="1" sqref="F6" xr:uid="{00000000-0002-0000-0100-000001000000}">
      <formula1>$I$19:$I$25</formula1>
    </dataValidation>
    <dataValidation type="list" allowBlank="1" showInputMessage="1" showErrorMessage="1" sqref="D6" xr:uid="{00000000-0002-0000-0100-000002000000}">
      <formula1>$L$4:$L$8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</xdr:col>
                    <xdr:colOff>2324100</xdr:colOff>
                    <xdr:row>8</xdr:row>
                    <xdr:rowOff>819150</xdr:rowOff>
                  </from>
                  <to>
                    <xdr:col>1</xdr:col>
                    <xdr:colOff>2628900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5</xdr:col>
                    <xdr:colOff>1266825</xdr:colOff>
                    <xdr:row>8</xdr:row>
                    <xdr:rowOff>819150</xdr:rowOff>
                  </from>
                  <to>
                    <xdr:col>5</xdr:col>
                    <xdr:colOff>1581150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List Box 3">
              <controlPr defaultSize="0" autoLine="0" autoPict="0">
                <anchor moveWithCells="1">
                  <from>
                    <xdr:col>5</xdr:col>
                    <xdr:colOff>0</xdr:colOff>
                    <xdr:row>7</xdr:row>
                    <xdr:rowOff>9525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N83"/>
  <sheetViews>
    <sheetView showGridLines="0" showRowColHeaders="0" zoomScaleNormal="100" zoomScaleSheetLayoutView="100" workbookViewId="0">
      <selection activeCell="F4" sqref="F4"/>
    </sheetView>
  </sheetViews>
  <sheetFormatPr defaultRowHeight="15" x14ac:dyDescent="0.25"/>
  <cols>
    <col min="1" max="1" width="3.140625" customWidth="1"/>
    <col min="2" max="2" width="34.7109375" customWidth="1"/>
    <col min="3" max="3" width="1.7109375" customWidth="1"/>
    <col min="4" max="4" width="15.5703125" customWidth="1"/>
    <col min="5" max="5" width="2.140625" customWidth="1"/>
    <col min="6" max="6" width="27.42578125" customWidth="1"/>
    <col min="7" max="7" width="2" customWidth="1"/>
  </cols>
  <sheetData>
    <row r="2" spans="2:6" ht="26.25" x14ac:dyDescent="0.4">
      <c r="B2" s="144" t="s">
        <v>0</v>
      </c>
      <c r="C2" s="144"/>
      <c r="D2" s="144"/>
      <c r="E2" s="144"/>
      <c r="F2" s="144"/>
    </row>
    <row r="4" spans="2:6" x14ac:dyDescent="0.25">
      <c r="B4" s="4" t="s">
        <v>61</v>
      </c>
      <c r="D4" s="9"/>
      <c r="F4" s="15"/>
    </row>
    <row r="5" spans="2:6" x14ac:dyDescent="0.25">
      <c r="B5" s="4" t="s">
        <v>17</v>
      </c>
      <c r="D5" s="9"/>
      <c r="F5" s="15"/>
    </row>
    <row r="6" spans="2:6" x14ac:dyDescent="0.25">
      <c r="B6" s="4" t="s">
        <v>423</v>
      </c>
      <c r="D6" s="9"/>
      <c r="F6" s="15"/>
    </row>
    <row r="8" spans="2:6" x14ac:dyDescent="0.25">
      <c r="B8" s="8" t="s">
        <v>2</v>
      </c>
      <c r="C8" s="8"/>
      <c r="D8" s="8" t="s">
        <v>3</v>
      </c>
      <c r="E8" s="8"/>
      <c r="F8" s="8" t="s">
        <v>4</v>
      </c>
    </row>
    <row r="9" spans="2:6" ht="30" customHeight="1" x14ac:dyDescent="0.25">
      <c r="B9" s="16"/>
      <c r="C9" s="1"/>
      <c r="D9" s="17"/>
      <c r="F9" s="17"/>
    </row>
    <row r="11" spans="2:6" ht="15.75" x14ac:dyDescent="0.25">
      <c r="B11" s="5" t="s">
        <v>5</v>
      </c>
    </row>
    <row r="13" spans="2:6" x14ac:dyDescent="0.25">
      <c r="B13" s="4" t="s">
        <v>68</v>
      </c>
    </row>
    <row r="14" spans="2:6" ht="48.75" customHeight="1" x14ac:dyDescent="0.25">
      <c r="B14" s="145"/>
      <c r="C14" s="145"/>
      <c r="D14" s="145"/>
      <c r="E14" s="145"/>
      <c r="F14" s="145"/>
    </row>
    <row r="16" spans="2:6" x14ac:dyDescent="0.25">
      <c r="B16" s="4" t="s">
        <v>12</v>
      </c>
    </row>
    <row r="17" spans="2:6" ht="48.75" customHeight="1" x14ac:dyDescent="0.25">
      <c r="B17" s="145"/>
      <c r="C17" s="145"/>
      <c r="D17" s="145"/>
      <c r="E17" s="145"/>
      <c r="F17" s="145"/>
    </row>
    <row r="19" spans="2:6" x14ac:dyDescent="0.25">
      <c r="B19" s="4" t="s">
        <v>13</v>
      </c>
    </row>
    <row r="20" spans="2:6" x14ac:dyDescent="0.25">
      <c r="B20" s="6" t="s">
        <v>9</v>
      </c>
    </row>
    <row r="21" spans="2:6" ht="48.75" customHeight="1" x14ac:dyDescent="0.25">
      <c r="B21" s="145"/>
      <c r="C21" s="145"/>
      <c r="D21" s="145"/>
      <c r="E21" s="145"/>
      <c r="F21" s="145"/>
    </row>
    <row r="22" spans="2:6" x14ac:dyDescent="0.25">
      <c r="B22" s="6" t="s">
        <v>10</v>
      </c>
    </row>
    <row r="23" spans="2:6" ht="48.75" customHeight="1" x14ac:dyDescent="0.25">
      <c r="B23" s="145"/>
      <c r="C23" s="145"/>
      <c r="D23" s="145"/>
      <c r="E23" s="145"/>
      <c r="F23" s="145"/>
    </row>
    <row r="24" spans="2:6" x14ac:dyDescent="0.25">
      <c r="B24" s="6" t="s">
        <v>11</v>
      </c>
    </row>
    <row r="25" spans="2:6" ht="48.75" customHeight="1" x14ac:dyDescent="0.25">
      <c r="B25" s="145"/>
      <c r="C25" s="145"/>
      <c r="D25" s="145"/>
      <c r="E25" s="145"/>
      <c r="F25" s="145"/>
    </row>
    <row r="27" spans="2:6" x14ac:dyDescent="0.25">
      <c r="B27" s="4" t="s">
        <v>14</v>
      </c>
    </row>
    <row r="28" spans="2:6" ht="48.75" customHeight="1" x14ac:dyDescent="0.25">
      <c r="B28" s="145"/>
      <c r="C28" s="145"/>
      <c r="D28" s="145"/>
      <c r="E28" s="145"/>
      <c r="F28" s="145"/>
    </row>
    <row r="30" spans="2:6" x14ac:dyDescent="0.25">
      <c r="B30" s="4" t="s">
        <v>15</v>
      </c>
    </row>
    <row r="31" spans="2:6" ht="48.75" customHeight="1" x14ac:dyDescent="0.25">
      <c r="B31" s="145"/>
      <c r="C31" s="145"/>
      <c r="D31" s="145"/>
      <c r="E31" s="145"/>
      <c r="F31" s="145"/>
    </row>
    <row r="33" spans="2:14" x14ac:dyDescent="0.25">
      <c r="B33" s="12">
        <f>'Client Details'!$D$5</f>
        <v>0</v>
      </c>
      <c r="F33" s="11" t="s">
        <v>18</v>
      </c>
    </row>
    <row r="35" spans="2:14" ht="15.75" x14ac:dyDescent="0.25">
      <c r="B35" s="147" t="s">
        <v>6</v>
      </c>
      <c r="C35" s="147"/>
      <c r="D35" s="147"/>
      <c r="E35" s="20"/>
      <c r="F35" s="10">
        <f>COUNTA(B38:D80)</f>
        <v>0</v>
      </c>
      <c r="N35" s="21"/>
    </row>
    <row r="37" spans="2:14" x14ac:dyDescent="0.25">
      <c r="B37" s="148" t="s">
        <v>7</v>
      </c>
      <c r="C37" s="148"/>
      <c r="D37" s="148"/>
      <c r="F37" s="8" t="s">
        <v>8</v>
      </c>
      <c r="N37" s="21"/>
    </row>
    <row r="38" spans="2:14" x14ac:dyDescent="0.25">
      <c r="B38" s="146"/>
      <c r="C38" s="146"/>
      <c r="D38" s="146"/>
      <c r="F38" s="15"/>
    </row>
    <row r="39" spans="2:14" x14ac:dyDescent="0.25">
      <c r="B39" s="146"/>
      <c r="C39" s="146"/>
      <c r="D39" s="146"/>
      <c r="F39" s="15"/>
    </row>
    <row r="40" spans="2:14" x14ac:dyDescent="0.25">
      <c r="B40" s="146"/>
      <c r="C40" s="146"/>
      <c r="D40" s="146"/>
      <c r="F40" s="15"/>
    </row>
    <row r="41" spans="2:14" x14ac:dyDescent="0.25">
      <c r="B41" s="146"/>
      <c r="C41" s="146"/>
      <c r="D41" s="146"/>
      <c r="F41" s="15"/>
    </row>
    <row r="42" spans="2:14" x14ac:dyDescent="0.25">
      <c r="B42" s="146"/>
      <c r="C42" s="146"/>
      <c r="D42" s="146"/>
      <c r="F42" s="15"/>
    </row>
    <row r="43" spans="2:14" x14ac:dyDescent="0.25">
      <c r="B43" s="146"/>
      <c r="C43" s="146"/>
      <c r="D43" s="146"/>
      <c r="F43" s="15"/>
    </row>
    <row r="44" spans="2:14" x14ac:dyDescent="0.25">
      <c r="B44" s="146"/>
      <c r="C44" s="146"/>
      <c r="D44" s="146"/>
      <c r="F44" s="15"/>
    </row>
    <row r="45" spans="2:14" x14ac:dyDescent="0.25">
      <c r="B45" s="146"/>
      <c r="C45" s="146"/>
      <c r="D45" s="146"/>
      <c r="F45" s="15"/>
    </row>
    <row r="46" spans="2:14" x14ac:dyDescent="0.25">
      <c r="B46" s="146"/>
      <c r="C46" s="146"/>
      <c r="D46" s="146"/>
      <c r="F46" s="15"/>
    </row>
    <row r="47" spans="2:14" x14ac:dyDescent="0.25">
      <c r="B47" s="146"/>
      <c r="C47" s="146"/>
      <c r="D47" s="146"/>
      <c r="F47" s="15"/>
    </row>
    <row r="48" spans="2:14" x14ac:dyDescent="0.25">
      <c r="B48" s="146"/>
      <c r="C48" s="146"/>
      <c r="D48" s="146"/>
      <c r="F48" s="15"/>
    </row>
    <row r="49" spans="2:6" x14ac:dyDescent="0.25">
      <c r="B49" s="146"/>
      <c r="C49" s="146"/>
      <c r="D49" s="146"/>
      <c r="F49" s="15"/>
    </row>
    <row r="50" spans="2:6" x14ac:dyDescent="0.25">
      <c r="B50" s="146"/>
      <c r="C50" s="146"/>
      <c r="D50" s="146"/>
      <c r="F50" s="15"/>
    </row>
    <row r="51" spans="2:6" x14ac:dyDescent="0.25">
      <c r="B51" s="146"/>
      <c r="C51" s="146"/>
      <c r="D51" s="146"/>
      <c r="F51" s="15"/>
    </row>
    <row r="52" spans="2:6" x14ac:dyDescent="0.25">
      <c r="B52" s="146"/>
      <c r="C52" s="146"/>
      <c r="D52" s="146"/>
      <c r="F52" s="15"/>
    </row>
    <row r="53" spans="2:6" x14ac:dyDescent="0.25">
      <c r="B53" s="146"/>
      <c r="C53" s="146"/>
      <c r="D53" s="146"/>
      <c r="F53" s="15"/>
    </row>
    <row r="54" spans="2:6" x14ac:dyDescent="0.25">
      <c r="B54" s="146"/>
      <c r="C54" s="146"/>
      <c r="D54" s="146"/>
      <c r="F54" s="15"/>
    </row>
    <row r="55" spans="2:6" x14ac:dyDescent="0.25">
      <c r="B55" s="146"/>
      <c r="C55" s="146"/>
      <c r="D55" s="146"/>
      <c r="F55" s="15"/>
    </row>
    <row r="56" spans="2:6" x14ac:dyDescent="0.25">
      <c r="B56" s="146"/>
      <c r="C56" s="146"/>
      <c r="D56" s="146"/>
      <c r="F56" s="15"/>
    </row>
    <row r="57" spans="2:6" x14ac:dyDescent="0.25">
      <c r="B57" s="146"/>
      <c r="C57" s="146"/>
      <c r="D57" s="146"/>
      <c r="F57" s="15"/>
    </row>
    <row r="58" spans="2:6" x14ac:dyDescent="0.25">
      <c r="B58" s="146"/>
      <c r="C58" s="146"/>
      <c r="D58" s="146"/>
      <c r="F58" s="15"/>
    </row>
    <row r="59" spans="2:6" x14ac:dyDescent="0.25">
      <c r="B59" s="146"/>
      <c r="C59" s="146"/>
      <c r="D59" s="146"/>
      <c r="F59" s="15"/>
    </row>
    <row r="60" spans="2:6" x14ac:dyDescent="0.25">
      <c r="B60" s="146"/>
      <c r="C60" s="146"/>
      <c r="D60" s="146"/>
      <c r="F60" s="15"/>
    </row>
    <row r="61" spans="2:6" x14ac:dyDescent="0.25">
      <c r="B61" s="146"/>
      <c r="C61" s="146"/>
      <c r="D61" s="146"/>
      <c r="F61" s="15"/>
    </row>
    <row r="62" spans="2:6" x14ac:dyDescent="0.25">
      <c r="B62" s="146"/>
      <c r="C62" s="146"/>
      <c r="D62" s="146"/>
      <c r="F62" s="15"/>
    </row>
    <row r="63" spans="2:6" x14ac:dyDescent="0.25">
      <c r="B63" s="146"/>
      <c r="C63" s="146"/>
      <c r="D63" s="146"/>
      <c r="F63" s="15"/>
    </row>
    <row r="64" spans="2:6" x14ac:dyDescent="0.25">
      <c r="B64" s="146"/>
      <c r="C64" s="146"/>
      <c r="D64" s="146"/>
      <c r="F64" s="15"/>
    </row>
    <row r="65" spans="2:6" x14ac:dyDescent="0.25">
      <c r="B65" s="146"/>
      <c r="C65" s="146"/>
      <c r="D65" s="146"/>
      <c r="F65" s="15"/>
    </row>
    <row r="66" spans="2:6" x14ac:dyDescent="0.25">
      <c r="B66" s="146"/>
      <c r="C66" s="146"/>
      <c r="D66" s="146"/>
      <c r="F66" s="15"/>
    </row>
    <row r="67" spans="2:6" x14ac:dyDescent="0.25">
      <c r="B67" s="146"/>
      <c r="C67" s="146"/>
      <c r="D67" s="146"/>
      <c r="F67" s="15"/>
    </row>
    <row r="68" spans="2:6" x14ac:dyDescent="0.25">
      <c r="B68" s="146"/>
      <c r="C68" s="146"/>
      <c r="D68" s="146"/>
      <c r="F68" s="15"/>
    </row>
    <row r="69" spans="2:6" x14ac:dyDescent="0.25">
      <c r="B69" s="146"/>
      <c r="C69" s="146"/>
      <c r="D69" s="146"/>
      <c r="F69" s="15"/>
    </row>
    <row r="70" spans="2:6" x14ac:dyDescent="0.25">
      <c r="B70" s="146"/>
      <c r="C70" s="146"/>
      <c r="D70" s="146"/>
      <c r="F70" s="15"/>
    </row>
    <row r="71" spans="2:6" x14ac:dyDescent="0.25">
      <c r="B71" s="146"/>
      <c r="C71" s="146"/>
      <c r="D71" s="146"/>
      <c r="F71" s="15"/>
    </row>
    <row r="72" spans="2:6" x14ac:dyDescent="0.25">
      <c r="B72" s="146"/>
      <c r="C72" s="146"/>
      <c r="D72" s="146"/>
      <c r="F72" s="15"/>
    </row>
    <row r="73" spans="2:6" x14ac:dyDescent="0.25">
      <c r="B73" s="146"/>
      <c r="C73" s="146"/>
      <c r="D73" s="146"/>
      <c r="F73" s="15"/>
    </row>
    <row r="74" spans="2:6" x14ac:dyDescent="0.25">
      <c r="B74" s="146"/>
      <c r="C74" s="146"/>
      <c r="D74" s="146"/>
      <c r="F74" s="15"/>
    </row>
    <row r="75" spans="2:6" x14ac:dyDescent="0.25">
      <c r="B75" s="146"/>
      <c r="C75" s="146"/>
      <c r="D75" s="146"/>
      <c r="F75" s="15"/>
    </row>
    <row r="76" spans="2:6" x14ac:dyDescent="0.25">
      <c r="B76" s="146"/>
      <c r="C76" s="146"/>
      <c r="D76" s="146"/>
      <c r="F76" s="15"/>
    </row>
    <row r="77" spans="2:6" x14ac:dyDescent="0.25">
      <c r="B77" s="146"/>
      <c r="C77" s="146"/>
      <c r="D77" s="146"/>
      <c r="F77" s="15"/>
    </row>
    <row r="78" spans="2:6" x14ac:dyDescent="0.25">
      <c r="B78" s="146"/>
      <c r="C78" s="146"/>
      <c r="D78" s="146"/>
      <c r="F78" s="15"/>
    </row>
    <row r="79" spans="2:6" x14ac:dyDescent="0.25">
      <c r="B79" s="146"/>
      <c r="C79" s="146"/>
      <c r="D79" s="146"/>
      <c r="F79" s="15"/>
    </row>
    <row r="80" spans="2:6" x14ac:dyDescent="0.25">
      <c r="B80" s="146"/>
      <c r="C80" s="146"/>
      <c r="D80" s="146"/>
      <c r="F80" s="15"/>
    </row>
    <row r="83" spans="2:6" x14ac:dyDescent="0.25">
      <c r="B83" s="12">
        <f>'Client Details'!$D$5</f>
        <v>0</v>
      </c>
      <c r="C83" s="12"/>
      <c r="D83" s="12"/>
      <c r="E83" s="12"/>
      <c r="F83" s="11" t="s">
        <v>20</v>
      </c>
    </row>
  </sheetData>
  <sheetProtection algorithmName="SHA-512" hashValue="S1aYtu2XuZ795a+RL4ePliDtYyWJTdjaXTaM1MWAI4I0dpEOpTS9xvCSr7ERELS9JeXsW5Gtu+xYF56whotHGg==" saltValue="1g7Uzxzd81xjdn8CRQo/JQ==" spinCount="100000" sheet="1"/>
  <mergeCells count="53">
    <mergeCell ref="B77:D77"/>
    <mergeCell ref="B78:D78"/>
    <mergeCell ref="B79:D79"/>
    <mergeCell ref="B80:D80"/>
    <mergeCell ref="B37:D37"/>
    <mergeCell ref="B75:D75"/>
    <mergeCell ref="B68:D68"/>
    <mergeCell ref="B69:D69"/>
    <mergeCell ref="B58:D58"/>
    <mergeCell ref="B74:D74"/>
    <mergeCell ref="B76:D76"/>
    <mergeCell ref="B56:D56"/>
    <mergeCell ref="B63:D63"/>
    <mergeCell ref="B57:D57"/>
    <mergeCell ref="B70:D70"/>
    <mergeCell ref="B71:D71"/>
    <mergeCell ref="B72:D72"/>
    <mergeCell ref="B73:D73"/>
    <mergeCell ref="B51:D51"/>
    <mergeCell ref="B59:D59"/>
    <mergeCell ref="B60:D60"/>
    <mergeCell ref="B61:D61"/>
    <mergeCell ref="B62:D62"/>
    <mergeCell ref="B64:D64"/>
    <mergeCell ref="B52:D52"/>
    <mergeCell ref="B53:D53"/>
    <mergeCell ref="B54:D54"/>
    <mergeCell ref="B65:D65"/>
    <mergeCell ref="B66:D66"/>
    <mergeCell ref="B67:D67"/>
    <mergeCell ref="B40:D40"/>
    <mergeCell ref="B41:D41"/>
    <mergeCell ref="B35:D35"/>
    <mergeCell ref="B55:D55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25:F25"/>
    <mergeCell ref="B28:F28"/>
    <mergeCell ref="B31:F31"/>
    <mergeCell ref="B38:D38"/>
    <mergeCell ref="B39:D39"/>
    <mergeCell ref="B2:F2"/>
    <mergeCell ref="B14:F14"/>
    <mergeCell ref="B17:F17"/>
    <mergeCell ref="B21:F21"/>
    <mergeCell ref="B23:F23"/>
  </mergeCells>
  <conditionalFormatting sqref="F35">
    <cfRule type="cellIs" dxfId="11" priority="3" stopIfTrue="1" operator="equal">
      <formula>0</formula>
    </cfRule>
  </conditionalFormatting>
  <conditionalFormatting sqref="B33">
    <cfRule type="cellIs" dxfId="10" priority="2" stopIfTrue="1" operator="equal">
      <formula>0</formula>
    </cfRule>
  </conditionalFormatting>
  <conditionalFormatting sqref="B83">
    <cfRule type="cellIs" dxfId="9" priority="1" stopIfTrue="1" operator="equal">
      <formula>0</formula>
    </cfRule>
  </conditionalFormatting>
  <pageMargins left="0.7" right="0.7" top="0.75" bottom="0.75" header="0.3" footer="0.3"/>
  <pageSetup paperSize="9" scale="99" orientation="portrait" r:id="rId1"/>
  <rowBreaks count="1" manualBreakCount="1">
    <brk id="3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53"/>
  <sheetViews>
    <sheetView showGridLines="0" showRowColHeaders="0" zoomScaleNormal="100" zoomScaleSheetLayoutView="100" workbookViewId="0">
      <selection activeCell="F4" sqref="F4"/>
    </sheetView>
  </sheetViews>
  <sheetFormatPr defaultRowHeight="15" x14ac:dyDescent="0.25"/>
  <cols>
    <col min="1" max="1" width="3.140625" customWidth="1"/>
    <col min="2" max="2" width="34.7109375" customWidth="1"/>
    <col min="3" max="3" width="1.7109375" customWidth="1"/>
    <col min="4" max="4" width="15.5703125" customWidth="1"/>
    <col min="5" max="5" width="2.140625" customWidth="1"/>
    <col min="6" max="6" width="27.42578125" customWidth="1"/>
    <col min="7" max="7" width="2" customWidth="1"/>
  </cols>
  <sheetData>
    <row r="1" spans="1:7" x14ac:dyDescent="0.25">
      <c r="A1" s="48"/>
      <c r="B1" s="48"/>
      <c r="C1" s="48"/>
      <c r="D1" s="48"/>
      <c r="E1" s="48"/>
      <c r="F1" s="48"/>
      <c r="G1" s="48"/>
    </row>
    <row r="2" spans="1:7" ht="26.25" x14ac:dyDescent="0.4">
      <c r="A2" s="48"/>
      <c r="B2" s="149" t="s">
        <v>70</v>
      </c>
      <c r="C2" s="149"/>
      <c r="D2" s="149"/>
      <c r="E2" s="149"/>
      <c r="F2" s="149"/>
      <c r="G2" s="48"/>
    </row>
    <row r="3" spans="1:7" x14ac:dyDescent="0.25">
      <c r="A3" s="48"/>
      <c r="B3" s="48"/>
      <c r="C3" s="48"/>
      <c r="D3" s="48"/>
      <c r="E3" s="48"/>
      <c r="F3" s="48"/>
      <c r="G3" s="48"/>
    </row>
    <row r="4" spans="1:7" x14ac:dyDescent="0.25">
      <c r="A4" s="48"/>
      <c r="B4" s="49" t="s">
        <v>61</v>
      </c>
      <c r="C4" s="48"/>
      <c r="D4" s="50"/>
      <c r="E4" s="48"/>
      <c r="F4" s="51">
        <f>'Case Details'!F4</f>
        <v>0</v>
      </c>
      <c r="G4" s="48"/>
    </row>
    <row r="5" spans="1:7" x14ac:dyDescent="0.25">
      <c r="A5" s="48"/>
      <c r="B5" s="49" t="s">
        <v>17</v>
      </c>
      <c r="C5" s="48"/>
      <c r="D5" s="50"/>
      <c r="E5" s="48"/>
      <c r="F5" s="51">
        <f>'Case Details'!F5</f>
        <v>0</v>
      </c>
      <c r="G5" s="48"/>
    </row>
    <row r="6" spans="1:7" x14ac:dyDescent="0.25">
      <c r="A6" s="48"/>
      <c r="B6" s="49" t="s">
        <v>423</v>
      </c>
      <c r="C6" s="48"/>
      <c r="D6" s="50"/>
      <c r="E6" s="48"/>
      <c r="F6" s="51">
        <f>'Case Details'!F6</f>
        <v>0</v>
      </c>
      <c r="G6" s="48"/>
    </row>
    <row r="7" spans="1:7" x14ac:dyDescent="0.25">
      <c r="A7" s="48"/>
      <c r="B7" s="48"/>
      <c r="C7" s="48"/>
      <c r="D7" s="48"/>
      <c r="E7" s="48"/>
      <c r="F7" s="48"/>
      <c r="G7" s="48"/>
    </row>
    <row r="8" spans="1:7" x14ac:dyDescent="0.25">
      <c r="A8" s="48"/>
      <c r="B8" s="52" t="s">
        <v>2</v>
      </c>
      <c r="C8" s="52"/>
      <c r="D8" s="52" t="s">
        <v>3</v>
      </c>
      <c r="E8" s="52"/>
      <c r="F8" s="52" t="s">
        <v>4</v>
      </c>
      <c r="G8" s="48"/>
    </row>
    <row r="9" spans="1:7" ht="30" customHeight="1" x14ac:dyDescent="0.25">
      <c r="A9" s="48"/>
      <c r="B9" s="51">
        <f>'Case Details'!B9</f>
        <v>0</v>
      </c>
      <c r="C9" s="53"/>
      <c r="D9" s="51">
        <f>'Case Details'!D9</f>
        <v>0</v>
      </c>
      <c r="E9" s="48"/>
      <c r="F9" s="51">
        <f>'Case Details'!F9</f>
        <v>0</v>
      </c>
      <c r="G9" s="48"/>
    </row>
    <row r="10" spans="1:7" x14ac:dyDescent="0.25">
      <c r="A10" s="48"/>
      <c r="B10" s="48"/>
      <c r="C10" s="48"/>
      <c r="D10" s="48"/>
      <c r="E10" s="48"/>
      <c r="F10" s="48"/>
      <c r="G10" s="48"/>
    </row>
    <row r="11" spans="1:7" ht="15.75" x14ac:dyDescent="0.25">
      <c r="A11" s="48"/>
      <c r="B11" s="54" t="s">
        <v>5</v>
      </c>
      <c r="C11" s="48"/>
      <c r="D11" s="48"/>
      <c r="E11" s="48"/>
      <c r="F11" s="48"/>
      <c r="G11" s="48"/>
    </row>
    <row r="12" spans="1:7" x14ac:dyDescent="0.25">
      <c r="A12" s="48"/>
      <c r="B12" s="48"/>
      <c r="C12" s="48"/>
      <c r="D12" s="48"/>
      <c r="E12" s="48"/>
      <c r="F12" s="48"/>
      <c r="G12" s="48"/>
    </row>
    <row r="13" spans="1:7" x14ac:dyDescent="0.25">
      <c r="A13" s="48"/>
      <c r="B13" s="49" t="s">
        <v>69</v>
      </c>
      <c r="C13" s="48"/>
      <c r="D13" s="48"/>
      <c r="E13" s="48"/>
      <c r="F13" s="48"/>
      <c r="G13" s="48"/>
    </row>
    <row r="14" spans="1:7" ht="48.75" customHeight="1" x14ac:dyDescent="0.25">
      <c r="B14" s="145"/>
      <c r="C14" s="145"/>
      <c r="D14" s="145"/>
      <c r="E14" s="145"/>
      <c r="F14" s="145"/>
    </row>
    <row r="16" spans="1:7" ht="48.75" customHeight="1" x14ac:dyDescent="0.25">
      <c r="B16" s="145"/>
      <c r="C16" s="145"/>
      <c r="D16" s="145"/>
      <c r="E16" s="145"/>
      <c r="F16" s="145"/>
    </row>
    <row r="18" spans="2:6" ht="48.75" customHeight="1" x14ac:dyDescent="0.25">
      <c r="B18" s="145"/>
      <c r="C18" s="145"/>
      <c r="D18" s="145"/>
      <c r="E18" s="145"/>
      <c r="F18" s="145"/>
    </row>
    <row r="19" spans="2:6" x14ac:dyDescent="0.25">
      <c r="B19" s="6"/>
    </row>
    <row r="20" spans="2:6" ht="48.75" customHeight="1" x14ac:dyDescent="0.25">
      <c r="B20" s="145"/>
      <c r="C20" s="145"/>
      <c r="D20" s="145"/>
      <c r="E20" s="145"/>
      <c r="F20" s="145"/>
    </row>
    <row r="21" spans="2:6" x14ac:dyDescent="0.25">
      <c r="B21" s="6"/>
    </row>
    <row r="22" spans="2:6" ht="48.75" customHeight="1" x14ac:dyDescent="0.25">
      <c r="B22" s="145"/>
      <c r="C22" s="145"/>
      <c r="D22" s="145"/>
      <c r="E22" s="145"/>
      <c r="F22" s="145"/>
    </row>
    <row r="24" spans="2:6" ht="48.75" customHeight="1" x14ac:dyDescent="0.25">
      <c r="B24" s="145"/>
      <c r="C24" s="145"/>
      <c r="D24" s="145"/>
      <c r="E24" s="145"/>
      <c r="F24" s="145"/>
    </row>
    <row r="26" spans="2:6" ht="48.75" customHeight="1" x14ac:dyDescent="0.25">
      <c r="B26" s="145"/>
      <c r="C26" s="145"/>
      <c r="D26" s="145"/>
      <c r="E26" s="145"/>
      <c r="F26" s="145"/>
    </row>
    <row r="28" spans="2:6" ht="48.75" customHeight="1" x14ac:dyDescent="0.25">
      <c r="B28" s="145"/>
      <c r="C28" s="145"/>
      <c r="D28" s="145"/>
      <c r="E28" s="145"/>
      <c r="F28" s="145"/>
    </row>
    <row r="29" spans="2:6" x14ac:dyDescent="0.25">
      <c r="B29" s="12">
        <f>'Client Details'!$D$5</f>
        <v>0</v>
      </c>
      <c r="F29" s="11" t="s">
        <v>419</v>
      </c>
    </row>
    <row r="30" spans="2:6" ht="48.75" customHeight="1" x14ac:dyDescent="0.25">
      <c r="B30" s="145"/>
      <c r="C30" s="145"/>
      <c r="D30" s="145"/>
      <c r="E30" s="145"/>
      <c r="F30" s="145"/>
    </row>
    <row r="32" spans="2:6" ht="48.75" customHeight="1" x14ac:dyDescent="0.25">
      <c r="B32" s="145"/>
      <c r="C32" s="145"/>
      <c r="D32" s="145"/>
      <c r="E32" s="145"/>
      <c r="F32" s="145"/>
    </row>
    <row r="33" spans="2:6" x14ac:dyDescent="0.25">
      <c r="B33" s="6"/>
    </row>
    <row r="34" spans="2:6" ht="48.75" customHeight="1" x14ac:dyDescent="0.25">
      <c r="B34" s="145"/>
      <c r="C34" s="145"/>
      <c r="D34" s="145"/>
      <c r="E34" s="145"/>
      <c r="F34" s="145"/>
    </row>
    <row r="35" spans="2:6" x14ac:dyDescent="0.25">
      <c r="B35" s="6"/>
    </row>
    <row r="36" spans="2:6" ht="48.75" customHeight="1" x14ac:dyDescent="0.25">
      <c r="B36" s="145"/>
      <c r="C36" s="145"/>
      <c r="D36" s="145"/>
      <c r="E36" s="145"/>
      <c r="F36" s="145"/>
    </row>
    <row r="38" spans="2:6" ht="48.75" customHeight="1" x14ac:dyDescent="0.25">
      <c r="B38" s="145"/>
      <c r="C38" s="145"/>
      <c r="D38" s="145"/>
      <c r="E38" s="145"/>
      <c r="F38" s="145"/>
    </row>
    <row r="40" spans="2:6" ht="48.75" customHeight="1" x14ac:dyDescent="0.25">
      <c r="B40" s="145"/>
      <c r="C40" s="145"/>
      <c r="D40" s="145"/>
      <c r="E40" s="145"/>
      <c r="F40" s="145"/>
    </row>
    <row r="42" spans="2:6" ht="48.75" customHeight="1" x14ac:dyDescent="0.25">
      <c r="B42" s="145"/>
      <c r="C42" s="145"/>
      <c r="D42" s="145"/>
      <c r="E42" s="145"/>
      <c r="F42" s="145"/>
    </row>
    <row r="44" spans="2:6" ht="48.75" customHeight="1" x14ac:dyDescent="0.25">
      <c r="B44" s="145"/>
      <c r="C44" s="145"/>
      <c r="D44" s="145"/>
      <c r="E44" s="145"/>
      <c r="F44" s="145"/>
    </row>
    <row r="46" spans="2:6" ht="48.75" customHeight="1" x14ac:dyDescent="0.25">
      <c r="B46" s="145"/>
      <c r="C46" s="145"/>
      <c r="D46" s="145"/>
      <c r="E46" s="145"/>
      <c r="F46" s="145"/>
    </row>
    <row r="47" spans="2:6" x14ac:dyDescent="0.25">
      <c r="B47" s="6"/>
    </row>
    <row r="48" spans="2:6" ht="48.75" customHeight="1" x14ac:dyDescent="0.25">
      <c r="B48" s="145"/>
      <c r="C48" s="145"/>
      <c r="D48" s="145"/>
      <c r="E48" s="145"/>
      <c r="F48" s="145"/>
    </row>
    <row r="49" spans="2:6" x14ac:dyDescent="0.25">
      <c r="B49" s="6"/>
    </row>
    <row r="50" spans="2:6" ht="48.75" customHeight="1" x14ac:dyDescent="0.25">
      <c r="B50" s="145"/>
      <c r="C50" s="145"/>
      <c r="D50" s="145"/>
      <c r="E50" s="145"/>
      <c r="F50" s="145"/>
    </row>
    <row r="52" spans="2:6" ht="48.75" customHeight="1" x14ac:dyDescent="0.25">
      <c r="B52" s="145"/>
      <c r="C52" s="145"/>
      <c r="D52" s="145"/>
      <c r="E52" s="145"/>
      <c r="F52" s="145"/>
    </row>
    <row r="53" spans="2:6" x14ac:dyDescent="0.25">
      <c r="B53" s="12">
        <f>'Client Details'!$D$5</f>
        <v>0</v>
      </c>
      <c r="F53" s="11" t="s">
        <v>420</v>
      </c>
    </row>
  </sheetData>
  <sheetProtection algorithmName="SHA-512" hashValue="ZBaUmvRGH0PylIijzDEvHYrjj0jxNFaJdGACSfVbtJl0wvwf8zGCxEbEpbSGtNCSQS79CUhxcg4CHot/v26aSA==" saltValue="zhUyyRg02fLN3qWMDYQ5rQ==" spinCount="100000" sheet="1" objects="1" scenarios="1"/>
  <mergeCells count="21">
    <mergeCell ref="B28:F28"/>
    <mergeCell ref="B22:F22"/>
    <mergeCell ref="B24:F24"/>
    <mergeCell ref="B26:F26"/>
    <mergeCell ref="B44:F44"/>
    <mergeCell ref="B30:F30"/>
    <mergeCell ref="B32:F32"/>
    <mergeCell ref="B34:F34"/>
    <mergeCell ref="B36:F36"/>
    <mergeCell ref="B2:F2"/>
    <mergeCell ref="B14:F14"/>
    <mergeCell ref="B16:F16"/>
    <mergeCell ref="B18:F18"/>
    <mergeCell ref="B20:F20"/>
    <mergeCell ref="B52:F52"/>
    <mergeCell ref="B50:F50"/>
    <mergeCell ref="B38:F38"/>
    <mergeCell ref="B40:F40"/>
    <mergeCell ref="B42:F42"/>
    <mergeCell ref="B46:F46"/>
    <mergeCell ref="B48:F48"/>
  </mergeCells>
  <conditionalFormatting sqref="A1:F13">
    <cfRule type="cellIs" dxfId="8" priority="3" stopIfTrue="1" operator="equal">
      <formula>0</formula>
    </cfRule>
  </conditionalFormatting>
  <conditionalFormatting sqref="B29">
    <cfRule type="cellIs" dxfId="7" priority="2" stopIfTrue="1" operator="equal">
      <formula>0</formula>
    </cfRule>
  </conditionalFormatting>
  <conditionalFormatting sqref="B53">
    <cfRule type="cellIs" dxfId="6" priority="1" stopIfTrue="1" operator="equal">
      <formula>0</formula>
    </cfRule>
  </conditionalFormatting>
  <pageMargins left="0.7" right="0.7" top="0.75" bottom="0.75" header="0.3" footer="0.3"/>
  <pageSetup paperSize="9" scale="97" orientation="portrait" r:id="rId1"/>
  <rowBreaks count="1" manualBreakCount="1">
    <brk id="2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28"/>
  <sheetViews>
    <sheetView showGridLines="0" showRowColHeaders="0" workbookViewId="0">
      <pane xSplit="1" ySplit="4" topLeftCell="B5" activePane="bottomRight" state="frozen"/>
      <selection activeCell="B6" sqref="B6"/>
      <selection pane="topRight" activeCell="B6" sqref="B6"/>
      <selection pane="bottomLeft" activeCell="B6" sqref="B6"/>
      <selection pane="bottomRight" activeCell="B5" sqref="B5"/>
    </sheetView>
  </sheetViews>
  <sheetFormatPr defaultRowHeight="15" x14ac:dyDescent="0.25"/>
  <cols>
    <col min="1" max="1" width="3.140625" customWidth="1"/>
    <col min="2" max="2" width="39.28515625" customWidth="1"/>
    <col min="3" max="3" width="2.85546875" customWidth="1"/>
    <col min="4" max="4" width="39.28515625" customWidth="1"/>
    <col min="5" max="5" width="2.28515625" customWidth="1"/>
  </cols>
  <sheetData>
    <row r="2" spans="2:6" ht="26.25" x14ac:dyDescent="0.4">
      <c r="B2" s="144" t="s">
        <v>0</v>
      </c>
      <c r="C2" s="144"/>
      <c r="D2" s="144"/>
      <c r="E2" s="7"/>
      <c r="F2" s="7"/>
    </row>
    <row r="4" spans="2:6" x14ac:dyDescent="0.25">
      <c r="B4" s="3" t="s">
        <v>1</v>
      </c>
      <c r="C4" s="4"/>
      <c r="D4" s="4" t="s">
        <v>16</v>
      </c>
    </row>
    <row r="5" spans="2:6" ht="29.25" customHeight="1" x14ac:dyDescent="0.25">
      <c r="B5" s="18"/>
      <c r="C5" s="13"/>
      <c r="D5" s="18"/>
    </row>
    <row r="6" spans="2:6" ht="29.25" customHeight="1" x14ac:dyDescent="0.25">
      <c r="B6" s="18"/>
      <c r="C6" s="13"/>
      <c r="D6" s="18"/>
    </row>
    <row r="7" spans="2:6" ht="29.25" customHeight="1" x14ac:dyDescent="0.25">
      <c r="B7" s="18"/>
      <c r="C7" s="13"/>
      <c r="D7" s="18"/>
    </row>
    <row r="8" spans="2:6" ht="29.25" customHeight="1" x14ac:dyDescent="0.25">
      <c r="B8" s="18"/>
      <c r="C8" s="13"/>
      <c r="D8" s="18"/>
    </row>
    <row r="9" spans="2:6" ht="29.25" customHeight="1" x14ac:dyDescent="0.25">
      <c r="B9" s="18"/>
      <c r="C9" s="13"/>
      <c r="D9" s="18"/>
    </row>
    <row r="10" spans="2:6" ht="29.25" customHeight="1" x14ac:dyDescent="0.25">
      <c r="B10" s="18"/>
      <c r="C10" s="13"/>
      <c r="D10" s="18"/>
    </row>
    <row r="11" spans="2:6" ht="29.25" customHeight="1" x14ac:dyDescent="0.25">
      <c r="B11" s="18"/>
      <c r="C11" s="13"/>
      <c r="D11" s="18"/>
    </row>
    <row r="12" spans="2:6" ht="29.25" customHeight="1" x14ac:dyDescent="0.25">
      <c r="B12" s="18"/>
      <c r="C12" s="13"/>
      <c r="D12" s="18"/>
    </row>
    <row r="13" spans="2:6" ht="29.25" customHeight="1" x14ac:dyDescent="0.25">
      <c r="B13" s="18"/>
      <c r="C13" s="13"/>
      <c r="D13" s="18"/>
    </row>
    <row r="14" spans="2:6" ht="29.25" customHeight="1" x14ac:dyDescent="0.25">
      <c r="B14" s="18"/>
      <c r="C14" s="13"/>
      <c r="D14" s="18"/>
    </row>
    <row r="15" spans="2:6" ht="29.25" customHeight="1" x14ac:dyDescent="0.25">
      <c r="B15" s="18"/>
      <c r="C15" s="14"/>
      <c r="D15" s="19"/>
    </row>
    <row r="16" spans="2:6" ht="29.25" customHeight="1" x14ac:dyDescent="0.25">
      <c r="B16" s="18"/>
      <c r="C16" s="14"/>
      <c r="D16" s="19"/>
    </row>
    <row r="17" spans="2:4" ht="29.25" customHeight="1" x14ac:dyDescent="0.25">
      <c r="B17" s="18"/>
      <c r="C17" s="14"/>
      <c r="D17" s="19"/>
    </row>
    <row r="18" spans="2:4" ht="29.25" customHeight="1" x14ac:dyDescent="0.25">
      <c r="B18" s="18"/>
      <c r="C18" s="14"/>
      <c r="D18" s="19"/>
    </row>
    <row r="19" spans="2:4" ht="29.25" customHeight="1" x14ac:dyDescent="0.25">
      <c r="B19" s="18"/>
      <c r="C19" s="14"/>
      <c r="D19" s="19"/>
    </row>
    <row r="20" spans="2:4" ht="29.25" customHeight="1" x14ac:dyDescent="0.25">
      <c r="B20" s="18"/>
      <c r="C20" s="14"/>
      <c r="D20" s="19"/>
    </row>
    <row r="21" spans="2:4" ht="29.25" customHeight="1" x14ac:dyDescent="0.25">
      <c r="B21" s="18"/>
      <c r="C21" s="14"/>
      <c r="D21" s="19"/>
    </row>
    <row r="22" spans="2:4" ht="29.25" customHeight="1" x14ac:dyDescent="0.25">
      <c r="B22" s="18"/>
      <c r="C22" s="14"/>
      <c r="D22" s="19"/>
    </row>
    <row r="23" spans="2:4" ht="29.25" customHeight="1" x14ac:dyDescent="0.25">
      <c r="B23" s="18"/>
      <c r="C23" s="14"/>
      <c r="D23" s="19"/>
    </row>
    <row r="24" spans="2:4" ht="29.25" customHeight="1" x14ac:dyDescent="0.25">
      <c r="B24" s="18"/>
      <c r="C24" s="14"/>
      <c r="D24" s="19"/>
    </row>
    <row r="25" spans="2:4" ht="29.25" customHeight="1" x14ac:dyDescent="0.25">
      <c r="B25" s="18"/>
      <c r="C25" s="14"/>
      <c r="D25" s="19"/>
    </row>
    <row r="26" spans="2:4" ht="29.25" customHeight="1" x14ac:dyDescent="0.25">
      <c r="B26" s="18"/>
      <c r="C26" s="14"/>
      <c r="D26" s="19"/>
    </row>
    <row r="28" spans="2:4" x14ac:dyDescent="0.25">
      <c r="B28" s="12">
        <f>D5</f>
        <v>0</v>
      </c>
      <c r="D28" s="11" t="s">
        <v>19</v>
      </c>
    </row>
  </sheetData>
  <sheetProtection algorithmName="SHA-512" hashValue="Ye/akdvl8W06QQ5vsaHeh7gHh0BAcPnqaFHGeAQ6ez96Ltd6DVryUoM8xSq1OyXG1W++IS/44cbifH7T7+iEtw==" saltValue="ENvjLxl63GZqx172IYtbEg==" spinCount="100000" sheet="1"/>
  <mergeCells count="1"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G48"/>
  <sheetViews>
    <sheetView showGridLines="0" showRowColHeaders="0" workbookViewId="0">
      <selection activeCell="B6" sqref="B6"/>
    </sheetView>
  </sheetViews>
  <sheetFormatPr defaultRowHeight="15" x14ac:dyDescent="0.25"/>
  <cols>
    <col min="1" max="1" width="3.140625" customWidth="1"/>
    <col min="2" max="2" width="16.85546875" bestFit="1" customWidth="1"/>
    <col min="3" max="6" width="15.42578125" customWidth="1"/>
    <col min="7" max="7" width="3.140625" customWidth="1"/>
  </cols>
  <sheetData>
    <row r="2" spans="2:6" ht="26.25" x14ac:dyDescent="0.4">
      <c r="B2" s="144" t="s">
        <v>0</v>
      </c>
      <c r="C2" s="144"/>
      <c r="D2" s="144"/>
      <c r="E2" s="144"/>
      <c r="F2" s="144"/>
    </row>
    <row r="4" spans="2:6" ht="15.75" x14ac:dyDescent="0.25">
      <c r="B4" s="5" t="s">
        <v>21</v>
      </c>
    </row>
    <row r="6" spans="2:6" ht="15.75" x14ac:dyDescent="0.25">
      <c r="B6" s="24"/>
      <c r="C6" s="25" t="s">
        <v>22</v>
      </c>
      <c r="D6" s="25" t="s">
        <v>23</v>
      </c>
      <c r="E6" s="25" t="s">
        <v>24</v>
      </c>
      <c r="F6" s="25" t="s">
        <v>25</v>
      </c>
    </row>
    <row r="7" spans="2:6" ht="15.75" x14ac:dyDescent="0.25">
      <c r="B7" s="24" t="s">
        <v>25</v>
      </c>
      <c r="C7" s="26">
        <f>SUM(C10:C35)</f>
        <v>0</v>
      </c>
      <c r="D7" s="26">
        <f>SUM(D10:D35)</f>
        <v>0</v>
      </c>
      <c r="E7" s="26">
        <f>SUM(E10:E35)</f>
        <v>0</v>
      </c>
      <c r="F7" s="26">
        <f>SUM(F10:F35)</f>
        <v>0</v>
      </c>
    </row>
    <row r="9" spans="2:6" x14ac:dyDescent="0.25">
      <c r="B9" s="2"/>
      <c r="C9" s="22" t="s">
        <v>22</v>
      </c>
      <c r="D9" s="22" t="s">
        <v>23</v>
      </c>
      <c r="E9" s="22" t="s">
        <v>24</v>
      </c>
      <c r="F9" s="22" t="s">
        <v>25</v>
      </c>
    </row>
    <row r="10" spans="2:6" x14ac:dyDescent="0.25">
      <c r="B10" s="2" t="s">
        <v>26</v>
      </c>
      <c r="C10" s="23">
        <f>'Pre-Contract'!F12</f>
        <v>0</v>
      </c>
      <c r="D10" s="23">
        <f>'Pre-Contract'!H12</f>
        <v>0</v>
      </c>
      <c r="E10" s="23">
        <f>'Pre-Contract'!J12</f>
        <v>0</v>
      </c>
      <c r="F10" s="23">
        <f>'Pre-Contract'!B12</f>
        <v>0</v>
      </c>
    </row>
    <row r="11" spans="2:6" x14ac:dyDescent="0.25">
      <c r="B11" s="2" t="s">
        <v>27</v>
      </c>
      <c r="C11" s="23">
        <f>'Stage 1'!$F$12</f>
        <v>0</v>
      </c>
      <c r="D11" s="23">
        <f>'Stage 1'!$H$12</f>
        <v>0</v>
      </c>
      <c r="E11" s="23">
        <f>'Stage 1'!$J$12</f>
        <v>0</v>
      </c>
      <c r="F11" s="23">
        <f>'Stage 1'!$B$12</f>
        <v>0</v>
      </c>
    </row>
    <row r="12" spans="2:6" x14ac:dyDescent="0.25">
      <c r="B12" s="2" t="s">
        <v>28</v>
      </c>
      <c r="C12" s="23">
        <f>'Stage 2'!$F$12</f>
        <v>0</v>
      </c>
      <c r="D12" s="23">
        <f>'Stage 2'!$H$12</f>
        <v>0</v>
      </c>
      <c r="E12" s="23">
        <f>'Stage 2'!$J$12</f>
        <v>0</v>
      </c>
      <c r="F12" s="23">
        <f>'Stage 2'!$B$12</f>
        <v>0</v>
      </c>
    </row>
    <row r="13" spans="2:6" x14ac:dyDescent="0.25">
      <c r="B13" s="2" t="s">
        <v>29</v>
      </c>
      <c r="C13" s="23">
        <f>'Stage 3'!$F$12</f>
        <v>0</v>
      </c>
      <c r="D13" s="23">
        <f>'Stage 3'!$H$12</f>
        <v>0</v>
      </c>
      <c r="E13" s="23">
        <f>'Stage 3'!$J$12</f>
        <v>0</v>
      </c>
      <c r="F13" s="23">
        <f>'Stage 3'!$B$12</f>
        <v>0</v>
      </c>
    </row>
    <row r="14" spans="2:6" x14ac:dyDescent="0.25">
      <c r="B14" s="2" t="s">
        <v>30</v>
      </c>
      <c r="C14" s="23">
        <f>'Stage 4'!$F$12</f>
        <v>0</v>
      </c>
      <c r="D14" s="23">
        <f>'Stage 4'!$H$12</f>
        <v>0</v>
      </c>
      <c r="E14" s="23">
        <f>'Stage 4'!$J$12</f>
        <v>0</v>
      </c>
      <c r="F14" s="23">
        <f>'Stage 4'!$B$12</f>
        <v>0</v>
      </c>
    </row>
    <row r="15" spans="2:6" x14ac:dyDescent="0.25">
      <c r="B15" s="2" t="s">
        <v>31</v>
      </c>
      <c r="C15" s="23">
        <f>'Stage 5'!$F$12</f>
        <v>0</v>
      </c>
      <c r="D15" s="23">
        <f>'Stage 5'!$H$12</f>
        <v>0</v>
      </c>
      <c r="E15" s="23">
        <f>'Stage 5'!$J$12</f>
        <v>0</v>
      </c>
      <c r="F15" s="23">
        <f>'Stage 5'!$B$12</f>
        <v>0</v>
      </c>
    </row>
    <row r="35" spans="2:7" x14ac:dyDescent="0.25">
      <c r="F35" s="12"/>
      <c r="G35" s="11"/>
    </row>
    <row r="37" spans="2:7" ht="15.75" x14ac:dyDescent="0.25">
      <c r="B37" s="5" t="s">
        <v>33</v>
      </c>
    </row>
    <row r="39" spans="2:7" ht="30" customHeight="1" x14ac:dyDescent="0.25">
      <c r="B39" s="152" t="s">
        <v>34</v>
      </c>
      <c r="C39" s="152"/>
      <c r="D39" s="152"/>
      <c r="E39" s="152"/>
      <c r="F39" s="152"/>
    </row>
    <row r="40" spans="2:7" x14ac:dyDescent="0.25">
      <c r="B40" s="150"/>
      <c r="C40" s="151"/>
      <c r="D40" s="151"/>
      <c r="E40" s="151"/>
      <c r="F40" s="151"/>
    </row>
    <row r="41" spans="2:7" x14ac:dyDescent="0.25">
      <c r="B41" s="150"/>
      <c r="C41" s="151"/>
      <c r="D41" s="151"/>
      <c r="E41" s="151"/>
      <c r="F41" s="151"/>
    </row>
    <row r="42" spans="2:7" x14ac:dyDescent="0.25">
      <c r="B42" s="150"/>
      <c r="C42" s="151"/>
      <c r="D42" s="151"/>
      <c r="E42" s="151"/>
      <c r="F42" s="151"/>
    </row>
    <row r="43" spans="2:7" x14ac:dyDescent="0.25">
      <c r="B43" s="150"/>
      <c r="C43" s="151"/>
      <c r="D43" s="151"/>
      <c r="E43" s="151"/>
      <c r="F43" s="151"/>
    </row>
    <row r="44" spans="2:7" x14ac:dyDescent="0.25">
      <c r="B44" s="150"/>
      <c r="C44" s="151"/>
      <c r="D44" s="151"/>
      <c r="E44" s="151"/>
      <c r="F44" s="151"/>
    </row>
    <row r="45" spans="2:7" x14ac:dyDescent="0.25">
      <c r="B45" s="150"/>
      <c r="C45" s="151"/>
      <c r="D45" s="151"/>
      <c r="E45" s="151"/>
      <c r="F45" s="151"/>
    </row>
    <row r="46" spans="2:7" x14ac:dyDescent="0.25">
      <c r="B46" s="150"/>
      <c r="C46" s="151"/>
      <c r="D46" s="151"/>
      <c r="E46" s="151"/>
      <c r="F46" s="151"/>
    </row>
    <row r="48" spans="2:7" x14ac:dyDescent="0.25">
      <c r="B48" s="12">
        <f>'Client Details'!D5</f>
        <v>0</v>
      </c>
      <c r="F48" s="11" t="s">
        <v>32</v>
      </c>
    </row>
  </sheetData>
  <sheetProtection algorithmName="SHA-512" hashValue="CKsZNJU/9ZhH94aNr1GHQp4T8gzRlYqUMeBKh+qrF0smCDz/uZkVUKbWsbxbI3QgYJtKAuzFaXhQfuDbtqfgfg==" saltValue="lpurRda8uqdcVETR1dY0FQ==" spinCount="100000" sheet="1"/>
  <mergeCells count="9">
    <mergeCell ref="B44:F44"/>
    <mergeCell ref="B45:F45"/>
    <mergeCell ref="B46:F46"/>
    <mergeCell ref="B2:F2"/>
    <mergeCell ref="B39:F39"/>
    <mergeCell ref="B40:F40"/>
    <mergeCell ref="B41:F41"/>
    <mergeCell ref="B42:F42"/>
    <mergeCell ref="B43:F4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P31"/>
  <sheetViews>
    <sheetView showGridLines="0" zoomScale="90" zoomScaleNormal="90" workbookViewId="0">
      <selection activeCell="A4" sqref="A4:J4"/>
    </sheetView>
  </sheetViews>
  <sheetFormatPr defaultRowHeight="15" x14ac:dyDescent="0.25"/>
  <cols>
    <col min="1" max="1" width="22.5703125" customWidth="1"/>
    <col min="2" max="2" width="38.5703125" customWidth="1"/>
    <col min="3" max="3" width="9.140625" customWidth="1"/>
    <col min="4" max="5" width="9.42578125" customWidth="1"/>
    <col min="6" max="6" width="23" bestFit="1" customWidth="1"/>
    <col min="7" max="7" width="8.28515625" customWidth="1"/>
    <col min="8" max="8" width="23.7109375" bestFit="1" customWidth="1"/>
    <col min="9" max="9" width="9.28515625" customWidth="1"/>
    <col min="10" max="10" width="25" customWidth="1"/>
    <col min="12" max="12" width="20.5703125" hidden="1" customWidth="1"/>
    <col min="13" max="14" width="33.28515625" hidden="1" customWidth="1"/>
    <col min="15" max="16" width="9.140625" hidden="1" customWidth="1"/>
  </cols>
  <sheetData>
    <row r="1" spans="1:16" x14ac:dyDescent="0.25">
      <c r="A1" s="27"/>
      <c r="B1" s="28"/>
      <c r="C1" s="28"/>
      <c r="D1" s="29"/>
      <c r="E1" s="28"/>
      <c r="F1" s="30"/>
      <c r="G1" s="30"/>
      <c r="H1" s="30"/>
      <c r="I1" s="30"/>
      <c r="J1" s="30"/>
    </row>
    <row r="2" spans="1:16" ht="26.25" x14ac:dyDescent="0.4">
      <c r="A2" s="153" t="s">
        <v>0</v>
      </c>
      <c r="B2" s="153"/>
      <c r="C2" s="153"/>
      <c r="D2" s="153"/>
      <c r="E2" s="153"/>
      <c r="F2" s="30"/>
      <c r="G2" s="30"/>
      <c r="I2" s="43"/>
      <c r="J2" s="93" t="s">
        <v>418</v>
      </c>
      <c r="L2" s="34" t="s">
        <v>47</v>
      </c>
      <c r="M2" s="37" t="s">
        <v>48</v>
      </c>
      <c r="N2" s="38" t="s">
        <v>49</v>
      </c>
    </row>
    <row r="3" spans="1:16" ht="26.25" x14ac:dyDescent="0.4">
      <c r="A3" s="43" t="s">
        <v>53</v>
      </c>
      <c r="B3" s="119"/>
      <c r="C3" s="119"/>
      <c r="D3" s="119"/>
      <c r="E3" s="119"/>
      <c r="F3" s="30"/>
      <c r="G3" s="30"/>
      <c r="H3" s="43"/>
      <c r="I3" s="43"/>
      <c r="L3" s="34"/>
      <c r="M3" s="40">
        <f>VLOOKUP($H$6,Vlookup!Q:R,2,0)</f>
        <v>0</v>
      </c>
      <c r="N3" s="38"/>
    </row>
    <row r="4" spans="1:16" ht="75" customHeight="1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6"/>
      <c r="L4" s="39" t="s">
        <v>50</v>
      </c>
      <c r="M4">
        <f>VLOOKUP($M$3,Vlookup!$A:$P,O4,0)</f>
        <v>0</v>
      </c>
      <c r="N4" s="41" t="s">
        <v>43</v>
      </c>
      <c r="O4">
        <v>10</v>
      </c>
      <c r="P4">
        <v>1</v>
      </c>
    </row>
    <row r="5" spans="1:16" x14ac:dyDescent="0.25">
      <c r="L5" s="35" t="s">
        <v>42</v>
      </c>
      <c r="M5">
        <f>VLOOKUP($M$3,Vlookup!$A:$P,O5,0)</f>
        <v>0</v>
      </c>
      <c r="N5" s="42" t="s">
        <v>43</v>
      </c>
      <c r="O5">
        <v>8</v>
      </c>
      <c r="P5">
        <v>1</v>
      </c>
    </row>
    <row r="6" spans="1:16" ht="38.25" x14ac:dyDescent="0.25">
      <c r="A6" s="45" t="s">
        <v>65</v>
      </c>
      <c r="B6" s="45" t="s">
        <v>66</v>
      </c>
      <c r="C6" s="45" t="s">
        <v>67</v>
      </c>
      <c r="D6" s="46" t="s">
        <v>25</v>
      </c>
      <c r="F6" s="157" t="s">
        <v>72</v>
      </c>
      <c r="G6" s="158"/>
      <c r="H6" s="159"/>
      <c r="I6" s="160"/>
      <c r="L6" s="35" t="s">
        <v>40</v>
      </c>
      <c r="M6">
        <f>VLOOKUP($M$3,Vlookup!$A:$P,O6,0)</f>
        <v>0</v>
      </c>
      <c r="N6" s="42" t="s">
        <v>41</v>
      </c>
      <c r="O6">
        <v>8</v>
      </c>
      <c r="P6">
        <v>1</v>
      </c>
    </row>
    <row r="7" spans="1:16" x14ac:dyDescent="0.25">
      <c r="A7" s="32" t="s">
        <v>62</v>
      </c>
      <c r="B7" s="95"/>
      <c r="C7" s="94">
        <f>M13</f>
        <v>0</v>
      </c>
      <c r="D7" s="33">
        <f>B7*C7</f>
        <v>0</v>
      </c>
      <c r="F7" s="161"/>
      <c r="G7" s="162"/>
      <c r="H7" s="162"/>
      <c r="I7" s="163"/>
      <c r="L7" s="35" t="s">
        <v>46</v>
      </c>
      <c r="M7">
        <f>VLOOKUP($M$3,Vlookup!$A:$P,O7,0)</f>
        <v>0</v>
      </c>
      <c r="N7" s="42" t="s">
        <v>43</v>
      </c>
      <c r="O7">
        <v>8</v>
      </c>
      <c r="P7">
        <v>1</v>
      </c>
    </row>
    <row r="8" spans="1:16" x14ac:dyDescent="0.25">
      <c r="A8" s="32" t="s">
        <v>63</v>
      </c>
      <c r="B8" s="47"/>
      <c r="C8" s="94">
        <f>M14</f>
        <v>0</v>
      </c>
      <c r="D8" s="33">
        <f>B8*C8</f>
        <v>0</v>
      </c>
      <c r="F8" s="102" t="s">
        <v>171</v>
      </c>
      <c r="G8" s="94">
        <f>M5</f>
        <v>0</v>
      </c>
      <c r="H8" s="102" t="s">
        <v>122</v>
      </c>
      <c r="I8" s="94">
        <f>M8</f>
        <v>0</v>
      </c>
      <c r="L8" s="35" t="s">
        <v>44</v>
      </c>
      <c r="M8">
        <f>VLOOKUP($M$3,Vlookup!$A:$P,O8,0)</f>
        <v>0</v>
      </c>
      <c r="N8" s="42" t="s">
        <v>43</v>
      </c>
      <c r="O8">
        <v>11</v>
      </c>
      <c r="P8">
        <v>1</v>
      </c>
    </row>
    <row r="9" spans="1:16" x14ac:dyDescent="0.25">
      <c r="A9" s="32" t="s">
        <v>64</v>
      </c>
      <c r="B9" s="47"/>
      <c r="C9" s="94">
        <f>M13</f>
        <v>0</v>
      </c>
      <c r="D9" s="33">
        <f>B9*C9</f>
        <v>0</v>
      </c>
      <c r="F9" s="102" t="s">
        <v>50</v>
      </c>
      <c r="G9" s="94">
        <f>M4</f>
        <v>0</v>
      </c>
      <c r="H9" s="102" t="s">
        <v>415</v>
      </c>
      <c r="I9" s="96"/>
      <c r="L9" s="35" t="s">
        <v>45</v>
      </c>
      <c r="M9">
        <f>VLOOKUP($M$3,Vlookup!$A:$P,O9,0)</f>
        <v>0</v>
      </c>
      <c r="N9" s="42" t="s">
        <v>41</v>
      </c>
      <c r="O9">
        <v>12</v>
      </c>
      <c r="P9">
        <v>1</v>
      </c>
    </row>
    <row r="10" spans="1:16" x14ac:dyDescent="0.25">
      <c r="A10" s="103"/>
      <c r="B10" s="103"/>
      <c r="C10" s="104"/>
      <c r="D10" s="105"/>
      <c r="E10" s="48"/>
      <c r="F10" s="102" t="s">
        <v>172</v>
      </c>
      <c r="G10" s="94">
        <f>M9</f>
        <v>0</v>
      </c>
      <c r="H10" s="102" t="s">
        <v>416</v>
      </c>
      <c r="I10" s="118"/>
      <c r="L10" s="35" t="s">
        <v>51</v>
      </c>
      <c r="M10">
        <f>VLOOKUP($M$3,Vlookup!$A:$P,O10,0)</f>
        <v>0</v>
      </c>
      <c r="N10" s="42" t="s">
        <v>41</v>
      </c>
      <c r="O10">
        <v>12</v>
      </c>
      <c r="P10">
        <v>1</v>
      </c>
    </row>
    <row r="11" spans="1:16" s="48" customFormat="1" x14ac:dyDescent="0.25">
      <c r="A11" s="103"/>
      <c r="B11" s="103"/>
      <c r="C11" s="104"/>
      <c r="D11" s="105"/>
      <c r="F11" s="108"/>
      <c r="G11" s="109"/>
      <c r="H11" s="110"/>
      <c r="I11" s="110"/>
      <c r="J11" s="111"/>
      <c r="L11" s="112" t="s">
        <v>71</v>
      </c>
      <c r="M11" s="113">
        <f>I9</f>
        <v>0</v>
      </c>
      <c r="N11" s="114" t="s">
        <v>43</v>
      </c>
      <c r="P11" s="48">
        <v>2</v>
      </c>
    </row>
    <row r="12" spans="1:16" s="48" customFormat="1" x14ac:dyDescent="0.25">
      <c r="A12" s="106" t="s">
        <v>54</v>
      </c>
      <c r="B12" s="107">
        <f>F12+H12+J12</f>
        <v>0</v>
      </c>
      <c r="C12" s="104"/>
      <c r="D12" s="103" t="s">
        <v>173</v>
      </c>
      <c r="F12" s="107">
        <f>SUM(F15:F23, D7:D9)</f>
        <v>0</v>
      </c>
      <c r="G12" s="109"/>
      <c r="H12" s="107">
        <f>SUM(H15:H23)</f>
        <v>0</v>
      </c>
      <c r="I12" s="110"/>
      <c r="J12" s="107">
        <f>SUM(J15:J23)</f>
        <v>0</v>
      </c>
      <c r="L12" s="112" t="s">
        <v>24</v>
      </c>
      <c r="M12" s="113"/>
      <c r="N12" s="114" t="s">
        <v>41</v>
      </c>
      <c r="P12" s="48">
        <v>3</v>
      </c>
    </row>
    <row r="13" spans="1:16" s="48" customFormat="1" x14ac:dyDescent="0.25">
      <c r="L13" s="112" t="s">
        <v>413</v>
      </c>
      <c r="M13" s="48">
        <f>VLOOKUP($M$3,Vlookup!$A:$P,O13,0)</f>
        <v>0</v>
      </c>
      <c r="N13" s="114"/>
      <c r="O13" s="48">
        <v>14</v>
      </c>
    </row>
    <row r="14" spans="1:16" s="48" customFormat="1" ht="26.25" x14ac:dyDescent="0.25">
      <c r="A14" s="115" t="s">
        <v>36</v>
      </c>
      <c r="B14" s="115" t="s">
        <v>55</v>
      </c>
      <c r="C14" s="115" t="s">
        <v>35</v>
      </c>
      <c r="D14" s="116" t="s">
        <v>37</v>
      </c>
      <c r="E14" s="115" t="s">
        <v>38</v>
      </c>
      <c r="F14" s="115" t="s">
        <v>39</v>
      </c>
      <c r="G14" s="117"/>
      <c r="H14" s="115" t="s">
        <v>170</v>
      </c>
      <c r="I14" s="117"/>
      <c r="J14" s="115" t="s">
        <v>417</v>
      </c>
      <c r="L14" s="112" t="s">
        <v>414</v>
      </c>
      <c r="M14" s="48">
        <f>VLOOKUP($M$3,Vlookup!$A:$P,O14,0)</f>
        <v>0</v>
      </c>
      <c r="N14" s="114"/>
      <c r="O14" s="48">
        <v>15</v>
      </c>
    </row>
    <row r="15" spans="1:16" x14ac:dyDescent="0.25">
      <c r="A15" s="97" t="s">
        <v>50</v>
      </c>
      <c r="B15" s="97"/>
      <c r="C15" s="98"/>
      <c r="D15" s="101">
        <f>VLOOKUP(A15,L:M,2,0)</f>
        <v>0</v>
      </c>
      <c r="E15" s="98"/>
      <c r="F15" s="101">
        <f>IF(G15=2,0,(IF(G15=1,D15*C15,0)+IF(I15="Y",C15*D15*$I$10,0)))</f>
        <v>0</v>
      </c>
      <c r="G15" s="99">
        <f>VLOOKUP(A15,L:P,5,0)</f>
        <v>1</v>
      </c>
      <c r="H15" s="101">
        <f>IF(G15=1,0,IF(G15=2,D15*C15,0)+IF(I15="Y",C15*D15*$I$10,0))</f>
        <v>0</v>
      </c>
      <c r="I15" s="99" t="str">
        <f>IF(E15="Y", VLOOKUP(A15,L:N,3,0), "N")</f>
        <v>N</v>
      </c>
      <c r="J15" s="100"/>
      <c r="L15" s="35">
        <v>0</v>
      </c>
      <c r="M15" s="36"/>
      <c r="N15" s="42"/>
    </row>
    <row r="16" spans="1:16" x14ac:dyDescent="0.25">
      <c r="A16" s="97" t="s">
        <v>42</v>
      </c>
      <c r="B16" s="97"/>
      <c r="C16" s="98"/>
      <c r="D16" s="101">
        <f t="shared" ref="D16:D23" si="0">VLOOKUP(A16,L:M,2,0)</f>
        <v>0</v>
      </c>
      <c r="E16" s="98"/>
      <c r="F16" s="101">
        <f t="shared" ref="F16:F23" si="1">IF(G16=2,0,(IF(G16=1,D16*C16,0)+IF(I16="Y",C16*D16*$I$10,0)))</f>
        <v>0</v>
      </c>
      <c r="G16" s="99">
        <f t="shared" ref="G16:G23" si="2">VLOOKUP(A16,L:P,5,0)</f>
        <v>1</v>
      </c>
      <c r="H16" s="101">
        <f t="shared" ref="H16:H23" si="3">IF(G16=1,0,IF(G16=2,D16*C16,0)+IF(I16="Y",C16*D16*$I$10,0))</f>
        <v>0</v>
      </c>
      <c r="I16" s="99" t="str">
        <f t="shared" ref="I16:I23" si="4">IF(E16="Y", VLOOKUP(A16,L:N,3,0), "N")</f>
        <v>N</v>
      </c>
      <c r="J16" s="100"/>
      <c r="L16" s="30"/>
      <c r="M16" s="36"/>
      <c r="N16" s="42"/>
    </row>
    <row r="17" spans="1:14" x14ac:dyDescent="0.25">
      <c r="A17" s="97" t="s">
        <v>40</v>
      </c>
      <c r="B17" s="97"/>
      <c r="C17" s="98"/>
      <c r="D17" s="101">
        <f t="shared" si="0"/>
        <v>0</v>
      </c>
      <c r="E17" s="98"/>
      <c r="F17" s="101">
        <f t="shared" si="1"/>
        <v>0</v>
      </c>
      <c r="G17" s="99">
        <f t="shared" si="2"/>
        <v>1</v>
      </c>
      <c r="H17" s="101">
        <f t="shared" si="3"/>
        <v>0</v>
      </c>
      <c r="I17" s="99" t="str">
        <f t="shared" si="4"/>
        <v>N</v>
      </c>
      <c r="J17" s="100"/>
      <c r="L17" s="31" t="s">
        <v>52</v>
      </c>
      <c r="M17" s="36"/>
      <c r="N17" s="42"/>
    </row>
    <row r="18" spans="1:14" x14ac:dyDescent="0.25">
      <c r="A18" s="97" t="s">
        <v>46</v>
      </c>
      <c r="B18" s="97"/>
      <c r="C18" s="98"/>
      <c r="D18" s="101">
        <f t="shared" si="0"/>
        <v>0</v>
      </c>
      <c r="E18" s="98"/>
      <c r="F18" s="101">
        <f t="shared" si="1"/>
        <v>0</v>
      </c>
      <c r="G18" s="99">
        <f t="shared" si="2"/>
        <v>1</v>
      </c>
      <c r="H18" s="101">
        <f t="shared" si="3"/>
        <v>0</v>
      </c>
      <c r="I18" s="99" t="str">
        <f t="shared" si="4"/>
        <v>N</v>
      </c>
      <c r="J18" s="100"/>
      <c r="L18" s="30" t="s">
        <v>43</v>
      </c>
      <c r="M18" s="30"/>
      <c r="N18" s="30"/>
    </row>
    <row r="19" spans="1:14" x14ac:dyDescent="0.25">
      <c r="A19" s="97" t="s">
        <v>44</v>
      </c>
      <c r="B19" s="97"/>
      <c r="C19" s="98"/>
      <c r="D19" s="101">
        <f t="shared" si="0"/>
        <v>0</v>
      </c>
      <c r="E19" s="98"/>
      <c r="F19" s="101">
        <f t="shared" si="1"/>
        <v>0</v>
      </c>
      <c r="G19" s="99">
        <f t="shared" si="2"/>
        <v>1</v>
      </c>
      <c r="H19" s="101">
        <f t="shared" si="3"/>
        <v>0</v>
      </c>
      <c r="I19" s="99" t="str">
        <f t="shared" si="4"/>
        <v>N</v>
      </c>
      <c r="J19" s="100"/>
      <c r="L19" s="30" t="s">
        <v>41</v>
      </c>
      <c r="M19" s="30"/>
      <c r="N19" s="30"/>
    </row>
    <row r="20" spans="1:14" x14ac:dyDescent="0.25">
      <c r="A20" s="97" t="s">
        <v>45</v>
      </c>
      <c r="B20" s="97"/>
      <c r="C20" s="98"/>
      <c r="D20" s="101">
        <f t="shared" si="0"/>
        <v>0</v>
      </c>
      <c r="E20" s="98"/>
      <c r="F20" s="101">
        <f t="shared" si="1"/>
        <v>0</v>
      </c>
      <c r="G20" s="99">
        <f t="shared" si="2"/>
        <v>1</v>
      </c>
      <c r="H20" s="101">
        <f t="shared" si="3"/>
        <v>0</v>
      </c>
      <c r="I20" s="99" t="str">
        <f t="shared" si="4"/>
        <v>N</v>
      </c>
      <c r="J20" s="100"/>
      <c r="M20" s="30"/>
      <c r="N20" s="30"/>
    </row>
    <row r="21" spans="1:14" x14ac:dyDescent="0.25">
      <c r="A21" s="97" t="s">
        <v>51</v>
      </c>
      <c r="B21" s="97"/>
      <c r="C21" s="98"/>
      <c r="D21" s="101">
        <f t="shared" si="0"/>
        <v>0</v>
      </c>
      <c r="E21" s="98"/>
      <c r="F21" s="101">
        <f t="shared" si="1"/>
        <v>0</v>
      </c>
      <c r="G21" s="99">
        <f t="shared" si="2"/>
        <v>1</v>
      </c>
      <c r="H21" s="101">
        <f t="shared" si="3"/>
        <v>0</v>
      </c>
      <c r="I21" s="99" t="str">
        <f t="shared" si="4"/>
        <v>N</v>
      </c>
      <c r="J21" s="100"/>
      <c r="M21" s="30"/>
      <c r="N21" s="30"/>
    </row>
    <row r="22" spans="1:14" x14ac:dyDescent="0.25">
      <c r="A22" s="97" t="s">
        <v>71</v>
      </c>
      <c r="B22" s="97"/>
      <c r="C22" s="98"/>
      <c r="D22" s="101">
        <f t="shared" si="0"/>
        <v>0</v>
      </c>
      <c r="E22" s="98"/>
      <c r="F22" s="101">
        <f t="shared" si="1"/>
        <v>0</v>
      </c>
      <c r="G22" s="99">
        <f t="shared" si="2"/>
        <v>2</v>
      </c>
      <c r="H22" s="101">
        <f t="shared" si="3"/>
        <v>0</v>
      </c>
      <c r="I22" s="99" t="str">
        <f t="shared" si="4"/>
        <v>N</v>
      </c>
      <c r="J22" s="100"/>
    </row>
    <row r="23" spans="1:14" x14ac:dyDescent="0.25">
      <c r="A23" s="97" t="s">
        <v>24</v>
      </c>
      <c r="B23" s="97"/>
      <c r="C23" s="98"/>
      <c r="D23" s="101">
        <f t="shared" si="0"/>
        <v>0</v>
      </c>
      <c r="E23" s="98"/>
      <c r="F23" s="101">
        <f t="shared" si="1"/>
        <v>0</v>
      </c>
      <c r="G23" s="99">
        <f t="shared" si="2"/>
        <v>3</v>
      </c>
      <c r="H23" s="101">
        <f t="shared" si="3"/>
        <v>0</v>
      </c>
      <c r="I23" s="99" t="str">
        <f t="shared" si="4"/>
        <v>N</v>
      </c>
      <c r="J23" s="100"/>
    </row>
    <row r="29" spans="1:14" x14ac:dyDescent="0.25">
      <c r="L29" t="s">
        <v>127</v>
      </c>
    </row>
    <row r="30" spans="1:14" x14ac:dyDescent="0.25">
      <c r="L30" t="s">
        <v>128</v>
      </c>
    </row>
    <row r="31" spans="1:14" x14ac:dyDescent="0.25">
      <c r="L31" t="s">
        <v>64</v>
      </c>
    </row>
  </sheetData>
  <sheetProtection algorithmName="SHA-512" hashValue="AtTh21dnfab5mF5c9tEjfLIEOmrfgJAJErH8O8JySFfJjI7AqUnqncxYDNMsGzsoFaG3tJ2qpVsuUrmjQFql7A==" saltValue="r78yaNtGXTzIPyFKM91qpQ==" spinCount="100000" sheet="1" objects="1" scenarios="1"/>
  <mergeCells count="5">
    <mergeCell ref="A2:E2"/>
    <mergeCell ref="A4:J4"/>
    <mergeCell ref="F6:G6"/>
    <mergeCell ref="H6:I6"/>
    <mergeCell ref="F7:I7"/>
  </mergeCells>
  <conditionalFormatting sqref="F15:F23 H15:H23">
    <cfRule type="cellIs" dxfId="5" priority="1" stopIfTrue="1" operator="equal">
      <formula>0</formula>
    </cfRule>
  </conditionalFormatting>
  <dataValidations count="2">
    <dataValidation type="list" allowBlank="1" showInputMessage="1" showErrorMessage="1" sqref="E15:E23" xr:uid="{00000000-0002-0000-0600-000000000000}">
      <formula1>$L$18:$L$19</formula1>
    </dataValidation>
    <dataValidation type="list" allowBlank="1" showInputMessage="1" showErrorMessage="1" sqref="A15:A65536" xr:uid="{00000000-0002-0000-0600-000001000000}">
      <formula1>$L$4:$L$12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120"/>
  <sheetViews>
    <sheetView showGridLines="0" zoomScale="90" zoomScaleNormal="90" workbookViewId="0">
      <selection activeCell="A4" sqref="A4:J4"/>
    </sheetView>
  </sheetViews>
  <sheetFormatPr defaultRowHeight="15" x14ac:dyDescent="0.25"/>
  <cols>
    <col min="1" max="1" width="22.5703125" customWidth="1"/>
    <col min="2" max="2" width="38.5703125" customWidth="1"/>
    <col min="3" max="3" width="9.140625" customWidth="1"/>
    <col min="4" max="5" width="9.42578125" customWidth="1"/>
    <col min="6" max="6" width="23" bestFit="1" customWidth="1"/>
    <col min="7" max="7" width="8.28515625" customWidth="1"/>
    <col min="8" max="8" width="23.7109375" bestFit="1" customWidth="1"/>
    <col min="9" max="9" width="9.28515625" customWidth="1"/>
    <col min="10" max="10" width="25" customWidth="1"/>
    <col min="12" max="12" width="20.5703125" hidden="1" customWidth="1"/>
    <col min="13" max="14" width="33.28515625" hidden="1" customWidth="1"/>
    <col min="15" max="16" width="0" hidden="1" customWidth="1"/>
  </cols>
  <sheetData>
    <row r="1" spans="1:16" x14ac:dyDescent="0.25">
      <c r="A1" s="27"/>
      <c r="B1" s="28"/>
      <c r="C1" s="28"/>
      <c r="D1" s="29"/>
      <c r="E1" s="28"/>
      <c r="F1" s="30"/>
      <c r="G1" s="30"/>
      <c r="H1" s="30"/>
      <c r="I1" s="30"/>
      <c r="J1" s="30"/>
    </row>
    <row r="2" spans="1:16" ht="26.25" x14ac:dyDescent="0.4">
      <c r="A2" s="153" t="s">
        <v>0</v>
      </c>
      <c r="B2" s="153"/>
      <c r="C2" s="153"/>
      <c r="D2" s="153"/>
      <c r="E2" s="153"/>
      <c r="F2" s="30"/>
      <c r="G2" s="30"/>
      <c r="I2" s="43"/>
      <c r="J2" s="93" t="s">
        <v>56</v>
      </c>
      <c r="L2" s="34" t="s">
        <v>47</v>
      </c>
      <c r="M2" s="37" t="s">
        <v>48</v>
      </c>
      <c r="N2" s="38" t="s">
        <v>49</v>
      </c>
    </row>
    <row r="3" spans="1:16" ht="26.25" x14ac:dyDescent="0.4">
      <c r="A3" s="43" t="s">
        <v>53</v>
      </c>
      <c r="B3" s="44"/>
      <c r="C3" s="44"/>
      <c r="D3" s="44"/>
      <c r="E3" s="44"/>
      <c r="F3" s="30"/>
      <c r="G3" s="30"/>
      <c r="H3" s="43"/>
      <c r="I3" s="43"/>
      <c r="L3" s="34"/>
      <c r="M3" s="40">
        <f>VLOOKUP($H$6,Vlookup!Q:R,2,0)</f>
        <v>0</v>
      </c>
      <c r="N3" s="38"/>
    </row>
    <row r="4" spans="1:16" ht="75" customHeight="1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6"/>
      <c r="L4" s="39" t="s">
        <v>50</v>
      </c>
      <c r="M4">
        <f>VLOOKUP($M$3,Vlookup!$A:$P,O4,0)</f>
        <v>0</v>
      </c>
      <c r="N4" s="41" t="s">
        <v>43</v>
      </c>
      <c r="O4">
        <v>10</v>
      </c>
      <c r="P4">
        <v>1</v>
      </c>
    </row>
    <row r="5" spans="1:16" x14ac:dyDescent="0.25">
      <c r="L5" s="35" t="s">
        <v>42</v>
      </c>
      <c r="M5">
        <f>VLOOKUP($M$3,Vlookup!$A:$P,O5,0)</f>
        <v>0</v>
      </c>
      <c r="N5" s="42" t="s">
        <v>43</v>
      </c>
      <c r="O5">
        <v>8</v>
      </c>
      <c r="P5">
        <v>1</v>
      </c>
    </row>
    <row r="6" spans="1:16" ht="38.25" x14ac:dyDescent="0.25">
      <c r="A6" s="45" t="s">
        <v>65</v>
      </c>
      <c r="B6" s="45" t="s">
        <v>66</v>
      </c>
      <c r="C6" s="45" t="s">
        <v>67</v>
      </c>
      <c r="D6" s="46" t="s">
        <v>25</v>
      </c>
      <c r="F6" s="157" t="s">
        <v>72</v>
      </c>
      <c r="G6" s="158"/>
      <c r="H6" s="159"/>
      <c r="I6" s="160"/>
      <c r="L6" s="35" t="s">
        <v>40</v>
      </c>
      <c r="M6">
        <f>VLOOKUP($M$3,Vlookup!$A:$P,O6,0)</f>
        <v>0</v>
      </c>
      <c r="N6" s="42" t="s">
        <v>41</v>
      </c>
      <c r="O6">
        <v>8</v>
      </c>
      <c r="P6">
        <v>1</v>
      </c>
    </row>
    <row r="7" spans="1:16" x14ac:dyDescent="0.25">
      <c r="A7" s="32" t="s">
        <v>62</v>
      </c>
      <c r="B7" s="95"/>
      <c r="C7" s="94">
        <f>M13</f>
        <v>0</v>
      </c>
      <c r="D7" s="33">
        <f>B7*C7</f>
        <v>0</v>
      </c>
      <c r="F7" s="161"/>
      <c r="G7" s="162"/>
      <c r="H7" s="162"/>
      <c r="I7" s="163"/>
      <c r="L7" s="35" t="s">
        <v>46</v>
      </c>
      <c r="M7">
        <f>VLOOKUP($M$3,Vlookup!$A:$P,O7,0)</f>
        <v>0</v>
      </c>
      <c r="N7" s="42" t="s">
        <v>43</v>
      </c>
      <c r="O7">
        <v>8</v>
      </c>
      <c r="P7">
        <v>1</v>
      </c>
    </row>
    <row r="8" spans="1:16" x14ac:dyDescent="0.25">
      <c r="A8" s="32" t="s">
        <v>63</v>
      </c>
      <c r="B8" s="47"/>
      <c r="C8" s="94">
        <f>M14</f>
        <v>0</v>
      </c>
      <c r="D8" s="33">
        <f>B8*C8</f>
        <v>0</v>
      </c>
      <c r="F8" s="102" t="s">
        <v>171</v>
      </c>
      <c r="G8" s="94">
        <f>M5</f>
        <v>0</v>
      </c>
      <c r="H8" s="102" t="s">
        <v>122</v>
      </c>
      <c r="I8" s="94">
        <f>M8</f>
        <v>0</v>
      </c>
      <c r="L8" s="35" t="s">
        <v>44</v>
      </c>
      <c r="M8">
        <f>VLOOKUP($M$3,Vlookup!$A:$P,O8,0)</f>
        <v>0</v>
      </c>
      <c r="N8" s="42" t="s">
        <v>43</v>
      </c>
      <c r="O8">
        <v>11</v>
      </c>
      <c r="P8">
        <v>1</v>
      </c>
    </row>
    <row r="9" spans="1:16" x14ac:dyDescent="0.25">
      <c r="A9" s="32" t="s">
        <v>64</v>
      </c>
      <c r="B9" s="47"/>
      <c r="C9" s="94">
        <f>M13</f>
        <v>0</v>
      </c>
      <c r="D9" s="33">
        <f>B9*C9</f>
        <v>0</v>
      </c>
      <c r="F9" s="102" t="s">
        <v>50</v>
      </c>
      <c r="G9" s="94">
        <f>M4</f>
        <v>0</v>
      </c>
      <c r="H9" s="102" t="s">
        <v>415</v>
      </c>
      <c r="I9" s="96"/>
      <c r="L9" s="35" t="s">
        <v>45</v>
      </c>
      <c r="M9">
        <f>VLOOKUP($M$3,Vlookup!$A:$P,O9,0)</f>
        <v>0</v>
      </c>
      <c r="N9" s="42" t="s">
        <v>41</v>
      </c>
      <c r="O9">
        <v>12</v>
      </c>
      <c r="P9">
        <v>1</v>
      </c>
    </row>
    <row r="10" spans="1:16" x14ac:dyDescent="0.25">
      <c r="A10" s="103"/>
      <c r="B10" s="103"/>
      <c r="C10" s="104"/>
      <c r="D10" s="105"/>
      <c r="E10" s="48"/>
      <c r="F10" s="102" t="s">
        <v>172</v>
      </c>
      <c r="G10" s="94">
        <f>M9</f>
        <v>0</v>
      </c>
      <c r="H10" s="102" t="s">
        <v>416</v>
      </c>
      <c r="I10" s="118"/>
      <c r="L10" s="35" t="s">
        <v>51</v>
      </c>
      <c r="M10">
        <f>VLOOKUP($M$3,Vlookup!$A:$P,O10,0)</f>
        <v>0</v>
      </c>
      <c r="N10" s="42" t="s">
        <v>41</v>
      </c>
      <c r="O10">
        <v>12</v>
      </c>
      <c r="P10">
        <v>1</v>
      </c>
    </row>
    <row r="11" spans="1:16" s="48" customFormat="1" x14ac:dyDescent="0.25">
      <c r="A11" s="103"/>
      <c r="B11" s="103"/>
      <c r="C11" s="104"/>
      <c r="D11" s="105"/>
      <c r="F11" s="108"/>
      <c r="G11" s="109"/>
      <c r="H11" s="110"/>
      <c r="I11" s="110"/>
      <c r="J11" s="111"/>
      <c r="L11" s="112" t="s">
        <v>71</v>
      </c>
      <c r="M11" s="113">
        <f>I9</f>
        <v>0</v>
      </c>
      <c r="N11" s="114" t="s">
        <v>43</v>
      </c>
      <c r="P11" s="48">
        <v>2</v>
      </c>
    </row>
    <row r="12" spans="1:16" s="48" customFormat="1" x14ac:dyDescent="0.25">
      <c r="A12" s="106" t="s">
        <v>54</v>
      </c>
      <c r="B12" s="107">
        <f>F12+H12+J12</f>
        <v>0</v>
      </c>
      <c r="C12" s="104"/>
      <c r="D12" s="103" t="s">
        <v>173</v>
      </c>
      <c r="F12" s="107">
        <f>SUM(F15:F23, D7:D9)</f>
        <v>0</v>
      </c>
      <c r="G12" s="109"/>
      <c r="H12" s="107">
        <f>SUM(H15:H23)</f>
        <v>0</v>
      </c>
      <c r="I12" s="110"/>
      <c r="J12" s="107">
        <f>SUM(J15:J23)</f>
        <v>0</v>
      </c>
      <c r="L12" s="112" t="s">
        <v>24</v>
      </c>
      <c r="M12" s="113"/>
      <c r="N12" s="114" t="s">
        <v>41</v>
      </c>
      <c r="P12" s="48">
        <v>3</v>
      </c>
    </row>
    <row r="13" spans="1:16" s="48" customFormat="1" x14ac:dyDescent="0.25">
      <c r="L13" s="112" t="s">
        <v>413</v>
      </c>
      <c r="M13" s="48">
        <f>VLOOKUP($M$3,Vlookup!$A:$P,O13,0)</f>
        <v>0</v>
      </c>
      <c r="N13" s="114"/>
      <c r="O13" s="48">
        <v>14</v>
      </c>
    </row>
    <row r="14" spans="1:16" s="48" customFormat="1" ht="26.25" x14ac:dyDescent="0.25">
      <c r="A14" s="115" t="s">
        <v>36</v>
      </c>
      <c r="B14" s="115" t="s">
        <v>55</v>
      </c>
      <c r="C14" s="115" t="s">
        <v>35</v>
      </c>
      <c r="D14" s="116" t="s">
        <v>37</v>
      </c>
      <c r="E14" s="115" t="s">
        <v>38</v>
      </c>
      <c r="F14" s="115" t="s">
        <v>39</v>
      </c>
      <c r="G14" s="117"/>
      <c r="H14" s="115" t="s">
        <v>170</v>
      </c>
      <c r="I14" s="117"/>
      <c r="J14" s="115" t="s">
        <v>417</v>
      </c>
      <c r="L14" s="112" t="s">
        <v>414</v>
      </c>
      <c r="M14" s="48">
        <f>VLOOKUP($M$3,Vlookup!$A:$P,O14,0)</f>
        <v>0</v>
      </c>
      <c r="N14" s="114"/>
      <c r="O14" s="48">
        <v>15</v>
      </c>
    </row>
    <row r="15" spans="1:16" x14ac:dyDescent="0.25">
      <c r="A15" s="97"/>
      <c r="B15" s="97"/>
      <c r="C15" s="98"/>
      <c r="D15" s="101">
        <f>VLOOKUP(A15,L:M,2,0)</f>
        <v>0</v>
      </c>
      <c r="E15" s="98"/>
      <c r="F15" s="101">
        <f>IF(G15=2,0,(IF(G15=1,D15*C15,0)+IF(I15="Y",C15*D15*$I$10,0)))</f>
        <v>0</v>
      </c>
      <c r="G15" s="99">
        <f>VLOOKUP(A15,L:P,5,0)</f>
        <v>0</v>
      </c>
      <c r="H15" s="101">
        <f>IF(G15=1,0,IF(G15=2,D15*C15,0)+IF(I15="Y",C15*D15*$I$10,0))</f>
        <v>0</v>
      </c>
      <c r="I15" s="99" t="str">
        <f>IF(E15="Y", VLOOKUP(A15,L:N,3,0), "N")</f>
        <v>N</v>
      </c>
      <c r="J15" s="100"/>
      <c r="L15" s="35">
        <v>0</v>
      </c>
      <c r="M15" s="36"/>
      <c r="N15" s="42"/>
    </row>
    <row r="16" spans="1:16" x14ac:dyDescent="0.25">
      <c r="A16" s="97"/>
      <c r="B16" s="97"/>
      <c r="C16" s="98"/>
      <c r="D16" s="101">
        <f t="shared" ref="D16:D23" si="0">VLOOKUP(A16,L:M,2,0)</f>
        <v>0</v>
      </c>
      <c r="E16" s="98"/>
      <c r="F16" s="101">
        <f t="shared" ref="F16:F23" si="1">IF(G16=2,0,(IF(G16=1,D16*C16,0)+IF(I16="Y",C16*D16*$I$10,0)))</f>
        <v>0</v>
      </c>
      <c r="G16" s="99">
        <f t="shared" ref="G16:G23" si="2">VLOOKUP(A16,L:P,5,0)</f>
        <v>0</v>
      </c>
      <c r="H16" s="101">
        <f t="shared" ref="H16:H23" si="3">IF(G16=1,0,IF(G16=2,D16*C16,0)+IF(I16="Y",C16*D16*$I$10,0))</f>
        <v>0</v>
      </c>
      <c r="I16" s="99" t="str">
        <f t="shared" ref="I16:I23" si="4">IF(E16="Y", VLOOKUP(A16,L:N,3,0), "N")</f>
        <v>N</v>
      </c>
      <c r="J16" s="100"/>
      <c r="L16" s="30"/>
      <c r="M16" s="36"/>
      <c r="N16" s="42"/>
    </row>
    <row r="17" spans="1:14" x14ac:dyDescent="0.25">
      <c r="A17" s="97"/>
      <c r="B17" s="97"/>
      <c r="C17" s="98"/>
      <c r="D17" s="101">
        <f t="shared" si="0"/>
        <v>0</v>
      </c>
      <c r="E17" s="98"/>
      <c r="F17" s="101">
        <f t="shared" si="1"/>
        <v>0</v>
      </c>
      <c r="G17" s="99">
        <f t="shared" si="2"/>
        <v>0</v>
      </c>
      <c r="H17" s="101">
        <f t="shared" si="3"/>
        <v>0</v>
      </c>
      <c r="I17" s="99" t="str">
        <f t="shared" si="4"/>
        <v>N</v>
      </c>
      <c r="J17" s="100"/>
      <c r="L17" s="31" t="s">
        <v>52</v>
      </c>
      <c r="M17" s="36"/>
      <c r="N17" s="42"/>
    </row>
    <row r="18" spans="1:14" x14ac:dyDescent="0.25">
      <c r="A18" s="97"/>
      <c r="B18" s="97"/>
      <c r="C18" s="98"/>
      <c r="D18" s="101">
        <f t="shared" si="0"/>
        <v>0</v>
      </c>
      <c r="E18" s="98"/>
      <c r="F18" s="101">
        <f t="shared" si="1"/>
        <v>0</v>
      </c>
      <c r="G18" s="99">
        <f t="shared" si="2"/>
        <v>0</v>
      </c>
      <c r="H18" s="101">
        <f t="shared" si="3"/>
        <v>0</v>
      </c>
      <c r="I18" s="99" t="str">
        <f t="shared" si="4"/>
        <v>N</v>
      </c>
      <c r="J18" s="100"/>
      <c r="L18" s="30" t="s">
        <v>43</v>
      </c>
      <c r="M18" s="30"/>
      <c r="N18" s="30"/>
    </row>
    <row r="19" spans="1:14" x14ac:dyDescent="0.25">
      <c r="A19" s="97"/>
      <c r="B19" s="97"/>
      <c r="C19" s="98"/>
      <c r="D19" s="101">
        <f t="shared" si="0"/>
        <v>0</v>
      </c>
      <c r="E19" s="98"/>
      <c r="F19" s="101">
        <f t="shared" si="1"/>
        <v>0</v>
      </c>
      <c r="G19" s="99">
        <f t="shared" si="2"/>
        <v>0</v>
      </c>
      <c r="H19" s="101">
        <f t="shared" si="3"/>
        <v>0</v>
      </c>
      <c r="I19" s="99" t="str">
        <f t="shared" si="4"/>
        <v>N</v>
      </c>
      <c r="J19" s="100"/>
      <c r="L19" s="30" t="s">
        <v>41</v>
      </c>
      <c r="M19" s="30"/>
      <c r="N19" s="30"/>
    </row>
    <row r="20" spans="1:14" x14ac:dyDescent="0.25">
      <c r="A20" s="97"/>
      <c r="B20" s="97"/>
      <c r="C20" s="98"/>
      <c r="D20" s="101">
        <f t="shared" si="0"/>
        <v>0</v>
      </c>
      <c r="E20" s="98"/>
      <c r="F20" s="101">
        <f t="shared" si="1"/>
        <v>0</v>
      </c>
      <c r="G20" s="99">
        <f t="shared" si="2"/>
        <v>0</v>
      </c>
      <c r="H20" s="101">
        <f t="shared" si="3"/>
        <v>0</v>
      </c>
      <c r="I20" s="99" t="str">
        <f t="shared" si="4"/>
        <v>N</v>
      </c>
      <c r="J20" s="100"/>
      <c r="M20" s="30"/>
      <c r="N20" s="30"/>
    </row>
    <row r="21" spans="1:14" x14ac:dyDescent="0.25">
      <c r="A21" s="97"/>
      <c r="B21" s="97"/>
      <c r="C21" s="98"/>
      <c r="D21" s="101">
        <f t="shared" si="0"/>
        <v>0</v>
      </c>
      <c r="E21" s="98"/>
      <c r="F21" s="101">
        <f t="shared" si="1"/>
        <v>0</v>
      </c>
      <c r="G21" s="99">
        <f t="shared" si="2"/>
        <v>0</v>
      </c>
      <c r="H21" s="101">
        <f t="shared" si="3"/>
        <v>0</v>
      </c>
      <c r="I21" s="99" t="str">
        <f t="shared" si="4"/>
        <v>N</v>
      </c>
      <c r="J21" s="100"/>
      <c r="M21" s="30"/>
      <c r="N21" s="30"/>
    </row>
    <row r="22" spans="1:14" x14ac:dyDescent="0.25">
      <c r="A22" s="97"/>
      <c r="B22" s="97"/>
      <c r="C22" s="98"/>
      <c r="D22" s="101">
        <f t="shared" si="0"/>
        <v>0</v>
      </c>
      <c r="E22" s="98"/>
      <c r="F22" s="101">
        <f t="shared" si="1"/>
        <v>0</v>
      </c>
      <c r="G22" s="99">
        <f t="shared" si="2"/>
        <v>0</v>
      </c>
      <c r="H22" s="101">
        <f t="shared" si="3"/>
        <v>0</v>
      </c>
      <c r="I22" s="99" t="str">
        <f t="shared" si="4"/>
        <v>N</v>
      </c>
      <c r="J22" s="100"/>
    </row>
    <row r="23" spans="1:14" x14ac:dyDescent="0.25">
      <c r="A23" s="97"/>
      <c r="B23" s="97"/>
      <c r="C23" s="98"/>
      <c r="D23" s="101">
        <f t="shared" si="0"/>
        <v>0</v>
      </c>
      <c r="E23" s="98"/>
      <c r="F23" s="101">
        <f t="shared" si="1"/>
        <v>0</v>
      </c>
      <c r="G23" s="99">
        <f t="shared" si="2"/>
        <v>0</v>
      </c>
      <c r="H23" s="101">
        <f t="shared" si="3"/>
        <v>0</v>
      </c>
      <c r="I23" s="99" t="str">
        <f t="shared" si="4"/>
        <v>N</v>
      </c>
      <c r="J23" s="100"/>
    </row>
    <row r="24" spans="1:14" x14ac:dyDescent="0.25">
      <c r="A24" s="97"/>
      <c r="B24" s="97"/>
      <c r="C24" s="98"/>
      <c r="D24" s="101">
        <f t="shared" ref="D24:D87" si="5">VLOOKUP(A24,L:M,2,0)</f>
        <v>0</v>
      </c>
      <c r="E24" s="98"/>
      <c r="F24" s="101">
        <f t="shared" ref="F24:F87" si="6">IF(G24=2,0,(IF(G24=1,D24*C24,0)+IF(I24="Y",C24*D24*$I$10,0)))</f>
        <v>0</v>
      </c>
      <c r="G24" s="99">
        <f t="shared" ref="G24:G87" si="7">VLOOKUP(A24,L:P,5,0)</f>
        <v>0</v>
      </c>
      <c r="H24" s="101">
        <f t="shared" ref="H24:H87" si="8">IF(G24=1,0,IF(G24=2,D24*C24,0)+IF(I24="Y",C24*D24*$I$10,0))</f>
        <v>0</v>
      </c>
      <c r="I24" s="99" t="str">
        <f t="shared" ref="I24:I87" si="9">IF(E24="Y", VLOOKUP(A24,L:N,3,0), "N")</f>
        <v>N</v>
      </c>
      <c r="J24" s="100"/>
    </row>
    <row r="25" spans="1:14" x14ac:dyDescent="0.25">
      <c r="A25" s="97"/>
      <c r="B25" s="97"/>
      <c r="C25" s="98"/>
      <c r="D25" s="101">
        <f t="shared" si="5"/>
        <v>0</v>
      </c>
      <c r="E25" s="98"/>
      <c r="F25" s="101">
        <f t="shared" si="6"/>
        <v>0</v>
      </c>
      <c r="G25" s="99">
        <f t="shared" si="7"/>
        <v>0</v>
      </c>
      <c r="H25" s="101">
        <f t="shared" si="8"/>
        <v>0</v>
      </c>
      <c r="I25" s="99" t="str">
        <f t="shared" si="9"/>
        <v>N</v>
      </c>
      <c r="J25" s="100"/>
    </row>
    <row r="26" spans="1:14" x14ac:dyDescent="0.25">
      <c r="A26" s="97"/>
      <c r="B26" s="97"/>
      <c r="C26" s="98"/>
      <c r="D26" s="101">
        <f t="shared" si="5"/>
        <v>0</v>
      </c>
      <c r="E26" s="98"/>
      <c r="F26" s="101">
        <f t="shared" si="6"/>
        <v>0</v>
      </c>
      <c r="G26" s="99">
        <f t="shared" si="7"/>
        <v>0</v>
      </c>
      <c r="H26" s="101">
        <f t="shared" si="8"/>
        <v>0</v>
      </c>
      <c r="I26" s="99" t="str">
        <f t="shared" si="9"/>
        <v>N</v>
      </c>
      <c r="J26" s="100"/>
    </row>
    <row r="27" spans="1:14" x14ac:dyDescent="0.25">
      <c r="A27" s="97"/>
      <c r="B27" s="97"/>
      <c r="C27" s="98"/>
      <c r="D27" s="101">
        <f t="shared" si="5"/>
        <v>0</v>
      </c>
      <c r="E27" s="98"/>
      <c r="F27" s="101">
        <f t="shared" si="6"/>
        <v>0</v>
      </c>
      <c r="G27" s="99">
        <f t="shared" si="7"/>
        <v>0</v>
      </c>
      <c r="H27" s="101">
        <f t="shared" si="8"/>
        <v>0</v>
      </c>
      <c r="I27" s="99" t="str">
        <f t="shared" si="9"/>
        <v>N</v>
      </c>
      <c r="J27" s="100"/>
    </row>
    <row r="28" spans="1:14" x14ac:dyDescent="0.25">
      <c r="A28" s="97"/>
      <c r="B28" s="97"/>
      <c r="C28" s="98"/>
      <c r="D28" s="101">
        <f t="shared" si="5"/>
        <v>0</v>
      </c>
      <c r="E28" s="98"/>
      <c r="F28" s="101">
        <f t="shared" si="6"/>
        <v>0</v>
      </c>
      <c r="G28" s="99">
        <f t="shared" si="7"/>
        <v>0</v>
      </c>
      <c r="H28" s="101">
        <f t="shared" si="8"/>
        <v>0</v>
      </c>
      <c r="I28" s="99" t="str">
        <f t="shared" si="9"/>
        <v>N</v>
      </c>
      <c r="J28" s="100"/>
    </row>
    <row r="29" spans="1:14" x14ac:dyDescent="0.25">
      <c r="A29" s="97"/>
      <c r="B29" s="97"/>
      <c r="C29" s="98"/>
      <c r="D29" s="101">
        <f t="shared" si="5"/>
        <v>0</v>
      </c>
      <c r="E29" s="98"/>
      <c r="F29" s="101">
        <f t="shared" si="6"/>
        <v>0</v>
      </c>
      <c r="G29" s="99">
        <f t="shared" si="7"/>
        <v>0</v>
      </c>
      <c r="H29" s="101">
        <f t="shared" si="8"/>
        <v>0</v>
      </c>
      <c r="I29" s="99" t="str">
        <f t="shared" si="9"/>
        <v>N</v>
      </c>
      <c r="J29" s="100"/>
      <c r="L29" t="s">
        <v>127</v>
      </c>
    </row>
    <row r="30" spans="1:14" x14ac:dyDescent="0.25">
      <c r="A30" s="97"/>
      <c r="B30" s="97"/>
      <c r="C30" s="98"/>
      <c r="D30" s="101">
        <f t="shared" si="5"/>
        <v>0</v>
      </c>
      <c r="E30" s="98"/>
      <c r="F30" s="101">
        <f t="shared" si="6"/>
        <v>0</v>
      </c>
      <c r="G30" s="99">
        <f t="shared" si="7"/>
        <v>0</v>
      </c>
      <c r="H30" s="101">
        <f t="shared" si="8"/>
        <v>0</v>
      </c>
      <c r="I30" s="99" t="str">
        <f t="shared" si="9"/>
        <v>N</v>
      </c>
      <c r="J30" s="100"/>
      <c r="L30" t="s">
        <v>128</v>
      </c>
    </row>
    <row r="31" spans="1:14" x14ac:dyDescent="0.25">
      <c r="A31" s="97"/>
      <c r="B31" s="97"/>
      <c r="C31" s="98"/>
      <c r="D31" s="101">
        <f t="shared" si="5"/>
        <v>0</v>
      </c>
      <c r="E31" s="98"/>
      <c r="F31" s="101">
        <f t="shared" si="6"/>
        <v>0</v>
      </c>
      <c r="G31" s="99">
        <f t="shared" si="7"/>
        <v>0</v>
      </c>
      <c r="H31" s="101">
        <f t="shared" si="8"/>
        <v>0</v>
      </c>
      <c r="I31" s="99" t="str">
        <f t="shared" si="9"/>
        <v>N</v>
      </c>
      <c r="J31" s="100"/>
      <c r="L31" t="s">
        <v>64</v>
      </c>
    </row>
    <row r="32" spans="1:14" x14ac:dyDescent="0.25">
      <c r="A32" s="97"/>
      <c r="B32" s="97"/>
      <c r="C32" s="98"/>
      <c r="D32" s="101">
        <f t="shared" si="5"/>
        <v>0</v>
      </c>
      <c r="E32" s="98"/>
      <c r="F32" s="101">
        <f t="shared" si="6"/>
        <v>0</v>
      </c>
      <c r="G32" s="99">
        <f t="shared" si="7"/>
        <v>0</v>
      </c>
      <c r="H32" s="101">
        <f t="shared" si="8"/>
        <v>0</v>
      </c>
      <c r="I32" s="99" t="str">
        <f t="shared" si="9"/>
        <v>N</v>
      </c>
      <c r="J32" s="100"/>
    </row>
    <row r="33" spans="1:10" x14ac:dyDescent="0.25">
      <c r="A33" s="97"/>
      <c r="B33" s="97"/>
      <c r="C33" s="98"/>
      <c r="D33" s="101">
        <f t="shared" si="5"/>
        <v>0</v>
      </c>
      <c r="E33" s="98"/>
      <c r="F33" s="101">
        <f t="shared" si="6"/>
        <v>0</v>
      </c>
      <c r="G33" s="99">
        <f t="shared" si="7"/>
        <v>0</v>
      </c>
      <c r="H33" s="101">
        <f t="shared" si="8"/>
        <v>0</v>
      </c>
      <c r="I33" s="99" t="str">
        <f t="shared" si="9"/>
        <v>N</v>
      </c>
      <c r="J33" s="100"/>
    </row>
    <row r="34" spans="1:10" x14ac:dyDescent="0.25">
      <c r="A34" s="97"/>
      <c r="B34" s="97"/>
      <c r="C34" s="98"/>
      <c r="D34" s="101">
        <f t="shared" si="5"/>
        <v>0</v>
      </c>
      <c r="E34" s="98"/>
      <c r="F34" s="101">
        <f t="shared" si="6"/>
        <v>0</v>
      </c>
      <c r="G34" s="99">
        <f t="shared" si="7"/>
        <v>0</v>
      </c>
      <c r="H34" s="101">
        <f t="shared" si="8"/>
        <v>0</v>
      </c>
      <c r="I34" s="99" t="str">
        <f t="shared" si="9"/>
        <v>N</v>
      </c>
      <c r="J34" s="100"/>
    </row>
    <row r="35" spans="1:10" x14ac:dyDescent="0.25">
      <c r="A35" s="97"/>
      <c r="B35" s="97"/>
      <c r="C35" s="98"/>
      <c r="D35" s="101">
        <f t="shared" si="5"/>
        <v>0</v>
      </c>
      <c r="E35" s="98"/>
      <c r="F35" s="101">
        <f t="shared" si="6"/>
        <v>0</v>
      </c>
      <c r="G35" s="99">
        <f t="shared" si="7"/>
        <v>0</v>
      </c>
      <c r="H35" s="101">
        <f t="shared" si="8"/>
        <v>0</v>
      </c>
      <c r="I35" s="99" t="str">
        <f t="shared" si="9"/>
        <v>N</v>
      </c>
      <c r="J35" s="100"/>
    </row>
    <row r="36" spans="1:10" x14ac:dyDescent="0.25">
      <c r="A36" s="97"/>
      <c r="B36" s="97"/>
      <c r="C36" s="98"/>
      <c r="D36" s="101">
        <f t="shared" si="5"/>
        <v>0</v>
      </c>
      <c r="E36" s="98"/>
      <c r="F36" s="101">
        <f t="shared" si="6"/>
        <v>0</v>
      </c>
      <c r="G36" s="99">
        <f t="shared" si="7"/>
        <v>0</v>
      </c>
      <c r="H36" s="101">
        <f t="shared" si="8"/>
        <v>0</v>
      </c>
      <c r="I36" s="99" t="str">
        <f t="shared" si="9"/>
        <v>N</v>
      </c>
      <c r="J36" s="100"/>
    </row>
    <row r="37" spans="1:10" x14ac:dyDescent="0.25">
      <c r="A37" s="97"/>
      <c r="B37" s="97"/>
      <c r="C37" s="98"/>
      <c r="D37" s="101">
        <f t="shared" si="5"/>
        <v>0</v>
      </c>
      <c r="E37" s="98"/>
      <c r="F37" s="101">
        <f t="shared" si="6"/>
        <v>0</v>
      </c>
      <c r="G37" s="99">
        <f t="shared" si="7"/>
        <v>0</v>
      </c>
      <c r="H37" s="101">
        <f t="shared" si="8"/>
        <v>0</v>
      </c>
      <c r="I37" s="99" t="str">
        <f t="shared" si="9"/>
        <v>N</v>
      </c>
      <c r="J37" s="100"/>
    </row>
    <row r="38" spans="1:10" x14ac:dyDescent="0.25">
      <c r="A38" s="97"/>
      <c r="B38" s="97"/>
      <c r="C38" s="98"/>
      <c r="D38" s="101">
        <f t="shared" si="5"/>
        <v>0</v>
      </c>
      <c r="E38" s="98"/>
      <c r="F38" s="101">
        <f t="shared" si="6"/>
        <v>0</v>
      </c>
      <c r="G38" s="99">
        <f t="shared" si="7"/>
        <v>0</v>
      </c>
      <c r="H38" s="101">
        <f t="shared" si="8"/>
        <v>0</v>
      </c>
      <c r="I38" s="99" t="str">
        <f t="shared" si="9"/>
        <v>N</v>
      </c>
      <c r="J38" s="100"/>
    </row>
    <row r="39" spans="1:10" x14ac:dyDescent="0.25">
      <c r="A39" s="97"/>
      <c r="B39" s="97"/>
      <c r="C39" s="98"/>
      <c r="D39" s="101">
        <f t="shared" si="5"/>
        <v>0</v>
      </c>
      <c r="E39" s="98"/>
      <c r="F39" s="101">
        <f t="shared" si="6"/>
        <v>0</v>
      </c>
      <c r="G39" s="99">
        <f t="shared" si="7"/>
        <v>0</v>
      </c>
      <c r="H39" s="101">
        <f t="shared" si="8"/>
        <v>0</v>
      </c>
      <c r="I39" s="99" t="str">
        <f t="shared" si="9"/>
        <v>N</v>
      </c>
      <c r="J39" s="100"/>
    </row>
    <row r="40" spans="1:10" x14ac:dyDescent="0.25">
      <c r="A40" s="97"/>
      <c r="B40" s="97"/>
      <c r="C40" s="98"/>
      <c r="D40" s="101">
        <f t="shared" si="5"/>
        <v>0</v>
      </c>
      <c r="E40" s="98"/>
      <c r="F40" s="101">
        <f t="shared" si="6"/>
        <v>0</v>
      </c>
      <c r="G40" s="99">
        <f t="shared" si="7"/>
        <v>0</v>
      </c>
      <c r="H40" s="101">
        <f t="shared" si="8"/>
        <v>0</v>
      </c>
      <c r="I40" s="99" t="str">
        <f t="shared" si="9"/>
        <v>N</v>
      </c>
      <c r="J40" s="100"/>
    </row>
    <row r="41" spans="1:10" x14ac:dyDescent="0.25">
      <c r="A41" s="97"/>
      <c r="B41" s="97"/>
      <c r="C41" s="98"/>
      <c r="D41" s="101">
        <f t="shared" si="5"/>
        <v>0</v>
      </c>
      <c r="E41" s="98"/>
      <c r="F41" s="101">
        <f t="shared" si="6"/>
        <v>0</v>
      </c>
      <c r="G41" s="99">
        <f t="shared" si="7"/>
        <v>0</v>
      </c>
      <c r="H41" s="101">
        <f t="shared" si="8"/>
        <v>0</v>
      </c>
      <c r="I41" s="99" t="str">
        <f t="shared" si="9"/>
        <v>N</v>
      </c>
      <c r="J41" s="100"/>
    </row>
    <row r="42" spans="1:10" x14ac:dyDescent="0.25">
      <c r="A42" s="97"/>
      <c r="B42" s="97"/>
      <c r="C42" s="98"/>
      <c r="D42" s="101">
        <f t="shared" si="5"/>
        <v>0</v>
      </c>
      <c r="E42" s="98"/>
      <c r="F42" s="101">
        <f t="shared" si="6"/>
        <v>0</v>
      </c>
      <c r="G42" s="99">
        <f t="shared" si="7"/>
        <v>0</v>
      </c>
      <c r="H42" s="101">
        <f t="shared" si="8"/>
        <v>0</v>
      </c>
      <c r="I42" s="99" t="str">
        <f t="shared" si="9"/>
        <v>N</v>
      </c>
      <c r="J42" s="100"/>
    </row>
    <row r="43" spans="1:10" x14ac:dyDescent="0.25">
      <c r="A43" s="97"/>
      <c r="B43" s="97"/>
      <c r="C43" s="98"/>
      <c r="D43" s="101">
        <f t="shared" si="5"/>
        <v>0</v>
      </c>
      <c r="E43" s="98"/>
      <c r="F43" s="101">
        <f t="shared" si="6"/>
        <v>0</v>
      </c>
      <c r="G43" s="99">
        <f t="shared" si="7"/>
        <v>0</v>
      </c>
      <c r="H43" s="101">
        <f t="shared" si="8"/>
        <v>0</v>
      </c>
      <c r="I43" s="99" t="str">
        <f t="shared" si="9"/>
        <v>N</v>
      </c>
      <c r="J43" s="100"/>
    </row>
    <row r="44" spans="1:10" x14ac:dyDescent="0.25">
      <c r="A44" s="97"/>
      <c r="B44" s="97"/>
      <c r="C44" s="98"/>
      <c r="D44" s="101">
        <f t="shared" si="5"/>
        <v>0</v>
      </c>
      <c r="E44" s="98"/>
      <c r="F44" s="101">
        <f t="shared" si="6"/>
        <v>0</v>
      </c>
      <c r="G44" s="99">
        <f t="shared" si="7"/>
        <v>0</v>
      </c>
      <c r="H44" s="101">
        <f t="shared" si="8"/>
        <v>0</v>
      </c>
      <c r="I44" s="99" t="str">
        <f t="shared" si="9"/>
        <v>N</v>
      </c>
      <c r="J44" s="100"/>
    </row>
    <row r="45" spans="1:10" x14ac:dyDescent="0.25">
      <c r="A45" s="97"/>
      <c r="B45" s="97"/>
      <c r="C45" s="98"/>
      <c r="D45" s="101">
        <f t="shared" si="5"/>
        <v>0</v>
      </c>
      <c r="E45" s="98"/>
      <c r="F45" s="101">
        <f t="shared" si="6"/>
        <v>0</v>
      </c>
      <c r="G45" s="99">
        <f t="shared" si="7"/>
        <v>0</v>
      </c>
      <c r="H45" s="101">
        <f t="shared" si="8"/>
        <v>0</v>
      </c>
      <c r="I45" s="99" t="str">
        <f t="shared" si="9"/>
        <v>N</v>
      </c>
      <c r="J45" s="100"/>
    </row>
    <row r="46" spans="1:10" x14ac:dyDescent="0.25">
      <c r="A46" s="97"/>
      <c r="B46" s="97"/>
      <c r="C46" s="98"/>
      <c r="D46" s="101">
        <f t="shared" si="5"/>
        <v>0</v>
      </c>
      <c r="E46" s="98"/>
      <c r="F46" s="101">
        <f t="shared" si="6"/>
        <v>0</v>
      </c>
      <c r="G46" s="99">
        <f t="shared" si="7"/>
        <v>0</v>
      </c>
      <c r="H46" s="101">
        <f t="shared" si="8"/>
        <v>0</v>
      </c>
      <c r="I46" s="99" t="str">
        <f t="shared" si="9"/>
        <v>N</v>
      </c>
      <c r="J46" s="100"/>
    </row>
    <row r="47" spans="1:10" x14ac:dyDescent="0.25">
      <c r="A47" s="97"/>
      <c r="B47" s="97"/>
      <c r="C47" s="98"/>
      <c r="D47" s="101">
        <f t="shared" si="5"/>
        <v>0</v>
      </c>
      <c r="E47" s="98"/>
      <c r="F47" s="101">
        <f t="shared" si="6"/>
        <v>0</v>
      </c>
      <c r="G47" s="99">
        <f t="shared" si="7"/>
        <v>0</v>
      </c>
      <c r="H47" s="101">
        <f t="shared" si="8"/>
        <v>0</v>
      </c>
      <c r="I47" s="99" t="str">
        <f t="shared" si="9"/>
        <v>N</v>
      </c>
      <c r="J47" s="100"/>
    </row>
    <row r="48" spans="1:10" x14ac:dyDescent="0.25">
      <c r="A48" s="97"/>
      <c r="B48" s="97"/>
      <c r="C48" s="98"/>
      <c r="D48" s="101">
        <f t="shared" si="5"/>
        <v>0</v>
      </c>
      <c r="E48" s="98"/>
      <c r="F48" s="101">
        <f t="shared" si="6"/>
        <v>0</v>
      </c>
      <c r="G48" s="99">
        <f t="shared" si="7"/>
        <v>0</v>
      </c>
      <c r="H48" s="101">
        <f t="shared" si="8"/>
        <v>0</v>
      </c>
      <c r="I48" s="99" t="str">
        <f t="shared" si="9"/>
        <v>N</v>
      </c>
      <c r="J48" s="100"/>
    </row>
    <row r="49" spans="1:10" x14ac:dyDescent="0.25">
      <c r="A49" s="97"/>
      <c r="B49" s="97"/>
      <c r="C49" s="98"/>
      <c r="D49" s="101">
        <f t="shared" si="5"/>
        <v>0</v>
      </c>
      <c r="E49" s="98"/>
      <c r="F49" s="101">
        <f t="shared" si="6"/>
        <v>0</v>
      </c>
      <c r="G49" s="99">
        <f t="shared" si="7"/>
        <v>0</v>
      </c>
      <c r="H49" s="101">
        <f t="shared" si="8"/>
        <v>0</v>
      </c>
      <c r="I49" s="99" t="str">
        <f t="shared" si="9"/>
        <v>N</v>
      </c>
      <c r="J49" s="100"/>
    </row>
    <row r="50" spans="1:10" x14ac:dyDescent="0.25">
      <c r="A50" s="97"/>
      <c r="B50" s="97"/>
      <c r="C50" s="98"/>
      <c r="D50" s="101">
        <f t="shared" si="5"/>
        <v>0</v>
      </c>
      <c r="E50" s="98"/>
      <c r="F50" s="101">
        <f t="shared" si="6"/>
        <v>0</v>
      </c>
      <c r="G50" s="99">
        <f t="shared" si="7"/>
        <v>0</v>
      </c>
      <c r="H50" s="101">
        <f t="shared" si="8"/>
        <v>0</v>
      </c>
      <c r="I50" s="99" t="str">
        <f t="shared" si="9"/>
        <v>N</v>
      </c>
      <c r="J50" s="100"/>
    </row>
    <row r="51" spans="1:10" x14ac:dyDescent="0.25">
      <c r="A51" s="97"/>
      <c r="B51" s="97"/>
      <c r="C51" s="98"/>
      <c r="D51" s="101">
        <f t="shared" si="5"/>
        <v>0</v>
      </c>
      <c r="E51" s="98"/>
      <c r="F51" s="101">
        <f t="shared" si="6"/>
        <v>0</v>
      </c>
      <c r="G51" s="99">
        <f t="shared" si="7"/>
        <v>0</v>
      </c>
      <c r="H51" s="101">
        <f t="shared" si="8"/>
        <v>0</v>
      </c>
      <c r="I51" s="99" t="str">
        <f t="shared" si="9"/>
        <v>N</v>
      </c>
      <c r="J51" s="100"/>
    </row>
    <row r="52" spans="1:10" x14ac:dyDescent="0.25">
      <c r="A52" s="97"/>
      <c r="B52" s="97"/>
      <c r="C52" s="98"/>
      <c r="D52" s="101">
        <f t="shared" si="5"/>
        <v>0</v>
      </c>
      <c r="E52" s="98"/>
      <c r="F52" s="101">
        <f t="shared" si="6"/>
        <v>0</v>
      </c>
      <c r="G52" s="99">
        <f t="shared" si="7"/>
        <v>0</v>
      </c>
      <c r="H52" s="101">
        <f t="shared" si="8"/>
        <v>0</v>
      </c>
      <c r="I52" s="99" t="str">
        <f t="shared" si="9"/>
        <v>N</v>
      </c>
      <c r="J52" s="100"/>
    </row>
    <row r="53" spans="1:10" x14ac:dyDescent="0.25">
      <c r="A53" s="97"/>
      <c r="B53" s="97"/>
      <c r="C53" s="98"/>
      <c r="D53" s="101">
        <f t="shared" si="5"/>
        <v>0</v>
      </c>
      <c r="E53" s="98"/>
      <c r="F53" s="101">
        <f t="shared" si="6"/>
        <v>0</v>
      </c>
      <c r="G53" s="99">
        <f t="shared" si="7"/>
        <v>0</v>
      </c>
      <c r="H53" s="101">
        <f t="shared" si="8"/>
        <v>0</v>
      </c>
      <c r="I53" s="99" t="str">
        <f t="shared" si="9"/>
        <v>N</v>
      </c>
      <c r="J53" s="100"/>
    </row>
    <row r="54" spans="1:10" x14ac:dyDescent="0.25">
      <c r="A54" s="97"/>
      <c r="B54" s="97"/>
      <c r="C54" s="98"/>
      <c r="D54" s="101">
        <f t="shared" si="5"/>
        <v>0</v>
      </c>
      <c r="E54" s="98"/>
      <c r="F54" s="101">
        <f t="shared" si="6"/>
        <v>0</v>
      </c>
      <c r="G54" s="99">
        <f t="shared" si="7"/>
        <v>0</v>
      </c>
      <c r="H54" s="101">
        <f t="shared" si="8"/>
        <v>0</v>
      </c>
      <c r="I54" s="99" t="str">
        <f t="shared" si="9"/>
        <v>N</v>
      </c>
      <c r="J54" s="100"/>
    </row>
    <row r="55" spans="1:10" x14ac:dyDescent="0.25">
      <c r="A55" s="97"/>
      <c r="B55" s="97"/>
      <c r="C55" s="98"/>
      <c r="D55" s="101">
        <f t="shared" si="5"/>
        <v>0</v>
      </c>
      <c r="E55" s="98"/>
      <c r="F55" s="101">
        <f t="shared" si="6"/>
        <v>0</v>
      </c>
      <c r="G55" s="99">
        <f t="shared" si="7"/>
        <v>0</v>
      </c>
      <c r="H55" s="101">
        <f t="shared" si="8"/>
        <v>0</v>
      </c>
      <c r="I55" s="99" t="str">
        <f t="shared" si="9"/>
        <v>N</v>
      </c>
      <c r="J55" s="100"/>
    </row>
    <row r="56" spans="1:10" x14ac:dyDescent="0.25">
      <c r="A56" s="97"/>
      <c r="B56" s="97"/>
      <c r="C56" s="98"/>
      <c r="D56" s="101">
        <f t="shared" si="5"/>
        <v>0</v>
      </c>
      <c r="E56" s="98"/>
      <c r="F56" s="101">
        <f t="shared" si="6"/>
        <v>0</v>
      </c>
      <c r="G56" s="99">
        <f t="shared" si="7"/>
        <v>0</v>
      </c>
      <c r="H56" s="101">
        <f t="shared" si="8"/>
        <v>0</v>
      </c>
      <c r="I56" s="99" t="str">
        <f t="shared" si="9"/>
        <v>N</v>
      </c>
      <c r="J56" s="100"/>
    </row>
    <row r="57" spans="1:10" x14ac:dyDescent="0.25">
      <c r="A57" s="97"/>
      <c r="B57" s="97"/>
      <c r="C57" s="98"/>
      <c r="D57" s="101">
        <f t="shared" si="5"/>
        <v>0</v>
      </c>
      <c r="E57" s="98"/>
      <c r="F57" s="101">
        <f t="shared" si="6"/>
        <v>0</v>
      </c>
      <c r="G57" s="99">
        <f t="shared" si="7"/>
        <v>0</v>
      </c>
      <c r="H57" s="101">
        <f t="shared" si="8"/>
        <v>0</v>
      </c>
      <c r="I57" s="99" t="str">
        <f t="shared" si="9"/>
        <v>N</v>
      </c>
      <c r="J57" s="100"/>
    </row>
    <row r="58" spans="1:10" x14ac:dyDescent="0.25">
      <c r="A58" s="97"/>
      <c r="B58" s="97"/>
      <c r="C58" s="98"/>
      <c r="D58" s="101">
        <f t="shared" si="5"/>
        <v>0</v>
      </c>
      <c r="E58" s="98"/>
      <c r="F58" s="101">
        <f t="shared" si="6"/>
        <v>0</v>
      </c>
      <c r="G58" s="99">
        <f t="shared" si="7"/>
        <v>0</v>
      </c>
      <c r="H58" s="101">
        <f t="shared" si="8"/>
        <v>0</v>
      </c>
      <c r="I58" s="99" t="str">
        <f t="shared" si="9"/>
        <v>N</v>
      </c>
      <c r="J58" s="100"/>
    </row>
    <row r="59" spans="1:10" x14ac:dyDescent="0.25">
      <c r="A59" s="97"/>
      <c r="B59" s="97"/>
      <c r="C59" s="98"/>
      <c r="D59" s="101">
        <f t="shared" si="5"/>
        <v>0</v>
      </c>
      <c r="E59" s="98"/>
      <c r="F59" s="101">
        <f t="shared" si="6"/>
        <v>0</v>
      </c>
      <c r="G59" s="99">
        <f t="shared" si="7"/>
        <v>0</v>
      </c>
      <c r="H59" s="101">
        <f t="shared" si="8"/>
        <v>0</v>
      </c>
      <c r="I59" s="99" t="str">
        <f t="shared" si="9"/>
        <v>N</v>
      </c>
      <c r="J59" s="100"/>
    </row>
    <row r="60" spans="1:10" x14ac:dyDescent="0.25">
      <c r="A60" s="97"/>
      <c r="B60" s="97"/>
      <c r="C60" s="98"/>
      <c r="D60" s="101">
        <f t="shared" si="5"/>
        <v>0</v>
      </c>
      <c r="E60" s="98"/>
      <c r="F60" s="101">
        <f t="shared" si="6"/>
        <v>0</v>
      </c>
      <c r="G60" s="99">
        <f t="shared" si="7"/>
        <v>0</v>
      </c>
      <c r="H60" s="101">
        <f t="shared" si="8"/>
        <v>0</v>
      </c>
      <c r="I60" s="99" t="str">
        <f t="shared" si="9"/>
        <v>N</v>
      </c>
      <c r="J60" s="100"/>
    </row>
    <row r="61" spans="1:10" x14ac:dyDescent="0.25">
      <c r="A61" s="97"/>
      <c r="B61" s="97"/>
      <c r="C61" s="98"/>
      <c r="D61" s="101">
        <f t="shared" si="5"/>
        <v>0</v>
      </c>
      <c r="E61" s="98"/>
      <c r="F61" s="101">
        <f t="shared" si="6"/>
        <v>0</v>
      </c>
      <c r="G61" s="99">
        <f t="shared" si="7"/>
        <v>0</v>
      </c>
      <c r="H61" s="101">
        <f t="shared" si="8"/>
        <v>0</v>
      </c>
      <c r="I61" s="99" t="str">
        <f t="shared" si="9"/>
        <v>N</v>
      </c>
      <c r="J61" s="100"/>
    </row>
    <row r="62" spans="1:10" x14ac:dyDescent="0.25">
      <c r="A62" s="97"/>
      <c r="B62" s="97"/>
      <c r="C62" s="98"/>
      <c r="D62" s="101">
        <f t="shared" si="5"/>
        <v>0</v>
      </c>
      <c r="E62" s="98"/>
      <c r="F62" s="101">
        <f t="shared" si="6"/>
        <v>0</v>
      </c>
      <c r="G62" s="99">
        <f t="shared" si="7"/>
        <v>0</v>
      </c>
      <c r="H62" s="101">
        <f t="shared" si="8"/>
        <v>0</v>
      </c>
      <c r="I62" s="99" t="str">
        <f t="shared" si="9"/>
        <v>N</v>
      </c>
      <c r="J62" s="100"/>
    </row>
    <row r="63" spans="1:10" x14ac:dyDescent="0.25">
      <c r="A63" s="97"/>
      <c r="B63" s="97"/>
      <c r="C63" s="98"/>
      <c r="D63" s="101">
        <f t="shared" si="5"/>
        <v>0</v>
      </c>
      <c r="E63" s="98"/>
      <c r="F63" s="101">
        <f t="shared" si="6"/>
        <v>0</v>
      </c>
      <c r="G63" s="99">
        <f t="shared" si="7"/>
        <v>0</v>
      </c>
      <c r="H63" s="101">
        <f t="shared" si="8"/>
        <v>0</v>
      </c>
      <c r="I63" s="99" t="str">
        <f t="shared" si="9"/>
        <v>N</v>
      </c>
      <c r="J63" s="100"/>
    </row>
    <row r="64" spans="1:10" x14ac:dyDescent="0.25">
      <c r="A64" s="97"/>
      <c r="B64" s="97"/>
      <c r="C64" s="98"/>
      <c r="D64" s="101">
        <f t="shared" si="5"/>
        <v>0</v>
      </c>
      <c r="E64" s="98"/>
      <c r="F64" s="101">
        <f t="shared" si="6"/>
        <v>0</v>
      </c>
      <c r="G64" s="99">
        <f t="shared" si="7"/>
        <v>0</v>
      </c>
      <c r="H64" s="101">
        <f t="shared" si="8"/>
        <v>0</v>
      </c>
      <c r="I64" s="99" t="str">
        <f t="shared" si="9"/>
        <v>N</v>
      </c>
      <c r="J64" s="100"/>
    </row>
    <row r="65" spans="1:10" x14ac:dyDescent="0.25">
      <c r="A65" s="97"/>
      <c r="B65" s="97"/>
      <c r="C65" s="98"/>
      <c r="D65" s="101">
        <f t="shared" si="5"/>
        <v>0</v>
      </c>
      <c r="E65" s="98"/>
      <c r="F65" s="101">
        <f t="shared" si="6"/>
        <v>0</v>
      </c>
      <c r="G65" s="99">
        <f t="shared" si="7"/>
        <v>0</v>
      </c>
      <c r="H65" s="101">
        <f t="shared" si="8"/>
        <v>0</v>
      </c>
      <c r="I65" s="99" t="str">
        <f t="shared" si="9"/>
        <v>N</v>
      </c>
      <c r="J65" s="100"/>
    </row>
    <row r="66" spans="1:10" x14ac:dyDescent="0.25">
      <c r="A66" s="97"/>
      <c r="B66" s="97"/>
      <c r="C66" s="98"/>
      <c r="D66" s="101">
        <f t="shared" si="5"/>
        <v>0</v>
      </c>
      <c r="E66" s="98"/>
      <c r="F66" s="101">
        <f t="shared" si="6"/>
        <v>0</v>
      </c>
      <c r="G66" s="99">
        <f t="shared" si="7"/>
        <v>0</v>
      </c>
      <c r="H66" s="101">
        <f t="shared" si="8"/>
        <v>0</v>
      </c>
      <c r="I66" s="99" t="str">
        <f t="shared" si="9"/>
        <v>N</v>
      </c>
      <c r="J66" s="100"/>
    </row>
    <row r="67" spans="1:10" x14ac:dyDescent="0.25">
      <c r="A67" s="97"/>
      <c r="B67" s="97"/>
      <c r="C67" s="98"/>
      <c r="D67" s="101">
        <f t="shared" si="5"/>
        <v>0</v>
      </c>
      <c r="E67" s="98"/>
      <c r="F67" s="101">
        <f t="shared" si="6"/>
        <v>0</v>
      </c>
      <c r="G67" s="99">
        <f t="shared" si="7"/>
        <v>0</v>
      </c>
      <c r="H67" s="101">
        <f t="shared" si="8"/>
        <v>0</v>
      </c>
      <c r="I67" s="99" t="str">
        <f t="shared" si="9"/>
        <v>N</v>
      </c>
      <c r="J67" s="100"/>
    </row>
    <row r="68" spans="1:10" x14ac:dyDescent="0.25">
      <c r="A68" s="97"/>
      <c r="B68" s="97"/>
      <c r="C68" s="98"/>
      <c r="D68" s="101">
        <f t="shared" si="5"/>
        <v>0</v>
      </c>
      <c r="E68" s="98"/>
      <c r="F68" s="101">
        <f t="shared" si="6"/>
        <v>0</v>
      </c>
      <c r="G68" s="99">
        <f t="shared" si="7"/>
        <v>0</v>
      </c>
      <c r="H68" s="101">
        <f t="shared" si="8"/>
        <v>0</v>
      </c>
      <c r="I68" s="99" t="str">
        <f t="shared" si="9"/>
        <v>N</v>
      </c>
      <c r="J68" s="100"/>
    </row>
    <row r="69" spans="1:10" x14ac:dyDescent="0.25">
      <c r="A69" s="97"/>
      <c r="B69" s="97"/>
      <c r="C69" s="98"/>
      <c r="D69" s="101">
        <f t="shared" si="5"/>
        <v>0</v>
      </c>
      <c r="E69" s="98"/>
      <c r="F69" s="101">
        <f t="shared" si="6"/>
        <v>0</v>
      </c>
      <c r="G69" s="99">
        <f t="shared" si="7"/>
        <v>0</v>
      </c>
      <c r="H69" s="101">
        <f t="shared" si="8"/>
        <v>0</v>
      </c>
      <c r="I69" s="99" t="str">
        <f t="shared" si="9"/>
        <v>N</v>
      </c>
      <c r="J69" s="100"/>
    </row>
    <row r="70" spans="1:10" x14ac:dyDescent="0.25">
      <c r="A70" s="97"/>
      <c r="B70" s="97"/>
      <c r="C70" s="98"/>
      <c r="D70" s="101">
        <f t="shared" si="5"/>
        <v>0</v>
      </c>
      <c r="E70" s="98"/>
      <c r="F70" s="101">
        <f t="shared" si="6"/>
        <v>0</v>
      </c>
      <c r="G70" s="99">
        <f t="shared" si="7"/>
        <v>0</v>
      </c>
      <c r="H70" s="101">
        <f t="shared" si="8"/>
        <v>0</v>
      </c>
      <c r="I70" s="99" t="str">
        <f t="shared" si="9"/>
        <v>N</v>
      </c>
      <c r="J70" s="100"/>
    </row>
    <row r="71" spans="1:10" x14ac:dyDescent="0.25">
      <c r="A71" s="97"/>
      <c r="B71" s="97"/>
      <c r="C71" s="98"/>
      <c r="D71" s="101">
        <f t="shared" si="5"/>
        <v>0</v>
      </c>
      <c r="E71" s="98"/>
      <c r="F71" s="101">
        <f t="shared" si="6"/>
        <v>0</v>
      </c>
      <c r="G71" s="99">
        <f t="shared" si="7"/>
        <v>0</v>
      </c>
      <c r="H71" s="101">
        <f t="shared" si="8"/>
        <v>0</v>
      </c>
      <c r="I71" s="99" t="str">
        <f t="shared" si="9"/>
        <v>N</v>
      </c>
      <c r="J71" s="100"/>
    </row>
    <row r="72" spans="1:10" x14ac:dyDescent="0.25">
      <c r="A72" s="97"/>
      <c r="B72" s="97"/>
      <c r="C72" s="98"/>
      <c r="D72" s="101">
        <f t="shared" si="5"/>
        <v>0</v>
      </c>
      <c r="E72" s="98"/>
      <c r="F72" s="101">
        <f t="shared" si="6"/>
        <v>0</v>
      </c>
      <c r="G72" s="99">
        <f t="shared" si="7"/>
        <v>0</v>
      </c>
      <c r="H72" s="101">
        <f t="shared" si="8"/>
        <v>0</v>
      </c>
      <c r="I72" s="99" t="str">
        <f t="shared" si="9"/>
        <v>N</v>
      </c>
      <c r="J72" s="100"/>
    </row>
    <row r="73" spans="1:10" x14ac:dyDescent="0.25">
      <c r="A73" s="97"/>
      <c r="B73" s="97"/>
      <c r="C73" s="98"/>
      <c r="D73" s="101">
        <f t="shared" si="5"/>
        <v>0</v>
      </c>
      <c r="E73" s="98"/>
      <c r="F73" s="101">
        <f t="shared" si="6"/>
        <v>0</v>
      </c>
      <c r="G73" s="99">
        <f t="shared" si="7"/>
        <v>0</v>
      </c>
      <c r="H73" s="101">
        <f t="shared" si="8"/>
        <v>0</v>
      </c>
      <c r="I73" s="99" t="str">
        <f t="shared" si="9"/>
        <v>N</v>
      </c>
      <c r="J73" s="100"/>
    </row>
    <row r="74" spans="1:10" x14ac:dyDescent="0.25">
      <c r="A74" s="97"/>
      <c r="B74" s="97"/>
      <c r="C74" s="98"/>
      <c r="D74" s="101">
        <f t="shared" si="5"/>
        <v>0</v>
      </c>
      <c r="E74" s="98"/>
      <c r="F74" s="101">
        <f t="shared" si="6"/>
        <v>0</v>
      </c>
      <c r="G74" s="99">
        <f t="shared" si="7"/>
        <v>0</v>
      </c>
      <c r="H74" s="101">
        <f t="shared" si="8"/>
        <v>0</v>
      </c>
      <c r="I74" s="99" t="str">
        <f t="shared" si="9"/>
        <v>N</v>
      </c>
      <c r="J74" s="100"/>
    </row>
    <row r="75" spans="1:10" x14ac:dyDescent="0.25">
      <c r="A75" s="97"/>
      <c r="B75" s="97"/>
      <c r="C75" s="98"/>
      <c r="D75" s="101">
        <f t="shared" si="5"/>
        <v>0</v>
      </c>
      <c r="E75" s="98"/>
      <c r="F75" s="101">
        <f t="shared" si="6"/>
        <v>0</v>
      </c>
      <c r="G75" s="99">
        <f t="shared" si="7"/>
        <v>0</v>
      </c>
      <c r="H75" s="101">
        <f t="shared" si="8"/>
        <v>0</v>
      </c>
      <c r="I75" s="99" t="str">
        <f t="shared" si="9"/>
        <v>N</v>
      </c>
      <c r="J75" s="100"/>
    </row>
    <row r="76" spans="1:10" x14ac:dyDescent="0.25">
      <c r="A76" s="97"/>
      <c r="B76" s="97"/>
      <c r="C76" s="98"/>
      <c r="D76" s="101">
        <f t="shared" si="5"/>
        <v>0</v>
      </c>
      <c r="E76" s="98"/>
      <c r="F76" s="101">
        <f t="shared" si="6"/>
        <v>0</v>
      </c>
      <c r="G76" s="99">
        <f t="shared" si="7"/>
        <v>0</v>
      </c>
      <c r="H76" s="101">
        <f t="shared" si="8"/>
        <v>0</v>
      </c>
      <c r="I76" s="99" t="str">
        <f t="shared" si="9"/>
        <v>N</v>
      </c>
      <c r="J76" s="100"/>
    </row>
    <row r="77" spans="1:10" x14ac:dyDescent="0.25">
      <c r="A77" s="97"/>
      <c r="B77" s="97"/>
      <c r="C77" s="98"/>
      <c r="D77" s="101">
        <f t="shared" si="5"/>
        <v>0</v>
      </c>
      <c r="E77" s="98"/>
      <c r="F77" s="101">
        <f t="shared" si="6"/>
        <v>0</v>
      </c>
      <c r="G77" s="99">
        <f t="shared" si="7"/>
        <v>0</v>
      </c>
      <c r="H77" s="101">
        <f t="shared" si="8"/>
        <v>0</v>
      </c>
      <c r="I77" s="99" t="str">
        <f t="shared" si="9"/>
        <v>N</v>
      </c>
      <c r="J77" s="100"/>
    </row>
    <row r="78" spans="1:10" x14ac:dyDescent="0.25">
      <c r="A78" s="97"/>
      <c r="B78" s="97"/>
      <c r="C78" s="98"/>
      <c r="D78" s="101">
        <f t="shared" si="5"/>
        <v>0</v>
      </c>
      <c r="E78" s="98"/>
      <c r="F78" s="101">
        <f t="shared" si="6"/>
        <v>0</v>
      </c>
      <c r="G78" s="99">
        <f t="shared" si="7"/>
        <v>0</v>
      </c>
      <c r="H78" s="101">
        <f t="shared" si="8"/>
        <v>0</v>
      </c>
      <c r="I78" s="99" t="str">
        <f t="shared" si="9"/>
        <v>N</v>
      </c>
      <c r="J78" s="100"/>
    </row>
    <row r="79" spans="1:10" x14ac:dyDescent="0.25">
      <c r="A79" s="97"/>
      <c r="B79" s="97"/>
      <c r="C79" s="98"/>
      <c r="D79" s="101">
        <f t="shared" si="5"/>
        <v>0</v>
      </c>
      <c r="E79" s="98"/>
      <c r="F79" s="101">
        <f t="shared" si="6"/>
        <v>0</v>
      </c>
      <c r="G79" s="99">
        <f t="shared" si="7"/>
        <v>0</v>
      </c>
      <c r="H79" s="101">
        <f t="shared" si="8"/>
        <v>0</v>
      </c>
      <c r="I79" s="99" t="str">
        <f t="shared" si="9"/>
        <v>N</v>
      </c>
      <c r="J79" s="100"/>
    </row>
    <row r="80" spans="1:10" x14ac:dyDescent="0.25">
      <c r="A80" s="97"/>
      <c r="B80" s="97"/>
      <c r="C80" s="98"/>
      <c r="D80" s="101">
        <f t="shared" si="5"/>
        <v>0</v>
      </c>
      <c r="E80" s="98"/>
      <c r="F80" s="101">
        <f t="shared" si="6"/>
        <v>0</v>
      </c>
      <c r="G80" s="99">
        <f t="shared" si="7"/>
        <v>0</v>
      </c>
      <c r="H80" s="101">
        <f t="shared" si="8"/>
        <v>0</v>
      </c>
      <c r="I80" s="99" t="str">
        <f t="shared" si="9"/>
        <v>N</v>
      </c>
      <c r="J80" s="100"/>
    </row>
    <row r="81" spans="1:10" x14ac:dyDescent="0.25">
      <c r="A81" s="97"/>
      <c r="B81" s="97"/>
      <c r="C81" s="98"/>
      <c r="D81" s="101">
        <f t="shared" si="5"/>
        <v>0</v>
      </c>
      <c r="E81" s="98"/>
      <c r="F81" s="101">
        <f t="shared" si="6"/>
        <v>0</v>
      </c>
      <c r="G81" s="99">
        <f t="shared" si="7"/>
        <v>0</v>
      </c>
      <c r="H81" s="101">
        <f t="shared" si="8"/>
        <v>0</v>
      </c>
      <c r="I81" s="99" t="str">
        <f t="shared" si="9"/>
        <v>N</v>
      </c>
      <c r="J81" s="100"/>
    </row>
    <row r="82" spans="1:10" x14ac:dyDescent="0.25">
      <c r="A82" s="97"/>
      <c r="B82" s="97"/>
      <c r="C82" s="98"/>
      <c r="D82" s="101">
        <f t="shared" si="5"/>
        <v>0</v>
      </c>
      <c r="E82" s="98"/>
      <c r="F82" s="101">
        <f t="shared" si="6"/>
        <v>0</v>
      </c>
      <c r="G82" s="99">
        <f t="shared" si="7"/>
        <v>0</v>
      </c>
      <c r="H82" s="101">
        <f t="shared" si="8"/>
        <v>0</v>
      </c>
      <c r="I82" s="99" t="str">
        <f t="shared" si="9"/>
        <v>N</v>
      </c>
      <c r="J82" s="100"/>
    </row>
    <row r="83" spans="1:10" x14ac:dyDescent="0.25">
      <c r="A83" s="97"/>
      <c r="B83" s="97"/>
      <c r="C83" s="98"/>
      <c r="D83" s="101">
        <f t="shared" si="5"/>
        <v>0</v>
      </c>
      <c r="E83" s="98"/>
      <c r="F83" s="101">
        <f t="shared" si="6"/>
        <v>0</v>
      </c>
      <c r="G83" s="99">
        <f t="shared" si="7"/>
        <v>0</v>
      </c>
      <c r="H83" s="101">
        <f t="shared" si="8"/>
        <v>0</v>
      </c>
      <c r="I83" s="99" t="str">
        <f t="shared" si="9"/>
        <v>N</v>
      </c>
      <c r="J83" s="100"/>
    </row>
    <row r="84" spans="1:10" x14ac:dyDescent="0.25">
      <c r="A84" s="97"/>
      <c r="B84" s="97"/>
      <c r="C84" s="98"/>
      <c r="D84" s="101">
        <f t="shared" si="5"/>
        <v>0</v>
      </c>
      <c r="E84" s="98"/>
      <c r="F84" s="101">
        <f t="shared" si="6"/>
        <v>0</v>
      </c>
      <c r="G84" s="99">
        <f t="shared" si="7"/>
        <v>0</v>
      </c>
      <c r="H84" s="101">
        <f t="shared" si="8"/>
        <v>0</v>
      </c>
      <c r="I84" s="99" t="str">
        <f t="shared" si="9"/>
        <v>N</v>
      </c>
      <c r="J84" s="100"/>
    </row>
    <row r="85" spans="1:10" x14ac:dyDescent="0.25">
      <c r="A85" s="97"/>
      <c r="B85" s="97"/>
      <c r="C85" s="98"/>
      <c r="D85" s="101">
        <f t="shared" si="5"/>
        <v>0</v>
      </c>
      <c r="E85" s="98"/>
      <c r="F85" s="101">
        <f t="shared" si="6"/>
        <v>0</v>
      </c>
      <c r="G85" s="99">
        <f t="shared" si="7"/>
        <v>0</v>
      </c>
      <c r="H85" s="101">
        <f t="shared" si="8"/>
        <v>0</v>
      </c>
      <c r="I85" s="99" t="str">
        <f t="shared" si="9"/>
        <v>N</v>
      </c>
      <c r="J85" s="100"/>
    </row>
    <row r="86" spans="1:10" x14ac:dyDescent="0.25">
      <c r="A86" s="97"/>
      <c r="B86" s="97"/>
      <c r="C86" s="98"/>
      <c r="D86" s="101">
        <f t="shared" si="5"/>
        <v>0</v>
      </c>
      <c r="E86" s="98"/>
      <c r="F86" s="101">
        <f t="shared" si="6"/>
        <v>0</v>
      </c>
      <c r="G86" s="99">
        <f t="shared" si="7"/>
        <v>0</v>
      </c>
      <c r="H86" s="101">
        <f t="shared" si="8"/>
        <v>0</v>
      </c>
      <c r="I86" s="99" t="str">
        <f t="shared" si="9"/>
        <v>N</v>
      </c>
      <c r="J86" s="100"/>
    </row>
    <row r="87" spans="1:10" x14ac:dyDescent="0.25">
      <c r="A87" s="97"/>
      <c r="B87" s="97"/>
      <c r="C87" s="98"/>
      <c r="D87" s="101">
        <f t="shared" si="5"/>
        <v>0</v>
      </c>
      <c r="E87" s="98"/>
      <c r="F87" s="101">
        <f t="shared" si="6"/>
        <v>0</v>
      </c>
      <c r="G87" s="99">
        <f t="shared" si="7"/>
        <v>0</v>
      </c>
      <c r="H87" s="101">
        <f t="shared" si="8"/>
        <v>0</v>
      </c>
      <c r="I87" s="99" t="str">
        <f t="shared" si="9"/>
        <v>N</v>
      </c>
      <c r="J87" s="100"/>
    </row>
    <row r="88" spans="1:10" x14ac:dyDescent="0.25">
      <c r="A88" s="97"/>
      <c r="B88" s="97"/>
      <c r="C88" s="98"/>
      <c r="D88" s="101">
        <f t="shared" ref="D88:D120" si="10">VLOOKUP(A88,L:M,2,0)</f>
        <v>0</v>
      </c>
      <c r="E88" s="98"/>
      <c r="F88" s="101">
        <f t="shared" ref="F88:F120" si="11">IF(G88=2,0,(IF(G88=1,D88*C88,0)+IF(I88="Y",C88*D88*$I$10,0)))</f>
        <v>0</v>
      </c>
      <c r="G88" s="99">
        <f t="shared" ref="G88:G120" si="12">VLOOKUP(A88,L:P,5,0)</f>
        <v>0</v>
      </c>
      <c r="H88" s="101">
        <f t="shared" ref="H88:H120" si="13">IF(G88=1,0,IF(G88=2,D88*C88,0)+IF(I88="Y",C88*D88*$I$10,0))</f>
        <v>0</v>
      </c>
      <c r="I88" s="99" t="str">
        <f t="shared" ref="I88:I120" si="14">IF(E88="Y", VLOOKUP(A88,L:N,3,0), "N")</f>
        <v>N</v>
      </c>
      <c r="J88" s="100"/>
    </row>
    <row r="89" spans="1:10" x14ac:dyDescent="0.25">
      <c r="A89" s="97"/>
      <c r="B89" s="97"/>
      <c r="C89" s="98"/>
      <c r="D89" s="101">
        <f t="shared" si="10"/>
        <v>0</v>
      </c>
      <c r="E89" s="98"/>
      <c r="F89" s="101">
        <f t="shared" si="11"/>
        <v>0</v>
      </c>
      <c r="G89" s="99">
        <f t="shared" si="12"/>
        <v>0</v>
      </c>
      <c r="H89" s="101">
        <f t="shared" si="13"/>
        <v>0</v>
      </c>
      <c r="I89" s="99" t="str">
        <f t="shared" si="14"/>
        <v>N</v>
      </c>
      <c r="J89" s="100"/>
    </row>
    <row r="90" spans="1:10" x14ac:dyDescent="0.25">
      <c r="A90" s="97"/>
      <c r="B90" s="97"/>
      <c r="C90" s="98"/>
      <c r="D90" s="101">
        <f t="shared" si="10"/>
        <v>0</v>
      </c>
      <c r="E90" s="98"/>
      <c r="F90" s="101">
        <f t="shared" si="11"/>
        <v>0</v>
      </c>
      <c r="G90" s="99">
        <f t="shared" si="12"/>
        <v>0</v>
      </c>
      <c r="H90" s="101">
        <f t="shared" si="13"/>
        <v>0</v>
      </c>
      <c r="I90" s="99" t="str">
        <f t="shared" si="14"/>
        <v>N</v>
      </c>
      <c r="J90" s="100"/>
    </row>
    <row r="91" spans="1:10" x14ac:dyDescent="0.25">
      <c r="A91" s="97"/>
      <c r="B91" s="97"/>
      <c r="C91" s="98"/>
      <c r="D91" s="101">
        <f t="shared" si="10"/>
        <v>0</v>
      </c>
      <c r="E91" s="98"/>
      <c r="F91" s="101">
        <f t="shared" si="11"/>
        <v>0</v>
      </c>
      <c r="G91" s="99">
        <f t="shared" si="12"/>
        <v>0</v>
      </c>
      <c r="H91" s="101">
        <f t="shared" si="13"/>
        <v>0</v>
      </c>
      <c r="I91" s="99" t="str">
        <f t="shared" si="14"/>
        <v>N</v>
      </c>
      <c r="J91" s="100"/>
    </row>
    <row r="92" spans="1:10" x14ac:dyDescent="0.25">
      <c r="A92" s="97"/>
      <c r="B92" s="97"/>
      <c r="C92" s="98"/>
      <c r="D92" s="101">
        <f t="shared" si="10"/>
        <v>0</v>
      </c>
      <c r="E92" s="98"/>
      <c r="F92" s="101">
        <f t="shared" si="11"/>
        <v>0</v>
      </c>
      <c r="G92" s="99">
        <f t="shared" si="12"/>
        <v>0</v>
      </c>
      <c r="H92" s="101">
        <f t="shared" si="13"/>
        <v>0</v>
      </c>
      <c r="I92" s="99" t="str">
        <f t="shared" si="14"/>
        <v>N</v>
      </c>
      <c r="J92" s="100"/>
    </row>
    <row r="93" spans="1:10" x14ac:dyDescent="0.25">
      <c r="A93" s="97"/>
      <c r="B93" s="97"/>
      <c r="C93" s="98"/>
      <c r="D93" s="101">
        <f t="shared" si="10"/>
        <v>0</v>
      </c>
      <c r="E93" s="98"/>
      <c r="F93" s="101">
        <f t="shared" si="11"/>
        <v>0</v>
      </c>
      <c r="G93" s="99">
        <f t="shared" si="12"/>
        <v>0</v>
      </c>
      <c r="H93" s="101">
        <f t="shared" si="13"/>
        <v>0</v>
      </c>
      <c r="I93" s="99" t="str">
        <f t="shared" si="14"/>
        <v>N</v>
      </c>
      <c r="J93" s="100"/>
    </row>
    <row r="94" spans="1:10" x14ac:dyDescent="0.25">
      <c r="A94" s="97"/>
      <c r="B94" s="97"/>
      <c r="C94" s="98"/>
      <c r="D94" s="101">
        <f t="shared" si="10"/>
        <v>0</v>
      </c>
      <c r="E94" s="98"/>
      <c r="F94" s="101">
        <f t="shared" si="11"/>
        <v>0</v>
      </c>
      <c r="G94" s="99">
        <f t="shared" si="12"/>
        <v>0</v>
      </c>
      <c r="H94" s="101">
        <f t="shared" si="13"/>
        <v>0</v>
      </c>
      <c r="I94" s="99" t="str">
        <f t="shared" si="14"/>
        <v>N</v>
      </c>
      <c r="J94" s="100"/>
    </row>
    <row r="95" spans="1:10" x14ac:dyDescent="0.25">
      <c r="A95" s="97"/>
      <c r="B95" s="97"/>
      <c r="C95" s="98"/>
      <c r="D95" s="101">
        <f t="shared" si="10"/>
        <v>0</v>
      </c>
      <c r="E95" s="98"/>
      <c r="F95" s="101">
        <f t="shared" si="11"/>
        <v>0</v>
      </c>
      <c r="G95" s="99">
        <f t="shared" si="12"/>
        <v>0</v>
      </c>
      <c r="H95" s="101">
        <f t="shared" si="13"/>
        <v>0</v>
      </c>
      <c r="I95" s="99" t="str">
        <f t="shared" si="14"/>
        <v>N</v>
      </c>
      <c r="J95" s="100"/>
    </row>
    <row r="96" spans="1:10" x14ac:dyDescent="0.25">
      <c r="A96" s="97"/>
      <c r="B96" s="97"/>
      <c r="C96" s="98"/>
      <c r="D96" s="101">
        <f t="shared" si="10"/>
        <v>0</v>
      </c>
      <c r="E96" s="98"/>
      <c r="F96" s="101">
        <f t="shared" si="11"/>
        <v>0</v>
      </c>
      <c r="G96" s="99">
        <f t="shared" si="12"/>
        <v>0</v>
      </c>
      <c r="H96" s="101">
        <f t="shared" si="13"/>
        <v>0</v>
      </c>
      <c r="I96" s="99" t="str">
        <f t="shared" si="14"/>
        <v>N</v>
      </c>
      <c r="J96" s="100"/>
    </row>
    <row r="97" spans="1:10" x14ac:dyDescent="0.25">
      <c r="A97" s="97"/>
      <c r="B97" s="97"/>
      <c r="C97" s="98"/>
      <c r="D97" s="101">
        <f t="shared" si="10"/>
        <v>0</v>
      </c>
      <c r="E97" s="98"/>
      <c r="F97" s="101">
        <f t="shared" si="11"/>
        <v>0</v>
      </c>
      <c r="G97" s="99">
        <f t="shared" si="12"/>
        <v>0</v>
      </c>
      <c r="H97" s="101">
        <f t="shared" si="13"/>
        <v>0</v>
      </c>
      <c r="I97" s="99" t="str">
        <f t="shared" si="14"/>
        <v>N</v>
      </c>
      <c r="J97" s="100"/>
    </row>
    <row r="98" spans="1:10" x14ac:dyDescent="0.25">
      <c r="A98" s="97"/>
      <c r="B98" s="97"/>
      <c r="C98" s="98"/>
      <c r="D98" s="101">
        <f t="shared" si="10"/>
        <v>0</v>
      </c>
      <c r="E98" s="98"/>
      <c r="F98" s="101">
        <f t="shared" si="11"/>
        <v>0</v>
      </c>
      <c r="G98" s="99">
        <f t="shared" si="12"/>
        <v>0</v>
      </c>
      <c r="H98" s="101">
        <f t="shared" si="13"/>
        <v>0</v>
      </c>
      <c r="I98" s="99" t="str">
        <f t="shared" si="14"/>
        <v>N</v>
      </c>
      <c r="J98" s="100"/>
    </row>
    <row r="99" spans="1:10" x14ac:dyDescent="0.25">
      <c r="A99" s="97"/>
      <c r="B99" s="97"/>
      <c r="C99" s="98"/>
      <c r="D99" s="101">
        <f t="shared" si="10"/>
        <v>0</v>
      </c>
      <c r="E99" s="98"/>
      <c r="F99" s="101">
        <f t="shared" si="11"/>
        <v>0</v>
      </c>
      <c r="G99" s="99">
        <f t="shared" si="12"/>
        <v>0</v>
      </c>
      <c r="H99" s="101">
        <f t="shared" si="13"/>
        <v>0</v>
      </c>
      <c r="I99" s="99" t="str">
        <f t="shared" si="14"/>
        <v>N</v>
      </c>
      <c r="J99" s="100"/>
    </row>
    <row r="100" spans="1:10" x14ac:dyDescent="0.25">
      <c r="A100" s="97"/>
      <c r="B100" s="97"/>
      <c r="C100" s="98"/>
      <c r="D100" s="101">
        <f t="shared" si="10"/>
        <v>0</v>
      </c>
      <c r="E100" s="98"/>
      <c r="F100" s="101">
        <f t="shared" si="11"/>
        <v>0</v>
      </c>
      <c r="G100" s="99">
        <f t="shared" si="12"/>
        <v>0</v>
      </c>
      <c r="H100" s="101">
        <f t="shared" si="13"/>
        <v>0</v>
      </c>
      <c r="I100" s="99" t="str">
        <f t="shared" si="14"/>
        <v>N</v>
      </c>
      <c r="J100" s="100"/>
    </row>
    <row r="101" spans="1:10" x14ac:dyDescent="0.25">
      <c r="A101" s="97"/>
      <c r="B101" s="97"/>
      <c r="C101" s="98"/>
      <c r="D101" s="101">
        <f t="shared" si="10"/>
        <v>0</v>
      </c>
      <c r="E101" s="98"/>
      <c r="F101" s="101">
        <f t="shared" si="11"/>
        <v>0</v>
      </c>
      <c r="G101" s="99">
        <f t="shared" si="12"/>
        <v>0</v>
      </c>
      <c r="H101" s="101">
        <f t="shared" si="13"/>
        <v>0</v>
      </c>
      <c r="I101" s="99" t="str">
        <f t="shared" si="14"/>
        <v>N</v>
      </c>
      <c r="J101" s="100"/>
    </row>
    <row r="102" spans="1:10" x14ac:dyDescent="0.25">
      <c r="A102" s="97"/>
      <c r="B102" s="97"/>
      <c r="C102" s="98"/>
      <c r="D102" s="101">
        <f t="shared" si="10"/>
        <v>0</v>
      </c>
      <c r="E102" s="98"/>
      <c r="F102" s="101">
        <f t="shared" si="11"/>
        <v>0</v>
      </c>
      <c r="G102" s="99">
        <f t="shared" si="12"/>
        <v>0</v>
      </c>
      <c r="H102" s="101">
        <f t="shared" si="13"/>
        <v>0</v>
      </c>
      <c r="I102" s="99" t="str">
        <f t="shared" si="14"/>
        <v>N</v>
      </c>
      <c r="J102" s="100"/>
    </row>
    <row r="103" spans="1:10" x14ac:dyDescent="0.25">
      <c r="A103" s="97"/>
      <c r="B103" s="97"/>
      <c r="C103" s="98"/>
      <c r="D103" s="101">
        <f t="shared" si="10"/>
        <v>0</v>
      </c>
      <c r="E103" s="98"/>
      <c r="F103" s="101">
        <f t="shared" si="11"/>
        <v>0</v>
      </c>
      <c r="G103" s="99">
        <f t="shared" si="12"/>
        <v>0</v>
      </c>
      <c r="H103" s="101">
        <f t="shared" si="13"/>
        <v>0</v>
      </c>
      <c r="I103" s="99" t="str">
        <f t="shared" si="14"/>
        <v>N</v>
      </c>
      <c r="J103" s="100"/>
    </row>
    <row r="104" spans="1:10" x14ac:dyDescent="0.25">
      <c r="A104" s="97"/>
      <c r="B104" s="97"/>
      <c r="C104" s="98"/>
      <c r="D104" s="101">
        <f t="shared" si="10"/>
        <v>0</v>
      </c>
      <c r="E104" s="98"/>
      <c r="F104" s="101">
        <f t="shared" si="11"/>
        <v>0</v>
      </c>
      <c r="G104" s="99">
        <f t="shared" si="12"/>
        <v>0</v>
      </c>
      <c r="H104" s="101">
        <f t="shared" si="13"/>
        <v>0</v>
      </c>
      <c r="I104" s="99" t="str">
        <f t="shared" si="14"/>
        <v>N</v>
      </c>
      <c r="J104" s="100"/>
    </row>
    <row r="105" spans="1:10" x14ac:dyDescent="0.25">
      <c r="A105" s="97"/>
      <c r="B105" s="97"/>
      <c r="C105" s="98"/>
      <c r="D105" s="101">
        <f t="shared" si="10"/>
        <v>0</v>
      </c>
      <c r="E105" s="98"/>
      <c r="F105" s="101">
        <f t="shared" si="11"/>
        <v>0</v>
      </c>
      <c r="G105" s="99">
        <f t="shared" si="12"/>
        <v>0</v>
      </c>
      <c r="H105" s="101">
        <f t="shared" si="13"/>
        <v>0</v>
      </c>
      <c r="I105" s="99" t="str">
        <f t="shared" si="14"/>
        <v>N</v>
      </c>
      <c r="J105" s="100"/>
    </row>
    <row r="106" spans="1:10" x14ac:dyDescent="0.25">
      <c r="A106" s="97"/>
      <c r="B106" s="97"/>
      <c r="C106" s="98"/>
      <c r="D106" s="101">
        <f t="shared" si="10"/>
        <v>0</v>
      </c>
      <c r="E106" s="98"/>
      <c r="F106" s="101">
        <f t="shared" si="11"/>
        <v>0</v>
      </c>
      <c r="G106" s="99">
        <f t="shared" si="12"/>
        <v>0</v>
      </c>
      <c r="H106" s="101">
        <f t="shared" si="13"/>
        <v>0</v>
      </c>
      <c r="I106" s="99" t="str">
        <f t="shared" si="14"/>
        <v>N</v>
      </c>
      <c r="J106" s="100"/>
    </row>
    <row r="107" spans="1:10" x14ac:dyDescent="0.25">
      <c r="A107" s="97"/>
      <c r="B107" s="97"/>
      <c r="C107" s="98"/>
      <c r="D107" s="101">
        <f t="shared" si="10"/>
        <v>0</v>
      </c>
      <c r="E107" s="98"/>
      <c r="F107" s="101">
        <f t="shared" si="11"/>
        <v>0</v>
      </c>
      <c r="G107" s="99">
        <f t="shared" si="12"/>
        <v>0</v>
      </c>
      <c r="H107" s="101">
        <f t="shared" si="13"/>
        <v>0</v>
      </c>
      <c r="I107" s="99" t="str">
        <f t="shared" si="14"/>
        <v>N</v>
      </c>
      <c r="J107" s="100"/>
    </row>
    <row r="108" spans="1:10" x14ac:dyDescent="0.25">
      <c r="A108" s="97"/>
      <c r="B108" s="97"/>
      <c r="C108" s="98"/>
      <c r="D108" s="101">
        <f t="shared" si="10"/>
        <v>0</v>
      </c>
      <c r="E108" s="98"/>
      <c r="F108" s="101">
        <f t="shared" si="11"/>
        <v>0</v>
      </c>
      <c r="G108" s="99">
        <f t="shared" si="12"/>
        <v>0</v>
      </c>
      <c r="H108" s="101">
        <f t="shared" si="13"/>
        <v>0</v>
      </c>
      <c r="I108" s="99" t="str">
        <f t="shared" si="14"/>
        <v>N</v>
      </c>
      <c r="J108" s="100"/>
    </row>
    <row r="109" spans="1:10" x14ac:dyDescent="0.25">
      <c r="A109" s="97"/>
      <c r="B109" s="97"/>
      <c r="C109" s="98"/>
      <c r="D109" s="101">
        <f t="shared" si="10"/>
        <v>0</v>
      </c>
      <c r="E109" s="98"/>
      <c r="F109" s="101">
        <f t="shared" si="11"/>
        <v>0</v>
      </c>
      <c r="G109" s="99">
        <f t="shared" si="12"/>
        <v>0</v>
      </c>
      <c r="H109" s="101">
        <f t="shared" si="13"/>
        <v>0</v>
      </c>
      <c r="I109" s="99" t="str">
        <f t="shared" si="14"/>
        <v>N</v>
      </c>
      <c r="J109" s="100"/>
    </row>
    <row r="110" spans="1:10" x14ac:dyDescent="0.25">
      <c r="A110" s="97"/>
      <c r="B110" s="97"/>
      <c r="C110" s="98"/>
      <c r="D110" s="101">
        <f t="shared" si="10"/>
        <v>0</v>
      </c>
      <c r="E110" s="98"/>
      <c r="F110" s="101">
        <f t="shared" si="11"/>
        <v>0</v>
      </c>
      <c r="G110" s="99">
        <f t="shared" si="12"/>
        <v>0</v>
      </c>
      <c r="H110" s="101">
        <f t="shared" si="13"/>
        <v>0</v>
      </c>
      <c r="I110" s="99" t="str">
        <f t="shared" si="14"/>
        <v>N</v>
      </c>
      <c r="J110" s="100"/>
    </row>
    <row r="111" spans="1:10" x14ac:dyDescent="0.25">
      <c r="A111" s="97"/>
      <c r="B111" s="97"/>
      <c r="C111" s="98"/>
      <c r="D111" s="101">
        <f t="shared" si="10"/>
        <v>0</v>
      </c>
      <c r="E111" s="98"/>
      <c r="F111" s="101">
        <f t="shared" si="11"/>
        <v>0</v>
      </c>
      <c r="G111" s="99">
        <f t="shared" si="12"/>
        <v>0</v>
      </c>
      <c r="H111" s="101">
        <f t="shared" si="13"/>
        <v>0</v>
      </c>
      <c r="I111" s="99" t="str">
        <f t="shared" si="14"/>
        <v>N</v>
      </c>
      <c r="J111" s="100"/>
    </row>
    <row r="112" spans="1:10" x14ac:dyDescent="0.25">
      <c r="A112" s="97"/>
      <c r="B112" s="97"/>
      <c r="C112" s="98"/>
      <c r="D112" s="101">
        <f t="shared" si="10"/>
        <v>0</v>
      </c>
      <c r="E112" s="98"/>
      <c r="F112" s="101">
        <f t="shared" si="11"/>
        <v>0</v>
      </c>
      <c r="G112" s="99">
        <f t="shared" si="12"/>
        <v>0</v>
      </c>
      <c r="H112" s="101">
        <f t="shared" si="13"/>
        <v>0</v>
      </c>
      <c r="I112" s="99" t="str">
        <f t="shared" si="14"/>
        <v>N</v>
      </c>
      <c r="J112" s="100"/>
    </row>
    <row r="113" spans="1:10" x14ac:dyDescent="0.25">
      <c r="A113" s="97"/>
      <c r="B113" s="97"/>
      <c r="C113" s="98"/>
      <c r="D113" s="101">
        <f t="shared" si="10"/>
        <v>0</v>
      </c>
      <c r="E113" s="98"/>
      <c r="F113" s="101">
        <f t="shared" si="11"/>
        <v>0</v>
      </c>
      <c r="G113" s="99">
        <f t="shared" si="12"/>
        <v>0</v>
      </c>
      <c r="H113" s="101">
        <f t="shared" si="13"/>
        <v>0</v>
      </c>
      <c r="I113" s="99" t="str">
        <f t="shared" si="14"/>
        <v>N</v>
      </c>
      <c r="J113" s="100"/>
    </row>
    <row r="114" spans="1:10" x14ac:dyDescent="0.25">
      <c r="A114" s="97"/>
      <c r="B114" s="97"/>
      <c r="C114" s="98"/>
      <c r="D114" s="101">
        <f t="shared" si="10"/>
        <v>0</v>
      </c>
      <c r="E114" s="98"/>
      <c r="F114" s="101">
        <f t="shared" si="11"/>
        <v>0</v>
      </c>
      <c r="G114" s="99">
        <f t="shared" si="12"/>
        <v>0</v>
      </c>
      <c r="H114" s="101">
        <f t="shared" si="13"/>
        <v>0</v>
      </c>
      <c r="I114" s="99" t="str">
        <f t="shared" si="14"/>
        <v>N</v>
      </c>
      <c r="J114" s="100"/>
    </row>
    <row r="115" spans="1:10" x14ac:dyDescent="0.25">
      <c r="A115" s="97"/>
      <c r="B115" s="97"/>
      <c r="C115" s="98"/>
      <c r="D115" s="101">
        <f t="shared" si="10"/>
        <v>0</v>
      </c>
      <c r="E115" s="98"/>
      <c r="F115" s="101">
        <f t="shared" si="11"/>
        <v>0</v>
      </c>
      <c r="G115" s="99">
        <f t="shared" si="12"/>
        <v>0</v>
      </c>
      <c r="H115" s="101">
        <f t="shared" si="13"/>
        <v>0</v>
      </c>
      <c r="I115" s="99" t="str">
        <f t="shared" si="14"/>
        <v>N</v>
      </c>
      <c r="J115" s="100"/>
    </row>
    <row r="116" spans="1:10" x14ac:dyDescent="0.25">
      <c r="A116" s="97"/>
      <c r="B116" s="97"/>
      <c r="C116" s="98"/>
      <c r="D116" s="101">
        <f t="shared" si="10"/>
        <v>0</v>
      </c>
      <c r="E116" s="98"/>
      <c r="F116" s="101">
        <f t="shared" si="11"/>
        <v>0</v>
      </c>
      <c r="G116" s="99">
        <f t="shared" si="12"/>
        <v>0</v>
      </c>
      <c r="H116" s="101">
        <f t="shared" si="13"/>
        <v>0</v>
      </c>
      <c r="I116" s="99" t="str">
        <f t="shared" si="14"/>
        <v>N</v>
      </c>
      <c r="J116" s="100"/>
    </row>
    <row r="117" spans="1:10" x14ac:dyDescent="0.25">
      <c r="A117" s="97"/>
      <c r="B117" s="97"/>
      <c r="C117" s="98"/>
      <c r="D117" s="101">
        <f t="shared" si="10"/>
        <v>0</v>
      </c>
      <c r="E117" s="98"/>
      <c r="F117" s="101">
        <f t="shared" si="11"/>
        <v>0</v>
      </c>
      <c r="G117" s="99">
        <f t="shared" si="12"/>
        <v>0</v>
      </c>
      <c r="H117" s="101">
        <f t="shared" si="13"/>
        <v>0</v>
      </c>
      <c r="I117" s="99" t="str">
        <f t="shared" si="14"/>
        <v>N</v>
      </c>
      <c r="J117" s="100"/>
    </row>
    <row r="118" spans="1:10" x14ac:dyDescent="0.25">
      <c r="A118" s="97"/>
      <c r="B118" s="97"/>
      <c r="C118" s="98"/>
      <c r="D118" s="101">
        <f t="shared" si="10"/>
        <v>0</v>
      </c>
      <c r="E118" s="98"/>
      <c r="F118" s="101">
        <f t="shared" si="11"/>
        <v>0</v>
      </c>
      <c r="G118" s="99">
        <f t="shared" si="12"/>
        <v>0</v>
      </c>
      <c r="H118" s="101">
        <f t="shared" si="13"/>
        <v>0</v>
      </c>
      <c r="I118" s="99" t="str">
        <f t="shared" si="14"/>
        <v>N</v>
      </c>
      <c r="J118" s="100"/>
    </row>
    <row r="119" spans="1:10" x14ac:dyDescent="0.25">
      <c r="A119" s="97"/>
      <c r="B119" s="97"/>
      <c r="C119" s="98"/>
      <c r="D119" s="101">
        <f t="shared" si="10"/>
        <v>0</v>
      </c>
      <c r="E119" s="98"/>
      <c r="F119" s="101">
        <f t="shared" si="11"/>
        <v>0</v>
      </c>
      <c r="G119" s="99">
        <f t="shared" si="12"/>
        <v>0</v>
      </c>
      <c r="H119" s="101">
        <f t="shared" si="13"/>
        <v>0</v>
      </c>
      <c r="I119" s="99" t="str">
        <f t="shared" si="14"/>
        <v>N</v>
      </c>
      <c r="J119" s="100"/>
    </row>
    <row r="120" spans="1:10" x14ac:dyDescent="0.25">
      <c r="A120" s="97"/>
      <c r="B120" s="97"/>
      <c r="C120" s="98"/>
      <c r="D120" s="101">
        <f t="shared" si="10"/>
        <v>0</v>
      </c>
      <c r="E120" s="98"/>
      <c r="F120" s="101">
        <f t="shared" si="11"/>
        <v>0</v>
      </c>
      <c r="G120" s="99">
        <f t="shared" si="12"/>
        <v>0</v>
      </c>
      <c r="H120" s="101">
        <f t="shared" si="13"/>
        <v>0</v>
      </c>
      <c r="I120" s="99" t="str">
        <f t="shared" si="14"/>
        <v>N</v>
      </c>
      <c r="J120" s="100"/>
    </row>
  </sheetData>
  <sheetProtection algorithmName="SHA-512" hashValue="KqYeLPnPD1D+TfUxn3S0FdVl0Hpx1g5IyrcCO2cEHeOIz6VM4i/6y1VnKpmA0d4khggNCWO6oNxfZtzvZ5dZag==" saltValue="F4MXuQ7jo/mKtPsK63m97g==" spinCount="100000" sheet="1"/>
  <mergeCells count="5">
    <mergeCell ref="A2:E2"/>
    <mergeCell ref="F6:G6"/>
    <mergeCell ref="H6:I6"/>
    <mergeCell ref="F7:I7"/>
    <mergeCell ref="A4:J4"/>
  </mergeCells>
  <conditionalFormatting sqref="F15:F120 H15:H120">
    <cfRule type="cellIs" dxfId="4" priority="1" stopIfTrue="1" operator="equal">
      <formula>0</formula>
    </cfRule>
  </conditionalFormatting>
  <dataValidations count="2">
    <dataValidation type="list" allowBlank="1" showInputMessage="1" showErrorMessage="1" sqref="A15:A65536" xr:uid="{00000000-0002-0000-0700-000000000000}">
      <formula1>$L$4:$L$12</formula1>
    </dataValidation>
    <dataValidation type="list" allowBlank="1" showInputMessage="1" showErrorMessage="1" sqref="E15:E120" xr:uid="{00000000-0002-0000-0700-000001000000}">
      <formula1>$L$18:$L$19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120"/>
  <sheetViews>
    <sheetView showGridLines="0" zoomScale="90" zoomScaleNormal="90" workbookViewId="0">
      <selection activeCell="A4" sqref="A4:J4"/>
    </sheetView>
  </sheetViews>
  <sheetFormatPr defaultRowHeight="15" x14ac:dyDescent="0.25"/>
  <cols>
    <col min="1" max="1" width="22.5703125" customWidth="1"/>
    <col min="2" max="2" width="38.5703125" customWidth="1"/>
    <col min="3" max="3" width="9.140625" customWidth="1"/>
    <col min="4" max="5" width="9.42578125" customWidth="1"/>
    <col min="6" max="6" width="23" bestFit="1" customWidth="1"/>
    <col min="7" max="7" width="8.28515625" customWidth="1"/>
    <col min="8" max="8" width="23.7109375" bestFit="1" customWidth="1"/>
    <col min="9" max="9" width="9.28515625" customWidth="1"/>
    <col min="10" max="10" width="25" customWidth="1"/>
    <col min="12" max="12" width="20.5703125" hidden="1" customWidth="1"/>
    <col min="13" max="14" width="33.28515625" hidden="1" customWidth="1"/>
    <col min="15" max="16" width="0" hidden="1" customWidth="1"/>
  </cols>
  <sheetData>
    <row r="1" spans="1:16" x14ac:dyDescent="0.25">
      <c r="A1" s="27"/>
      <c r="B1" s="28"/>
      <c r="C1" s="28"/>
      <c r="D1" s="29"/>
      <c r="E1" s="28"/>
      <c r="F1" s="30"/>
      <c r="G1" s="30"/>
      <c r="H1" s="30"/>
      <c r="I1" s="30"/>
      <c r="J1" s="30"/>
    </row>
    <row r="2" spans="1:16" ht="26.25" x14ac:dyDescent="0.4">
      <c r="A2" s="153" t="s">
        <v>0</v>
      </c>
      <c r="B2" s="153"/>
      <c r="C2" s="153"/>
      <c r="D2" s="153"/>
      <c r="E2" s="153"/>
      <c r="F2" s="30"/>
      <c r="G2" s="30"/>
      <c r="I2" s="43"/>
      <c r="J2" s="93" t="s">
        <v>57</v>
      </c>
      <c r="L2" s="34" t="s">
        <v>47</v>
      </c>
      <c r="M2" s="37" t="s">
        <v>48</v>
      </c>
      <c r="N2" s="38" t="s">
        <v>49</v>
      </c>
    </row>
    <row r="3" spans="1:16" ht="26.25" x14ac:dyDescent="0.4">
      <c r="A3" s="43" t="s">
        <v>53</v>
      </c>
      <c r="B3" s="119"/>
      <c r="C3" s="119"/>
      <c r="D3" s="119"/>
      <c r="E3" s="119"/>
      <c r="F3" s="30"/>
      <c r="G3" s="30"/>
      <c r="H3" s="43"/>
      <c r="I3" s="43"/>
      <c r="L3" s="34"/>
      <c r="M3" s="40">
        <f>VLOOKUP($H$6,Vlookup!Q:R,2,0)</f>
        <v>0</v>
      </c>
      <c r="N3" s="38"/>
    </row>
    <row r="4" spans="1:16" ht="75" customHeight="1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6"/>
      <c r="L4" s="39" t="s">
        <v>50</v>
      </c>
      <c r="M4">
        <f>VLOOKUP($M$3,Vlookup!$A:$P,O4,0)</f>
        <v>0</v>
      </c>
      <c r="N4" s="41" t="s">
        <v>43</v>
      </c>
      <c r="O4">
        <v>10</v>
      </c>
      <c r="P4">
        <v>1</v>
      </c>
    </row>
    <row r="5" spans="1:16" x14ac:dyDescent="0.25">
      <c r="L5" s="35" t="s">
        <v>42</v>
      </c>
      <c r="M5">
        <f>VLOOKUP($M$3,Vlookup!$A:$P,O5,0)</f>
        <v>0</v>
      </c>
      <c r="N5" s="42" t="s">
        <v>43</v>
      </c>
      <c r="O5">
        <v>8</v>
      </c>
      <c r="P5">
        <v>1</v>
      </c>
    </row>
    <row r="6" spans="1:16" ht="38.25" x14ac:dyDescent="0.25">
      <c r="A6" s="45" t="s">
        <v>65</v>
      </c>
      <c r="B6" s="45" t="s">
        <v>66</v>
      </c>
      <c r="C6" s="45" t="s">
        <v>67</v>
      </c>
      <c r="D6" s="46" t="s">
        <v>25</v>
      </c>
      <c r="F6" s="157" t="s">
        <v>72</v>
      </c>
      <c r="G6" s="158"/>
      <c r="H6" s="159"/>
      <c r="I6" s="160"/>
      <c r="L6" s="35" t="s">
        <v>40</v>
      </c>
      <c r="M6">
        <f>VLOOKUP($M$3,Vlookup!$A:$P,O6,0)</f>
        <v>0</v>
      </c>
      <c r="N6" s="42" t="s">
        <v>41</v>
      </c>
      <c r="O6">
        <v>8</v>
      </c>
      <c r="P6">
        <v>1</v>
      </c>
    </row>
    <row r="7" spans="1:16" x14ac:dyDescent="0.25">
      <c r="A7" s="32" t="s">
        <v>62</v>
      </c>
      <c r="B7" s="95"/>
      <c r="C7" s="94">
        <f>M13</f>
        <v>0</v>
      </c>
      <c r="D7" s="33">
        <f>B7*C7</f>
        <v>0</v>
      </c>
      <c r="F7" s="161"/>
      <c r="G7" s="162"/>
      <c r="H7" s="162"/>
      <c r="I7" s="163"/>
      <c r="L7" s="35" t="s">
        <v>46</v>
      </c>
      <c r="M7">
        <f>VLOOKUP($M$3,Vlookup!$A:$P,O7,0)</f>
        <v>0</v>
      </c>
      <c r="N7" s="42" t="s">
        <v>43</v>
      </c>
      <c r="O7">
        <v>8</v>
      </c>
      <c r="P7">
        <v>1</v>
      </c>
    </row>
    <row r="8" spans="1:16" x14ac:dyDescent="0.25">
      <c r="A8" s="32" t="s">
        <v>63</v>
      </c>
      <c r="B8" s="47"/>
      <c r="C8" s="94">
        <f>M14</f>
        <v>0</v>
      </c>
      <c r="D8" s="33">
        <f>B8*C8</f>
        <v>0</v>
      </c>
      <c r="F8" s="102" t="s">
        <v>171</v>
      </c>
      <c r="G8" s="94">
        <f>M5</f>
        <v>0</v>
      </c>
      <c r="H8" s="102" t="s">
        <v>122</v>
      </c>
      <c r="I8" s="94">
        <f>M8</f>
        <v>0</v>
      </c>
      <c r="L8" s="35" t="s">
        <v>44</v>
      </c>
      <c r="M8">
        <f>VLOOKUP($M$3,Vlookup!$A:$P,O8,0)</f>
        <v>0</v>
      </c>
      <c r="N8" s="42" t="s">
        <v>43</v>
      </c>
      <c r="O8">
        <v>11</v>
      </c>
      <c r="P8">
        <v>1</v>
      </c>
    </row>
    <row r="9" spans="1:16" x14ac:dyDescent="0.25">
      <c r="A9" s="32" t="s">
        <v>64</v>
      </c>
      <c r="B9" s="47"/>
      <c r="C9" s="94">
        <f>M13</f>
        <v>0</v>
      </c>
      <c r="D9" s="33">
        <f>B9*C9</f>
        <v>0</v>
      </c>
      <c r="F9" s="102" t="s">
        <v>50</v>
      </c>
      <c r="G9" s="94">
        <f>M4</f>
        <v>0</v>
      </c>
      <c r="H9" s="102" t="s">
        <v>415</v>
      </c>
      <c r="I9" s="96"/>
      <c r="L9" s="35" t="s">
        <v>45</v>
      </c>
      <c r="M9">
        <f>VLOOKUP($M$3,Vlookup!$A:$P,O9,0)</f>
        <v>0</v>
      </c>
      <c r="N9" s="42" t="s">
        <v>41</v>
      </c>
      <c r="O9">
        <v>12</v>
      </c>
      <c r="P9">
        <v>1</v>
      </c>
    </row>
    <row r="10" spans="1:16" x14ac:dyDescent="0.25">
      <c r="A10" s="103"/>
      <c r="B10" s="103"/>
      <c r="C10" s="104"/>
      <c r="D10" s="105"/>
      <c r="E10" s="48"/>
      <c r="F10" s="102" t="s">
        <v>172</v>
      </c>
      <c r="G10" s="94">
        <f>M9</f>
        <v>0</v>
      </c>
      <c r="H10" s="102" t="s">
        <v>416</v>
      </c>
      <c r="I10" s="118"/>
      <c r="L10" s="35" t="s">
        <v>51</v>
      </c>
      <c r="M10">
        <f>VLOOKUP($M$3,Vlookup!$A:$P,O10,0)</f>
        <v>0</v>
      </c>
      <c r="N10" s="42" t="s">
        <v>41</v>
      </c>
      <c r="O10">
        <v>12</v>
      </c>
      <c r="P10">
        <v>1</v>
      </c>
    </row>
    <row r="11" spans="1:16" s="48" customFormat="1" x14ac:dyDescent="0.25">
      <c r="A11" s="103"/>
      <c r="B11" s="103"/>
      <c r="C11" s="104"/>
      <c r="D11" s="105"/>
      <c r="F11" s="108"/>
      <c r="G11" s="109"/>
      <c r="H11" s="110"/>
      <c r="I11" s="110"/>
      <c r="J11" s="111"/>
      <c r="L11" s="112" t="s">
        <v>71</v>
      </c>
      <c r="M11" s="113">
        <f>I9</f>
        <v>0</v>
      </c>
      <c r="N11" s="114" t="s">
        <v>43</v>
      </c>
      <c r="P11" s="48">
        <v>2</v>
      </c>
    </row>
    <row r="12" spans="1:16" s="48" customFormat="1" x14ac:dyDescent="0.25">
      <c r="A12" s="106" t="s">
        <v>54</v>
      </c>
      <c r="B12" s="107">
        <f>F12+H12+J12</f>
        <v>0</v>
      </c>
      <c r="C12" s="104"/>
      <c r="D12" s="103" t="s">
        <v>173</v>
      </c>
      <c r="F12" s="107">
        <f>SUM(F15:F23, D7:D9)</f>
        <v>0</v>
      </c>
      <c r="G12" s="109"/>
      <c r="H12" s="107">
        <f>SUM(H15:H23)</f>
        <v>0</v>
      </c>
      <c r="I12" s="110"/>
      <c r="J12" s="107">
        <f>SUM(J15:J23)</f>
        <v>0</v>
      </c>
      <c r="L12" s="112" t="s">
        <v>24</v>
      </c>
      <c r="M12" s="113"/>
      <c r="N12" s="114" t="s">
        <v>41</v>
      </c>
      <c r="P12" s="48">
        <v>3</v>
      </c>
    </row>
    <row r="13" spans="1:16" s="48" customFormat="1" x14ac:dyDescent="0.25">
      <c r="L13" s="112" t="s">
        <v>413</v>
      </c>
      <c r="M13" s="48">
        <f>VLOOKUP($M$3,Vlookup!$A:$P,O13,0)</f>
        <v>0</v>
      </c>
      <c r="N13" s="114"/>
      <c r="O13" s="48">
        <v>14</v>
      </c>
    </row>
    <row r="14" spans="1:16" s="48" customFormat="1" ht="26.25" x14ac:dyDescent="0.25">
      <c r="A14" s="115" t="s">
        <v>36</v>
      </c>
      <c r="B14" s="115" t="s">
        <v>55</v>
      </c>
      <c r="C14" s="115" t="s">
        <v>35</v>
      </c>
      <c r="D14" s="116" t="s">
        <v>37</v>
      </c>
      <c r="E14" s="115" t="s">
        <v>38</v>
      </c>
      <c r="F14" s="115" t="s">
        <v>39</v>
      </c>
      <c r="G14" s="117"/>
      <c r="H14" s="115" t="s">
        <v>170</v>
      </c>
      <c r="I14" s="117"/>
      <c r="J14" s="115" t="s">
        <v>417</v>
      </c>
      <c r="L14" s="112" t="s">
        <v>414</v>
      </c>
      <c r="M14" s="48">
        <f>VLOOKUP($M$3,Vlookup!$A:$P,O14,0)</f>
        <v>0</v>
      </c>
      <c r="N14" s="114"/>
      <c r="O14" s="48">
        <v>15</v>
      </c>
    </row>
    <row r="15" spans="1:16" x14ac:dyDescent="0.25">
      <c r="A15" s="97"/>
      <c r="B15" s="97"/>
      <c r="C15" s="98"/>
      <c r="D15" s="101">
        <f>VLOOKUP(A15,L:M,2,0)</f>
        <v>0</v>
      </c>
      <c r="E15" s="98"/>
      <c r="F15" s="101">
        <f>IF(G15=2,0,(IF(G15=1,D15*C15,0)+IF(I15="Y",C15*D15*$I$10,0)))</f>
        <v>0</v>
      </c>
      <c r="G15" s="99">
        <f>VLOOKUP(A15,L:P,5,0)</f>
        <v>0</v>
      </c>
      <c r="H15" s="101">
        <f>IF(G15=1,0,IF(G15=2,D15*C15,0)+IF(I15="Y",C15*D15*$I$10,0))</f>
        <v>0</v>
      </c>
      <c r="I15" s="99" t="str">
        <f>IF(E15="Y", VLOOKUP(A15,L:N,3,0), "N")</f>
        <v>N</v>
      </c>
      <c r="J15" s="100"/>
      <c r="L15" s="35">
        <v>0</v>
      </c>
      <c r="M15" s="36"/>
      <c r="N15" s="42"/>
    </row>
    <row r="16" spans="1:16" x14ac:dyDescent="0.25">
      <c r="A16" s="97"/>
      <c r="B16" s="97"/>
      <c r="C16" s="98"/>
      <c r="D16" s="101">
        <f t="shared" ref="D16:D79" si="0">VLOOKUP(A16,L:M,2,0)</f>
        <v>0</v>
      </c>
      <c r="E16" s="98"/>
      <c r="F16" s="101">
        <f t="shared" ref="F16:F79" si="1">IF(G16=2,0,(IF(G16=1,D16*C16,0)+IF(I16="Y",C16*D16*$I$10,0)))</f>
        <v>0</v>
      </c>
      <c r="G16" s="99">
        <f t="shared" ref="G16:G79" si="2">VLOOKUP(A16,L:P,5,0)</f>
        <v>0</v>
      </c>
      <c r="H16" s="101">
        <f t="shared" ref="H16:H79" si="3">IF(G16=1,0,IF(G16=2,D16*C16,0)+IF(I16="Y",C16*D16*$I$10,0))</f>
        <v>0</v>
      </c>
      <c r="I16" s="99" t="str">
        <f t="shared" ref="I16:I79" si="4">IF(E16="Y", VLOOKUP(A16,L:N,3,0), "N")</f>
        <v>N</v>
      </c>
      <c r="J16" s="100"/>
      <c r="L16" s="30"/>
      <c r="M16" s="36"/>
      <c r="N16" s="42"/>
    </row>
    <row r="17" spans="1:14" x14ac:dyDescent="0.25">
      <c r="A17" s="97"/>
      <c r="B17" s="97"/>
      <c r="C17" s="98"/>
      <c r="D17" s="101">
        <f t="shared" si="0"/>
        <v>0</v>
      </c>
      <c r="E17" s="98"/>
      <c r="F17" s="101">
        <f t="shared" si="1"/>
        <v>0</v>
      </c>
      <c r="G17" s="99">
        <f t="shared" si="2"/>
        <v>0</v>
      </c>
      <c r="H17" s="101">
        <f t="shared" si="3"/>
        <v>0</v>
      </c>
      <c r="I17" s="99" t="str">
        <f t="shared" si="4"/>
        <v>N</v>
      </c>
      <c r="J17" s="100"/>
      <c r="L17" s="31" t="s">
        <v>52</v>
      </c>
      <c r="M17" s="36"/>
      <c r="N17" s="42"/>
    </row>
    <row r="18" spans="1:14" x14ac:dyDescent="0.25">
      <c r="A18" s="97"/>
      <c r="B18" s="97"/>
      <c r="C18" s="98"/>
      <c r="D18" s="101">
        <f t="shared" si="0"/>
        <v>0</v>
      </c>
      <c r="E18" s="98"/>
      <c r="F18" s="101">
        <f t="shared" si="1"/>
        <v>0</v>
      </c>
      <c r="G18" s="99">
        <f t="shared" si="2"/>
        <v>0</v>
      </c>
      <c r="H18" s="101">
        <f t="shared" si="3"/>
        <v>0</v>
      </c>
      <c r="I18" s="99" t="str">
        <f t="shared" si="4"/>
        <v>N</v>
      </c>
      <c r="J18" s="100"/>
      <c r="L18" s="30" t="s">
        <v>43</v>
      </c>
      <c r="M18" s="30"/>
      <c r="N18" s="30"/>
    </row>
    <row r="19" spans="1:14" x14ac:dyDescent="0.25">
      <c r="A19" s="97"/>
      <c r="B19" s="97"/>
      <c r="C19" s="98"/>
      <c r="D19" s="101">
        <f t="shared" si="0"/>
        <v>0</v>
      </c>
      <c r="E19" s="98"/>
      <c r="F19" s="101">
        <f t="shared" si="1"/>
        <v>0</v>
      </c>
      <c r="G19" s="99">
        <f t="shared" si="2"/>
        <v>0</v>
      </c>
      <c r="H19" s="101">
        <f t="shared" si="3"/>
        <v>0</v>
      </c>
      <c r="I19" s="99" t="str">
        <f t="shared" si="4"/>
        <v>N</v>
      </c>
      <c r="J19" s="100"/>
      <c r="L19" s="30" t="s">
        <v>41</v>
      </c>
      <c r="M19" s="30"/>
      <c r="N19" s="30"/>
    </row>
    <row r="20" spans="1:14" x14ac:dyDescent="0.25">
      <c r="A20" s="97"/>
      <c r="B20" s="97"/>
      <c r="C20" s="98"/>
      <c r="D20" s="101">
        <f t="shared" si="0"/>
        <v>0</v>
      </c>
      <c r="E20" s="98"/>
      <c r="F20" s="101">
        <f t="shared" si="1"/>
        <v>0</v>
      </c>
      <c r="G20" s="99">
        <f t="shared" si="2"/>
        <v>0</v>
      </c>
      <c r="H20" s="101">
        <f t="shared" si="3"/>
        <v>0</v>
      </c>
      <c r="I20" s="99" t="str">
        <f t="shared" si="4"/>
        <v>N</v>
      </c>
      <c r="J20" s="100"/>
      <c r="M20" s="30"/>
      <c r="N20" s="30"/>
    </row>
    <row r="21" spans="1:14" x14ac:dyDescent="0.25">
      <c r="A21" s="97"/>
      <c r="B21" s="97"/>
      <c r="C21" s="98"/>
      <c r="D21" s="101">
        <f t="shared" si="0"/>
        <v>0</v>
      </c>
      <c r="E21" s="98"/>
      <c r="F21" s="101">
        <f t="shared" si="1"/>
        <v>0</v>
      </c>
      <c r="G21" s="99">
        <f t="shared" si="2"/>
        <v>0</v>
      </c>
      <c r="H21" s="101">
        <f t="shared" si="3"/>
        <v>0</v>
      </c>
      <c r="I21" s="99" t="str">
        <f t="shared" si="4"/>
        <v>N</v>
      </c>
      <c r="J21" s="100"/>
      <c r="M21" s="30"/>
      <c r="N21" s="30"/>
    </row>
    <row r="22" spans="1:14" x14ac:dyDescent="0.25">
      <c r="A22" s="97"/>
      <c r="B22" s="97"/>
      <c r="C22" s="98"/>
      <c r="D22" s="101">
        <f t="shared" si="0"/>
        <v>0</v>
      </c>
      <c r="E22" s="98"/>
      <c r="F22" s="101">
        <f t="shared" si="1"/>
        <v>0</v>
      </c>
      <c r="G22" s="99">
        <f t="shared" si="2"/>
        <v>0</v>
      </c>
      <c r="H22" s="101">
        <f t="shared" si="3"/>
        <v>0</v>
      </c>
      <c r="I22" s="99" t="str">
        <f t="shared" si="4"/>
        <v>N</v>
      </c>
      <c r="J22" s="100"/>
    </row>
    <row r="23" spans="1:14" x14ac:dyDescent="0.25">
      <c r="A23" s="97"/>
      <c r="B23" s="97"/>
      <c r="C23" s="98"/>
      <c r="D23" s="101">
        <f t="shared" si="0"/>
        <v>0</v>
      </c>
      <c r="E23" s="98"/>
      <c r="F23" s="101">
        <f t="shared" si="1"/>
        <v>0</v>
      </c>
      <c r="G23" s="99">
        <f t="shared" si="2"/>
        <v>0</v>
      </c>
      <c r="H23" s="101">
        <f t="shared" si="3"/>
        <v>0</v>
      </c>
      <c r="I23" s="99" t="str">
        <f t="shared" si="4"/>
        <v>N</v>
      </c>
      <c r="J23" s="100"/>
    </row>
    <row r="24" spans="1:14" x14ac:dyDescent="0.25">
      <c r="A24" s="97"/>
      <c r="B24" s="97"/>
      <c r="C24" s="98"/>
      <c r="D24" s="101">
        <f t="shared" si="0"/>
        <v>0</v>
      </c>
      <c r="E24" s="98"/>
      <c r="F24" s="101">
        <f t="shared" si="1"/>
        <v>0</v>
      </c>
      <c r="G24" s="99">
        <f t="shared" si="2"/>
        <v>0</v>
      </c>
      <c r="H24" s="101">
        <f t="shared" si="3"/>
        <v>0</v>
      </c>
      <c r="I24" s="99" t="str">
        <f t="shared" si="4"/>
        <v>N</v>
      </c>
      <c r="J24" s="100"/>
    </row>
    <row r="25" spans="1:14" x14ac:dyDescent="0.25">
      <c r="A25" s="97"/>
      <c r="B25" s="97"/>
      <c r="C25" s="98"/>
      <c r="D25" s="101">
        <f t="shared" si="0"/>
        <v>0</v>
      </c>
      <c r="E25" s="98"/>
      <c r="F25" s="101">
        <f t="shared" si="1"/>
        <v>0</v>
      </c>
      <c r="G25" s="99">
        <f t="shared" si="2"/>
        <v>0</v>
      </c>
      <c r="H25" s="101">
        <f t="shared" si="3"/>
        <v>0</v>
      </c>
      <c r="I25" s="99" t="str">
        <f t="shared" si="4"/>
        <v>N</v>
      </c>
      <c r="J25" s="100"/>
    </row>
    <row r="26" spans="1:14" x14ac:dyDescent="0.25">
      <c r="A26" s="97"/>
      <c r="B26" s="97"/>
      <c r="C26" s="98"/>
      <c r="D26" s="101">
        <f t="shared" si="0"/>
        <v>0</v>
      </c>
      <c r="E26" s="98"/>
      <c r="F26" s="101">
        <f t="shared" si="1"/>
        <v>0</v>
      </c>
      <c r="G26" s="99">
        <f t="shared" si="2"/>
        <v>0</v>
      </c>
      <c r="H26" s="101">
        <f t="shared" si="3"/>
        <v>0</v>
      </c>
      <c r="I26" s="99" t="str">
        <f t="shared" si="4"/>
        <v>N</v>
      </c>
      <c r="J26" s="100"/>
    </row>
    <row r="27" spans="1:14" x14ac:dyDescent="0.25">
      <c r="A27" s="97"/>
      <c r="B27" s="97"/>
      <c r="C27" s="98"/>
      <c r="D27" s="101">
        <f t="shared" si="0"/>
        <v>0</v>
      </c>
      <c r="E27" s="98"/>
      <c r="F27" s="101">
        <f t="shared" si="1"/>
        <v>0</v>
      </c>
      <c r="G27" s="99">
        <f t="shared" si="2"/>
        <v>0</v>
      </c>
      <c r="H27" s="101">
        <f t="shared" si="3"/>
        <v>0</v>
      </c>
      <c r="I27" s="99" t="str">
        <f t="shared" si="4"/>
        <v>N</v>
      </c>
      <c r="J27" s="100"/>
    </row>
    <row r="28" spans="1:14" x14ac:dyDescent="0.25">
      <c r="A28" s="97"/>
      <c r="B28" s="97"/>
      <c r="C28" s="98"/>
      <c r="D28" s="101">
        <f t="shared" si="0"/>
        <v>0</v>
      </c>
      <c r="E28" s="98"/>
      <c r="F28" s="101">
        <f t="shared" si="1"/>
        <v>0</v>
      </c>
      <c r="G28" s="99">
        <f t="shared" si="2"/>
        <v>0</v>
      </c>
      <c r="H28" s="101">
        <f t="shared" si="3"/>
        <v>0</v>
      </c>
      <c r="I28" s="99" t="str">
        <f t="shared" si="4"/>
        <v>N</v>
      </c>
      <c r="J28" s="100"/>
    </row>
    <row r="29" spans="1:14" x14ac:dyDescent="0.25">
      <c r="A29" s="97"/>
      <c r="B29" s="97"/>
      <c r="C29" s="98"/>
      <c r="D29" s="101">
        <f t="shared" si="0"/>
        <v>0</v>
      </c>
      <c r="E29" s="98"/>
      <c r="F29" s="101">
        <f t="shared" si="1"/>
        <v>0</v>
      </c>
      <c r="G29" s="99">
        <f t="shared" si="2"/>
        <v>0</v>
      </c>
      <c r="H29" s="101">
        <f t="shared" si="3"/>
        <v>0</v>
      </c>
      <c r="I29" s="99" t="str">
        <f t="shared" si="4"/>
        <v>N</v>
      </c>
      <c r="J29" s="100"/>
      <c r="L29" t="s">
        <v>127</v>
      </c>
    </row>
    <row r="30" spans="1:14" x14ac:dyDescent="0.25">
      <c r="A30" s="97"/>
      <c r="B30" s="97"/>
      <c r="C30" s="98"/>
      <c r="D30" s="101">
        <f t="shared" si="0"/>
        <v>0</v>
      </c>
      <c r="E30" s="98"/>
      <c r="F30" s="101">
        <f t="shared" si="1"/>
        <v>0</v>
      </c>
      <c r="G30" s="99">
        <f t="shared" si="2"/>
        <v>0</v>
      </c>
      <c r="H30" s="101">
        <f t="shared" si="3"/>
        <v>0</v>
      </c>
      <c r="I30" s="99" t="str">
        <f t="shared" si="4"/>
        <v>N</v>
      </c>
      <c r="J30" s="100"/>
      <c r="L30" t="s">
        <v>128</v>
      </c>
    </row>
    <row r="31" spans="1:14" x14ac:dyDescent="0.25">
      <c r="A31" s="97"/>
      <c r="B31" s="97"/>
      <c r="C31" s="98"/>
      <c r="D31" s="101">
        <f t="shared" si="0"/>
        <v>0</v>
      </c>
      <c r="E31" s="98"/>
      <c r="F31" s="101">
        <f t="shared" si="1"/>
        <v>0</v>
      </c>
      <c r="G31" s="99">
        <f t="shared" si="2"/>
        <v>0</v>
      </c>
      <c r="H31" s="101">
        <f t="shared" si="3"/>
        <v>0</v>
      </c>
      <c r="I31" s="99" t="str">
        <f t="shared" si="4"/>
        <v>N</v>
      </c>
      <c r="J31" s="100"/>
      <c r="L31" t="s">
        <v>64</v>
      </c>
    </row>
    <row r="32" spans="1:14" x14ac:dyDescent="0.25">
      <c r="A32" s="97"/>
      <c r="B32" s="97"/>
      <c r="C32" s="98"/>
      <c r="D32" s="101">
        <f t="shared" si="0"/>
        <v>0</v>
      </c>
      <c r="E32" s="98"/>
      <c r="F32" s="101">
        <f t="shared" si="1"/>
        <v>0</v>
      </c>
      <c r="G32" s="99">
        <f t="shared" si="2"/>
        <v>0</v>
      </c>
      <c r="H32" s="101">
        <f t="shared" si="3"/>
        <v>0</v>
      </c>
      <c r="I32" s="99" t="str">
        <f t="shared" si="4"/>
        <v>N</v>
      </c>
      <c r="J32" s="100"/>
    </row>
    <row r="33" spans="1:10" x14ac:dyDescent="0.25">
      <c r="A33" s="97"/>
      <c r="B33" s="97"/>
      <c r="C33" s="98"/>
      <c r="D33" s="101">
        <f t="shared" si="0"/>
        <v>0</v>
      </c>
      <c r="E33" s="98"/>
      <c r="F33" s="101">
        <f t="shared" si="1"/>
        <v>0</v>
      </c>
      <c r="G33" s="99">
        <f t="shared" si="2"/>
        <v>0</v>
      </c>
      <c r="H33" s="101">
        <f t="shared" si="3"/>
        <v>0</v>
      </c>
      <c r="I33" s="99" t="str">
        <f t="shared" si="4"/>
        <v>N</v>
      </c>
      <c r="J33" s="100"/>
    </row>
    <row r="34" spans="1:10" x14ac:dyDescent="0.25">
      <c r="A34" s="97"/>
      <c r="B34" s="97"/>
      <c r="C34" s="98"/>
      <c r="D34" s="101">
        <f t="shared" si="0"/>
        <v>0</v>
      </c>
      <c r="E34" s="98"/>
      <c r="F34" s="101">
        <f t="shared" si="1"/>
        <v>0</v>
      </c>
      <c r="G34" s="99">
        <f t="shared" si="2"/>
        <v>0</v>
      </c>
      <c r="H34" s="101">
        <f t="shared" si="3"/>
        <v>0</v>
      </c>
      <c r="I34" s="99" t="str">
        <f t="shared" si="4"/>
        <v>N</v>
      </c>
      <c r="J34" s="100"/>
    </row>
    <row r="35" spans="1:10" x14ac:dyDescent="0.25">
      <c r="A35" s="97"/>
      <c r="B35" s="97"/>
      <c r="C35" s="98"/>
      <c r="D35" s="101">
        <f t="shared" si="0"/>
        <v>0</v>
      </c>
      <c r="E35" s="98"/>
      <c r="F35" s="101">
        <f t="shared" si="1"/>
        <v>0</v>
      </c>
      <c r="G35" s="99">
        <f t="shared" si="2"/>
        <v>0</v>
      </c>
      <c r="H35" s="101">
        <f t="shared" si="3"/>
        <v>0</v>
      </c>
      <c r="I35" s="99" t="str">
        <f t="shared" si="4"/>
        <v>N</v>
      </c>
      <c r="J35" s="100"/>
    </row>
    <row r="36" spans="1:10" x14ac:dyDescent="0.25">
      <c r="A36" s="97"/>
      <c r="B36" s="97"/>
      <c r="C36" s="98"/>
      <c r="D36" s="101">
        <f t="shared" si="0"/>
        <v>0</v>
      </c>
      <c r="E36" s="98"/>
      <c r="F36" s="101">
        <f t="shared" si="1"/>
        <v>0</v>
      </c>
      <c r="G36" s="99">
        <f t="shared" si="2"/>
        <v>0</v>
      </c>
      <c r="H36" s="101">
        <f t="shared" si="3"/>
        <v>0</v>
      </c>
      <c r="I36" s="99" t="str">
        <f t="shared" si="4"/>
        <v>N</v>
      </c>
      <c r="J36" s="100"/>
    </row>
    <row r="37" spans="1:10" x14ac:dyDescent="0.25">
      <c r="A37" s="97"/>
      <c r="B37" s="97"/>
      <c r="C37" s="98"/>
      <c r="D37" s="101">
        <f t="shared" si="0"/>
        <v>0</v>
      </c>
      <c r="E37" s="98"/>
      <c r="F37" s="101">
        <f t="shared" si="1"/>
        <v>0</v>
      </c>
      <c r="G37" s="99">
        <f t="shared" si="2"/>
        <v>0</v>
      </c>
      <c r="H37" s="101">
        <f t="shared" si="3"/>
        <v>0</v>
      </c>
      <c r="I37" s="99" t="str">
        <f t="shared" si="4"/>
        <v>N</v>
      </c>
      <c r="J37" s="100"/>
    </row>
    <row r="38" spans="1:10" x14ac:dyDescent="0.25">
      <c r="A38" s="97"/>
      <c r="B38" s="97"/>
      <c r="C38" s="98"/>
      <c r="D38" s="101">
        <f t="shared" si="0"/>
        <v>0</v>
      </c>
      <c r="E38" s="98"/>
      <c r="F38" s="101">
        <f t="shared" si="1"/>
        <v>0</v>
      </c>
      <c r="G38" s="99">
        <f t="shared" si="2"/>
        <v>0</v>
      </c>
      <c r="H38" s="101">
        <f t="shared" si="3"/>
        <v>0</v>
      </c>
      <c r="I38" s="99" t="str">
        <f t="shared" si="4"/>
        <v>N</v>
      </c>
      <c r="J38" s="100"/>
    </row>
    <row r="39" spans="1:10" x14ac:dyDescent="0.25">
      <c r="A39" s="97"/>
      <c r="B39" s="97"/>
      <c r="C39" s="98"/>
      <c r="D39" s="101">
        <f t="shared" si="0"/>
        <v>0</v>
      </c>
      <c r="E39" s="98"/>
      <c r="F39" s="101">
        <f t="shared" si="1"/>
        <v>0</v>
      </c>
      <c r="G39" s="99">
        <f t="shared" si="2"/>
        <v>0</v>
      </c>
      <c r="H39" s="101">
        <f t="shared" si="3"/>
        <v>0</v>
      </c>
      <c r="I39" s="99" t="str">
        <f t="shared" si="4"/>
        <v>N</v>
      </c>
      <c r="J39" s="100"/>
    </row>
    <row r="40" spans="1:10" x14ac:dyDescent="0.25">
      <c r="A40" s="97"/>
      <c r="B40" s="97"/>
      <c r="C40" s="98"/>
      <c r="D40" s="101">
        <f t="shared" si="0"/>
        <v>0</v>
      </c>
      <c r="E40" s="98"/>
      <c r="F40" s="101">
        <f t="shared" si="1"/>
        <v>0</v>
      </c>
      <c r="G40" s="99">
        <f t="shared" si="2"/>
        <v>0</v>
      </c>
      <c r="H40" s="101">
        <f t="shared" si="3"/>
        <v>0</v>
      </c>
      <c r="I40" s="99" t="str">
        <f t="shared" si="4"/>
        <v>N</v>
      </c>
      <c r="J40" s="100"/>
    </row>
    <row r="41" spans="1:10" x14ac:dyDescent="0.25">
      <c r="A41" s="97"/>
      <c r="B41" s="97"/>
      <c r="C41" s="98"/>
      <c r="D41" s="101">
        <f t="shared" si="0"/>
        <v>0</v>
      </c>
      <c r="E41" s="98"/>
      <c r="F41" s="101">
        <f t="shared" si="1"/>
        <v>0</v>
      </c>
      <c r="G41" s="99">
        <f t="shared" si="2"/>
        <v>0</v>
      </c>
      <c r="H41" s="101">
        <f t="shared" si="3"/>
        <v>0</v>
      </c>
      <c r="I41" s="99" t="str">
        <f t="shared" si="4"/>
        <v>N</v>
      </c>
      <c r="J41" s="100"/>
    </row>
    <row r="42" spans="1:10" x14ac:dyDescent="0.25">
      <c r="A42" s="97"/>
      <c r="B42" s="97"/>
      <c r="C42" s="98"/>
      <c r="D42" s="101">
        <f t="shared" si="0"/>
        <v>0</v>
      </c>
      <c r="E42" s="98"/>
      <c r="F42" s="101">
        <f t="shared" si="1"/>
        <v>0</v>
      </c>
      <c r="G42" s="99">
        <f t="shared" si="2"/>
        <v>0</v>
      </c>
      <c r="H42" s="101">
        <f t="shared" si="3"/>
        <v>0</v>
      </c>
      <c r="I42" s="99" t="str">
        <f t="shared" si="4"/>
        <v>N</v>
      </c>
      <c r="J42" s="100"/>
    </row>
    <row r="43" spans="1:10" x14ac:dyDescent="0.25">
      <c r="A43" s="97"/>
      <c r="B43" s="97"/>
      <c r="C43" s="98"/>
      <c r="D43" s="101">
        <f t="shared" si="0"/>
        <v>0</v>
      </c>
      <c r="E43" s="98"/>
      <c r="F43" s="101">
        <f t="shared" si="1"/>
        <v>0</v>
      </c>
      <c r="G43" s="99">
        <f t="shared" si="2"/>
        <v>0</v>
      </c>
      <c r="H43" s="101">
        <f t="shared" si="3"/>
        <v>0</v>
      </c>
      <c r="I43" s="99" t="str">
        <f t="shared" si="4"/>
        <v>N</v>
      </c>
      <c r="J43" s="100"/>
    </row>
    <row r="44" spans="1:10" x14ac:dyDescent="0.25">
      <c r="A44" s="97"/>
      <c r="B44" s="97"/>
      <c r="C44" s="98"/>
      <c r="D44" s="101">
        <f t="shared" si="0"/>
        <v>0</v>
      </c>
      <c r="E44" s="98"/>
      <c r="F44" s="101">
        <f t="shared" si="1"/>
        <v>0</v>
      </c>
      <c r="G44" s="99">
        <f t="shared" si="2"/>
        <v>0</v>
      </c>
      <c r="H44" s="101">
        <f t="shared" si="3"/>
        <v>0</v>
      </c>
      <c r="I44" s="99" t="str">
        <f t="shared" si="4"/>
        <v>N</v>
      </c>
      <c r="J44" s="100"/>
    </row>
    <row r="45" spans="1:10" x14ac:dyDescent="0.25">
      <c r="A45" s="97"/>
      <c r="B45" s="97"/>
      <c r="C45" s="98"/>
      <c r="D45" s="101">
        <f t="shared" si="0"/>
        <v>0</v>
      </c>
      <c r="E45" s="98"/>
      <c r="F45" s="101">
        <f t="shared" si="1"/>
        <v>0</v>
      </c>
      <c r="G45" s="99">
        <f t="shared" si="2"/>
        <v>0</v>
      </c>
      <c r="H45" s="101">
        <f t="shared" si="3"/>
        <v>0</v>
      </c>
      <c r="I45" s="99" t="str">
        <f t="shared" si="4"/>
        <v>N</v>
      </c>
      <c r="J45" s="100"/>
    </row>
    <row r="46" spans="1:10" x14ac:dyDescent="0.25">
      <c r="A46" s="97"/>
      <c r="B46" s="97"/>
      <c r="C46" s="98"/>
      <c r="D46" s="101">
        <f t="shared" si="0"/>
        <v>0</v>
      </c>
      <c r="E46" s="98"/>
      <c r="F46" s="101">
        <f t="shared" si="1"/>
        <v>0</v>
      </c>
      <c r="G46" s="99">
        <f t="shared" si="2"/>
        <v>0</v>
      </c>
      <c r="H46" s="101">
        <f t="shared" si="3"/>
        <v>0</v>
      </c>
      <c r="I46" s="99" t="str">
        <f t="shared" si="4"/>
        <v>N</v>
      </c>
      <c r="J46" s="100"/>
    </row>
    <row r="47" spans="1:10" x14ac:dyDescent="0.25">
      <c r="A47" s="97"/>
      <c r="B47" s="97"/>
      <c r="C47" s="98"/>
      <c r="D47" s="101">
        <f t="shared" si="0"/>
        <v>0</v>
      </c>
      <c r="E47" s="98"/>
      <c r="F47" s="101">
        <f t="shared" si="1"/>
        <v>0</v>
      </c>
      <c r="G47" s="99">
        <f t="shared" si="2"/>
        <v>0</v>
      </c>
      <c r="H47" s="101">
        <f t="shared" si="3"/>
        <v>0</v>
      </c>
      <c r="I47" s="99" t="str">
        <f t="shared" si="4"/>
        <v>N</v>
      </c>
      <c r="J47" s="100"/>
    </row>
    <row r="48" spans="1:10" x14ac:dyDescent="0.25">
      <c r="A48" s="97"/>
      <c r="B48" s="97"/>
      <c r="C48" s="98"/>
      <c r="D48" s="101">
        <f t="shared" si="0"/>
        <v>0</v>
      </c>
      <c r="E48" s="98"/>
      <c r="F48" s="101">
        <f t="shared" si="1"/>
        <v>0</v>
      </c>
      <c r="G48" s="99">
        <f t="shared" si="2"/>
        <v>0</v>
      </c>
      <c r="H48" s="101">
        <f t="shared" si="3"/>
        <v>0</v>
      </c>
      <c r="I48" s="99" t="str">
        <f t="shared" si="4"/>
        <v>N</v>
      </c>
      <c r="J48" s="100"/>
    </row>
    <row r="49" spans="1:10" x14ac:dyDescent="0.25">
      <c r="A49" s="97"/>
      <c r="B49" s="97"/>
      <c r="C49" s="98"/>
      <c r="D49" s="101">
        <f t="shared" si="0"/>
        <v>0</v>
      </c>
      <c r="E49" s="98"/>
      <c r="F49" s="101">
        <f t="shared" si="1"/>
        <v>0</v>
      </c>
      <c r="G49" s="99">
        <f t="shared" si="2"/>
        <v>0</v>
      </c>
      <c r="H49" s="101">
        <f t="shared" si="3"/>
        <v>0</v>
      </c>
      <c r="I49" s="99" t="str">
        <f t="shared" si="4"/>
        <v>N</v>
      </c>
      <c r="J49" s="100"/>
    </row>
    <row r="50" spans="1:10" x14ac:dyDescent="0.25">
      <c r="A50" s="97"/>
      <c r="B50" s="97"/>
      <c r="C50" s="98"/>
      <c r="D50" s="101">
        <f t="shared" si="0"/>
        <v>0</v>
      </c>
      <c r="E50" s="98"/>
      <c r="F50" s="101">
        <f t="shared" si="1"/>
        <v>0</v>
      </c>
      <c r="G50" s="99">
        <f t="shared" si="2"/>
        <v>0</v>
      </c>
      <c r="H50" s="101">
        <f t="shared" si="3"/>
        <v>0</v>
      </c>
      <c r="I50" s="99" t="str">
        <f t="shared" si="4"/>
        <v>N</v>
      </c>
      <c r="J50" s="100"/>
    </row>
    <row r="51" spans="1:10" x14ac:dyDescent="0.25">
      <c r="A51" s="97"/>
      <c r="B51" s="97"/>
      <c r="C51" s="98"/>
      <c r="D51" s="101">
        <f t="shared" si="0"/>
        <v>0</v>
      </c>
      <c r="E51" s="98"/>
      <c r="F51" s="101">
        <f t="shared" si="1"/>
        <v>0</v>
      </c>
      <c r="G51" s="99">
        <f t="shared" si="2"/>
        <v>0</v>
      </c>
      <c r="H51" s="101">
        <f t="shared" si="3"/>
        <v>0</v>
      </c>
      <c r="I51" s="99" t="str">
        <f t="shared" si="4"/>
        <v>N</v>
      </c>
      <c r="J51" s="100"/>
    </row>
    <row r="52" spans="1:10" x14ac:dyDescent="0.25">
      <c r="A52" s="97"/>
      <c r="B52" s="97"/>
      <c r="C52" s="98"/>
      <c r="D52" s="101">
        <f t="shared" si="0"/>
        <v>0</v>
      </c>
      <c r="E52" s="98"/>
      <c r="F52" s="101">
        <f t="shared" si="1"/>
        <v>0</v>
      </c>
      <c r="G52" s="99">
        <f t="shared" si="2"/>
        <v>0</v>
      </c>
      <c r="H52" s="101">
        <f t="shared" si="3"/>
        <v>0</v>
      </c>
      <c r="I52" s="99" t="str">
        <f t="shared" si="4"/>
        <v>N</v>
      </c>
      <c r="J52" s="100"/>
    </row>
    <row r="53" spans="1:10" x14ac:dyDescent="0.25">
      <c r="A53" s="97"/>
      <c r="B53" s="97"/>
      <c r="C53" s="98"/>
      <c r="D53" s="101">
        <f t="shared" si="0"/>
        <v>0</v>
      </c>
      <c r="E53" s="98"/>
      <c r="F53" s="101">
        <f t="shared" si="1"/>
        <v>0</v>
      </c>
      <c r="G53" s="99">
        <f t="shared" si="2"/>
        <v>0</v>
      </c>
      <c r="H53" s="101">
        <f t="shared" si="3"/>
        <v>0</v>
      </c>
      <c r="I53" s="99" t="str">
        <f t="shared" si="4"/>
        <v>N</v>
      </c>
      <c r="J53" s="100"/>
    </row>
    <row r="54" spans="1:10" x14ac:dyDescent="0.25">
      <c r="A54" s="97"/>
      <c r="B54" s="97"/>
      <c r="C54" s="98"/>
      <c r="D54" s="101">
        <f t="shared" si="0"/>
        <v>0</v>
      </c>
      <c r="E54" s="98"/>
      <c r="F54" s="101">
        <f t="shared" si="1"/>
        <v>0</v>
      </c>
      <c r="G54" s="99">
        <f t="shared" si="2"/>
        <v>0</v>
      </c>
      <c r="H54" s="101">
        <f t="shared" si="3"/>
        <v>0</v>
      </c>
      <c r="I54" s="99" t="str">
        <f t="shared" si="4"/>
        <v>N</v>
      </c>
      <c r="J54" s="100"/>
    </row>
    <row r="55" spans="1:10" x14ac:dyDescent="0.25">
      <c r="A55" s="97"/>
      <c r="B55" s="97"/>
      <c r="C55" s="98"/>
      <c r="D55" s="101">
        <f t="shared" si="0"/>
        <v>0</v>
      </c>
      <c r="E55" s="98"/>
      <c r="F55" s="101">
        <f t="shared" si="1"/>
        <v>0</v>
      </c>
      <c r="G55" s="99">
        <f t="shared" si="2"/>
        <v>0</v>
      </c>
      <c r="H55" s="101">
        <f t="shared" si="3"/>
        <v>0</v>
      </c>
      <c r="I55" s="99" t="str">
        <f t="shared" si="4"/>
        <v>N</v>
      </c>
      <c r="J55" s="100"/>
    </row>
    <row r="56" spans="1:10" x14ac:dyDescent="0.25">
      <c r="A56" s="97"/>
      <c r="B56" s="97"/>
      <c r="C56" s="98"/>
      <c r="D56" s="101">
        <f t="shared" si="0"/>
        <v>0</v>
      </c>
      <c r="E56" s="98"/>
      <c r="F56" s="101">
        <f t="shared" si="1"/>
        <v>0</v>
      </c>
      <c r="G56" s="99">
        <f t="shared" si="2"/>
        <v>0</v>
      </c>
      <c r="H56" s="101">
        <f t="shared" si="3"/>
        <v>0</v>
      </c>
      <c r="I56" s="99" t="str">
        <f t="shared" si="4"/>
        <v>N</v>
      </c>
      <c r="J56" s="100"/>
    </row>
    <row r="57" spans="1:10" x14ac:dyDescent="0.25">
      <c r="A57" s="97"/>
      <c r="B57" s="97"/>
      <c r="C57" s="98"/>
      <c r="D57" s="101">
        <f t="shared" si="0"/>
        <v>0</v>
      </c>
      <c r="E57" s="98"/>
      <c r="F57" s="101">
        <f t="shared" si="1"/>
        <v>0</v>
      </c>
      <c r="G57" s="99">
        <f t="shared" si="2"/>
        <v>0</v>
      </c>
      <c r="H57" s="101">
        <f t="shared" si="3"/>
        <v>0</v>
      </c>
      <c r="I57" s="99" t="str">
        <f t="shared" si="4"/>
        <v>N</v>
      </c>
      <c r="J57" s="100"/>
    </row>
    <row r="58" spans="1:10" x14ac:dyDescent="0.25">
      <c r="A58" s="97"/>
      <c r="B58" s="97"/>
      <c r="C58" s="98"/>
      <c r="D58" s="101">
        <f t="shared" si="0"/>
        <v>0</v>
      </c>
      <c r="E58" s="98"/>
      <c r="F58" s="101">
        <f t="shared" si="1"/>
        <v>0</v>
      </c>
      <c r="G58" s="99">
        <f t="shared" si="2"/>
        <v>0</v>
      </c>
      <c r="H58" s="101">
        <f t="shared" si="3"/>
        <v>0</v>
      </c>
      <c r="I58" s="99" t="str">
        <f t="shared" si="4"/>
        <v>N</v>
      </c>
      <c r="J58" s="100"/>
    </row>
    <row r="59" spans="1:10" x14ac:dyDescent="0.25">
      <c r="A59" s="97"/>
      <c r="B59" s="97"/>
      <c r="C59" s="98"/>
      <c r="D59" s="101">
        <f t="shared" si="0"/>
        <v>0</v>
      </c>
      <c r="E59" s="98"/>
      <c r="F59" s="101">
        <f t="shared" si="1"/>
        <v>0</v>
      </c>
      <c r="G59" s="99">
        <f t="shared" si="2"/>
        <v>0</v>
      </c>
      <c r="H59" s="101">
        <f t="shared" si="3"/>
        <v>0</v>
      </c>
      <c r="I59" s="99" t="str">
        <f t="shared" si="4"/>
        <v>N</v>
      </c>
      <c r="J59" s="100"/>
    </row>
    <row r="60" spans="1:10" x14ac:dyDescent="0.25">
      <c r="A60" s="97"/>
      <c r="B60" s="97"/>
      <c r="C60" s="98"/>
      <c r="D60" s="101">
        <f t="shared" si="0"/>
        <v>0</v>
      </c>
      <c r="E60" s="98"/>
      <c r="F60" s="101">
        <f t="shared" si="1"/>
        <v>0</v>
      </c>
      <c r="G60" s="99">
        <f t="shared" si="2"/>
        <v>0</v>
      </c>
      <c r="H60" s="101">
        <f t="shared" si="3"/>
        <v>0</v>
      </c>
      <c r="I60" s="99" t="str">
        <f t="shared" si="4"/>
        <v>N</v>
      </c>
      <c r="J60" s="100"/>
    </row>
    <row r="61" spans="1:10" x14ac:dyDescent="0.25">
      <c r="A61" s="97"/>
      <c r="B61" s="97"/>
      <c r="C61" s="98"/>
      <c r="D61" s="101">
        <f t="shared" si="0"/>
        <v>0</v>
      </c>
      <c r="E61" s="98"/>
      <c r="F61" s="101">
        <f t="shared" si="1"/>
        <v>0</v>
      </c>
      <c r="G61" s="99">
        <f t="shared" si="2"/>
        <v>0</v>
      </c>
      <c r="H61" s="101">
        <f t="shared" si="3"/>
        <v>0</v>
      </c>
      <c r="I61" s="99" t="str">
        <f t="shared" si="4"/>
        <v>N</v>
      </c>
      <c r="J61" s="100"/>
    </row>
    <row r="62" spans="1:10" x14ac:dyDescent="0.25">
      <c r="A62" s="97"/>
      <c r="B62" s="97"/>
      <c r="C62" s="98"/>
      <c r="D62" s="101">
        <f t="shared" si="0"/>
        <v>0</v>
      </c>
      <c r="E62" s="98"/>
      <c r="F62" s="101">
        <f t="shared" si="1"/>
        <v>0</v>
      </c>
      <c r="G62" s="99">
        <f t="shared" si="2"/>
        <v>0</v>
      </c>
      <c r="H62" s="101">
        <f t="shared" si="3"/>
        <v>0</v>
      </c>
      <c r="I62" s="99" t="str">
        <f t="shared" si="4"/>
        <v>N</v>
      </c>
      <c r="J62" s="100"/>
    </row>
    <row r="63" spans="1:10" x14ac:dyDescent="0.25">
      <c r="A63" s="97"/>
      <c r="B63" s="97"/>
      <c r="C63" s="98"/>
      <c r="D63" s="101">
        <f t="shared" si="0"/>
        <v>0</v>
      </c>
      <c r="E63" s="98"/>
      <c r="F63" s="101">
        <f t="shared" si="1"/>
        <v>0</v>
      </c>
      <c r="G63" s="99">
        <f t="shared" si="2"/>
        <v>0</v>
      </c>
      <c r="H63" s="101">
        <f t="shared" si="3"/>
        <v>0</v>
      </c>
      <c r="I63" s="99" t="str">
        <f t="shared" si="4"/>
        <v>N</v>
      </c>
      <c r="J63" s="100"/>
    </row>
    <row r="64" spans="1:10" x14ac:dyDescent="0.25">
      <c r="A64" s="97"/>
      <c r="B64" s="97"/>
      <c r="C64" s="98"/>
      <c r="D64" s="101">
        <f t="shared" si="0"/>
        <v>0</v>
      </c>
      <c r="E64" s="98"/>
      <c r="F64" s="101">
        <f t="shared" si="1"/>
        <v>0</v>
      </c>
      <c r="G64" s="99">
        <f t="shared" si="2"/>
        <v>0</v>
      </c>
      <c r="H64" s="101">
        <f t="shared" si="3"/>
        <v>0</v>
      </c>
      <c r="I64" s="99" t="str">
        <f t="shared" si="4"/>
        <v>N</v>
      </c>
      <c r="J64" s="100"/>
    </row>
    <row r="65" spans="1:10" x14ac:dyDescent="0.25">
      <c r="A65" s="97"/>
      <c r="B65" s="97"/>
      <c r="C65" s="98"/>
      <c r="D65" s="101">
        <f t="shared" si="0"/>
        <v>0</v>
      </c>
      <c r="E65" s="98"/>
      <c r="F65" s="101">
        <f t="shared" si="1"/>
        <v>0</v>
      </c>
      <c r="G65" s="99">
        <f t="shared" si="2"/>
        <v>0</v>
      </c>
      <c r="H65" s="101">
        <f t="shared" si="3"/>
        <v>0</v>
      </c>
      <c r="I65" s="99" t="str">
        <f t="shared" si="4"/>
        <v>N</v>
      </c>
      <c r="J65" s="100"/>
    </row>
    <row r="66" spans="1:10" x14ac:dyDescent="0.25">
      <c r="A66" s="97"/>
      <c r="B66" s="97"/>
      <c r="C66" s="98"/>
      <c r="D66" s="101">
        <f t="shared" si="0"/>
        <v>0</v>
      </c>
      <c r="E66" s="98"/>
      <c r="F66" s="101">
        <f t="shared" si="1"/>
        <v>0</v>
      </c>
      <c r="G66" s="99">
        <f t="shared" si="2"/>
        <v>0</v>
      </c>
      <c r="H66" s="101">
        <f t="shared" si="3"/>
        <v>0</v>
      </c>
      <c r="I66" s="99" t="str">
        <f t="shared" si="4"/>
        <v>N</v>
      </c>
      <c r="J66" s="100"/>
    </row>
    <row r="67" spans="1:10" x14ac:dyDescent="0.25">
      <c r="A67" s="97"/>
      <c r="B67" s="97"/>
      <c r="C67" s="98"/>
      <c r="D67" s="101">
        <f t="shared" si="0"/>
        <v>0</v>
      </c>
      <c r="E67" s="98"/>
      <c r="F67" s="101">
        <f t="shared" si="1"/>
        <v>0</v>
      </c>
      <c r="G67" s="99">
        <f t="shared" si="2"/>
        <v>0</v>
      </c>
      <c r="H67" s="101">
        <f t="shared" si="3"/>
        <v>0</v>
      </c>
      <c r="I67" s="99" t="str">
        <f t="shared" si="4"/>
        <v>N</v>
      </c>
      <c r="J67" s="100"/>
    </row>
    <row r="68" spans="1:10" x14ac:dyDescent="0.25">
      <c r="A68" s="97"/>
      <c r="B68" s="97"/>
      <c r="C68" s="98"/>
      <c r="D68" s="101">
        <f t="shared" si="0"/>
        <v>0</v>
      </c>
      <c r="E68" s="98"/>
      <c r="F68" s="101">
        <f t="shared" si="1"/>
        <v>0</v>
      </c>
      <c r="G68" s="99">
        <f t="shared" si="2"/>
        <v>0</v>
      </c>
      <c r="H68" s="101">
        <f t="shared" si="3"/>
        <v>0</v>
      </c>
      <c r="I68" s="99" t="str">
        <f t="shared" si="4"/>
        <v>N</v>
      </c>
      <c r="J68" s="100"/>
    </row>
    <row r="69" spans="1:10" x14ac:dyDescent="0.25">
      <c r="A69" s="97"/>
      <c r="B69" s="97"/>
      <c r="C69" s="98"/>
      <c r="D69" s="101">
        <f t="shared" si="0"/>
        <v>0</v>
      </c>
      <c r="E69" s="98"/>
      <c r="F69" s="101">
        <f t="shared" si="1"/>
        <v>0</v>
      </c>
      <c r="G69" s="99">
        <f t="shared" si="2"/>
        <v>0</v>
      </c>
      <c r="H69" s="101">
        <f t="shared" si="3"/>
        <v>0</v>
      </c>
      <c r="I69" s="99" t="str">
        <f t="shared" si="4"/>
        <v>N</v>
      </c>
      <c r="J69" s="100"/>
    </row>
    <row r="70" spans="1:10" x14ac:dyDescent="0.25">
      <c r="A70" s="97"/>
      <c r="B70" s="97"/>
      <c r="C70" s="98"/>
      <c r="D70" s="101">
        <f t="shared" si="0"/>
        <v>0</v>
      </c>
      <c r="E70" s="98"/>
      <c r="F70" s="101">
        <f t="shared" si="1"/>
        <v>0</v>
      </c>
      <c r="G70" s="99">
        <f t="shared" si="2"/>
        <v>0</v>
      </c>
      <c r="H70" s="101">
        <f t="shared" si="3"/>
        <v>0</v>
      </c>
      <c r="I70" s="99" t="str">
        <f t="shared" si="4"/>
        <v>N</v>
      </c>
      <c r="J70" s="100"/>
    </row>
    <row r="71" spans="1:10" x14ac:dyDescent="0.25">
      <c r="A71" s="97"/>
      <c r="B71" s="97"/>
      <c r="C71" s="98"/>
      <c r="D71" s="101">
        <f t="shared" si="0"/>
        <v>0</v>
      </c>
      <c r="E71" s="98"/>
      <c r="F71" s="101">
        <f t="shared" si="1"/>
        <v>0</v>
      </c>
      <c r="G71" s="99">
        <f t="shared" si="2"/>
        <v>0</v>
      </c>
      <c r="H71" s="101">
        <f t="shared" si="3"/>
        <v>0</v>
      </c>
      <c r="I71" s="99" t="str">
        <f t="shared" si="4"/>
        <v>N</v>
      </c>
      <c r="J71" s="100"/>
    </row>
    <row r="72" spans="1:10" x14ac:dyDescent="0.25">
      <c r="A72" s="97"/>
      <c r="B72" s="97"/>
      <c r="C72" s="98"/>
      <c r="D72" s="101">
        <f t="shared" si="0"/>
        <v>0</v>
      </c>
      <c r="E72" s="98"/>
      <c r="F72" s="101">
        <f t="shared" si="1"/>
        <v>0</v>
      </c>
      <c r="G72" s="99">
        <f t="shared" si="2"/>
        <v>0</v>
      </c>
      <c r="H72" s="101">
        <f t="shared" si="3"/>
        <v>0</v>
      </c>
      <c r="I72" s="99" t="str">
        <f t="shared" si="4"/>
        <v>N</v>
      </c>
      <c r="J72" s="100"/>
    </row>
    <row r="73" spans="1:10" x14ac:dyDescent="0.25">
      <c r="A73" s="97"/>
      <c r="B73" s="97"/>
      <c r="C73" s="98"/>
      <c r="D73" s="101">
        <f t="shared" si="0"/>
        <v>0</v>
      </c>
      <c r="E73" s="98"/>
      <c r="F73" s="101">
        <f t="shared" si="1"/>
        <v>0</v>
      </c>
      <c r="G73" s="99">
        <f t="shared" si="2"/>
        <v>0</v>
      </c>
      <c r="H73" s="101">
        <f t="shared" si="3"/>
        <v>0</v>
      </c>
      <c r="I73" s="99" t="str">
        <f t="shared" si="4"/>
        <v>N</v>
      </c>
      <c r="J73" s="100"/>
    </row>
    <row r="74" spans="1:10" x14ac:dyDescent="0.25">
      <c r="A74" s="97"/>
      <c r="B74" s="97"/>
      <c r="C74" s="98"/>
      <c r="D74" s="101">
        <f t="shared" si="0"/>
        <v>0</v>
      </c>
      <c r="E74" s="98"/>
      <c r="F74" s="101">
        <f t="shared" si="1"/>
        <v>0</v>
      </c>
      <c r="G74" s="99">
        <f t="shared" si="2"/>
        <v>0</v>
      </c>
      <c r="H74" s="101">
        <f t="shared" si="3"/>
        <v>0</v>
      </c>
      <c r="I74" s="99" t="str">
        <f t="shared" si="4"/>
        <v>N</v>
      </c>
      <c r="J74" s="100"/>
    </row>
    <row r="75" spans="1:10" x14ac:dyDescent="0.25">
      <c r="A75" s="97"/>
      <c r="B75" s="97"/>
      <c r="C75" s="98"/>
      <c r="D75" s="101">
        <f t="shared" si="0"/>
        <v>0</v>
      </c>
      <c r="E75" s="98"/>
      <c r="F75" s="101">
        <f t="shared" si="1"/>
        <v>0</v>
      </c>
      <c r="G75" s="99">
        <f t="shared" si="2"/>
        <v>0</v>
      </c>
      <c r="H75" s="101">
        <f t="shared" si="3"/>
        <v>0</v>
      </c>
      <c r="I75" s="99" t="str">
        <f t="shared" si="4"/>
        <v>N</v>
      </c>
      <c r="J75" s="100"/>
    </row>
    <row r="76" spans="1:10" x14ac:dyDescent="0.25">
      <c r="A76" s="97"/>
      <c r="B76" s="97"/>
      <c r="C76" s="98"/>
      <c r="D76" s="101">
        <f t="shared" si="0"/>
        <v>0</v>
      </c>
      <c r="E76" s="98"/>
      <c r="F76" s="101">
        <f t="shared" si="1"/>
        <v>0</v>
      </c>
      <c r="G76" s="99">
        <f t="shared" si="2"/>
        <v>0</v>
      </c>
      <c r="H76" s="101">
        <f t="shared" si="3"/>
        <v>0</v>
      </c>
      <c r="I76" s="99" t="str">
        <f t="shared" si="4"/>
        <v>N</v>
      </c>
      <c r="J76" s="100"/>
    </row>
    <row r="77" spans="1:10" x14ac:dyDescent="0.25">
      <c r="A77" s="97"/>
      <c r="B77" s="97"/>
      <c r="C77" s="98"/>
      <c r="D77" s="101">
        <f t="shared" si="0"/>
        <v>0</v>
      </c>
      <c r="E77" s="98"/>
      <c r="F77" s="101">
        <f t="shared" si="1"/>
        <v>0</v>
      </c>
      <c r="G77" s="99">
        <f t="shared" si="2"/>
        <v>0</v>
      </c>
      <c r="H77" s="101">
        <f t="shared" si="3"/>
        <v>0</v>
      </c>
      <c r="I77" s="99" t="str">
        <f t="shared" si="4"/>
        <v>N</v>
      </c>
      <c r="J77" s="100"/>
    </row>
    <row r="78" spans="1:10" x14ac:dyDescent="0.25">
      <c r="A78" s="97"/>
      <c r="B78" s="97"/>
      <c r="C78" s="98"/>
      <c r="D78" s="101">
        <f t="shared" si="0"/>
        <v>0</v>
      </c>
      <c r="E78" s="98"/>
      <c r="F78" s="101">
        <f t="shared" si="1"/>
        <v>0</v>
      </c>
      <c r="G78" s="99">
        <f t="shared" si="2"/>
        <v>0</v>
      </c>
      <c r="H78" s="101">
        <f t="shared" si="3"/>
        <v>0</v>
      </c>
      <c r="I78" s="99" t="str">
        <f t="shared" si="4"/>
        <v>N</v>
      </c>
      <c r="J78" s="100"/>
    </row>
    <row r="79" spans="1:10" x14ac:dyDescent="0.25">
      <c r="A79" s="97"/>
      <c r="B79" s="97"/>
      <c r="C79" s="98"/>
      <c r="D79" s="101">
        <f t="shared" si="0"/>
        <v>0</v>
      </c>
      <c r="E79" s="98"/>
      <c r="F79" s="101">
        <f t="shared" si="1"/>
        <v>0</v>
      </c>
      <c r="G79" s="99">
        <f t="shared" si="2"/>
        <v>0</v>
      </c>
      <c r="H79" s="101">
        <f t="shared" si="3"/>
        <v>0</v>
      </c>
      <c r="I79" s="99" t="str">
        <f t="shared" si="4"/>
        <v>N</v>
      </c>
      <c r="J79" s="100"/>
    </row>
    <row r="80" spans="1:10" x14ac:dyDescent="0.25">
      <c r="A80" s="97"/>
      <c r="B80" s="97"/>
      <c r="C80" s="98"/>
      <c r="D80" s="101">
        <f t="shared" ref="D80:D120" si="5">VLOOKUP(A80,L:M,2,0)</f>
        <v>0</v>
      </c>
      <c r="E80" s="98"/>
      <c r="F80" s="101">
        <f t="shared" ref="F80:F120" si="6">IF(G80=2,0,(IF(G80=1,D80*C80,0)+IF(I80="Y",C80*D80*$I$10,0)))</f>
        <v>0</v>
      </c>
      <c r="G80" s="99">
        <f t="shared" ref="G80:G120" si="7">VLOOKUP(A80,L:P,5,0)</f>
        <v>0</v>
      </c>
      <c r="H80" s="101">
        <f t="shared" ref="H80:H120" si="8">IF(G80=1,0,IF(G80=2,D80*C80,0)+IF(I80="Y",C80*D80*$I$10,0))</f>
        <v>0</v>
      </c>
      <c r="I80" s="99" t="str">
        <f t="shared" ref="I80:I120" si="9">IF(E80="Y", VLOOKUP(A80,L:N,3,0), "N")</f>
        <v>N</v>
      </c>
      <c r="J80" s="100"/>
    </row>
    <row r="81" spans="1:10" x14ac:dyDescent="0.25">
      <c r="A81" s="97"/>
      <c r="B81" s="97"/>
      <c r="C81" s="98"/>
      <c r="D81" s="101">
        <f t="shared" si="5"/>
        <v>0</v>
      </c>
      <c r="E81" s="98"/>
      <c r="F81" s="101">
        <f t="shared" si="6"/>
        <v>0</v>
      </c>
      <c r="G81" s="99">
        <f t="shared" si="7"/>
        <v>0</v>
      </c>
      <c r="H81" s="101">
        <f t="shared" si="8"/>
        <v>0</v>
      </c>
      <c r="I81" s="99" t="str">
        <f t="shared" si="9"/>
        <v>N</v>
      </c>
      <c r="J81" s="100"/>
    </row>
    <row r="82" spans="1:10" x14ac:dyDescent="0.25">
      <c r="A82" s="97"/>
      <c r="B82" s="97"/>
      <c r="C82" s="98"/>
      <c r="D82" s="101">
        <f t="shared" si="5"/>
        <v>0</v>
      </c>
      <c r="E82" s="98"/>
      <c r="F82" s="101">
        <f t="shared" si="6"/>
        <v>0</v>
      </c>
      <c r="G82" s="99">
        <f t="shared" si="7"/>
        <v>0</v>
      </c>
      <c r="H82" s="101">
        <f t="shared" si="8"/>
        <v>0</v>
      </c>
      <c r="I82" s="99" t="str">
        <f t="shared" si="9"/>
        <v>N</v>
      </c>
      <c r="J82" s="100"/>
    </row>
    <row r="83" spans="1:10" x14ac:dyDescent="0.25">
      <c r="A83" s="97"/>
      <c r="B83" s="97"/>
      <c r="C83" s="98"/>
      <c r="D83" s="101">
        <f t="shared" si="5"/>
        <v>0</v>
      </c>
      <c r="E83" s="98"/>
      <c r="F83" s="101">
        <f t="shared" si="6"/>
        <v>0</v>
      </c>
      <c r="G83" s="99">
        <f t="shared" si="7"/>
        <v>0</v>
      </c>
      <c r="H83" s="101">
        <f t="shared" si="8"/>
        <v>0</v>
      </c>
      <c r="I83" s="99" t="str">
        <f t="shared" si="9"/>
        <v>N</v>
      </c>
      <c r="J83" s="100"/>
    </row>
    <row r="84" spans="1:10" x14ac:dyDescent="0.25">
      <c r="A84" s="97"/>
      <c r="B84" s="97"/>
      <c r="C84" s="98"/>
      <c r="D84" s="101">
        <f t="shared" si="5"/>
        <v>0</v>
      </c>
      <c r="E84" s="98"/>
      <c r="F84" s="101">
        <f t="shared" si="6"/>
        <v>0</v>
      </c>
      <c r="G84" s="99">
        <f t="shared" si="7"/>
        <v>0</v>
      </c>
      <c r="H84" s="101">
        <f t="shared" si="8"/>
        <v>0</v>
      </c>
      <c r="I84" s="99" t="str">
        <f t="shared" si="9"/>
        <v>N</v>
      </c>
      <c r="J84" s="100"/>
    </row>
    <row r="85" spans="1:10" x14ac:dyDescent="0.25">
      <c r="A85" s="97"/>
      <c r="B85" s="97"/>
      <c r="C85" s="98"/>
      <c r="D85" s="101">
        <f t="shared" si="5"/>
        <v>0</v>
      </c>
      <c r="E85" s="98"/>
      <c r="F85" s="101">
        <f t="shared" si="6"/>
        <v>0</v>
      </c>
      <c r="G85" s="99">
        <f t="shared" si="7"/>
        <v>0</v>
      </c>
      <c r="H85" s="101">
        <f t="shared" si="8"/>
        <v>0</v>
      </c>
      <c r="I85" s="99" t="str">
        <f t="shared" si="9"/>
        <v>N</v>
      </c>
      <c r="J85" s="100"/>
    </row>
    <row r="86" spans="1:10" x14ac:dyDescent="0.25">
      <c r="A86" s="97"/>
      <c r="B86" s="97"/>
      <c r="C86" s="98"/>
      <c r="D86" s="101">
        <f t="shared" si="5"/>
        <v>0</v>
      </c>
      <c r="E86" s="98"/>
      <c r="F86" s="101">
        <f t="shared" si="6"/>
        <v>0</v>
      </c>
      <c r="G86" s="99">
        <f t="shared" si="7"/>
        <v>0</v>
      </c>
      <c r="H86" s="101">
        <f t="shared" si="8"/>
        <v>0</v>
      </c>
      <c r="I86" s="99" t="str">
        <f t="shared" si="9"/>
        <v>N</v>
      </c>
      <c r="J86" s="100"/>
    </row>
    <row r="87" spans="1:10" x14ac:dyDescent="0.25">
      <c r="A87" s="97"/>
      <c r="B87" s="97"/>
      <c r="C87" s="98"/>
      <c r="D87" s="101">
        <f t="shared" si="5"/>
        <v>0</v>
      </c>
      <c r="E87" s="98"/>
      <c r="F87" s="101">
        <f t="shared" si="6"/>
        <v>0</v>
      </c>
      <c r="G87" s="99">
        <f t="shared" si="7"/>
        <v>0</v>
      </c>
      <c r="H87" s="101">
        <f t="shared" si="8"/>
        <v>0</v>
      </c>
      <c r="I87" s="99" t="str">
        <f t="shared" si="9"/>
        <v>N</v>
      </c>
      <c r="J87" s="100"/>
    </row>
    <row r="88" spans="1:10" x14ac:dyDescent="0.25">
      <c r="A88" s="97"/>
      <c r="B88" s="97"/>
      <c r="C88" s="98"/>
      <c r="D88" s="101">
        <f t="shared" si="5"/>
        <v>0</v>
      </c>
      <c r="E88" s="98"/>
      <c r="F88" s="101">
        <f t="shared" si="6"/>
        <v>0</v>
      </c>
      <c r="G88" s="99">
        <f t="shared" si="7"/>
        <v>0</v>
      </c>
      <c r="H88" s="101">
        <f t="shared" si="8"/>
        <v>0</v>
      </c>
      <c r="I88" s="99" t="str">
        <f t="shared" si="9"/>
        <v>N</v>
      </c>
      <c r="J88" s="100"/>
    </row>
    <row r="89" spans="1:10" x14ac:dyDescent="0.25">
      <c r="A89" s="97"/>
      <c r="B89" s="97"/>
      <c r="C89" s="98"/>
      <c r="D89" s="101">
        <f t="shared" si="5"/>
        <v>0</v>
      </c>
      <c r="E89" s="98"/>
      <c r="F89" s="101">
        <f t="shared" si="6"/>
        <v>0</v>
      </c>
      <c r="G89" s="99">
        <f t="shared" si="7"/>
        <v>0</v>
      </c>
      <c r="H89" s="101">
        <f t="shared" si="8"/>
        <v>0</v>
      </c>
      <c r="I89" s="99" t="str">
        <f t="shared" si="9"/>
        <v>N</v>
      </c>
      <c r="J89" s="100"/>
    </row>
    <row r="90" spans="1:10" x14ac:dyDescent="0.25">
      <c r="A90" s="97"/>
      <c r="B90" s="97"/>
      <c r="C90" s="98"/>
      <c r="D90" s="101">
        <f t="shared" si="5"/>
        <v>0</v>
      </c>
      <c r="E90" s="98"/>
      <c r="F90" s="101">
        <f t="shared" si="6"/>
        <v>0</v>
      </c>
      <c r="G90" s="99">
        <f t="shared" si="7"/>
        <v>0</v>
      </c>
      <c r="H90" s="101">
        <f t="shared" si="8"/>
        <v>0</v>
      </c>
      <c r="I90" s="99" t="str">
        <f t="shared" si="9"/>
        <v>N</v>
      </c>
      <c r="J90" s="100"/>
    </row>
    <row r="91" spans="1:10" x14ac:dyDescent="0.25">
      <c r="A91" s="97"/>
      <c r="B91" s="97"/>
      <c r="C91" s="98"/>
      <c r="D91" s="101">
        <f t="shared" si="5"/>
        <v>0</v>
      </c>
      <c r="E91" s="98"/>
      <c r="F91" s="101">
        <f t="shared" si="6"/>
        <v>0</v>
      </c>
      <c r="G91" s="99">
        <f t="shared" si="7"/>
        <v>0</v>
      </c>
      <c r="H91" s="101">
        <f t="shared" si="8"/>
        <v>0</v>
      </c>
      <c r="I91" s="99" t="str">
        <f t="shared" si="9"/>
        <v>N</v>
      </c>
      <c r="J91" s="100"/>
    </row>
    <row r="92" spans="1:10" x14ac:dyDescent="0.25">
      <c r="A92" s="97"/>
      <c r="B92" s="97"/>
      <c r="C92" s="98"/>
      <c r="D92" s="101">
        <f t="shared" si="5"/>
        <v>0</v>
      </c>
      <c r="E92" s="98"/>
      <c r="F92" s="101">
        <f t="shared" si="6"/>
        <v>0</v>
      </c>
      <c r="G92" s="99">
        <f t="shared" si="7"/>
        <v>0</v>
      </c>
      <c r="H92" s="101">
        <f t="shared" si="8"/>
        <v>0</v>
      </c>
      <c r="I92" s="99" t="str">
        <f t="shared" si="9"/>
        <v>N</v>
      </c>
      <c r="J92" s="100"/>
    </row>
    <row r="93" spans="1:10" x14ac:dyDescent="0.25">
      <c r="A93" s="97"/>
      <c r="B93" s="97"/>
      <c r="C93" s="98"/>
      <c r="D93" s="101">
        <f t="shared" si="5"/>
        <v>0</v>
      </c>
      <c r="E93" s="98"/>
      <c r="F93" s="101">
        <f t="shared" si="6"/>
        <v>0</v>
      </c>
      <c r="G93" s="99">
        <f t="shared" si="7"/>
        <v>0</v>
      </c>
      <c r="H93" s="101">
        <f t="shared" si="8"/>
        <v>0</v>
      </c>
      <c r="I93" s="99" t="str">
        <f t="shared" si="9"/>
        <v>N</v>
      </c>
      <c r="J93" s="100"/>
    </row>
    <row r="94" spans="1:10" x14ac:dyDescent="0.25">
      <c r="A94" s="97"/>
      <c r="B94" s="97"/>
      <c r="C94" s="98"/>
      <c r="D94" s="101">
        <f t="shared" si="5"/>
        <v>0</v>
      </c>
      <c r="E94" s="98"/>
      <c r="F94" s="101">
        <f t="shared" si="6"/>
        <v>0</v>
      </c>
      <c r="G94" s="99">
        <f t="shared" si="7"/>
        <v>0</v>
      </c>
      <c r="H94" s="101">
        <f t="shared" si="8"/>
        <v>0</v>
      </c>
      <c r="I94" s="99" t="str">
        <f t="shared" si="9"/>
        <v>N</v>
      </c>
      <c r="J94" s="100"/>
    </row>
    <row r="95" spans="1:10" x14ac:dyDescent="0.25">
      <c r="A95" s="97"/>
      <c r="B95" s="97"/>
      <c r="C95" s="98"/>
      <c r="D95" s="101">
        <f t="shared" si="5"/>
        <v>0</v>
      </c>
      <c r="E95" s="98"/>
      <c r="F95" s="101">
        <f t="shared" si="6"/>
        <v>0</v>
      </c>
      <c r="G95" s="99">
        <f t="shared" si="7"/>
        <v>0</v>
      </c>
      <c r="H95" s="101">
        <f t="shared" si="8"/>
        <v>0</v>
      </c>
      <c r="I95" s="99" t="str">
        <f t="shared" si="9"/>
        <v>N</v>
      </c>
      <c r="J95" s="100"/>
    </row>
    <row r="96" spans="1:10" x14ac:dyDescent="0.25">
      <c r="A96" s="97"/>
      <c r="B96" s="97"/>
      <c r="C96" s="98"/>
      <c r="D96" s="101">
        <f t="shared" si="5"/>
        <v>0</v>
      </c>
      <c r="E96" s="98"/>
      <c r="F96" s="101">
        <f t="shared" si="6"/>
        <v>0</v>
      </c>
      <c r="G96" s="99">
        <f t="shared" si="7"/>
        <v>0</v>
      </c>
      <c r="H96" s="101">
        <f t="shared" si="8"/>
        <v>0</v>
      </c>
      <c r="I96" s="99" t="str">
        <f t="shared" si="9"/>
        <v>N</v>
      </c>
      <c r="J96" s="100"/>
    </row>
    <row r="97" spans="1:10" x14ac:dyDescent="0.25">
      <c r="A97" s="97"/>
      <c r="B97" s="97"/>
      <c r="C97" s="98"/>
      <c r="D97" s="101">
        <f t="shared" si="5"/>
        <v>0</v>
      </c>
      <c r="E97" s="98"/>
      <c r="F97" s="101">
        <f t="shared" si="6"/>
        <v>0</v>
      </c>
      <c r="G97" s="99">
        <f t="shared" si="7"/>
        <v>0</v>
      </c>
      <c r="H97" s="101">
        <f t="shared" si="8"/>
        <v>0</v>
      </c>
      <c r="I97" s="99" t="str">
        <f t="shared" si="9"/>
        <v>N</v>
      </c>
      <c r="J97" s="100"/>
    </row>
    <row r="98" spans="1:10" x14ac:dyDescent="0.25">
      <c r="A98" s="97"/>
      <c r="B98" s="97"/>
      <c r="C98" s="98"/>
      <c r="D98" s="101">
        <f t="shared" si="5"/>
        <v>0</v>
      </c>
      <c r="E98" s="98"/>
      <c r="F98" s="101">
        <f t="shared" si="6"/>
        <v>0</v>
      </c>
      <c r="G98" s="99">
        <f t="shared" si="7"/>
        <v>0</v>
      </c>
      <c r="H98" s="101">
        <f t="shared" si="8"/>
        <v>0</v>
      </c>
      <c r="I98" s="99" t="str">
        <f t="shared" si="9"/>
        <v>N</v>
      </c>
      <c r="J98" s="100"/>
    </row>
    <row r="99" spans="1:10" x14ac:dyDescent="0.25">
      <c r="A99" s="97"/>
      <c r="B99" s="97"/>
      <c r="C99" s="98"/>
      <c r="D99" s="101">
        <f t="shared" si="5"/>
        <v>0</v>
      </c>
      <c r="E99" s="98"/>
      <c r="F99" s="101">
        <f t="shared" si="6"/>
        <v>0</v>
      </c>
      <c r="G99" s="99">
        <f t="shared" si="7"/>
        <v>0</v>
      </c>
      <c r="H99" s="101">
        <f t="shared" si="8"/>
        <v>0</v>
      </c>
      <c r="I99" s="99" t="str">
        <f t="shared" si="9"/>
        <v>N</v>
      </c>
      <c r="J99" s="100"/>
    </row>
    <row r="100" spans="1:10" x14ac:dyDescent="0.25">
      <c r="A100" s="97"/>
      <c r="B100" s="97"/>
      <c r="C100" s="98"/>
      <c r="D100" s="101">
        <f t="shared" si="5"/>
        <v>0</v>
      </c>
      <c r="E100" s="98"/>
      <c r="F100" s="101">
        <f t="shared" si="6"/>
        <v>0</v>
      </c>
      <c r="G100" s="99">
        <f t="shared" si="7"/>
        <v>0</v>
      </c>
      <c r="H100" s="101">
        <f t="shared" si="8"/>
        <v>0</v>
      </c>
      <c r="I100" s="99" t="str">
        <f t="shared" si="9"/>
        <v>N</v>
      </c>
      <c r="J100" s="100"/>
    </row>
    <row r="101" spans="1:10" x14ac:dyDescent="0.25">
      <c r="A101" s="97"/>
      <c r="B101" s="97"/>
      <c r="C101" s="98"/>
      <c r="D101" s="101">
        <f t="shared" si="5"/>
        <v>0</v>
      </c>
      <c r="E101" s="98"/>
      <c r="F101" s="101">
        <f t="shared" si="6"/>
        <v>0</v>
      </c>
      <c r="G101" s="99">
        <f t="shared" si="7"/>
        <v>0</v>
      </c>
      <c r="H101" s="101">
        <f t="shared" si="8"/>
        <v>0</v>
      </c>
      <c r="I101" s="99" t="str">
        <f t="shared" si="9"/>
        <v>N</v>
      </c>
      <c r="J101" s="100"/>
    </row>
    <row r="102" spans="1:10" x14ac:dyDescent="0.25">
      <c r="A102" s="97"/>
      <c r="B102" s="97"/>
      <c r="C102" s="98"/>
      <c r="D102" s="101">
        <f t="shared" si="5"/>
        <v>0</v>
      </c>
      <c r="E102" s="98"/>
      <c r="F102" s="101">
        <f t="shared" si="6"/>
        <v>0</v>
      </c>
      <c r="G102" s="99">
        <f t="shared" si="7"/>
        <v>0</v>
      </c>
      <c r="H102" s="101">
        <f t="shared" si="8"/>
        <v>0</v>
      </c>
      <c r="I102" s="99" t="str">
        <f t="shared" si="9"/>
        <v>N</v>
      </c>
      <c r="J102" s="100"/>
    </row>
    <row r="103" spans="1:10" x14ac:dyDescent="0.25">
      <c r="A103" s="97"/>
      <c r="B103" s="97"/>
      <c r="C103" s="98"/>
      <c r="D103" s="101">
        <f t="shared" si="5"/>
        <v>0</v>
      </c>
      <c r="E103" s="98"/>
      <c r="F103" s="101">
        <f t="shared" si="6"/>
        <v>0</v>
      </c>
      <c r="G103" s="99">
        <f t="shared" si="7"/>
        <v>0</v>
      </c>
      <c r="H103" s="101">
        <f t="shared" si="8"/>
        <v>0</v>
      </c>
      <c r="I103" s="99" t="str">
        <f t="shared" si="9"/>
        <v>N</v>
      </c>
      <c r="J103" s="100"/>
    </row>
    <row r="104" spans="1:10" x14ac:dyDescent="0.25">
      <c r="A104" s="97"/>
      <c r="B104" s="97"/>
      <c r="C104" s="98"/>
      <c r="D104" s="101">
        <f t="shared" si="5"/>
        <v>0</v>
      </c>
      <c r="E104" s="98"/>
      <c r="F104" s="101">
        <f t="shared" si="6"/>
        <v>0</v>
      </c>
      <c r="G104" s="99">
        <f t="shared" si="7"/>
        <v>0</v>
      </c>
      <c r="H104" s="101">
        <f t="shared" si="8"/>
        <v>0</v>
      </c>
      <c r="I104" s="99" t="str">
        <f t="shared" si="9"/>
        <v>N</v>
      </c>
      <c r="J104" s="100"/>
    </row>
    <row r="105" spans="1:10" x14ac:dyDescent="0.25">
      <c r="A105" s="97"/>
      <c r="B105" s="97"/>
      <c r="C105" s="98"/>
      <c r="D105" s="101">
        <f t="shared" si="5"/>
        <v>0</v>
      </c>
      <c r="E105" s="98"/>
      <c r="F105" s="101">
        <f t="shared" si="6"/>
        <v>0</v>
      </c>
      <c r="G105" s="99">
        <f t="shared" si="7"/>
        <v>0</v>
      </c>
      <c r="H105" s="101">
        <f t="shared" si="8"/>
        <v>0</v>
      </c>
      <c r="I105" s="99" t="str">
        <f t="shared" si="9"/>
        <v>N</v>
      </c>
      <c r="J105" s="100"/>
    </row>
    <row r="106" spans="1:10" x14ac:dyDescent="0.25">
      <c r="A106" s="97"/>
      <c r="B106" s="97"/>
      <c r="C106" s="98"/>
      <c r="D106" s="101">
        <f t="shared" si="5"/>
        <v>0</v>
      </c>
      <c r="E106" s="98"/>
      <c r="F106" s="101">
        <f t="shared" si="6"/>
        <v>0</v>
      </c>
      <c r="G106" s="99">
        <f t="shared" si="7"/>
        <v>0</v>
      </c>
      <c r="H106" s="101">
        <f t="shared" si="8"/>
        <v>0</v>
      </c>
      <c r="I106" s="99" t="str">
        <f t="shared" si="9"/>
        <v>N</v>
      </c>
      <c r="J106" s="100"/>
    </row>
    <row r="107" spans="1:10" x14ac:dyDescent="0.25">
      <c r="A107" s="97"/>
      <c r="B107" s="97"/>
      <c r="C107" s="98"/>
      <c r="D107" s="101">
        <f t="shared" si="5"/>
        <v>0</v>
      </c>
      <c r="E107" s="98"/>
      <c r="F107" s="101">
        <f t="shared" si="6"/>
        <v>0</v>
      </c>
      <c r="G107" s="99">
        <f t="shared" si="7"/>
        <v>0</v>
      </c>
      <c r="H107" s="101">
        <f t="shared" si="8"/>
        <v>0</v>
      </c>
      <c r="I107" s="99" t="str">
        <f t="shared" si="9"/>
        <v>N</v>
      </c>
      <c r="J107" s="100"/>
    </row>
    <row r="108" spans="1:10" x14ac:dyDescent="0.25">
      <c r="A108" s="97"/>
      <c r="B108" s="97"/>
      <c r="C108" s="98"/>
      <c r="D108" s="101">
        <f t="shared" si="5"/>
        <v>0</v>
      </c>
      <c r="E108" s="98"/>
      <c r="F108" s="101">
        <f t="shared" si="6"/>
        <v>0</v>
      </c>
      <c r="G108" s="99">
        <f t="shared" si="7"/>
        <v>0</v>
      </c>
      <c r="H108" s="101">
        <f t="shared" si="8"/>
        <v>0</v>
      </c>
      <c r="I108" s="99" t="str">
        <f t="shared" si="9"/>
        <v>N</v>
      </c>
      <c r="J108" s="100"/>
    </row>
    <row r="109" spans="1:10" x14ac:dyDescent="0.25">
      <c r="A109" s="97"/>
      <c r="B109" s="97"/>
      <c r="C109" s="98"/>
      <c r="D109" s="101">
        <f t="shared" si="5"/>
        <v>0</v>
      </c>
      <c r="E109" s="98"/>
      <c r="F109" s="101">
        <f t="shared" si="6"/>
        <v>0</v>
      </c>
      <c r="G109" s="99">
        <f t="shared" si="7"/>
        <v>0</v>
      </c>
      <c r="H109" s="101">
        <f t="shared" si="8"/>
        <v>0</v>
      </c>
      <c r="I109" s="99" t="str">
        <f t="shared" si="9"/>
        <v>N</v>
      </c>
      <c r="J109" s="100"/>
    </row>
    <row r="110" spans="1:10" x14ac:dyDescent="0.25">
      <c r="A110" s="97"/>
      <c r="B110" s="97"/>
      <c r="C110" s="98"/>
      <c r="D110" s="101">
        <f t="shared" si="5"/>
        <v>0</v>
      </c>
      <c r="E110" s="98"/>
      <c r="F110" s="101">
        <f t="shared" si="6"/>
        <v>0</v>
      </c>
      <c r="G110" s="99">
        <f t="shared" si="7"/>
        <v>0</v>
      </c>
      <c r="H110" s="101">
        <f t="shared" si="8"/>
        <v>0</v>
      </c>
      <c r="I110" s="99" t="str">
        <f t="shared" si="9"/>
        <v>N</v>
      </c>
      <c r="J110" s="100"/>
    </row>
    <row r="111" spans="1:10" x14ac:dyDescent="0.25">
      <c r="A111" s="97"/>
      <c r="B111" s="97"/>
      <c r="C111" s="98"/>
      <c r="D111" s="101">
        <f t="shared" si="5"/>
        <v>0</v>
      </c>
      <c r="E111" s="98"/>
      <c r="F111" s="101">
        <f t="shared" si="6"/>
        <v>0</v>
      </c>
      <c r="G111" s="99">
        <f t="shared" si="7"/>
        <v>0</v>
      </c>
      <c r="H111" s="101">
        <f t="shared" si="8"/>
        <v>0</v>
      </c>
      <c r="I111" s="99" t="str">
        <f t="shared" si="9"/>
        <v>N</v>
      </c>
      <c r="J111" s="100"/>
    </row>
    <row r="112" spans="1:10" x14ac:dyDescent="0.25">
      <c r="A112" s="97"/>
      <c r="B112" s="97"/>
      <c r="C112" s="98"/>
      <c r="D112" s="101">
        <f t="shared" si="5"/>
        <v>0</v>
      </c>
      <c r="E112" s="98"/>
      <c r="F112" s="101">
        <f t="shared" si="6"/>
        <v>0</v>
      </c>
      <c r="G112" s="99">
        <f t="shared" si="7"/>
        <v>0</v>
      </c>
      <c r="H112" s="101">
        <f t="shared" si="8"/>
        <v>0</v>
      </c>
      <c r="I112" s="99" t="str">
        <f t="shared" si="9"/>
        <v>N</v>
      </c>
      <c r="J112" s="100"/>
    </row>
    <row r="113" spans="1:10" x14ac:dyDescent="0.25">
      <c r="A113" s="97"/>
      <c r="B113" s="97"/>
      <c r="C113" s="98"/>
      <c r="D113" s="101">
        <f t="shared" si="5"/>
        <v>0</v>
      </c>
      <c r="E113" s="98"/>
      <c r="F113" s="101">
        <f t="shared" si="6"/>
        <v>0</v>
      </c>
      <c r="G113" s="99">
        <f t="shared" si="7"/>
        <v>0</v>
      </c>
      <c r="H113" s="101">
        <f t="shared" si="8"/>
        <v>0</v>
      </c>
      <c r="I113" s="99" t="str">
        <f t="shared" si="9"/>
        <v>N</v>
      </c>
      <c r="J113" s="100"/>
    </row>
    <row r="114" spans="1:10" x14ac:dyDescent="0.25">
      <c r="A114" s="97"/>
      <c r="B114" s="97"/>
      <c r="C114" s="98"/>
      <c r="D114" s="101">
        <f t="shared" si="5"/>
        <v>0</v>
      </c>
      <c r="E114" s="98"/>
      <c r="F114" s="101">
        <f t="shared" si="6"/>
        <v>0</v>
      </c>
      <c r="G114" s="99">
        <f t="shared" si="7"/>
        <v>0</v>
      </c>
      <c r="H114" s="101">
        <f t="shared" si="8"/>
        <v>0</v>
      </c>
      <c r="I114" s="99" t="str">
        <f t="shared" si="9"/>
        <v>N</v>
      </c>
      <c r="J114" s="100"/>
    </row>
    <row r="115" spans="1:10" x14ac:dyDescent="0.25">
      <c r="A115" s="97"/>
      <c r="B115" s="97"/>
      <c r="C115" s="98"/>
      <c r="D115" s="101">
        <f t="shared" si="5"/>
        <v>0</v>
      </c>
      <c r="E115" s="98"/>
      <c r="F115" s="101">
        <f t="shared" si="6"/>
        <v>0</v>
      </c>
      <c r="G115" s="99">
        <f t="shared" si="7"/>
        <v>0</v>
      </c>
      <c r="H115" s="101">
        <f t="shared" si="8"/>
        <v>0</v>
      </c>
      <c r="I115" s="99" t="str">
        <f t="shared" si="9"/>
        <v>N</v>
      </c>
      <c r="J115" s="100"/>
    </row>
    <row r="116" spans="1:10" x14ac:dyDescent="0.25">
      <c r="A116" s="97"/>
      <c r="B116" s="97"/>
      <c r="C116" s="98"/>
      <c r="D116" s="101">
        <f t="shared" si="5"/>
        <v>0</v>
      </c>
      <c r="E116" s="98"/>
      <c r="F116" s="101">
        <f t="shared" si="6"/>
        <v>0</v>
      </c>
      <c r="G116" s="99">
        <f t="shared" si="7"/>
        <v>0</v>
      </c>
      <c r="H116" s="101">
        <f t="shared" si="8"/>
        <v>0</v>
      </c>
      <c r="I116" s="99" t="str">
        <f t="shared" si="9"/>
        <v>N</v>
      </c>
      <c r="J116" s="100"/>
    </row>
    <row r="117" spans="1:10" x14ac:dyDescent="0.25">
      <c r="A117" s="97"/>
      <c r="B117" s="97"/>
      <c r="C117" s="98"/>
      <c r="D117" s="101">
        <f t="shared" si="5"/>
        <v>0</v>
      </c>
      <c r="E117" s="98"/>
      <c r="F117" s="101">
        <f t="shared" si="6"/>
        <v>0</v>
      </c>
      <c r="G117" s="99">
        <f t="shared" si="7"/>
        <v>0</v>
      </c>
      <c r="H117" s="101">
        <f t="shared" si="8"/>
        <v>0</v>
      </c>
      <c r="I117" s="99" t="str">
        <f t="shared" si="9"/>
        <v>N</v>
      </c>
      <c r="J117" s="100"/>
    </row>
    <row r="118" spans="1:10" x14ac:dyDescent="0.25">
      <c r="A118" s="97"/>
      <c r="B118" s="97"/>
      <c r="C118" s="98"/>
      <c r="D118" s="101">
        <f t="shared" si="5"/>
        <v>0</v>
      </c>
      <c r="E118" s="98"/>
      <c r="F118" s="101">
        <f t="shared" si="6"/>
        <v>0</v>
      </c>
      <c r="G118" s="99">
        <f t="shared" si="7"/>
        <v>0</v>
      </c>
      <c r="H118" s="101">
        <f t="shared" si="8"/>
        <v>0</v>
      </c>
      <c r="I118" s="99" t="str">
        <f t="shared" si="9"/>
        <v>N</v>
      </c>
      <c r="J118" s="100"/>
    </row>
    <row r="119" spans="1:10" x14ac:dyDescent="0.25">
      <c r="A119" s="97"/>
      <c r="B119" s="97"/>
      <c r="C119" s="98"/>
      <c r="D119" s="101">
        <f t="shared" si="5"/>
        <v>0</v>
      </c>
      <c r="E119" s="98"/>
      <c r="F119" s="101">
        <f t="shared" si="6"/>
        <v>0</v>
      </c>
      <c r="G119" s="99">
        <f t="shared" si="7"/>
        <v>0</v>
      </c>
      <c r="H119" s="101">
        <f t="shared" si="8"/>
        <v>0</v>
      </c>
      <c r="I119" s="99" t="str">
        <f t="shared" si="9"/>
        <v>N</v>
      </c>
      <c r="J119" s="100"/>
    </row>
    <row r="120" spans="1:10" x14ac:dyDescent="0.25">
      <c r="A120" s="97"/>
      <c r="B120" s="97"/>
      <c r="C120" s="98"/>
      <c r="D120" s="101">
        <f t="shared" si="5"/>
        <v>0</v>
      </c>
      <c r="E120" s="98"/>
      <c r="F120" s="101">
        <f t="shared" si="6"/>
        <v>0</v>
      </c>
      <c r="G120" s="99">
        <f t="shared" si="7"/>
        <v>0</v>
      </c>
      <c r="H120" s="101">
        <f t="shared" si="8"/>
        <v>0</v>
      </c>
      <c r="I120" s="99" t="str">
        <f t="shared" si="9"/>
        <v>N</v>
      </c>
      <c r="J120" s="100"/>
    </row>
  </sheetData>
  <sheetProtection algorithmName="SHA-512" hashValue="3Xd8ZNaaOVX2ow8qmpLuYR4NZ9Glg2rUBbt0ZOs/t4XNH2O+w6PshwehtmdluwPBcRQo5NpXCvkmMJi0kMuo8A==" saltValue="lBTGDokXROyNrF+epYbsgg==" spinCount="100000" sheet="1" objects="1" scenarios="1"/>
  <mergeCells count="5">
    <mergeCell ref="A2:E2"/>
    <mergeCell ref="A4:J4"/>
    <mergeCell ref="F6:G6"/>
    <mergeCell ref="H6:I6"/>
    <mergeCell ref="F7:I7"/>
  </mergeCells>
  <conditionalFormatting sqref="F15:F120 H15:H120">
    <cfRule type="cellIs" dxfId="3" priority="1" stopIfTrue="1" operator="equal">
      <formula>0</formula>
    </cfRule>
  </conditionalFormatting>
  <dataValidations count="2">
    <dataValidation type="list" allowBlank="1" showInputMessage="1" showErrorMessage="1" sqref="E15:E120" xr:uid="{00000000-0002-0000-0800-000000000000}">
      <formula1>$L$18:$L$19</formula1>
    </dataValidation>
    <dataValidation type="list" allowBlank="1" showInputMessage="1" showErrorMessage="1" sqref="A15:A65536" xr:uid="{00000000-0002-0000-0800-000001000000}">
      <formula1>$L$4:$L$12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Vlookup</vt:lpstr>
      <vt:lpstr>Rates</vt:lpstr>
      <vt:lpstr>Case Details</vt:lpstr>
      <vt:lpstr>Case Summary</vt:lpstr>
      <vt:lpstr>Client Details</vt:lpstr>
      <vt:lpstr>Costs Summary</vt:lpstr>
      <vt:lpstr>Pre-Contract</vt:lpstr>
      <vt:lpstr>Stage 1</vt:lpstr>
      <vt:lpstr>Stage 2</vt:lpstr>
      <vt:lpstr>Stage 3</vt:lpstr>
      <vt:lpstr>Stage 4</vt:lpstr>
      <vt:lpstr>Stage 5</vt:lpstr>
      <vt:lpstr>Hood</vt:lpstr>
      <vt:lpstr>'Case Details'!Print_Area</vt:lpstr>
      <vt:lpstr>'Case Summary'!Print_Area</vt:lpstr>
      <vt:lpstr>'Client Details'!Print_Area</vt:lpstr>
      <vt:lpstr>'Costs Summary'!Print_Area</vt:lpstr>
      <vt:lpstr>'Pre-Contract'!Print_Area</vt:lpstr>
      <vt:lpstr>Rates!Print_Area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Mjones2</dc:creator>
  <cp:lastModifiedBy>Dryden, James</cp:lastModifiedBy>
  <cp:lastPrinted>2015-05-21T13:47:06Z</cp:lastPrinted>
  <dcterms:created xsi:type="dcterms:W3CDTF">2015-03-19T14:32:39Z</dcterms:created>
  <dcterms:modified xsi:type="dcterms:W3CDTF">2022-09-30T12:00:13Z</dcterms:modified>
</cp:coreProperties>
</file>