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3BFF6397-7ED4-4C82-804E-2D7CC58DDBB6}"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'Contents'!$A$4:$S$13</definedName>
    <definedName name="_xlnm.Print_Area" localSheetId="2">Notes!$A$4:$R$17</definedName>
    <definedName name="_xlnm.Print_Area" localSheetId="3">Table1!$A$1:$K$64</definedName>
    <definedName name="_xlnm.Print_Area" localSheetId="4">Table2!$A$1:$E$64</definedName>
    <definedName name="_xlnm.Print_Area" localSheetId="5">Table3!$A$7:$N$63</definedName>
    <definedName name="_xlnm.Print_Area" localSheetId="6">Table4!$A$7:$H$62</definedName>
    <definedName name="_xlnm.Print_Area" localSheetId="7">Table5!$A$7:$Q$63</definedName>
    <definedName name="_xlnm.Print_Area" localSheetId="8">Table6!$A$7:$H$70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47" l="1"/>
  <c r="E35" i="47"/>
  <c r="G31" i="46" l="1"/>
  <c r="F31" i="46"/>
  <c r="E31" i="46"/>
  <c r="D31" i="46"/>
  <c r="C31" i="46"/>
  <c r="B31" i="46"/>
  <c r="G25" i="47" l="1"/>
  <c r="G26" i="47"/>
  <c r="G27" i="47"/>
  <c r="G28" i="47"/>
  <c r="G29" i="47"/>
  <c r="G30" i="47"/>
  <c r="G31" i="47"/>
  <c r="F29" i="47"/>
  <c r="F30" i="47"/>
  <c r="F31" i="47"/>
  <c r="F25" i="47"/>
  <c r="F26" i="47"/>
  <c r="F27" i="47"/>
  <c r="F28" i="47"/>
  <c r="C34" i="47"/>
  <c r="G34" i="47" s="1"/>
  <c r="B34" i="47"/>
  <c r="F34" i="47" s="1"/>
  <c r="C19" i="47"/>
  <c r="B19" i="47"/>
  <c r="G18" i="46"/>
  <c r="F18" i="46"/>
  <c r="E18" i="46"/>
  <c r="D18" i="46"/>
  <c r="C18" i="46"/>
  <c r="B18" i="46"/>
  <c r="E47" i="45"/>
  <c r="D47" i="45"/>
  <c r="C47" i="45"/>
  <c r="B47" i="45"/>
  <c r="G46" i="45"/>
  <c r="F46" i="45"/>
  <c r="J46" i="66"/>
  <c r="K46" i="66"/>
  <c r="L46" i="66"/>
  <c r="M46" i="66"/>
  <c r="B47" i="43"/>
  <c r="C47" i="43"/>
  <c r="D46" i="43"/>
  <c r="H46" i="42"/>
  <c r="I46" i="42"/>
  <c r="J46" i="42"/>
  <c r="H46" i="45" l="1"/>
  <c r="N46" i="66"/>
  <c r="K46" i="42"/>
  <c r="E49" i="47" l="1"/>
  <c r="D49" i="47"/>
  <c r="E48" i="47"/>
  <c r="D48" i="47"/>
  <c r="E47" i="47"/>
  <c r="D47" i="47"/>
  <c r="E46" i="47"/>
  <c r="D46" i="47"/>
  <c r="C46" i="47"/>
  <c r="B46" i="47"/>
  <c r="E45" i="47"/>
  <c r="D45" i="47"/>
  <c r="C45" i="47"/>
  <c r="B45" i="47"/>
  <c r="E44" i="47"/>
  <c r="D44" i="47"/>
  <c r="C44" i="47"/>
  <c r="B44" i="47"/>
  <c r="E43" i="47"/>
  <c r="D43" i="47"/>
  <c r="C43" i="47"/>
  <c r="B43" i="47"/>
  <c r="C42" i="47"/>
  <c r="B42" i="47"/>
  <c r="C41" i="47"/>
  <c r="B41" i="47"/>
  <c r="C40" i="47"/>
  <c r="B40" i="47"/>
  <c r="C39" i="47"/>
  <c r="B39" i="47"/>
  <c r="C33" i="47"/>
  <c r="B33" i="47"/>
  <c r="C32" i="47"/>
  <c r="B32" i="47"/>
  <c r="H31" i="47"/>
  <c r="H30" i="47"/>
  <c r="H29" i="47"/>
  <c r="H28" i="47"/>
  <c r="H27" i="47"/>
  <c r="H26" i="47"/>
  <c r="H25" i="47"/>
  <c r="G24" i="47"/>
  <c r="F24" i="47"/>
  <c r="E20" i="47"/>
  <c r="D20" i="47"/>
  <c r="C49" i="47"/>
  <c r="C18" i="47"/>
  <c r="B18" i="47"/>
  <c r="C17" i="47"/>
  <c r="B17" i="47"/>
  <c r="G16" i="47"/>
  <c r="F16" i="47"/>
  <c r="G15" i="47"/>
  <c r="F15" i="47"/>
  <c r="H15" i="47" s="1"/>
  <c r="G14" i="47"/>
  <c r="G44" i="47" s="1"/>
  <c r="F14" i="47"/>
  <c r="G13" i="47"/>
  <c r="F13" i="47"/>
  <c r="G12" i="47"/>
  <c r="F12" i="47"/>
  <c r="F42" i="47" s="1"/>
  <c r="G11" i="47"/>
  <c r="F11" i="47"/>
  <c r="F41" i="47" s="1"/>
  <c r="G10" i="47"/>
  <c r="G40" i="47" s="1"/>
  <c r="F10" i="47"/>
  <c r="F40" i="47" s="1"/>
  <c r="G9" i="47"/>
  <c r="F9" i="47"/>
  <c r="M44" i="46"/>
  <c r="L44" i="46"/>
  <c r="K44" i="46"/>
  <c r="J44" i="46"/>
  <c r="I44" i="46"/>
  <c r="H44" i="46"/>
  <c r="M43" i="46"/>
  <c r="L43" i="46"/>
  <c r="K43" i="46"/>
  <c r="J43" i="46"/>
  <c r="I43" i="46"/>
  <c r="H43" i="46"/>
  <c r="G43" i="46"/>
  <c r="F43" i="46"/>
  <c r="E43" i="46"/>
  <c r="D43" i="46"/>
  <c r="C43" i="46"/>
  <c r="B43" i="46"/>
  <c r="M42" i="46"/>
  <c r="L42" i="46"/>
  <c r="K42" i="46"/>
  <c r="J42" i="46"/>
  <c r="I42" i="46"/>
  <c r="H42" i="46"/>
  <c r="G42" i="46"/>
  <c r="F42" i="46"/>
  <c r="E42" i="46"/>
  <c r="D42" i="46"/>
  <c r="C42" i="46"/>
  <c r="B42" i="46"/>
  <c r="M41" i="46"/>
  <c r="L41" i="46"/>
  <c r="K41" i="46"/>
  <c r="J41" i="46"/>
  <c r="I41" i="46"/>
  <c r="H41" i="46"/>
  <c r="G41" i="46"/>
  <c r="F41" i="46"/>
  <c r="E41" i="46"/>
  <c r="D41" i="46"/>
  <c r="C41" i="46"/>
  <c r="B41" i="46"/>
  <c r="M40" i="46"/>
  <c r="K40" i="46"/>
  <c r="J40" i="46"/>
  <c r="H40" i="46"/>
  <c r="G40" i="46"/>
  <c r="E40" i="46"/>
  <c r="D40" i="46"/>
  <c r="B40" i="46"/>
  <c r="M39" i="46"/>
  <c r="K39" i="46"/>
  <c r="J39" i="46"/>
  <c r="H39" i="46"/>
  <c r="G39" i="46"/>
  <c r="E39" i="46"/>
  <c r="D39" i="46"/>
  <c r="B39" i="46"/>
  <c r="M38" i="46"/>
  <c r="K38" i="46"/>
  <c r="J38" i="46"/>
  <c r="H38" i="46"/>
  <c r="G38" i="46"/>
  <c r="E38" i="46"/>
  <c r="D38" i="46"/>
  <c r="B38" i="46"/>
  <c r="G37" i="46"/>
  <c r="E37" i="46"/>
  <c r="D37" i="46"/>
  <c r="B37" i="46"/>
  <c r="G36" i="46"/>
  <c r="E36" i="46"/>
  <c r="D36" i="46"/>
  <c r="B36" i="46"/>
  <c r="G35" i="46"/>
  <c r="E35" i="46"/>
  <c r="D35" i="46"/>
  <c r="B35" i="46"/>
  <c r="P30" i="46"/>
  <c r="O30" i="46"/>
  <c r="N30" i="46"/>
  <c r="P29" i="46"/>
  <c r="O29" i="46"/>
  <c r="N29" i="46"/>
  <c r="P28" i="46"/>
  <c r="P41" i="46" s="1"/>
  <c r="O28" i="46"/>
  <c r="N28" i="46"/>
  <c r="P27" i="46"/>
  <c r="N27" i="46"/>
  <c r="P26" i="46"/>
  <c r="N26" i="46"/>
  <c r="Q26" i="46" s="1"/>
  <c r="P25" i="46"/>
  <c r="N25" i="46"/>
  <c r="P24" i="46"/>
  <c r="N24" i="46"/>
  <c r="P23" i="46"/>
  <c r="N23" i="46"/>
  <c r="P22" i="46"/>
  <c r="N22" i="46"/>
  <c r="P17" i="46"/>
  <c r="O17" i="46"/>
  <c r="N17" i="46"/>
  <c r="P16" i="46"/>
  <c r="O16" i="46"/>
  <c r="N16" i="46"/>
  <c r="P15" i="46"/>
  <c r="O15" i="46"/>
  <c r="O41" i="46" s="1"/>
  <c r="N15" i="46"/>
  <c r="P14" i="46"/>
  <c r="N14" i="46"/>
  <c r="P13" i="46"/>
  <c r="N13" i="46"/>
  <c r="P12" i="46"/>
  <c r="P38" i="46" s="1"/>
  <c r="N12" i="46"/>
  <c r="P11" i="46"/>
  <c r="N11" i="46"/>
  <c r="P10" i="46"/>
  <c r="N10" i="46"/>
  <c r="Q10" i="46" s="1"/>
  <c r="P9" i="46"/>
  <c r="N9" i="46"/>
  <c r="G45" i="45"/>
  <c r="F45" i="45"/>
  <c r="G44" i="45"/>
  <c r="F44" i="45"/>
  <c r="G43" i="45"/>
  <c r="F43" i="45"/>
  <c r="G42" i="45"/>
  <c r="F42" i="45"/>
  <c r="H42" i="45" s="1"/>
  <c r="G41" i="45"/>
  <c r="F41" i="45"/>
  <c r="H41" i="45" s="1"/>
  <c r="H40" i="45"/>
  <c r="G40" i="45"/>
  <c r="F40" i="45"/>
  <c r="G39" i="45"/>
  <c r="H39" i="45" s="1"/>
  <c r="F39" i="45"/>
  <c r="G38" i="45"/>
  <c r="F38" i="45"/>
  <c r="H38" i="45" s="1"/>
  <c r="G37" i="45"/>
  <c r="F37" i="45"/>
  <c r="H37" i="45" s="1"/>
  <c r="G36" i="45"/>
  <c r="F36" i="45"/>
  <c r="H36" i="45" s="1"/>
  <c r="G35" i="45"/>
  <c r="H35" i="45" s="1"/>
  <c r="F35" i="45"/>
  <c r="G34" i="45"/>
  <c r="F34" i="45"/>
  <c r="H34" i="45" s="1"/>
  <c r="G33" i="45"/>
  <c r="F33" i="45"/>
  <c r="H33" i="45" s="1"/>
  <c r="H32" i="45"/>
  <c r="G32" i="45"/>
  <c r="F32" i="45"/>
  <c r="G31" i="45"/>
  <c r="H31" i="45" s="1"/>
  <c r="F31" i="45"/>
  <c r="G30" i="45"/>
  <c r="F30" i="45"/>
  <c r="H30" i="45" s="1"/>
  <c r="G29" i="45"/>
  <c r="F29" i="45"/>
  <c r="H29" i="45" s="1"/>
  <c r="G28" i="45"/>
  <c r="F28" i="45"/>
  <c r="H28" i="45" s="1"/>
  <c r="G27" i="45"/>
  <c r="H27" i="45" s="1"/>
  <c r="F27" i="45"/>
  <c r="G26" i="45"/>
  <c r="F26" i="45"/>
  <c r="H26" i="45" s="1"/>
  <c r="G25" i="45"/>
  <c r="F25" i="45"/>
  <c r="H25" i="45" s="1"/>
  <c r="H24" i="45"/>
  <c r="G24" i="45"/>
  <c r="F24" i="45"/>
  <c r="G23" i="45"/>
  <c r="H23" i="45" s="1"/>
  <c r="F23" i="45"/>
  <c r="G22" i="45"/>
  <c r="F22" i="45"/>
  <c r="H22" i="45" s="1"/>
  <c r="G21" i="45"/>
  <c r="F21" i="45"/>
  <c r="H21" i="45" s="1"/>
  <c r="G20" i="45"/>
  <c r="F20" i="45"/>
  <c r="H20" i="45" s="1"/>
  <c r="G19" i="45"/>
  <c r="H19" i="45" s="1"/>
  <c r="F19" i="45"/>
  <c r="G18" i="45"/>
  <c r="F18" i="45"/>
  <c r="H18" i="45" s="1"/>
  <c r="G17" i="45"/>
  <c r="F17" i="45"/>
  <c r="H17" i="45" s="1"/>
  <c r="H16" i="45"/>
  <c r="G16" i="45"/>
  <c r="F16" i="45"/>
  <c r="G15" i="45"/>
  <c r="H15" i="45" s="1"/>
  <c r="F15" i="45"/>
  <c r="G14" i="45"/>
  <c r="F14" i="45"/>
  <c r="H14" i="45" s="1"/>
  <c r="G13" i="45"/>
  <c r="F13" i="45"/>
  <c r="H13" i="45" s="1"/>
  <c r="G12" i="45"/>
  <c r="F12" i="45"/>
  <c r="H12" i="45" s="1"/>
  <c r="G11" i="45"/>
  <c r="H11" i="45" s="1"/>
  <c r="F11" i="45"/>
  <c r="G10" i="45"/>
  <c r="F10" i="45"/>
  <c r="H10" i="45" s="1"/>
  <c r="G9" i="45"/>
  <c r="F9" i="45"/>
  <c r="H9" i="45" s="1"/>
  <c r="H8" i="45"/>
  <c r="G8" i="45"/>
  <c r="F8" i="45"/>
  <c r="M45" i="66"/>
  <c r="L45" i="66"/>
  <c r="K45" i="66"/>
  <c r="J45" i="66"/>
  <c r="M44" i="66"/>
  <c r="L44" i="66"/>
  <c r="K44" i="66"/>
  <c r="J44" i="66"/>
  <c r="M43" i="66"/>
  <c r="L43" i="66"/>
  <c r="K43" i="66"/>
  <c r="J43" i="66"/>
  <c r="M42" i="66"/>
  <c r="L42" i="66"/>
  <c r="K42" i="66"/>
  <c r="J42" i="66"/>
  <c r="M41" i="66"/>
  <c r="L41" i="66"/>
  <c r="K41" i="66"/>
  <c r="J41" i="66"/>
  <c r="M40" i="66"/>
  <c r="L40" i="66"/>
  <c r="K40" i="66"/>
  <c r="J40" i="66"/>
  <c r="M39" i="66"/>
  <c r="L39" i="66"/>
  <c r="K39" i="66"/>
  <c r="J39" i="66"/>
  <c r="M38" i="66"/>
  <c r="L38" i="66"/>
  <c r="K38" i="66"/>
  <c r="J38" i="66"/>
  <c r="M37" i="66"/>
  <c r="L37" i="66"/>
  <c r="K37" i="66"/>
  <c r="J37" i="66"/>
  <c r="M36" i="66"/>
  <c r="L36" i="66"/>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M22"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N14" i="66" s="1"/>
  <c r="M13" i="66"/>
  <c r="L13" i="66"/>
  <c r="J13" i="66"/>
  <c r="M12" i="66"/>
  <c r="L12" i="66"/>
  <c r="J12" i="66"/>
  <c r="M11" i="66"/>
  <c r="L11" i="66"/>
  <c r="J11" i="66"/>
  <c r="M10" i="66"/>
  <c r="L10" i="66"/>
  <c r="J10" i="66"/>
  <c r="M9" i="66"/>
  <c r="L9" i="66"/>
  <c r="J9" i="66"/>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45" i="42"/>
  <c r="I45" i="42"/>
  <c r="H45" i="42"/>
  <c r="J44" i="42"/>
  <c r="I44" i="42"/>
  <c r="H44" i="42"/>
  <c r="J43" i="42"/>
  <c r="I43" i="42"/>
  <c r="H43" i="42"/>
  <c r="J42" i="42"/>
  <c r="I42" i="42"/>
  <c r="H42" i="42"/>
  <c r="J41" i="42"/>
  <c r="I41" i="42"/>
  <c r="H41" i="42"/>
  <c r="J40" i="42"/>
  <c r="I40" i="42"/>
  <c r="H40" i="42"/>
  <c r="J39" i="42"/>
  <c r="I39" i="42"/>
  <c r="H39" i="42"/>
  <c r="J38" i="42"/>
  <c r="I38" i="42"/>
  <c r="H38" i="42"/>
  <c r="J37" i="42"/>
  <c r="I37" i="42"/>
  <c r="H37" i="42"/>
  <c r="J36" i="42"/>
  <c r="I36" i="42"/>
  <c r="H36" i="42"/>
  <c r="J35" i="42"/>
  <c r="I35" i="42"/>
  <c r="H35" i="42"/>
  <c r="J34" i="42"/>
  <c r="I34" i="42"/>
  <c r="H34" i="42"/>
  <c r="J33" i="42"/>
  <c r="H33" i="42"/>
  <c r="J32" i="42"/>
  <c r="H32" i="42"/>
  <c r="J31" i="42"/>
  <c r="H31" i="42"/>
  <c r="J30" i="42"/>
  <c r="H30" i="42"/>
  <c r="J29" i="42"/>
  <c r="H29" i="42"/>
  <c r="J28" i="42"/>
  <c r="H28" i="42"/>
  <c r="J27" i="42"/>
  <c r="H27" i="42"/>
  <c r="J26" i="42"/>
  <c r="H26" i="42"/>
  <c r="J25" i="42"/>
  <c r="H25" i="42"/>
  <c r="J24" i="42"/>
  <c r="H24" i="42"/>
  <c r="J23" i="42"/>
  <c r="H23" i="42"/>
  <c r="J22" i="42"/>
  <c r="H22" i="42"/>
  <c r="J21" i="42"/>
  <c r="H21" i="42"/>
  <c r="J20" i="42"/>
  <c r="H20" i="42"/>
  <c r="J19" i="42"/>
  <c r="H19" i="42"/>
  <c r="J18" i="42"/>
  <c r="H18" i="42"/>
  <c r="K18" i="42" s="1"/>
  <c r="J17" i="42"/>
  <c r="H17" i="42"/>
  <c r="J16" i="42"/>
  <c r="H16" i="42"/>
  <c r="J15" i="42"/>
  <c r="H15" i="42"/>
  <c r="J14" i="42"/>
  <c r="H14" i="42"/>
  <c r="J13" i="42"/>
  <c r="H13" i="42"/>
  <c r="J12" i="42"/>
  <c r="H12" i="42"/>
  <c r="J11" i="42"/>
  <c r="H11" i="42"/>
  <c r="J10" i="42"/>
  <c r="H10" i="42"/>
  <c r="J9" i="42"/>
  <c r="H9" i="42"/>
  <c r="H16" i="47" l="1"/>
  <c r="H46" i="47" s="1"/>
  <c r="Q25" i="46"/>
  <c r="Q29" i="46"/>
  <c r="Q23" i="46"/>
  <c r="Q30" i="46"/>
  <c r="Q36" i="46"/>
  <c r="F47" i="45"/>
  <c r="G47" i="45"/>
  <c r="K10" i="42"/>
  <c r="K26" i="42"/>
  <c r="Q16" i="46"/>
  <c r="P36" i="46"/>
  <c r="N39" i="46"/>
  <c r="Q12" i="46"/>
  <c r="Q38" i="46" s="1"/>
  <c r="N38" i="46"/>
  <c r="P42" i="46"/>
  <c r="Q14" i="46"/>
  <c r="Q40" i="46" s="1"/>
  <c r="Q15" i="46"/>
  <c r="P35" i="46"/>
  <c r="P40" i="46"/>
  <c r="F17" i="47"/>
  <c r="G39" i="47"/>
  <c r="H24" i="47"/>
  <c r="H9" i="47"/>
  <c r="H10" i="47"/>
  <c r="H40" i="47" s="1"/>
  <c r="G17" i="47"/>
  <c r="G41" i="47"/>
  <c r="H12" i="47"/>
  <c r="H42" i="47" s="1"/>
  <c r="H14" i="47"/>
  <c r="F45" i="47"/>
  <c r="C20" i="47"/>
  <c r="F39" i="47"/>
  <c r="G45" i="47"/>
  <c r="F33" i="47"/>
  <c r="E50" i="47"/>
  <c r="C35" i="47"/>
  <c r="G32" i="47"/>
  <c r="G33" i="47"/>
  <c r="F46" i="47"/>
  <c r="H11" i="47"/>
  <c r="H41" i="47" s="1"/>
  <c r="H13" i="47"/>
  <c r="H43" i="47" s="1"/>
  <c r="F43" i="47"/>
  <c r="G46" i="47"/>
  <c r="B35" i="47"/>
  <c r="F32" i="47"/>
  <c r="G43" i="47"/>
  <c r="G42" i="47"/>
  <c r="F44" i="47"/>
  <c r="P39" i="46"/>
  <c r="Q13" i="46"/>
  <c r="Q22" i="46"/>
  <c r="Q42" i="46"/>
  <c r="Q27" i="46"/>
  <c r="N35" i="46"/>
  <c r="N37" i="46"/>
  <c r="Q28" i="46"/>
  <c r="P37" i="46"/>
  <c r="N41" i="46"/>
  <c r="N42" i="46"/>
  <c r="Q11" i="46"/>
  <c r="N36" i="46"/>
  <c r="N40" i="46"/>
  <c r="O42" i="46"/>
  <c r="Q9" i="46"/>
  <c r="Q24" i="46"/>
  <c r="H45" i="47"/>
  <c r="D50" i="47"/>
  <c r="N43" i="46"/>
  <c r="O43" i="46"/>
  <c r="P43" i="46"/>
  <c r="Q17" i="46"/>
  <c r="H43" i="45"/>
  <c r="H47" i="45" s="1"/>
  <c r="H44" i="45"/>
  <c r="H45" i="45"/>
  <c r="B47" i="47"/>
  <c r="N25" i="66"/>
  <c r="N9" i="66"/>
  <c r="N28" i="66"/>
  <c r="N37" i="66"/>
  <c r="N33" i="66"/>
  <c r="N43" i="66"/>
  <c r="N16" i="66"/>
  <c r="N17" i="66"/>
  <c r="N45" i="66"/>
  <c r="N31" i="46"/>
  <c r="N38" i="66"/>
  <c r="N10" i="66"/>
  <c r="N12" i="66"/>
  <c r="N35" i="66"/>
  <c r="N18" i="66"/>
  <c r="N29" i="66"/>
  <c r="N34" i="66"/>
  <c r="N42" i="66"/>
  <c r="O31" i="46"/>
  <c r="N23" i="66"/>
  <c r="N31" i="66"/>
  <c r="N44" i="66"/>
  <c r="N13" i="66"/>
  <c r="N21" i="66"/>
  <c r="N24" i="66"/>
  <c r="N32" i="66"/>
  <c r="N41" i="66"/>
  <c r="P31" i="46"/>
  <c r="N20" i="66"/>
  <c r="N40" i="66"/>
  <c r="N36" i="66"/>
  <c r="N15" i="66"/>
  <c r="N26" i="66"/>
  <c r="N27" i="66"/>
  <c r="N11" i="66"/>
  <c r="N19" i="66"/>
  <c r="N30" i="66"/>
  <c r="N39" i="66"/>
  <c r="B44" i="46"/>
  <c r="B20" i="47"/>
  <c r="D47" i="43"/>
  <c r="F47" i="47"/>
  <c r="B48" i="47"/>
  <c r="C48" i="47"/>
  <c r="F18" i="47"/>
  <c r="G18" i="47"/>
  <c r="F19" i="47"/>
  <c r="B49" i="47"/>
  <c r="G19" i="47"/>
  <c r="C47" i="47"/>
  <c r="K9" i="42"/>
  <c r="K37" i="42"/>
  <c r="K41" i="42"/>
  <c r="O18" i="46"/>
  <c r="C44" i="46"/>
  <c r="K45" i="42"/>
  <c r="F44" i="46"/>
  <c r="N18" i="46"/>
  <c r="P18" i="46"/>
  <c r="K15" i="42"/>
  <c r="K12" i="42"/>
  <c r="K23" i="42"/>
  <c r="K20" i="42"/>
  <c r="K25" i="42"/>
  <c r="K33" i="42"/>
  <c r="K30" i="42"/>
  <c r="K13" i="42"/>
  <c r="K21" i="42"/>
  <c r="K29" i="42"/>
  <c r="K31" i="42"/>
  <c r="K42" i="42"/>
  <c r="D44" i="46"/>
  <c r="K28" i="42"/>
  <c r="E44" i="46"/>
  <c r="K34" i="42"/>
  <c r="K38" i="42"/>
  <c r="K35" i="42"/>
  <c r="K39" i="42"/>
  <c r="K43" i="42"/>
  <c r="G44" i="46"/>
  <c r="K14" i="42"/>
  <c r="K22" i="42"/>
  <c r="K27" i="42"/>
  <c r="K36" i="42"/>
  <c r="K40" i="42"/>
  <c r="K44" i="42"/>
  <c r="K17" i="42"/>
  <c r="K11" i="42"/>
  <c r="K19" i="42"/>
  <c r="K16" i="42"/>
  <c r="K24" i="42"/>
  <c r="K32" i="42"/>
  <c r="H44" i="47" l="1"/>
  <c r="H17" i="47"/>
  <c r="H39" i="47"/>
  <c r="F35" i="47"/>
  <c r="G20" i="47"/>
  <c r="G35" i="47"/>
  <c r="G47" i="47"/>
  <c r="F20" i="47"/>
  <c r="H32" i="47"/>
  <c r="H47" i="47" s="1"/>
  <c r="Q35" i="46"/>
  <c r="Q41" i="46"/>
  <c r="Q39" i="46"/>
  <c r="Q37" i="46"/>
  <c r="N44" i="46"/>
  <c r="Q43" i="46"/>
  <c r="B50" i="47"/>
  <c r="H34" i="47"/>
  <c r="H33" i="47"/>
  <c r="P44" i="46"/>
  <c r="Q31" i="46"/>
  <c r="O44" i="46"/>
  <c r="Q18" i="46"/>
  <c r="C50" i="47"/>
  <c r="H19" i="47"/>
  <c r="F49" i="47"/>
  <c r="G49" i="47"/>
  <c r="F48" i="47"/>
  <c r="H18" i="47"/>
  <c r="G48" i="47"/>
  <c r="H35" i="47" l="1"/>
  <c r="G50" i="47"/>
  <c r="Q44" i="46"/>
  <c r="F50" i="47"/>
  <c r="H48" i="47"/>
  <c r="H49" i="47"/>
  <c r="H20" i="47"/>
  <c r="H50" i="47" l="1"/>
</calcChain>
</file>

<file path=xl/sharedStrings.xml><?xml version="1.0" encoding="utf-8"?>
<sst xmlns="http://schemas.openxmlformats.org/spreadsheetml/2006/main" count="549" uniqueCount="232">
  <si>
    <t>Cover Sheet: Information about the Smart Meters Statistics in Great Britain, quarterly report to end December 2021</t>
  </si>
  <si>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</si>
  <si>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</si>
  <si>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</si>
  <si>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8 March 2022</t>
  </si>
  <si>
    <t>The next publication is at 9:30am on Thursday 26th May 2022</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</si>
  <si>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</si>
  <si>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</si>
  <si>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</si>
  <si>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</si>
  <si>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</si>
  <si>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</si>
  <si>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</si>
  <si>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</si>
  <si>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</si>
  <si>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</si>
  <si>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</si>
  <si>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</si>
  <si>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</si>
  <si>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</si>
  <si>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</si>
  <si>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</si>
  <si>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</si>
  <si>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</si>
  <si>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</si>
  <si>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</si>
  <si>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</si>
  <si>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</si>
  <si>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</si>
  <si>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</si>
  <si>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</si>
  <si>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</si>
  <si>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</si>
  <si>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</si>
  <si>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</si>
  <si>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</si>
  <si>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</si>
  <si>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</si>
  <si>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</si>
  <si>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</si>
  <si>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</si>
  <si>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</si>
  <si>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</si>
  <si>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</si>
  <si>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</si>
  <si>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</si>
  <si>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</si>
  <si>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</si>
  <si>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</si>
  <si>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</si>
  <si>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</si>
  <si>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</si>
  <si>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</si>
  <si>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</si>
  <si>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</si>
  <si>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</si>
  <si>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</si>
  <si>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Energy ceased trading between December 2020 and February 2022. Their data for 2021 has been estimated using a range of administrative data sources</t>
  </si>
  <si>
    <t>Installations includes estimated data for 25 suppliers who ceased trading between August and December 2021</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</si>
  <si>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</si>
  <si>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</si>
  <si>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</si>
  <si>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</si>
  <si>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BEIS.</t>
  </si>
  <si>
    <t>Date published: 8 March 2022</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</si>
  <si>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</si>
  <si>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</si>
  <si>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</si>
  <si>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</si>
  <si>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</si>
  <si>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</si>
  <si>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</si>
  <si>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</si>
  <si>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</si>
  <si>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</si>
  <si>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</si>
  <si>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</si>
  <si>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</si>
  <si>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</si>
  <si>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</si>
  <si>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</si>
  <si>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</si>
  <si>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</si>
  <si>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</si>
  <si>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</si>
  <si>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</si>
  <si>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</si>
  <si>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</si>
  <si>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</si>
  <si>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</si>
  <si>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</si>
  <si>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</si>
  <si>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</si>
  <si>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</si>
  <si>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</si>
  <si>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</si>
  <si>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</si>
  <si>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</si>
  <si>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</si>
  <si>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</si>
  <si>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</si>
  <si>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</si>
  <si>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</si>
  <si>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</si>
  <si>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</si>
  <si>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</si>
  <si>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</si>
  <si>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</si>
  <si>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</si>
  <si>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</si>
  <si>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</si>
  <si>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</si>
  <si>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</si>
  <si>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</si>
  <si>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</si>
  <si>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</si>
  <si>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</si>
  <si>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</si>
  <si>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</si>
  <si>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</si>
  <si>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</si>
  <si>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</si>
  <si>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</si>
  <si>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[Revisions to cells B43 to F43, H43 to J43]</t>
  </si>
  <si>
    <t>Q2 2021</t>
  </si>
  <si>
    <t>[Revisions to cells B44 to J44]</t>
  </si>
  <si>
    <t>Q3 2021</t>
  </si>
  <si>
    <t>[Revisions to cells B45 to J45] [Note 20]</t>
  </si>
  <si>
    <t>Q4 2021</t>
  </si>
  <si>
    <t>[Note 21]</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</si>
  <si>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</si>
  <si>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</si>
  <si>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</si>
  <si>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</si>
  <si>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</si>
  <si>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</si>
  <si>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</si>
  <si>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</si>
  <si>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</si>
  <si>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[Note 20]</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</si>
  <si>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</si>
  <si>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</si>
  <si>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</si>
  <si>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</si>
  <si>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</si>
  <si>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</si>
  <si>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</si>
  <si>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</si>
  <si>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</si>
  <si>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[Revisions to cells B43 to C43, E43 to N43]</t>
  </si>
  <si>
    <t>[Revisions to cells B44 to C44, E44 to N44]</t>
  </si>
  <si>
    <t>[Revisions to cells B45 to C45, F45 to M45] [Note 20]</t>
  </si>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</sst>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00000"/>
    <numFmt numFmtId="174" formatCode="#,###;0"/>
    <numFmt numFmtId="175" formatCode="[$-809]dddd&quot;, &quot;mmmm&quot; &quot;dd&quot;, &quot;yyyy"/>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7" fillId="0" borderId="0" applyNumberFormat="0" applyFill="0" applyAlignment="0" applyProtection="0"/>
    <xf numFmtId="0" fontId="21" fillId="0" borderId="0"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7" fillId="0" borderId="0">
      <alignment horizontal="left" vertical="center" wrapText="1" indent="1"/>
    </xf>
  </cellStyleXfs>
  <cellXfs count="215">
    <xf numFmtId="0" fontId="0" fillId="0" borderId="0" xfId="0"/>
    <xf numFmtId="0" fontId="7" fillId="2" borderId="0" xfId="0" applyFont="1" applyFill="1"/>
    <xf numFmtId="164" fontId="7" fillId="0" borderId="0" xfId="1" applyNumberFormat="1" applyFont="1" applyFill="1" applyAlignment="1">
      <alignment horizontal="right" indent="1"/>
    </xf>
    <xf numFmtId="3" fontId="7" fillId="0" borderId="0" xfId="1" applyNumberFormat="1" applyFont="1" applyFill="1" applyAlignment="1">
      <alignment vertical="center"/>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170" fontId="7" fillId="0" borderId="0" xfId="0" applyNumberFormat="1" applyFont="1" applyAlignment="1">
      <alignment horizontal="center"/>
    </xf>
    <xf numFmtId="9" fontId="7" fillId="0" borderId="0" xfId="1" applyNumberFormat="1" applyFont="1" applyFill="1" applyAlignment="1">
      <alignment horizontal="right" indent="1"/>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9" fontId="7" fillId="0" borderId="0" xfId="46" applyFont="1" applyAlignment="1">
      <alignment horizontal="center"/>
    </xf>
    <xf numFmtId="3" fontId="7" fillId="0" borderId="0" xfId="1" applyNumberFormat="1" applyFont="1" applyAlignment="1">
      <alignment vertical="center"/>
    </xf>
    <xf numFmtId="9" fontId="7" fillId="0" borderId="0" xfId="0" applyNumberFormat="1" applyFont="1" applyAlignment="1">
      <alignment horizontal="center" vertical="center"/>
    </xf>
    <xf numFmtId="167" fontId="12" fillId="0" borderId="0" xfId="46" applyNumberFormat="1" applyFont="1" applyFill="1" applyAlignment="1">
      <alignment vertical="center" wrapText="1"/>
    </xf>
    <xf numFmtId="167" fontId="7" fillId="0" borderId="0" xfId="46" applyNumberFormat="1" applyFont="1" applyFill="1" applyAlignment="1">
      <alignment vertical="center"/>
    </xf>
    <xf numFmtId="167" fontId="7" fillId="0" borderId="0" xfId="0" applyNumberFormat="1" applyFont="1" applyAlignment="1">
      <alignment vertical="center"/>
    </xf>
    <xf numFmtId="172" fontId="7" fillId="0" borderId="0" xfId="0" applyNumberFormat="1" applyFont="1" applyAlignment="1">
      <alignment vertical="center"/>
    </xf>
    <xf numFmtId="9" fontId="7" fillId="2" borderId="0" xfId="0" applyNumberFormat="1" applyFont="1" applyFill="1" applyAlignment="1">
      <alignment vertical="center" wrapText="1"/>
    </xf>
    <xf numFmtId="172" fontId="7" fillId="0" borderId="0" xfId="46" applyNumberFormat="1" applyFont="1" applyFill="1" applyAlignment="1">
      <alignment vertical="center"/>
    </xf>
    <xf numFmtId="0" fontId="14" fillId="0" borderId="0" xfId="0" applyFont="1" applyAlignment="1">
      <alignment horizontal="left" vertical="center"/>
    </xf>
    <xf numFmtId="0" fontId="14" fillId="0" borderId="0" xfId="0" applyFont="1" applyAlignment="1">
      <alignment horizontal="left" vertical="center" indent="1"/>
    </xf>
    <xf numFmtId="164" fontId="14" fillId="0" borderId="0" xfId="0" applyNumberFormat="1" applyFont="1" applyAlignment="1">
      <alignment horizontal="right" indent="1"/>
    </xf>
    <xf numFmtId="164" fontId="7" fillId="0" borderId="0" xfId="0" applyNumberFormat="1" applyFont="1"/>
    <xf numFmtId="2" fontId="7" fillId="0" borderId="0" xfId="0" applyNumberFormat="1" applyFont="1"/>
    <xf numFmtId="0" fontId="19" fillId="0" borderId="0" xfId="17" applyFont="1" applyAlignment="1">
      <alignment horizontal="right" readingOrder="1"/>
    </xf>
    <xf numFmtId="0" fontId="19" fillId="0" borderId="0" xfId="17" applyFont="1" applyAlignment="1">
      <alignment horizontal="right"/>
    </xf>
    <xf numFmtId="174" fontId="7" fillId="0" borderId="0" xfId="1" applyNumberFormat="1" applyFont="1" applyAlignment="1">
      <alignment horizontal="right"/>
    </xf>
    <xf numFmtId="174" fontId="7" fillId="0" borderId="0" xfId="1" applyNumberFormat="1" applyFont="1" applyFill="1" applyAlignment="1">
      <alignment horizontal="right"/>
    </xf>
    <xf numFmtId="174"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2" fontId="14" fillId="0" borderId="0" xfId="46" applyNumberFormat="1" applyFont="1" applyFill="1" applyAlignment="1">
      <alignment horizontal="right" indent="1"/>
    </xf>
    <xf numFmtId="9" fontId="14" fillId="0" borderId="0" xfId="46" applyFont="1" applyFill="1" applyAlignment="1">
      <alignment horizontal="right" indent="1"/>
    </xf>
    <xf numFmtId="168" fontId="12" fillId="0" borderId="0" xfId="46" applyNumberFormat="1" applyFont="1" applyFill="1" applyAlignment="1">
      <alignment horizontal="center" vertical="center"/>
    </xf>
    <xf numFmtId="0" fontId="12" fillId="0" borderId="0" xfId="0" applyFont="1" applyAlignment="1">
      <alignment horizontal="center" vertical="center"/>
    </xf>
    <xf numFmtId="9" fontId="7" fillId="0" borderId="0" xfId="0" applyNumberFormat="1" applyFont="1"/>
    <xf numFmtId="10" fontId="7" fillId="0" borderId="0" xfId="46" applyNumberFormat="1" applyFont="1" applyFill="1" applyAlignment="1">
      <alignment horizontal="right" indent="1"/>
    </xf>
    <xf numFmtId="9" fontId="7" fillId="0" borderId="0" xfId="46" applyFont="1" applyFill="1"/>
    <xf numFmtId="10" fontId="7" fillId="0" borderId="0" xfId="0" applyNumberFormat="1" applyFont="1"/>
    <xf numFmtId="168" fontId="7" fillId="0" borderId="0" xfId="46" applyNumberFormat="1" applyFont="1" applyFill="1"/>
    <xf numFmtId="0" fontId="18" fillId="0" borderId="0" xfId="2" applyFont="1" applyAlignment="1">
      <alignment horizontal="left" vertical="center"/>
    </xf>
    <xf numFmtId="0" fontId="12" fillId="0" borderId="0" xfId="46" applyNumberFormat="1" applyFont="1" applyFill="1" applyBorder="1" applyAlignment="1">
      <alignment horizontal="right" vertical="center" wrapText="1"/>
    </xf>
    <xf numFmtId="167" fontId="12" fillId="0" borderId="0" xfId="1" applyNumberFormat="1" applyFont="1" applyFill="1" applyBorder="1" applyAlignment="1">
      <alignment horizontal="right" vertical="center" wrapText="1"/>
    </xf>
    <xf numFmtId="0" fontId="23" fillId="0" borderId="0" xfId="0" applyFont="1"/>
    <xf numFmtId="0" fontId="24" fillId="0" borderId="0" xfId="0" applyFont="1"/>
    <xf numFmtId="167" fontId="7" fillId="0" borderId="0" xfId="1" applyNumberFormat="1" applyFont="1" applyAlignment="1">
      <alignment horizontal="center"/>
    </xf>
    <xf numFmtId="9" fontId="7" fillId="0" borderId="0" xfId="46" applyFont="1" applyAlignment="1">
      <alignment vertical="center"/>
    </xf>
    <xf numFmtId="0" fontId="7" fillId="0" borderId="0" xfId="49" applyFont="1" applyBorder="1" applyAlignment="1">
      <alignment horizontal="left" vertical="top" wrapText="1" indent="1"/>
    </xf>
    <xf numFmtId="0" fontId="17" fillId="0" borderId="0" xfId="47" applyAlignment="1">
      <alignment horizontal="left" indent="1"/>
    </xf>
    <xf numFmtId="0" fontId="7" fillId="0" borderId="0" xfId="49" applyFont="1" applyBorder="1" applyAlignment="1">
      <alignment horizontal="left" wrapText="1" indent="1"/>
    </xf>
    <xf numFmtId="0" fontId="17" fillId="0" borderId="0" xfId="48" applyFont="1" applyAlignment="1">
      <alignment horizontal="left" wrapText="1" indent="1"/>
    </xf>
    <xf numFmtId="0" fontId="7" fillId="0" borderId="0" xfId="0" applyFont="1" applyAlignment="1">
      <alignment horizontal="left" vertical="top" wrapText="1" indent="1"/>
    </xf>
    <xf numFmtId="0" fontId="14"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4" fillId="0" borderId="0" xfId="0" applyFont="1" applyAlignment="1">
      <alignment horizontal="left" wrapText="1" indent="1"/>
    </xf>
    <xf numFmtId="0" fontId="7"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7" fillId="0" borderId="0" xfId="47" applyAlignment="1">
      <alignment horizontal="left" vertical="center" wrapText="1" indent="1"/>
    </xf>
    <xf numFmtId="0" fontId="14" fillId="0" borderId="3" xfId="0" applyFont="1" applyBorder="1" applyAlignment="1">
      <alignment horizontal="right" vertical="top" wrapText="1"/>
    </xf>
    <xf numFmtId="0" fontId="14" fillId="0" borderId="4" xfId="0" applyFont="1" applyBorder="1" applyAlignment="1">
      <alignment horizontal="right" vertical="top" wrapText="1"/>
    </xf>
    <xf numFmtId="0" fontId="7" fillId="0" borderId="4" xfId="0" applyFont="1" applyBorder="1" applyAlignment="1">
      <alignment horizontal="right" vertical="top" wrapText="1"/>
    </xf>
    <xf numFmtId="0" fontId="7" fillId="0" borderId="3" xfId="0" applyFont="1" applyBorder="1" applyAlignment="1">
      <alignment horizontal="right" vertical="top" wrapText="1"/>
    </xf>
    <xf numFmtId="0" fontId="7" fillId="0" borderId="0" xfId="17" applyFont="1" applyAlignment="1">
      <alignment horizontal="left" indent="1"/>
    </xf>
    <xf numFmtId="174" fontId="7" fillId="0" borderId="0" xfId="1" applyNumberFormat="1" applyFont="1" applyFill="1" applyBorder="1" applyAlignment="1">
      <alignment horizontal="left" indent="1"/>
    </xf>
    <xf numFmtId="0" fontId="14" fillId="0" borderId="4" xfId="0" applyFont="1" applyBorder="1" applyAlignment="1">
      <alignment horizontal="left" vertical="top" indent="1"/>
    </xf>
    <xf numFmtId="49" fontId="7" fillId="0" borderId="0" xfId="0" applyNumberFormat="1" applyFont="1" applyAlignment="1">
      <alignment horizontal="left" indent="1"/>
    </xf>
    <xf numFmtId="9" fontId="14" fillId="0" borderId="0" xfId="46" applyFont="1" applyFill="1" applyAlignment="1">
      <alignment horizontal="left" vertical="center" indent="2"/>
    </xf>
    <xf numFmtId="0" fontId="14" fillId="0" borderId="3" xfId="0" applyFont="1" applyBorder="1" applyAlignment="1">
      <alignment horizontal="left" vertical="top" indent="1"/>
    </xf>
    <xf numFmtId="0" fontId="14" fillId="0" borderId="4" xfId="0" applyFont="1" applyBorder="1" applyAlignment="1">
      <alignment horizontal="left" vertical="top" wrapText="1" indent="1"/>
    </xf>
    <xf numFmtId="9" fontId="7" fillId="0" borderId="4" xfId="46" applyFont="1" applyFill="1" applyBorder="1"/>
    <xf numFmtId="0" fontId="7" fillId="0" borderId="0" xfId="17" applyFont="1" applyAlignment="1">
      <alignment horizontal="left" vertical="top"/>
    </xf>
    <xf numFmtId="0" fontId="7" fillId="0" borderId="0" xfId="17" applyFont="1" applyAlignment="1">
      <alignment horizontal="left" vertical="top" indent="1"/>
    </xf>
    <xf numFmtId="170" fontId="7" fillId="0" borderId="0" xfId="0" applyNumberFormat="1" applyFont="1" applyAlignment="1">
      <alignment horizontal="left" indent="1"/>
    </xf>
    <xf numFmtId="0" fontId="19" fillId="0" borderId="0" xfId="17" applyFont="1" applyAlignment="1">
      <alignment horizontal="left" indent="1"/>
    </xf>
    <xf numFmtId="3" fontId="13" fillId="0" borderId="0" xfId="0" applyNumberFormat="1" applyFont="1" applyAlignment="1">
      <alignment horizontal="left" vertical="center" indent="1"/>
    </xf>
    <xf numFmtId="168" fontId="7" fillId="0" borderId="0" xfId="46" applyNumberFormat="1" applyFont="1" applyFill="1" applyAlignment="1">
      <alignment horizontal="left" vertical="center" indent="1"/>
    </xf>
    <xf numFmtId="2" fontId="7" fillId="0" borderId="0" xfId="0" applyNumberFormat="1" applyFont="1" applyAlignment="1">
      <alignment horizontal="left" vertical="center" wrapText="1" indent="1"/>
    </xf>
    <xf numFmtId="167" fontId="7" fillId="0" borderId="0" xfId="1" applyNumberFormat="1" applyFont="1" applyAlignment="1">
      <alignment horizontal="left" indent="1"/>
    </xf>
    <xf numFmtId="0" fontId="19" fillId="0" borderId="0" xfId="17" applyFont="1" applyAlignment="1">
      <alignment horizontal="left" vertical="top" indent="2"/>
    </xf>
    <xf numFmtId="0" fontId="7" fillId="0" borderId="0" xfId="0" applyFont="1" applyAlignment="1">
      <alignment horizontal="left" vertical="center" wrapText="1" inden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xf>
    <xf numFmtId="0" fontId="7" fillId="0" borderId="0" xfId="0" applyFont="1" applyAlignment="1">
      <alignment horizontal="left"/>
    </xf>
    <xf numFmtId="0" fontId="7" fillId="0" borderId="0" xfId="0" applyFont="1" applyAlignment="1">
      <alignment horizontal="center"/>
    </xf>
    <xf numFmtId="9" fontId="7" fillId="0" borderId="0" xfId="46" applyFont="1" applyFill="1" applyAlignment="1">
      <alignment horizontal="right" indent="1"/>
    </xf>
    <xf numFmtId="3" fontId="13" fillId="0" borderId="0" xfId="0" applyNumberFormat="1" applyFont="1" applyAlignment="1">
      <alignment horizontal="right" vertical="center"/>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0" fontId="7" fillId="0" borderId="0" xfId="0" applyFont="1" applyAlignment="1">
      <alignment vertical="center" wrapText="1"/>
    </xf>
    <xf numFmtId="171" fontId="7" fillId="0" borderId="0" xfId="46" applyNumberFormat="1" applyFont="1" applyFill="1" applyAlignment="1">
      <alignment vertical="center" wrapText="1"/>
    </xf>
    <xf numFmtId="9" fontId="7" fillId="0" borderId="0" xfId="46" applyFont="1" applyFill="1" applyAlignment="1">
      <alignment vertical="center"/>
    </xf>
    <xf numFmtId="164" fontId="7" fillId="0" borderId="0" xfId="0" applyNumberFormat="1" applyFont="1" applyAlignment="1">
      <alignment horizontal="right" indent="1"/>
    </xf>
    <xf numFmtId="0" fontId="12" fillId="0" borderId="0" xfId="0" applyFont="1" applyAlignment="1">
      <alignment vertical="center" wrapText="1"/>
    </xf>
    <xf numFmtId="0" fontId="12" fillId="0" borderId="0" xfId="0" applyFont="1" applyAlignment="1">
      <alignment vertical="center"/>
    </xf>
    <xf numFmtId="2" fontId="7" fillId="0" borderId="0" xfId="0" applyNumberFormat="1" applyFont="1" applyAlignment="1">
      <alignment vertical="center" wrapText="1"/>
    </xf>
    <xf numFmtId="169" fontId="7" fillId="2" borderId="0" xfId="0" applyNumberFormat="1" applyFont="1" applyFill="1" applyAlignment="1">
      <alignment vertical="center" wrapText="1"/>
    </xf>
    <xf numFmtId="9" fontId="7" fillId="2" borderId="0" xfId="46" applyFont="1" applyFill="1" applyAlignment="1">
      <alignment vertical="center" wrapText="1"/>
    </xf>
    <xf numFmtId="9" fontId="7" fillId="0" borderId="0" xfId="0" applyNumberFormat="1" applyFont="1" applyAlignment="1">
      <alignment vertical="center"/>
    </xf>
    <xf numFmtId="169" fontId="7" fillId="0" borderId="0" xfId="0" applyNumberFormat="1" applyFont="1" applyAlignment="1">
      <alignment vertical="center"/>
    </xf>
    <xf numFmtId="169" fontId="12" fillId="0" borderId="0" xfId="0" applyNumberFormat="1" applyFont="1" applyAlignment="1">
      <alignment vertical="center" wrapText="1"/>
    </xf>
    <xf numFmtId="168" fontId="7" fillId="0" borderId="0" xfId="46" applyNumberFormat="1"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173" fontId="7" fillId="0" borderId="0" xfId="0" applyNumberFormat="1" applyFont="1" applyAlignment="1">
      <alignment horizontal="right" indent="1"/>
    </xf>
    <xf numFmtId="169" fontId="7" fillId="0" borderId="0" xfId="46" applyNumberFormat="1" applyFont="1" applyFill="1" applyAlignment="1">
      <alignment vertical="center"/>
    </xf>
    <xf numFmtId="9" fontId="12" fillId="0" borderId="0" xfId="46" applyFont="1" applyFill="1" applyAlignment="1">
      <alignment vertical="center" wrapText="1"/>
    </xf>
    <xf numFmtId="9" fontId="12" fillId="0" borderId="0" xfId="46" applyFont="1" applyFill="1" applyBorder="1" applyAlignment="1">
      <alignment vertical="center" wrapText="1"/>
    </xf>
    <xf numFmtId="168" fontId="7" fillId="0" borderId="0" xfId="46" applyNumberFormat="1" applyFont="1" applyFill="1" applyAlignment="1">
      <alignment horizontal="center" vertical="center"/>
    </xf>
    <xf numFmtId="9" fontId="12" fillId="0" borderId="0" xfId="46" applyFont="1" applyAlignment="1">
      <alignment vertical="center" wrapText="1"/>
    </xf>
    <xf numFmtId="0" fontId="14" fillId="0" borderId="0" xfId="0" applyFont="1" applyAlignment="1">
      <alignment horizontal="left" vertical="center" wrapText="1"/>
    </xf>
    <xf numFmtId="0" fontId="14" fillId="0" borderId="3" xfId="0" applyFont="1" applyBorder="1" applyAlignment="1">
      <alignment horizontal="right" vertical="top"/>
    </xf>
    <xf numFmtId="167" fontId="7" fillId="0" borderId="0" xfId="1" applyNumberFormat="1" applyFont="1" applyAlignment="1">
      <alignment horizontal="center" vertical="center"/>
    </xf>
    <xf numFmtId="164" fontId="7" fillId="0" borderId="0" xfId="0" applyNumberFormat="1" applyFont="1" applyAlignment="1">
      <alignment horizontal="center"/>
    </xf>
    <xf numFmtId="9" fontId="7" fillId="0" borderId="0" xfId="46" applyFont="1" applyFill="1" applyAlignment="1">
      <alignment horizontal="center" vertical="center"/>
    </xf>
    <xf numFmtId="169" fontId="7" fillId="0" borderId="0" xfId="0" applyNumberFormat="1" applyFont="1" applyAlignment="1">
      <alignment horizontal="center" vertical="center"/>
    </xf>
    <xf numFmtId="167" fontId="7" fillId="0" borderId="0" xfId="0" applyNumberFormat="1" applyFont="1" applyAlignment="1">
      <alignment horizontal="center" vertical="center"/>
    </xf>
    <xf numFmtId="174" fontId="7" fillId="0" borderId="2" xfId="1" applyNumberFormat="1" applyFont="1" applyFill="1" applyBorder="1" applyAlignment="1">
      <alignment horizontal="right"/>
    </xf>
    <xf numFmtId="0" fontId="14" fillId="0" borderId="4" xfId="0" applyFont="1" applyBorder="1" applyAlignment="1">
      <alignment horizontal="right" vertical="top"/>
    </xf>
    <xf numFmtId="0" fontId="7" fillId="0" borderId="5" xfId="0" applyFont="1" applyBorder="1" applyAlignment="1">
      <alignment horizontal="left" indent="1"/>
    </xf>
    <xf numFmtId="174" fontId="7" fillId="0" borderId="5" xfId="1" applyNumberFormat="1" applyFont="1" applyFill="1" applyBorder="1" applyAlignment="1">
      <alignment horizontal="right"/>
    </xf>
    <xf numFmtId="0" fontId="7" fillId="0" borderId="0" xfId="17" applyFont="1" applyAlignment="1">
      <alignment horizontal="right"/>
    </xf>
    <xf numFmtId="0" fontId="14" fillId="0" borderId="0" xfId="17" applyFont="1" applyAlignment="1">
      <alignment horizontal="right" readingOrder="1"/>
    </xf>
    <xf numFmtId="0" fontId="14" fillId="0" borderId="0" xfId="17" applyFont="1" applyAlignment="1">
      <alignment horizontal="left" vertical="top" indent="1" readingOrder="1"/>
    </xf>
    <xf numFmtId="0" fontId="7" fillId="2" borderId="0" xfId="0" applyFont="1" applyFill="1" applyAlignment="1">
      <alignment horizontal="left" indent="1"/>
    </xf>
    <xf numFmtId="169" fontId="7" fillId="2" borderId="0" xfId="0" applyNumberFormat="1" applyFont="1" applyFill="1" applyAlignment="1">
      <alignment horizontal="left" indent="1"/>
    </xf>
    <xf numFmtId="0" fontId="7" fillId="0" borderId="0" xfId="46" applyNumberFormat="1" applyFont="1" applyFill="1" applyAlignment="1">
      <alignment horizontal="center" vertical="center"/>
    </xf>
    <xf numFmtId="10" fontId="7" fillId="2" borderId="0" xfId="0" applyNumberFormat="1" applyFont="1" applyFill="1" applyAlignment="1">
      <alignment vertical="center" wrapText="1"/>
    </xf>
    <xf numFmtId="9" fontId="7" fillId="2" borderId="0" xfId="0" applyNumberFormat="1" applyFont="1" applyFill="1" applyAlignment="1">
      <alignment horizontal="center" vertical="center"/>
    </xf>
    <xf numFmtId="0" fontId="7" fillId="2" borderId="0" xfId="0" applyFont="1" applyFill="1" applyAlignment="1">
      <alignment horizontal="left" vertical="center"/>
    </xf>
    <xf numFmtId="164" fontId="7" fillId="2" borderId="0" xfId="0" applyNumberFormat="1" applyFont="1" applyFill="1"/>
    <xf numFmtId="2" fontId="7" fillId="2" borderId="0" xfId="0" applyNumberFormat="1" applyFont="1" applyFill="1"/>
    <xf numFmtId="0" fontId="14" fillId="2" borderId="4" xfId="0" applyFont="1" applyFill="1" applyBorder="1" applyAlignment="1">
      <alignment horizontal="left" vertical="top" indent="1"/>
    </xf>
    <xf numFmtId="0" fontId="14" fillId="2" borderId="4" xfId="0" applyFont="1" applyFill="1" applyBorder="1" applyAlignment="1">
      <alignment horizontal="right" vertical="top"/>
    </xf>
    <xf numFmtId="9" fontId="7" fillId="0" borderId="0" xfId="0" applyNumberFormat="1" applyFont="1" applyAlignment="1">
      <alignment horizontal="left" vertical="center" indent="1"/>
    </xf>
    <xf numFmtId="9" fontId="7" fillId="0" borderId="0" xfId="46" applyFont="1" applyAlignment="1">
      <alignment horizontal="left" indent="1"/>
    </xf>
    <xf numFmtId="9" fontId="7" fillId="0" borderId="0" xfId="46" applyFont="1" applyAlignment="1">
      <alignment vertical="center" wrapText="1"/>
    </xf>
    <xf numFmtId="9" fontId="7" fillId="0" borderId="0" xfId="46" applyFont="1" applyFill="1" applyAlignment="1">
      <alignment vertical="center" wrapText="1"/>
    </xf>
    <xf numFmtId="0" fontId="7" fillId="2" borderId="4" xfId="0" applyFont="1" applyFill="1" applyBorder="1" applyAlignment="1">
      <alignment horizontal="right" vertical="top" wrapText="1"/>
    </xf>
    <xf numFmtId="169" fontId="7" fillId="0" borderId="0" xfId="0" applyNumberFormat="1" applyFont="1" applyAlignment="1">
      <alignment horizontal="left" indent="1"/>
    </xf>
    <xf numFmtId="0" fontId="13" fillId="0" borderId="0" xfId="0" applyFont="1" applyAlignment="1">
      <alignment horizontal="left" vertical="center"/>
    </xf>
    <xf numFmtId="49" fontId="7" fillId="0" borderId="4" xfId="0" applyNumberFormat="1" applyFont="1" applyBorder="1" applyAlignment="1">
      <alignment horizontal="left" indent="1"/>
    </xf>
    <xf numFmtId="0" fontId="7" fillId="0" borderId="0" xfId="17" applyFont="1" applyAlignment="1">
      <alignment horizontal="left" vertical="center" indent="1"/>
    </xf>
    <xf numFmtId="169" fontId="7" fillId="0" borderId="5" xfId="0" applyNumberFormat="1" applyFont="1" applyBorder="1" applyAlignment="1">
      <alignment horizontal="left" indent="1"/>
    </xf>
    <xf numFmtId="0" fontId="7" fillId="0" borderId="0" xfId="17" applyFont="1"/>
    <xf numFmtId="0" fontId="12" fillId="0" borderId="0" xfId="17" applyFont="1"/>
    <xf numFmtId="0" fontId="19" fillId="0" borderId="0" xfId="17" applyFont="1" applyAlignment="1">
      <alignment horizontal="left" vertical="top" readingOrder="1"/>
    </xf>
    <xf numFmtId="0" fontId="19" fillId="0" borderId="0" xfId="17" applyFont="1" applyAlignment="1">
      <alignment horizontal="left" vertical="top"/>
    </xf>
    <xf numFmtId="0" fontId="12" fillId="0" borderId="0" xfId="17" applyFont="1" applyAlignment="1">
      <alignment horizontal="left" vertical="top"/>
    </xf>
    <xf numFmtId="164" fontId="14" fillId="0" borderId="0" xfId="0" applyNumberFormat="1" applyFont="1" applyAlignment="1">
      <alignment horizontal="right"/>
    </xf>
    <xf numFmtId="164" fontId="7" fillId="0" borderId="0" xfId="0" applyNumberFormat="1" applyFont="1" applyAlignment="1">
      <alignment horizontal="right"/>
    </xf>
    <xf numFmtId="169" fontId="12" fillId="0" borderId="0" xfId="0" applyNumberFormat="1" applyFont="1"/>
    <xf numFmtId="0" fontId="12" fillId="0" borderId="0" xfId="0" applyFont="1"/>
    <xf numFmtId="9" fontId="12" fillId="0" borderId="0" xfId="46" applyFont="1" applyAlignment="1"/>
    <xf numFmtId="0" fontId="18" fillId="0" borderId="0" xfId="2" applyFont="1" applyFill="1" applyAlignment="1">
      <alignment horizontal="left" vertical="center" indent="1"/>
    </xf>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4" xfId="0" applyFont="1" applyBorder="1" applyAlignment="1">
      <alignment horizontal="left" vertical="top" wrapText="1" indent="1"/>
    </xf>
    <xf numFmtId="0" fontId="3" fillId="0" borderId="4" xfId="0" applyFont="1" applyBorder="1" applyAlignment="1">
      <alignment horizontal="left" vertical="top"/>
    </xf>
    <xf numFmtId="0" fontId="20" fillId="0" borderId="0" xfId="0" applyFont="1" applyAlignment="1">
      <alignment horizontal="left" vertical="top" indent="1"/>
    </xf>
    <xf numFmtId="174" fontId="7" fillId="0" borderId="0" xfId="0" applyNumberFormat="1" applyFont="1" applyAlignment="1">
      <alignment vertical="center" wrapText="1"/>
    </xf>
    <xf numFmtId="168" fontId="7" fillId="0" borderId="0" xfId="46" applyNumberFormat="1" applyFont="1" applyAlignment="1">
      <alignment vertical="center"/>
    </xf>
    <xf numFmtId="0" fontId="21" fillId="0" borderId="0" xfId="48" applyAlignment="1">
      <alignment horizontal="left" vertical="center" indent="1"/>
    </xf>
    <xf numFmtId="0" fontId="7" fillId="0" borderId="0" xfId="1" applyNumberFormat="1" applyFont="1" applyFill="1" applyBorder="1" applyAlignment="1">
      <alignment horizontal="right"/>
    </xf>
    <xf numFmtId="0" fontId="17" fillId="0" borderId="0" xfId="47" applyAlignment="1">
      <alignment horizontal="left" vertical="center" indent="1"/>
    </xf>
    <xf numFmtId="0" fontId="12" fillId="0" borderId="0" xfId="46" applyNumberFormat="1" applyFont="1" applyAlignment="1">
      <alignment horizontal="right" vertical="center" wrapText="1"/>
    </xf>
    <xf numFmtId="0" fontId="25" fillId="0" borderId="0" xfId="0" applyFont="1"/>
    <xf numFmtId="0" fontId="18" fillId="0" borderId="0" xfId="2" applyFont="1" applyFill="1" applyAlignment="1">
      <alignment horizontal="left" indent="1"/>
    </xf>
    <xf numFmtId="0" fontId="18" fillId="0" borderId="0" xfId="2" applyFont="1" applyFill="1" applyBorder="1" applyAlignment="1">
      <alignment horizontal="left" wrapText="1" indent="1"/>
    </xf>
    <xf numFmtId="0" fontId="18" fillId="0" borderId="0" xfId="2" applyFont="1" applyAlignment="1">
      <alignment horizontal="left" indent="1"/>
    </xf>
    <xf numFmtId="0" fontId="14" fillId="0" borderId="0" xfId="0" applyFont="1" applyAlignment="1">
      <alignment horizontal="left" vertical="top" indent="1"/>
    </xf>
    <xf numFmtId="0" fontId="14" fillId="0" borderId="0" xfId="0" applyFont="1" applyAlignment="1">
      <alignment horizontal="left" vertical="top" wrapText="1"/>
    </xf>
    <xf numFmtId="0" fontId="21" fillId="0" borderId="0" xfId="0" applyFont="1" applyAlignment="1">
      <alignment horizontal="left" vertical="top" wrapText="1"/>
    </xf>
    <xf numFmtId="0" fontId="7" fillId="0" borderId="0" xfId="0" applyFont="1" applyAlignment="1">
      <alignment vertical="top"/>
    </xf>
    <xf numFmtId="0" fontId="18" fillId="0" borderId="0" xfId="2" applyFont="1" applyAlignment="1">
      <alignment horizontal="left" vertical="top" indent="1"/>
    </xf>
    <xf numFmtId="0" fontId="18" fillId="0" borderId="0" xfId="2" applyFont="1" applyAlignment="1">
      <alignment vertical="top"/>
    </xf>
    <xf numFmtId="175" fontId="15" fillId="0" borderId="0" xfId="23" applyNumberFormat="1" applyFont="1" applyAlignment="1">
      <alignment horizontal="left" vertical="top"/>
    </xf>
    <xf numFmtId="0" fontId="26" fillId="0" borderId="0" xfId="0" applyFont="1" applyAlignment="1">
      <alignment vertical="top"/>
    </xf>
    <xf numFmtId="49" fontId="15" fillId="0" borderId="0" xfId="23" applyNumberFormat="1" applyFont="1" applyAlignment="1">
      <alignment horizontal="left" vertical="top"/>
    </xf>
    <xf numFmtId="174" fontId="7" fillId="0" borderId="1" xfId="1" applyNumberFormat="1" applyFont="1" applyFill="1" applyBorder="1" applyAlignment="1">
      <alignment horizontal="right"/>
    </xf>
    <xf numFmtId="167" fontId="7" fillId="0" borderId="0" xfId="1" applyNumberFormat="1" applyFont="1" applyBorder="1" applyAlignment="1">
      <alignment horizontal="left" indent="1"/>
    </xf>
    <xf numFmtId="0" fontId="7" fillId="0" borderId="4" xfId="0" applyFont="1" applyBorder="1" applyAlignment="1">
      <alignment horizontal="left" indent="1"/>
    </xf>
    <xf numFmtId="174" fontId="7" fillId="0" borderId="4" xfId="1" applyNumberFormat="1" applyFont="1" applyFill="1" applyBorder="1" applyAlignment="1">
      <alignment horizontal="right"/>
    </xf>
    <xf numFmtId="167" fontId="7" fillId="0" borderId="4" xfId="1" applyNumberFormat="1" applyFont="1" applyBorder="1" applyAlignment="1">
      <alignment horizontal="left" indent="1"/>
    </xf>
    <xf numFmtId="174" fontId="7" fillId="0" borderId="0" xfId="46" applyNumberFormat="1" applyFont="1" applyFill="1" applyAlignment="1">
      <alignment horizontal="right" indent="1"/>
    </xf>
    <xf numFmtId="0" fontId="7" fillId="0" borderId="0" xfId="49" applyFont="1" applyFill="1" applyBorder="1" applyAlignment="1">
      <alignment horizontal="left" wrapText="1" indent="1"/>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10" fontId="7" fillId="2" borderId="0" xfId="46" applyNumberFormat="1" applyFont="1" applyFill="1" applyAlignment="1">
      <alignment vertical="center" wrapText="1"/>
    </xf>
    <xf numFmtId="164" fontId="7" fillId="2" borderId="0" xfId="0" applyNumberFormat="1" applyFont="1" applyFill="1" applyAlignment="1">
      <alignment vertical="center" wrapText="1"/>
    </xf>
    <xf numFmtId="0" fontId="7" fillId="0" borderId="0" xfId="46" applyNumberFormat="1" applyFont="1" applyFill="1" applyAlignment="1">
      <alignment horizontal="right" indent="1"/>
    </xf>
    <xf numFmtId="0" fontId="12" fillId="0" borderId="0" xfId="46" applyNumberFormat="1" applyFont="1" applyFill="1" applyAlignment="1">
      <alignment vertical="center" wrapText="1"/>
    </xf>
    <xf numFmtId="0" fontId="7" fillId="0" borderId="0" xfId="0" applyFont="1" applyAlignment="1">
      <alignment horizontal="left" vertical="top" wrapText="1"/>
    </xf>
    <xf numFmtId="10" fontId="7" fillId="0" borderId="0" xfId="46" applyNumberFormat="1" applyFont="1" applyAlignment="1">
      <alignment vertical="center" wrapText="1"/>
    </xf>
    <xf numFmtId="0" fontId="27" fillId="0" borderId="0" xfId="0" applyFont="1" applyAlignment="1">
      <alignment horizontal="left" vertical="center"/>
    </xf>
    <xf numFmtId="9" fontId="7" fillId="0" borderId="4" xfId="0" applyNumberFormat="1" applyFont="1" applyBorder="1" applyAlignment="1">
      <alignment horizontal="left" vertical="center" inden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87">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1F497D"/>
      <color rgb="FF31859C"/>
      <color rgb="FF3CA2BE"/>
      <color rgb="FF0645AD"/>
      <color rgb="FF56B1CA"/>
      <color rgb="FFC179DB"/>
      <color rgb="FF93CDDD"/>
      <color rgb="FF76C0D4"/>
      <color rgb="FF3693AC"/>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1BD804BF-F0AA-4842-8B4A-FC75ABB03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86" dataDxfId="185">
  <tableColumns count="1">
    <tableColumn id="1" xr3:uid="{8280BF36-F093-48E2-9741-F1733A42109E}" name="Worksheet title" dataDxfId="18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0" totalsRowShown="0" headerRowDxfId="56" dataDxfId="54" headerRowBorderDxfId="55" tableBorderDxfId="53" dataCellStyle="Comma">
  <tableColumns count="9">
    <tableColumn id="1" xr3:uid="{F23E5A81-D045-4655-A414-2DA26117A0AE}" name="Year" dataDxfId="52" totalsRowDxfId="51"/>
    <tableColumn id="2" xr3:uid="{296F985E-8E02-472F-9D7B-E171A45EE753}" name="Large suppliers_x000a_gas meters" dataDxfId="50" totalsRowDxfId="49" dataCellStyle="Comma" totalsRowCellStyle="Percent"/>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otalsRowCellStyle="Percent"/>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3:I35"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otalsRowCellStyle="Percent"/>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otalsRowCellStyle="Percent"/>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38:I50"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29" totalsRowShown="0" headerRowDxfId="183" headerRowBorderDxfId="182">
  <tableColumns count="2">
    <tableColumn id="1" xr3:uid="{596DD9CD-5FFF-4C83-808B-A7B47047C49B}" name="Note Number" dataDxfId="181"/>
    <tableColumn id="2" xr3:uid="{670CA2D3-CE25-42A6-8EEF-1B32055D7790}" name="Description" dataDxfId="1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6" totalsRowShown="0" headerRowDxfId="179" dataDxfId="177" headerRowBorderDxfId="178" tableBorderDxfId="176" dataCellStyle="Comma">
  <autoFilter ref="A8:L46"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75"/>
    <tableColumn id="2" xr3:uid="{D5BCBF0D-7D17-4099-9DC5-4732BB6B6FC0}" name="Gas meters_x000a_smart in_x000a_smart mode" dataDxfId="174" dataCellStyle="Comma"/>
    <tableColumn id="3" xr3:uid="{A827FE6B-5FC7-4560-AC65-31357A38D77E}" name="Gas meters_x000a_smart in_x000a_traditional mode" dataDxfId="173" dataCellStyle="Comma"/>
    <tableColumn id="4" xr3:uid="{F65906F9-DBE9-43C3-A292-FBCCDAC2A4A5}" name="Gas meters_x000a_non-smart" dataDxfId="172" dataCellStyle="Comma"/>
    <tableColumn id="5" xr3:uid="{B52CAA73-A148-4C9A-B951-C64459397FFE}" name="Electricity _x000a_meters_x000a_smart in_x000a_smart _x000a_mode" dataDxfId="171" dataCellStyle="Comma"/>
    <tableColumn id="6" xr3:uid="{8ADE877C-6C3F-4340-9241-A2EDF6BB76BB}" name="Electricity _x000a_meters_x000a_smart in_x000a_traditional mode" dataDxfId="170" dataCellStyle="Comma"/>
    <tableColumn id="7" xr3:uid="{3DED4356-EB06-4C77-BD5F-33825E3502A5}" name="Electricity meters_x000a_non-smart" dataDxfId="169" dataCellStyle="Comma"/>
    <tableColumn id="8" xr3:uid="{67CD2F3E-2449-4C91-ACEE-335DE08D34B8}" name="All meters_x000a_smart in_x000a_smart _x000a_mode" dataDxfId="168" dataCellStyle="Comma">
      <calculatedColumnFormula>B9+E9</calculatedColumnFormula>
    </tableColumn>
    <tableColumn id="9" xr3:uid="{BB0909E0-23C9-43B0-A9BF-761AD69CDC0A}" name="All meters_x000a_smart in_x000a_traditional _x000a_mode" dataDxfId="167" dataCellStyle="Comma">
      <calculatedColumnFormula>C9+F9</calculatedColumnFormula>
    </tableColumn>
    <tableColumn id="10" xr3:uid="{749796D7-00DC-4ADD-B086-834919A7EC6F}" name="All meters_x000a_non-smart" dataDxfId="166" dataCellStyle="Comma">
      <calculatedColumnFormula>D9+G9</calculatedColumnFormula>
    </tableColumn>
    <tableColumn id="11" xr3:uid="{94B7666D-EC19-4BA3-9D7D-BB896C383655}" name="Total" dataDxfId="165" dataCellStyle="Comma">
      <calculatedColumnFormula>SUM(H9:J9)</calculatedColumnFormula>
    </tableColumn>
    <tableColumn id="12" xr3:uid="{EF08A9E8-4488-46B0-AF2A-150C13F991A7}" name="Notes" dataDxfId="16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47" totalsRowShown="0" headerRowDxfId="163" dataDxfId="161" headerRowBorderDxfId="162" tableBorderDxfId="160" dataCellStyle="Comma">
  <tableColumns count="5">
    <tableColumn id="1" xr3:uid="{39F95AE2-85D0-4273-A8F5-66D3110FAAC1}" name="Quarter" dataDxfId="159"/>
    <tableColumn id="2" xr3:uid="{8ABE5064-248E-48B2-A6C0-A7D32A53F0B2}" name="Gas" dataDxfId="158" dataCellStyle="Comma"/>
    <tableColumn id="3" xr3:uid="{805F1EFF-C13D-49B8-A44C-63406D1725C0}" name="Electricity" dataDxfId="157" dataCellStyle="Comma"/>
    <tableColumn id="4" xr3:uid="{76F0BF7E-06EE-46E9-A837-103D2699A056}" name="All Smart Meters" dataDxfId="156" dataCellStyle="Comma"/>
    <tableColumn id="5" xr3:uid="{D194C990-D7B0-4D46-A97D-D5FBFE094B36}" name="Notes" dataDxfId="15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6" totalsRowShown="0" headerRowDxfId="154" dataDxfId="152" headerRowBorderDxfId="153" tableBorderDxfId="151" dataCellStyle="Comma">
  <tableColumns count="15">
    <tableColumn id="1" xr3:uid="{72A69248-6EAF-451A-9D62-AA808BEF67D4}" name="Quarter" dataDxfId="150"/>
    <tableColumn id="2" xr3:uid="{FF0067AD-FAC8-4175-851C-FF2396129E89}" name="Gas meters_x000a_smart in_x000a_smart mode" dataDxfId="149" dataCellStyle="Comma"/>
    <tableColumn id="3" xr3:uid="{BB1DBC51-438B-4395-B1C3-9D574013D998}" name="Gas meters_x000a_smart in_x000a_traditional mode" dataDxfId="148" dataCellStyle="Comma"/>
    <tableColumn id="4" xr3:uid="{E5BF05A2-A26A-4726-85B2-0076B58C098E}" name="Gas meters_x000a_advanced" dataDxfId="147" dataCellStyle="Comma"/>
    <tableColumn id="5" xr3:uid="{1657498A-6696-4777-9BF6-2AB4E9CC11D4}" name="Gas meters_x000a_non-smart" dataDxfId="146" dataCellStyle="Comma"/>
    <tableColumn id="6" xr3:uid="{860DB158-2563-4248-9B22-39F61F9EE8FE}" name="Electricity _x000a_meters_x000a_smart in_x000a_smart mode" dataDxfId="145" dataCellStyle="Comma"/>
    <tableColumn id="7" xr3:uid="{5D5005B8-4010-46DB-820E-3874E957BFA7}" name="Electricity _x000a_meters_x000a_smart in_x000a_traditional mode" dataDxfId="144" dataCellStyle="Comma"/>
    <tableColumn id="8" xr3:uid="{B475AFBB-A16F-4D51-80F7-B971B72665BB}" name="Electricity _x000a_meters_x000a_advanced" dataDxfId="143" dataCellStyle="Comma"/>
    <tableColumn id="9" xr3:uid="{17F71703-FDE1-4D14-9C12-829060630F21}" name="Electricity _x000a_meters_x000a_non-smart" dataDxfId="142" dataCellStyle="Comma"/>
    <tableColumn id="10" xr3:uid="{D806840F-73DD-48C4-882A-D050BC92C822}" name="All meters_x000a_smart in_x000a_smart mode" dataDxfId="141" dataCellStyle="Comma">
      <calculatedColumnFormula>B9+F9</calculatedColumnFormula>
    </tableColumn>
    <tableColumn id="11" xr3:uid="{694CB879-802B-4A75-938C-8027CC3047D3}" name="All meters_x000a_smart in_x000a_traditional mode" dataDxfId="140" dataCellStyle="Comma">
      <calculatedColumnFormula>C9+G9</calculatedColumnFormula>
    </tableColumn>
    <tableColumn id="12" xr3:uid="{6621F23D-8115-4CBB-A37B-F3A104DF1467}" name="All meters_x000a_advanced" dataDxfId="139" dataCellStyle="Comma">
      <calculatedColumnFormula>D9+H9</calculatedColumnFormula>
    </tableColumn>
    <tableColumn id="13" xr3:uid="{6E1A0368-43FD-425B-9195-C02D728377D5}" name="All meters_x000a_non-smart" dataDxfId="138" dataCellStyle="Comma">
      <calculatedColumnFormula>E9+I9</calculatedColumnFormula>
    </tableColumn>
    <tableColumn id="14" xr3:uid="{9A7C46ED-B15C-4A52-8914-33EEA6010C61}" name="Total" dataDxfId="137" dataCellStyle="Comma">
      <calculatedColumnFormula>J9+L9+M9+K9</calculatedColumnFormula>
    </tableColumn>
    <tableColumn id="15" xr3:uid="{4D8D7306-C56F-40F6-A129-145A2BEBF466}" name="Notes" dataDxfId="1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47" totalsRowShown="0" headerRowDxfId="135" dataDxfId="133" headerRowBorderDxfId="134" tableBorderDxfId="132" dataCellStyle="Comma">
  <tableColumns count="9">
    <tableColumn id="1" xr3:uid="{7162ECC4-93D7-44C8-A0B5-B75E54743B6E}" name="Quarter" dataDxfId="131"/>
    <tableColumn id="2" xr3:uid="{CB220450-EA34-4D8F-B1C6-1C828A4F2490}" name="Gas_x000a_smart _x000a_meters" dataDxfId="130" dataCellStyle="Comma"/>
    <tableColumn id="3" xr3:uid="{25DF681B-F7CE-4C7A-9C1C-998D68ED3742}" name="Gas_x000a_advanced _x000a_meters" dataDxfId="129" dataCellStyle="Comma"/>
    <tableColumn id="4" xr3:uid="{539C0A8A-F463-4C52-9FF8-F5ED615DF2C5}" name="Electricity_x000a_smart _x000a_meters" dataDxfId="128" dataCellStyle="Comma"/>
    <tableColumn id="5" xr3:uid="{83D6B843-29E1-4FEB-B14B-06A0F9D375EC}" name="Electricity_x000a_advanced _x000a_meters" dataDxfId="127" dataCellStyle="Comma"/>
    <tableColumn id="6" xr3:uid="{F610BE95-5FC7-4CD0-B242-9B0D94A2BE67}" name="All _x000a_smart _x000a_meters" dataDxfId="126" dataCellStyle="Comma"/>
    <tableColumn id="7" xr3:uid="{8B9F9266-226B-4244-8FE4-F2AB86035F5F}" name="All _x000a_advanced _x000a_meters" dataDxfId="125" dataCellStyle="Comma"/>
    <tableColumn id="8" xr3:uid="{E9FAEA99-4F06-43B2-BDD5-F7920B5FE62B}" name="All _x000a_smart and _x000a_advanced _x000a_meters" dataDxfId="124" dataCellStyle="Comma"/>
    <tableColumn id="9" xr3:uid="{7FFA5A90-7625-4F0D-A7EA-52789EEA36D4}" name="Notes" dataDxfId="1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8:R18" totalsRowShown="0" headerRowDxfId="122" dataDxfId="120" headerRowBorderDxfId="121" tableBorderDxfId="119" dataCellStyle="Comma">
  <autoFilter ref="A8:R18"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18"/>
    <tableColumn id="2" xr3:uid="{C05CE86D-0AA7-4471-838F-BC4DA009BF99}" name="Large suppliers_x000a_gas meters_x000a_smart in_x000a_smart mode" dataDxfId="117" dataCellStyle="Comma"/>
    <tableColumn id="3" xr3:uid="{77EC67FE-43B6-4939-A2DA-0A02E2779FDB}" name="Large suppliers_x000a_gas meters_x000a_smart in_x000a_traditional mode" dataDxfId="116" dataCellStyle="Comma"/>
    <tableColumn id="4" xr3:uid="{AA884EDD-E21E-425F-B204-EBAF77B8BCBA}" name="Large suppliers_x000a_gas meters_x000a_non-smart" dataDxfId="115" dataCellStyle="Comma"/>
    <tableColumn id="5" xr3:uid="{FC34982B-E4D9-4798-AE3F-80F44BC96933}" name="Large_x000a_suppliers_x000a_electricity _x000a_meters_x000a_smart in_x000a_smart mode" dataDxfId="114" dataCellStyle="Comma"/>
    <tableColumn id="6" xr3:uid="{C301DBB8-E35E-4803-BE6B-CCC588319BE5}" name="Large _x000a_suppliers_x000a_electricity _x000a_meters_x000a_smart in_x000a_traditional mode" dataDxfId="113" dataCellStyle="Comma"/>
    <tableColumn id="7" xr3:uid="{B0E456FD-0466-4090-A366-F42293E3FA98}" name="Large_x000a_suppliers_x000a_electricity meters_x000a_non-smart" dataDxfId="112" dataCellStyle="Comma"/>
    <tableColumn id="8" xr3:uid="{34709369-ED22-482A-BCAE-A1A15DDC56B8}" name="Small_x000a_suppliers_x000a_gas meters_x000a_smart in_x000a_smart mode" dataDxfId="111" dataCellStyle="Comma"/>
    <tableColumn id="9" xr3:uid="{D6DF2154-3344-4E59-9E7C-BC672A0C95C1}" name="Small_x000a_suppliers_x000a_gas meters_x000a_smart in_x000a_traditional mode" dataDxfId="110" dataCellStyle="Comma"/>
    <tableColumn id="10" xr3:uid="{4EF1EFE2-DE2C-4DE3-8D4F-5A28547CAD5C}" name="Small_x000a_suppliers_x000a_gas meters_x000a_non-smart" dataDxfId="109" dataCellStyle="Comma"/>
    <tableColumn id="11" xr3:uid="{A64FE87C-0D6D-4534-BA73-CBEEA229A4E8}" name="Small_x000a_suppliers_x000a_electricity _x000a_meters_x000a_smart in_x000a_smart mode" dataDxfId="108" dataCellStyle="Comma"/>
    <tableColumn id="12" xr3:uid="{CCCC95DF-31A5-4E4A-AE51-F204B19D9A94}" name="Small _x000a_suppliers_x000a_electricity _x000a_meters_x000a_smart in_x000a_traditional mode" dataDxfId="107" dataCellStyle="Comma"/>
    <tableColumn id="13" xr3:uid="{6647DD76-2C40-4327-97BA-13C9E62C3C72}" name="Small _x000a_suppliers_x000a_electricity meters_x000a_non-smart" dataDxfId="106" dataCellStyle="Comma"/>
    <tableColumn id="14" xr3:uid="{D54D8279-409C-4216-B87D-25B84C81A143}" name="All _x000a_suppliers_x000a_smart in_x000a_smart mode" dataDxfId="105" dataCellStyle="Comma">
      <calculatedColumnFormula>SUM(B9,E9,H9,K9)</calculatedColumnFormula>
    </tableColumn>
    <tableColumn id="15" xr3:uid="{0D7EB790-DCCC-42CC-862F-269A116290A5}" name="All _x000a_suppliers_x000a_smart in_x000a_traditional mode" dataDxfId="104" dataCellStyle="Comma">
      <calculatedColumnFormula>SUM(C9,F9,I9,L9)</calculatedColumnFormula>
    </tableColumn>
    <tableColumn id="16" xr3:uid="{F8A76BC1-8820-4761-BF60-4C44A549A089}" name="All _x000a_suppliers_x000a_non-smart" dataDxfId="103" dataCellStyle="Comma">
      <calculatedColumnFormula>SUM(D9,G9,J9,M9)</calculatedColumnFormula>
    </tableColumn>
    <tableColumn id="17" xr3:uid="{C297BB40-25DA-4C6B-BD5A-D3E900B83E98}" name="Total" dataDxfId="102" dataCellStyle="Comma">
      <calculatedColumnFormula>SUM(N9:P9)</calculatedColumnFormula>
    </tableColumn>
    <tableColumn id="18" xr3:uid="{665142D8-55BC-41F3-A498-6700891CAC5A}" name="Notes" dataDxfId="101"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1:R31" totalsRowShown="0" headerRowDxfId="100" dataDxfId="98" headerRowBorderDxfId="99" tableBorderDxfId="97" dataCellStyle="Comma">
  <autoFilter ref="A21:R31"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96"/>
    <tableColumn id="2" xr3:uid="{A09952AB-A194-42C6-9D7C-32D562EC8B62}" name="Large suppliers_x000a_gas meters_x000a_smart and advanced" dataDxfId="95" dataCellStyle="Comma"/>
    <tableColumn id="3" xr3:uid="{390E5238-7DBA-4D1E-B8DB-FFCA706AEE7E}" name="Large suppliers_x000a_gas meters_x000a_smart in_x000a_traditional mode" dataDxfId="94" dataCellStyle="Comma"/>
    <tableColumn id="4" xr3:uid="{8263D705-463C-4C04-A751-39E181C78B48}" name="Large suppliers_x000a_gas meters_x000a_non-smart" dataDxfId="93" dataCellStyle="Comma"/>
    <tableColumn id="5" xr3:uid="{4E1F87E9-C3B9-4F65-BC54-24BDBDB555A7}" name="Large suppliers_x000a_electricity meters_x000a_smart and advanced" dataDxfId="92" dataCellStyle="Comma"/>
    <tableColumn id="6" xr3:uid="{D9929854-CE99-447E-8B23-4984197CA72B}" name="Large suppliers_x000a_electricity meters_x000a_smart in_x000a_traditional mode" dataDxfId="91" dataCellStyle="Comma"/>
    <tableColumn id="7" xr3:uid="{4B39E8D1-B182-46E2-9B24-BB7FBCB71774}" name="Large _x000a_suppliers_x000a_electricity meters_x000a_non-smart" dataDxfId="90" dataCellStyle="Comma"/>
    <tableColumn id="8" xr3:uid="{A991E696-D933-4DB2-AABE-C1411EDE3B56}" name="Small_x000a_suppliers_x000a_gas meters_x000a_smart and_x000a_advanced" dataDxfId="89" dataCellStyle="Comma"/>
    <tableColumn id="9" xr3:uid="{7F8F05EF-76C0-4F97-8F09-25BD9CB217B8}" name="Small suppliers_x000a_gas meters_x000a_smart in_x000a_traditional mode" dataDxfId="88" dataCellStyle="Comma"/>
    <tableColumn id="10" xr3:uid="{E9257DEB-D4A7-4350-AD63-BCD5E988B4EA}" name="Small suppliers_x000a_gas meters_x000a_non-smart" dataDxfId="87" dataCellStyle="Comma"/>
    <tableColumn id="11" xr3:uid="{E8FB5735-5863-4BAD-8315-E150D6F82EDA}" name="Small suppliers_x000a_electricity meters_x000a_smart and advanced" dataDxfId="86" dataCellStyle="Comma"/>
    <tableColumn id="12" xr3:uid="{F9C43BE8-0EA0-4079-8B0C-46AFA5336CC6}" name="Small suppliers_x000a_electricity meters_x000a_smart in_x000a_traditional mode" dataDxfId="85" dataCellStyle="Comma"/>
    <tableColumn id="13" xr3:uid="{A7459C7B-7789-4DFC-AB27-DDC6A02A9F02}" name="Small suppliers_x000a_electricity meters_x000a_non-smart" dataDxfId="84" dataCellStyle="Comma"/>
    <tableColumn id="14" xr3:uid="{5C94B45A-DE3C-4423-AE4F-DC234FF5CAC2}" name="All suppliers_x000a_smart and _x000a_advanced" dataDxfId="83" dataCellStyle="Comma">
      <calculatedColumnFormula>SUM(B22,E22,H22,K22)</calculatedColumnFormula>
    </tableColumn>
    <tableColumn id="15" xr3:uid="{551956B4-88FA-4E39-B879-4A3281005973}" name="All suppliers_x000a_smart in_x000a_traditional mode" dataDxfId="82" dataCellStyle="Comma">
      <calculatedColumnFormula>SUM(C22,F22,I22,L22)</calculatedColumnFormula>
    </tableColumn>
    <tableColumn id="16" xr3:uid="{9198403C-3BBC-41BB-A714-E78804405083}" name="All suppliers_x000a_non-smart" dataDxfId="81" dataCellStyle="Comma">
      <calculatedColumnFormula>SUM(D22,G22,J22,M22)</calculatedColumnFormula>
    </tableColumn>
    <tableColumn id="17" xr3:uid="{DA7E08E5-CA9D-44A3-96C6-2ADD51FEF3F5}" name="Total" dataDxfId="80" dataCellStyle="Comma">
      <calculatedColumnFormula>SUM(N22:P22)</calculatedColumnFormula>
    </tableColumn>
    <tableColumn id="18" xr3:uid="{E820B05A-887D-4355-9542-94999A926E5C}" name="Notes" dataDxfId="7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4:R44" totalsRowShown="0" headerRowDxfId="78" dataDxfId="76" headerRowBorderDxfId="77" tableBorderDxfId="75" dataCellStyle="Comma">
  <autoFilter ref="A34:R44"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4"/>
    <tableColumn id="2" xr3:uid="{F009C475-BF22-4812-B192-2B47D1118E40}" name="Large suppliers_x000a_gas meters_x000a_smart and advanced" dataDxfId="73" dataCellStyle="Comma">
      <calculatedColumnFormula>B9+B22</calculatedColumnFormula>
    </tableColumn>
    <tableColumn id="3" xr3:uid="{5E229ED9-DF97-4AD4-BEDE-C1E3A6A6F373}" name="Large suppliers_x000a_gas meters_x000a_smart in_x000a_traditional mode" dataDxfId="72" dataCellStyle="Comma">
      <calculatedColumnFormula>C9+C22</calculatedColumnFormula>
    </tableColumn>
    <tableColumn id="4" xr3:uid="{6DB4D9C3-C67A-47DA-8F29-05895A618D9A}" name="Large suppliers_x000a_gas meters_x000a_non-smart" dataDxfId="71" dataCellStyle="Comma">
      <calculatedColumnFormula>D9+D22</calculatedColumnFormula>
    </tableColumn>
    <tableColumn id="5" xr3:uid="{C02C6268-C258-49D7-89BA-C4AB8BE2C68B}" name="Large suppliers_x000a_electricity meters_x000a_smart and advanced" dataDxfId="70" dataCellStyle="Comma">
      <calculatedColumnFormula>E9+E22</calculatedColumnFormula>
    </tableColumn>
    <tableColumn id="6" xr3:uid="{A995B927-C85B-41D6-8800-DDBAA53A8ACF}" name="Large suppliers_x000a_electricity meters_x000a_smart in_x000a_traditional mode" dataDxfId="69" dataCellStyle="Comma">
      <calculatedColumnFormula>F9+F22</calculatedColumnFormula>
    </tableColumn>
    <tableColumn id="7" xr3:uid="{8CAC19EE-B058-4C75-9280-8F8F80D1ECA3}" name="Large suppliers_x000a_electricity meters_x000a_non-smart" dataDxfId="68" dataCellStyle="Comma">
      <calculatedColumnFormula>G9+G22</calculatedColumnFormula>
    </tableColumn>
    <tableColumn id="8" xr3:uid="{84C70D45-3B39-4D70-BFF3-B40053093561}" name="Small _x000a_suppliers_x000a_gas meters_x000a_smart and _x000a_advanced" dataDxfId="67" dataCellStyle="Comma">
      <calculatedColumnFormula>H9+H22</calculatedColumnFormula>
    </tableColumn>
    <tableColumn id="9" xr3:uid="{E6C0C03E-7FFA-4C12-9006-0338DE66F233}" name="Small suppliers_x000a_gas meters_x000a_smart in_x000a_traditional mode" dataDxfId="66" dataCellStyle="Comma">
      <calculatedColumnFormula>I9+I22</calculatedColumnFormula>
    </tableColumn>
    <tableColumn id="10" xr3:uid="{7F184059-1B83-4321-B162-F5E9E27A470B}" name="Small suppliers_x000a_gas meters_x000a_non-smart" dataDxfId="65" dataCellStyle="Comma">
      <calculatedColumnFormula>J9+J22</calculatedColumnFormula>
    </tableColumn>
    <tableColumn id="11" xr3:uid="{56307E3B-3C98-41FC-A0AA-2E65E1126668}" name="Small suppliers_x000a_electricity meters_x000a_smart and advanced" dataDxfId="64" dataCellStyle="Comma">
      <calculatedColumnFormula>K9+K22</calculatedColumnFormula>
    </tableColumn>
    <tableColumn id="12" xr3:uid="{46DA4028-88F0-4ACC-A326-4CA4CC8582E0}" name="Small suppliers_x000a_electricity meters_x000a_smart in_x000a_traditional mode" dataDxfId="63" dataCellStyle="Comma">
      <calculatedColumnFormula>L9+L22</calculatedColumnFormula>
    </tableColumn>
    <tableColumn id="13" xr3:uid="{3D0B84DA-585C-438E-9C68-DC1AC966F85A}" name="Small suppliers_x000a_electricity meters_x000a_non-smart" dataDxfId="62" dataCellStyle="Comma">
      <calculatedColumnFormula>M9+M22</calculatedColumnFormula>
    </tableColumn>
    <tableColumn id="14" xr3:uid="{D0AE50AC-B271-4C39-A8A3-F0802E17B7F5}" name="All suppliers_x000a_smart and _x000a_advanced" dataDxfId="61" dataCellStyle="Comma">
      <calculatedColumnFormula>N9+N22</calculatedColumnFormula>
    </tableColumn>
    <tableColumn id="15" xr3:uid="{E13479CE-2950-4F42-80E4-D5D56B3A1B6A}" name="All suppliers_x000a_smart in_x000a_traditional mode" dataDxfId="60" dataCellStyle="Comma">
      <calculatedColumnFormula>O9+O22</calculatedColumnFormula>
    </tableColumn>
    <tableColumn id="16" xr3:uid="{21420661-4B0E-45EE-9CD5-DC5C1C5085CF}" name="All suppliers_x000a_non-smart" dataDxfId="59" dataCellStyle="Comma">
      <calculatedColumnFormula>P9+P22</calculatedColumnFormula>
    </tableColumn>
    <tableColumn id="17" xr3:uid="{6AFC170C-46DD-4976-8639-4F0FBD587452}" name="Total" dataDxfId="58" dataCellStyle="Comma">
      <calculatedColumnFormula>Q9+Q22</calculatedColumnFormula>
    </tableColumn>
    <tableColumn id="18" xr3:uid="{0F0C5E91-659D-4ADB-9082-6FFBBE10D085}" name="Notes" dataDxfId="5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11" customWidth="1"/>
    <col min="2" max="16384" width="9.1796875" style="11"/>
  </cols>
  <sheetData>
    <row r="1" spans="1:3" ht="43.5" customHeight="1" x14ac:dyDescent="0.35">
      <c r="A1" s="70" t="s">
        <v>0</v>
      </c>
    </row>
    <row r="2" spans="1:3" ht="77.25" customHeight="1" x14ac:dyDescent="0.55000000000000004">
      <c r="A2" s="56" t="s">
        <v>1</v>
      </c>
      <c r="C2" s="184"/>
    </row>
    <row r="3" spans="1:3" ht="18" customHeight="1" x14ac:dyDescent="0.35">
      <c r="A3" s="185" t="s">
        <v>2</v>
      </c>
    </row>
    <row r="4" spans="1:3" ht="25.5" customHeight="1" x14ac:dyDescent="0.5">
      <c r="A4" s="57" t="s">
        <v>3</v>
      </c>
    </row>
    <row r="5" spans="1:3" ht="15" customHeight="1" x14ac:dyDescent="0.35">
      <c r="A5" s="58" t="s">
        <v>4</v>
      </c>
    </row>
    <row r="6" spans="1:3" ht="15" customHeight="1" x14ac:dyDescent="0.35">
      <c r="A6" s="203" t="s">
        <v>5</v>
      </c>
    </row>
    <row r="7" spans="1:3" s="53" customFormat="1" ht="25.5" customHeight="1" x14ac:dyDescent="0.55000000000000004">
      <c r="A7" s="59" t="s">
        <v>6</v>
      </c>
    </row>
    <row r="8" spans="1:3" ht="201.75" customHeight="1" x14ac:dyDescent="0.35">
      <c r="A8" s="60" t="s">
        <v>7</v>
      </c>
    </row>
    <row r="9" spans="1:3" s="52" customFormat="1" ht="25.5" customHeight="1" x14ac:dyDescent="0.5">
      <c r="A9" s="59" t="s">
        <v>8</v>
      </c>
    </row>
    <row r="10" spans="1:3" s="52" customFormat="1" ht="15" customHeight="1" x14ac:dyDescent="0.5">
      <c r="A10" s="61" t="s">
        <v>9</v>
      </c>
    </row>
    <row r="11" spans="1:3" ht="14.5" x14ac:dyDescent="0.35">
      <c r="A11" s="62" t="s">
        <v>10</v>
      </c>
    </row>
    <row r="12" spans="1:3" ht="15" customHeight="1" x14ac:dyDescent="0.35">
      <c r="A12" s="186" t="s">
        <v>11</v>
      </c>
    </row>
    <row r="13" spans="1:3" ht="15" customHeight="1" x14ac:dyDescent="0.35">
      <c r="A13" s="63" t="s">
        <v>12</v>
      </c>
    </row>
    <row r="14" spans="1:3" ht="15" customHeight="1" x14ac:dyDescent="0.35">
      <c r="A14" s="64" t="s">
        <v>13</v>
      </c>
    </row>
    <row r="15" spans="1:3" ht="15" customHeight="1" x14ac:dyDescent="0.35">
      <c r="A15" s="187" t="s">
        <v>14</v>
      </c>
    </row>
    <row r="16" spans="1:3" ht="15" customHeight="1" x14ac:dyDescent="0.35">
      <c r="A16" s="65" t="s">
        <v>15</v>
      </c>
    </row>
    <row r="17" s="11" customFormat="1" ht="15" customHeight="1" x14ac:dyDescent="0.35"/>
    <row r="18" s="11" customFormat="1" ht="15" customHeight="1" x14ac:dyDescent="0.35"/>
    <row r="19" s="11" customFormat="1" ht="15" customHeight="1" x14ac:dyDescent="0.35"/>
    <row r="20" s="11" customFormat="1" ht="15" customHeight="1" x14ac:dyDescent="0.35"/>
    <row r="21" s="11" customFormat="1" ht="15" customHeight="1" x14ac:dyDescent="0.35"/>
    <row r="22" s="11" customFormat="1" ht="15" customHeight="1" x14ac:dyDescent="0.35"/>
    <row r="23" s="11" customFormat="1" ht="15" customHeight="1" x14ac:dyDescent="0.35"/>
    <row r="24" s="11" customFormat="1" ht="15" customHeight="1" x14ac:dyDescent="0.35"/>
    <row r="25" s="11" customFormat="1" ht="15" customHeight="1" x14ac:dyDescent="0.35"/>
    <row r="26" s="11" customFormat="1" ht="15" customHeight="1" x14ac:dyDescent="0.35"/>
    <row r="27" s="11" customFormat="1" ht="15" customHeight="1" x14ac:dyDescent="0.35"/>
    <row r="28" s="11" customFormat="1" ht="15" customHeight="1" x14ac:dyDescent="0.35"/>
    <row r="29" s="11" customFormat="1" ht="15" customHeight="1" x14ac:dyDescent="0.35"/>
    <row r="30" s="11" customFormat="1" ht="15" customHeight="1" x14ac:dyDescent="0.35"/>
    <row r="31" s="11" customFormat="1" ht="15" customHeight="1" x14ac:dyDescent="0.35"/>
    <row r="32" s="11" customFormat="1" ht="15" customHeight="1" x14ac:dyDescent="0.35"/>
    <row r="33" s="11" customFormat="1" ht="15" customHeight="1" x14ac:dyDescent="0.35"/>
    <row r="34" s="11" customFormat="1" ht="15" customHeight="1" x14ac:dyDescent="0.35"/>
    <row r="35" s="11" customFormat="1" ht="15" customHeight="1" x14ac:dyDescent="0.35"/>
    <row r="36" s="11" customFormat="1" ht="15" customHeight="1" x14ac:dyDescent="0.35"/>
    <row r="37" s="11" customFormat="1" ht="15" customHeight="1" x14ac:dyDescent="0.35"/>
    <row r="38" s="11" customFormat="1" ht="15" customHeight="1" x14ac:dyDescent="0.35"/>
    <row r="39" s="11" customFormat="1"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96.54296875" style="11" customWidth="1"/>
    <col min="2" max="2" width="79.7265625" style="11" customWidth="1"/>
    <col min="3" max="3" width="9.7265625" style="11" customWidth="1"/>
    <col min="4" max="4" width="20" style="11" customWidth="1"/>
    <col min="5" max="13" width="9.7265625" style="11" customWidth="1"/>
    <col min="14" max="14" width="9.1796875" style="11" customWidth="1"/>
    <col min="15" max="16384" width="9.1796875" style="11"/>
  </cols>
  <sheetData>
    <row r="1" spans="1:11" ht="43.5" customHeight="1" x14ac:dyDescent="0.35">
      <c r="A1" s="70" t="s">
        <v>16</v>
      </c>
    </row>
    <row r="2" spans="1:11" ht="17.149999999999999" customHeight="1" x14ac:dyDescent="0.35">
      <c r="A2" s="75" t="s">
        <v>17</v>
      </c>
    </row>
    <row r="3" spans="1:11" ht="25.5" customHeight="1" x14ac:dyDescent="0.35">
      <c r="A3" s="84" t="s">
        <v>18</v>
      </c>
    </row>
    <row r="4" spans="1:11" s="191" customFormat="1" ht="17.149999999999999" customHeight="1" x14ac:dyDescent="0.35">
      <c r="A4" s="188" t="s">
        <v>19</v>
      </c>
      <c r="B4" s="189"/>
      <c r="C4" s="190"/>
      <c r="D4" s="190"/>
    </row>
    <row r="5" spans="1:11" s="191" customFormat="1" ht="17.149999999999999" customHeight="1" x14ac:dyDescent="0.35">
      <c r="A5" s="192" t="s">
        <v>20</v>
      </c>
      <c r="B5" s="189"/>
      <c r="C5" s="190"/>
      <c r="D5" s="190"/>
    </row>
    <row r="6" spans="1:11" s="191" customFormat="1" ht="17.149999999999999" customHeight="1" x14ac:dyDescent="0.35">
      <c r="A6" s="192" t="s">
        <v>21</v>
      </c>
      <c r="B6" s="189"/>
      <c r="C6" s="190"/>
      <c r="D6" s="190"/>
    </row>
    <row r="7" spans="1:11" s="191" customFormat="1" ht="17.149999999999999" customHeight="1" x14ac:dyDescent="0.35">
      <c r="A7" s="192" t="s">
        <v>22</v>
      </c>
      <c r="B7" s="189"/>
      <c r="C7" s="190"/>
      <c r="D7" s="190"/>
    </row>
    <row r="8" spans="1:11" s="191" customFormat="1" ht="17.149999999999999" customHeight="1" x14ac:dyDescent="0.35">
      <c r="A8" s="192" t="s">
        <v>23</v>
      </c>
      <c r="B8" s="193"/>
      <c r="C8" s="194"/>
      <c r="D8" s="194"/>
      <c r="F8" s="195"/>
      <c r="G8" s="195"/>
      <c r="I8" s="195"/>
      <c r="J8" s="195"/>
      <c r="K8" s="195"/>
    </row>
    <row r="9" spans="1:11" s="191" customFormat="1" ht="17.149999999999999" customHeight="1" x14ac:dyDescent="0.35">
      <c r="A9" s="192" t="s">
        <v>24</v>
      </c>
      <c r="B9" s="193"/>
      <c r="C9" s="194"/>
      <c r="D9" s="194"/>
      <c r="F9" s="195"/>
      <c r="G9" s="195"/>
      <c r="H9" s="195"/>
      <c r="I9" s="195"/>
      <c r="J9" s="195"/>
      <c r="K9" s="195"/>
    </row>
    <row r="10" spans="1:11" s="191" customFormat="1" ht="17.149999999999999" customHeight="1" x14ac:dyDescent="0.35">
      <c r="A10" s="192" t="s">
        <v>25</v>
      </c>
      <c r="B10" s="193"/>
      <c r="C10" s="194"/>
      <c r="D10" s="194"/>
    </row>
    <row r="11" spans="1:11" s="191" customFormat="1" ht="17.149999999999999" customHeight="1" x14ac:dyDescent="0.35">
      <c r="A11" s="192" t="s">
        <v>26</v>
      </c>
      <c r="B11" s="193"/>
      <c r="C11" s="194"/>
      <c r="D11" s="194"/>
    </row>
    <row r="12" spans="1:11" s="191" customFormat="1" ht="17.149999999999999" customHeight="1" x14ac:dyDescent="0.35">
      <c r="A12" s="192" t="s">
        <v>27</v>
      </c>
      <c r="B12" s="193"/>
      <c r="C12" s="194"/>
      <c r="D12" s="196"/>
    </row>
    <row r="13" spans="1:11" s="191" customFormat="1" ht="17.149999999999999" customHeight="1" x14ac:dyDescent="0.35">
      <c r="A13" s="192" t="s">
        <v>28</v>
      </c>
      <c r="B13" s="193"/>
    </row>
  </sheetData>
  <phoneticPr fontId="16"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6"/>
  <sheetViews>
    <sheetView showGridLines="0" zoomScaleNormal="100" workbookViewId="0">
      <pane ySplit="5" topLeftCell="A6" activePane="bottomLeft" state="frozen"/>
      <selection pane="bottomLeft"/>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182" t="s">
        <v>29</v>
      </c>
    </row>
    <row r="2" spans="1:42" ht="17.149999999999999" customHeight="1" x14ac:dyDescent="0.35">
      <c r="A2" s="66" t="s">
        <v>30</v>
      </c>
    </row>
    <row r="3" spans="1:42" s="161" customFormat="1" ht="17.149999999999999" customHeight="1" x14ac:dyDescent="0.35">
      <c r="A3" s="75" t="s">
        <v>31</v>
      </c>
      <c r="B3" s="160"/>
      <c r="C3" s="137"/>
      <c r="D3" s="29"/>
      <c r="E3" s="29"/>
      <c r="F3" s="30"/>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row>
    <row r="4" spans="1:42" s="69" customFormat="1" ht="23.25" customHeight="1" x14ac:dyDescent="0.35">
      <c r="A4" s="177" t="s">
        <v>32</v>
      </c>
      <c r="B4" s="174"/>
    </row>
    <row r="5" spans="1:42" ht="30.75" customHeight="1" x14ac:dyDescent="0.35">
      <c r="A5" s="175" t="s">
        <v>33</v>
      </c>
      <c r="B5" s="176" t="s">
        <v>34</v>
      </c>
      <c r="C5" s="37"/>
      <c r="D5" s="37"/>
      <c r="E5" s="37"/>
      <c r="F5" s="37"/>
      <c r="G5" s="37"/>
      <c r="H5" s="37"/>
      <c r="I5" s="37"/>
      <c r="J5" s="37"/>
      <c r="K5" s="37"/>
      <c r="L5" s="37"/>
    </row>
    <row r="6" spans="1:42" ht="17.149999999999999" customHeight="1" x14ac:dyDescent="0.35">
      <c r="A6" s="67">
        <v>1</v>
      </c>
      <c r="B6" s="10" t="s">
        <v>35</v>
      </c>
      <c r="C6" s="37"/>
      <c r="D6" s="37"/>
      <c r="E6" s="37"/>
      <c r="F6" s="37"/>
      <c r="G6" s="37"/>
      <c r="H6" s="37"/>
      <c r="I6" s="37"/>
      <c r="J6" s="37"/>
      <c r="K6" s="37"/>
      <c r="L6" s="37"/>
    </row>
    <row r="7" spans="1:42" ht="17.149999999999999" customHeight="1" x14ac:dyDescent="0.35">
      <c r="A7" s="67">
        <v>2</v>
      </c>
      <c r="B7" s="35" t="s">
        <v>36</v>
      </c>
      <c r="C7" s="37"/>
      <c r="D7" s="37"/>
      <c r="E7" s="37"/>
      <c r="F7" s="37"/>
      <c r="G7" s="37"/>
      <c r="H7" s="37"/>
      <c r="I7" s="37"/>
      <c r="J7" s="37"/>
      <c r="K7" s="37"/>
      <c r="L7" s="37"/>
    </row>
    <row r="8" spans="1:42" ht="17.149999999999999" customHeight="1" x14ac:dyDescent="0.35">
      <c r="A8" s="68">
        <v>3</v>
      </c>
      <c r="B8" s="35" t="s">
        <v>37</v>
      </c>
      <c r="C8" s="37"/>
      <c r="D8" s="37"/>
      <c r="E8" s="37"/>
      <c r="F8" s="37"/>
      <c r="G8" s="37"/>
      <c r="H8" s="37"/>
      <c r="I8" s="37"/>
      <c r="J8" s="37"/>
      <c r="K8" s="37"/>
      <c r="L8" s="37"/>
    </row>
    <row r="9" spans="1:42" ht="17.149999999999999" customHeight="1" x14ac:dyDescent="0.35">
      <c r="A9" s="67">
        <v>4</v>
      </c>
      <c r="B9" s="10" t="s">
        <v>38</v>
      </c>
      <c r="C9" s="37"/>
      <c r="D9" s="37"/>
      <c r="E9" s="37"/>
      <c r="F9" s="37"/>
      <c r="G9" s="37"/>
      <c r="H9" s="37"/>
      <c r="I9" s="37"/>
      <c r="J9" s="37"/>
      <c r="K9" s="37"/>
      <c r="L9" s="37"/>
    </row>
    <row r="10" spans="1:42" ht="17.149999999999999" customHeight="1" x14ac:dyDescent="0.35">
      <c r="A10" s="67">
        <v>5</v>
      </c>
      <c r="B10" s="10" t="s">
        <v>39</v>
      </c>
      <c r="C10" s="37"/>
      <c r="D10" s="38"/>
      <c r="E10" s="37"/>
      <c r="F10" s="37"/>
      <c r="G10" s="37"/>
      <c r="H10" s="37"/>
      <c r="I10" s="37"/>
      <c r="J10" s="37"/>
      <c r="K10" s="37"/>
      <c r="L10" s="37"/>
    </row>
    <row r="11" spans="1:42" ht="17.149999999999999" customHeight="1" x14ac:dyDescent="0.35">
      <c r="A11" s="68">
        <v>6</v>
      </c>
      <c r="B11" s="10" t="s">
        <v>40</v>
      </c>
      <c r="C11" s="37"/>
      <c r="D11" s="37"/>
      <c r="E11" s="37"/>
      <c r="F11" s="37"/>
      <c r="G11" s="37"/>
      <c r="H11" s="37"/>
      <c r="I11" s="37"/>
      <c r="J11" s="37"/>
      <c r="K11" s="37"/>
      <c r="L11" s="37"/>
    </row>
    <row r="12" spans="1:42" ht="17.149999999999999" customHeight="1" x14ac:dyDescent="0.35">
      <c r="A12" s="67">
        <v>7</v>
      </c>
      <c r="B12" s="36" t="s">
        <v>41</v>
      </c>
      <c r="C12" s="37"/>
      <c r="D12" s="37"/>
      <c r="E12" s="37"/>
      <c r="F12" s="37"/>
      <c r="G12" s="37"/>
      <c r="H12" s="37"/>
      <c r="I12" s="37"/>
      <c r="J12" s="37"/>
      <c r="K12" s="37"/>
      <c r="L12" s="37"/>
    </row>
    <row r="13" spans="1:42" ht="17.149999999999999" customHeight="1" x14ac:dyDescent="0.35">
      <c r="A13" s="67">
        <v>8</v>
      </c>
      <c r="B13" s="36" t="s">
        <v>42</v>
      </c>
      <c r="C13" s="37"/>
      <c r="D13" s="37"/>
      <c r="E13" s="37"/>
      <c r="F13" s="37"/>
      <c r="G13" s="37"/>
      <c r="H13" s="37"/>
      <c r="I13" s="37"/>
      <c r="J13" s="37"/>
      <c r="K13" s="37"/>
      <c r="L13" s="37"/>
    </row>
    <row r="14" spans="1:42" ht="17.149999999999999" customHeight="1" x14ac:dyDescent="0.35">
      <c r="A14" s="68">
        <v>9</v>
      </c>
      <c r="B14" s="10" t="s">
        <v>43</v>
      </c>
      <c r="C14" s="37"/>
      <c r="D14" s="37"/>
      <c r="E14" s="37"/>
      <c r="F14" s="37"/>
      <c r="G14" s="37"/>
      <c r="H14" s="37"/>
      <c r="I14" s="37"/>
      <c r="J14" s="37"/>
      <c r="K14" s="37"/>
      <c r="L14" s="37"/>
    </row>
    <row r="15" spans="1:42" ht="17.149999999999999" customHeight="1" x14ac:dyDescent="0.35">
      <c r="A15" s="68">
        <v>10</v>
      </c>
      <c r="B15" s="10" t="s">
        <v>44</v>
      </c>
      <c r="C15" s="37"/>
      <c r="D15" s="37"/>
      <c r="E15" s="37"/>
      <c r="F15" s="37"/>
      <c r="G15" s="37"/>
      <c r="H15" s="37"/>
      <c r="I15" s="37"/>
      <c r="J15" s="37"/>
      <c r="K15" s="37"/>
      <c r="L15" s="37"/>
    </row>
    <row r="16" spans="1:42" ht="17.149999999999999" customHeight="1" x14ac:dyDescent="0.35">
      <c r="A16" s="67">
        <v>11</v>
      </c>
      <c r="B16" s="10" t="s">
        <v>45</v>
      </c>
      <c r="C16" s="37"/>
      <c r="D16" s="37"/>
      <c r="E16" s="37"/>
      <c r="F16" s="37"/>
      <c r="G16" s="37"/>
      <c r="H16" s="37"/>
      <c r="I16" s="37"/>
      <c r="J16" s="37"/>
      <c r="K16" s="37"/>
      <c r="L16" s="37"/>
    </row>
    <row r="17" spans="1:12" ht="17.149999999999999" customHeight="1" x14ac:dyDescent="0.35">
      <c r="A17" s="67">
        <v>12</v>
      </c>
      <c r="B17" s="10" t="s">
        <v>46</v>
      </c>
      <c r="C17" s="37"/>
      <c r="D17" s="37"/>
      <c r="E17" s="37"/>
      <c r="F17" s="37"/>
      <c r="G17" s="37"/>
      <c r="H17" s="37"/>
      <c r="I17" s="37"/>
      <c r="J17" s="37"/>
      <c r="K17" s="37"/>
      <c r="L17" s="37"/>
    </row>
    <row r="18" spans="1:12" ht="17.149999999999999" customHeight="1" x14ac:dyDescent="0.35">
      <c r="A18" s="68">
        <v>13</v>
      </c>
      <c r="B18" s="10" t="s">
        <v>47</v>
      </c>
      <c r="C18" s="37"/>
      <c r="D18" s="37"/>
      <c r="E18" s="37"/>
      <c r="F18" s="37"/>
      <c r="G18" s="37"/>
      <c r="H18" s="37"/>
      <c r="I18" s="37"/>
      <c r="J18" s="37"/>
      <c r="K18" s="37"/>
      <c r="L18" s="37"/>
    </row>
    <row r="19" spans="1:12" ht="17.149999999999999" customHeight="1" x14ac:dyDescent="0.35">
      <c r="A19" s="67">
        <v>14</v>
      </c>
      <c r="B19" s="10" t="s">
        <v>48</v>
      </c>
      <c r="C19" s="37"/>
      <c r="D19" s="37"/>
      <c r="E19" s="37"/>
      <c r="F19" s="37"/>
      <c r="G19" s="37"/>
      <c r="H19" s="37"/>
      <c r="I19" s="37"/>
      <c r="J19" s="37"/>
      <c r="K19" s="37"/>
      <c r="L19" s="37"/>
    </row>
    <row r="20" spans="1:12" ht="17.149999999999999" customHeight="1" x14ac:dyDescent="0.35">
      <c r="A20" s="67">
        <v>15</v>
      </c>
      <c r="B20" s="10" t="s">
        <v>49</v>
      </c>
      <c r="C20" s="37"/>
      <c r="D20" s="37"/>
      <c r="E20" s="37"/>
      <c r="F20" s="37"/>
      <c r="G20" s="37"/>
      <c r="H20" s="37"/>
      <c r="I20" s="37"/>
      <c r="J20" s="37"/>
      <c r="K20" s="37"/>
      <c r="L20" s="37"/>
    </row>
    <row r="21" spans="1:12" ht="17.149999999999999" customHeight="1" x14ac:dyDescent="0.35">
      <c r="A21" s="67">
        <v>16</v>
      </c>
      <c r="B21" s="10" t="s">
        <v>50</v>
      </c>
      <c r="C21" s="37"/>
      <c r="D21" s="37"/>
      <c r="E21" s="37"/>
      <c r="F21" s="37"/>
      <c r="G21" s="37"/>
      <c r="H21" s="37"/>
      <c r="I21" s="37"/>
      <c r="J21" s="37"/>
      <c r="K21" s="37"/>
      <c r="L21" s="37"/>
    </row>
    <row r="22" spans="1:12" ht="17.149999999999999" customHeight="1" x14ac:dyDescent="0.35">
      <c r="A22" s="67">
        <v>17</v>
      </c>
      <c r="B22" s="10" t="s">
        <v>51</v>
      </c>
      <c r="C22" s="39"/>
      <c r="D22" s="39"/>
      <c r="E22" s="39"/>
      <c r="F22" s="39"/>
      <c r="G22" s="39"/>
      <c r="H22" s="39"/>
      <c r="I22" s="39"/>
      <c r="J22" s="39"/>
      <c r="K22" s="39"/>
      <c r="L22" s="39"/>
    </row>
    <row r="23" spans="1:12" ht="29.25" customHeight="1" x14ac:dyDescent="0.35">
      <c r="A23" s="69">
        <v>18</v>
      </c>
      <c r="B23" s="39" t="s">
        <v>52</v>
      </c>
    </row>
    <row r="24" spans="1:12" ht="29.25" customHeight="1" x14ac:dyDescent="0.35">
      <c r="A24" s="69">
        <v>19</v>
      </c>
      <c r="B24" s="39" t="s">
        <v>53</v>
      </c>
    </row>
    <row r="25" spans="1:12" ht="29.25" customHeight="1" x14ac:dyDescent="0.35">
      <c r="A25" s="69">
        <v>20</v>
      </c>
      <c r="B25" s="205" t="s">
        <v>54</v>
      </c>
    </row>
    <row r="26" spans="1:12" ht="14.5" x14ac:dyDescent="0.35">
      <c r="A26" s="69">
        <v>21</v>
      </c>
      <c r="B26" s="205" t="s">
        <v>55</v>
      </c>
      <c r="D26" s="206"/>
    </row>
    <row r="27" spans="1:12" ht="14.5" x14ac:dyDescent="0.35">
      <c r="A27" s="204">
        <v>22</v>
      </c>
      <c r="B27" s="205" t="s">
        <v>56</v>
      </c>
    </row>
    <row r="28" spans="1:12" ht="29" x14ac:dyDescent="0.35">
      <c r="A28" s="69">
        <v>23</v>
      </c>
      <c r="B28" s="211" t="s">
        <v>57</v>
      </c>
    </row>
    <row r="29" spans="1:12" ht="14.5" x14ac:dyDescent="0.35">
      <c r="A29" s="69">
        <v>24</v>
      </c>
      <c r="B29" s="211" t="s">
        <v>58</v>
      </c>
    </row>
    <row r="30" spans="1:12" ht="14.5" x14ac:dyDescent="0.35">
      <c r="A30" s="69"/>
      <c r="B30" s="211"/>
    </row>
    <row r="31" spans="1:12" ht="14.5" x14ac:dyDescent="0.35">
      <c r="A31" s="67"/>
      <c r="B31" s="10"/>
    </row>
    <row r="32" spans="1:12" ht="15" customHeight="1" x14ac:dyDescent="0.35">
      <c r="A32" s="4"/>
      <c r="B32" s="5"/>
    </row>
    <row r="33" spans="1:2" ht="15" customHeight="1" x14ac:dyDescent="0.35">
      <c r="A33" s="4"/>
      <c r="B33" s="5"/>
    </row>
    <row r="34" spans="1:2" ht="15" customHeight="1" x14ac:dyDescent="0.35">
      <c r="A34" s="4"/>
      <c r="B34" s="213"/>
    </row>
    <row r="35" spans="1:2" ht="15" customHeight="1" x14ac:dyDescent="0.35">
      <c r="A35" s="4"/>
      <c r="B35" s="213"/>
    </row>
    <row r="36" spans="1:2" ht="15" customHeight="1" x14ac:dyDescent="0.35">
      <c r="A36" s="4"/>
      <c r="B36" s="213"/>
    </row>
    <row r="37" spans="1:2" ht="15" customHeight="1" x14ac:dyDescent="0.35">
      <c r="A37" s="4"/>
      <c r="B37" s="213"/>
    </row>
    <row r="38" spans="1:2" ht="15" customHeight="1" x14ac:dyDescent="0.35">
      <c r="A38" s="4"/>
      <c r="B38" s="5"/>
    </row>
    <row r="39" spans="1:2" ht="15" customHeight="1" x14ac:dyDescent="0.35">
      <c r="A39" s="4"/>
      <c r="B39" s="5"/>
    </row>
    <row r="40" spans="1:2" ht="15" customHeight="1" x14ac:dyDescent="0.35">
      <c r="A40" s="4"/>
      <c r="B40" s="7"/>
    </row>
    <row r="41" spans="1:2" ht="15" customHeight="1" x14ac:dyDescent="0.35">
      <c r="A41" s="6"/>
    </row>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spans="1:2" ht="15" customHeight="1" x14ac:dyDescent="0.35"/>
    <row r="50" spans="1:2" ht="15" customHeight="1" x14ac:dyDescent="0.35"/>
    <row r="51" spans="1:2" ht="15" hidden="1" customHeight="1" x14ac:dyDescent="0.35">
      <c r="B51" s="5"/>
    </row>
    <row r="52" spans="1:2" ht="15" customHeight="1" x14ac:dyDescent="0.35">
      <c r="A52" s="4"/>
    </row>
    <row r="53" spans="1:2" ht="15" customHeight="1" x14ac:dyDescent="0.35"/>
    <row r="54" spans="1:2" ht="15" customHeight="1" x14ac:dyDescent="0.35"/>
    <row r="55" spans="1:2" ht="15" customHeight="1" x14ac:dyDescent="0.35"/>
    <row r="56" spans="1:2" ht="15" customHeight="1" x14ac:dyDescent="0.35"/>
    <row r="57" spans="1:2" ht="15" customHeight="1" x14ac:dyDescent="0.35"/>
    <row r="58" spans="1:2" ht="15" customHeight="1" x14ac:dyDescent="0.35"/>
    <row r="59" spans="1:2" ht="15" customHeight="1" x14ac:dyDescent="0.35"/>
    <row r="60" spans="1:2" ht="15" customHeight="1" x14ac:dyDescent="0.35"/>
    <row r="61" spans="1:2" ht="15" customHeight="1" x14ac:dyDescent="0.35"/>
    <row r="62" spans="1:2" ht="15" customHeight="1" x14ac:dyDescent="0.35"/>
    <row r="66" ht="15" customHeight="1" x14ac:dyDescent="0.35"/>
    <row r="67" ht="15" customHeight="1" x14ac:dyDescent="0.35"/>
    <row r="68" ht="15" customHeight="1" x14ac:dyDescent="0.35"/>
    <row r="69" ht="15" customHeight="1" x14ac:dyDescent="0.35"/>
    <row r="73" ht="15" customHeight="1" x14ac:dyDescent="0.35"/>
    <row r="74" ht="15" customHeight="1" x14ac:dyDescent="0.35"/>
    <row r="75" ht="15" customHeight="1" x14ac:dyDescent="0.35"/>
    <row r="76"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pageSetUpPr fitToPage="1"/>
  </sheetPr>
  <dimension ref="A1:M62"/>
  <sheetViews>
    <sheetView showGridLines="0" workbookViewId="0">
      <pane xSplit="1" ySplit="8" topLeftCell="B9" activePane="bottomRight" state="frozen"/>
      <selection pane="topRight"/>
      <selection pane="bottomLeft"/>
      <selection pane="bottomRight"/>
    </sheetView>
  </sheetViews>
  <sheetFormatPr defaultColWidth="9.1796875" defaultRowHeight="17.149999999999999" customHeight="1" x14ac:dyDescent="0.35"/>
  <cols>
    <col min="1" max="1" width="13" style="65" customWidth="1"/>
    <col min="2" max="2" width="10.1796875" style="11" customWidth="1"/>
    <col min="3" max="3" width="13.54296875" style="11" customWidth="1"/>
    <col min="4" max="4" width="11.7265625" style="11" customWidth="1"/>
    <col min="5" max="5" width="18.54296875" style="11" customWidth="1"/>
    <col min="6" max="6" width="12.453125" style="11" customWidth="1"/>
    <col min="7" max="7" width="11.7265625" style="11" customWidth="1"/>
    <col min="8" max="8" width="20.7265625" style="11" customWidth="1"/>
    <col min="9" max="9" width="14.26953125" style="11" customWidth="1"/>
    <col min="10" max="10" width="12.81640625" style="11" customWidth="1"/>
    <col min="11" max="11" width="15.54296875" style="11" customWidth="1"/>
    <col min="12" max="12" width="37.81640625" style="11" customWidth="1"/>
    <col min="13" max="13" width="10.81640625" style="11" customWidth="1"/>
    <col min="14" max="16384" width="9.1796875" style="97"/>
  </cols>
  <sheetData>
    <row r="1" spans="1:13" ht="25.5" customHeight="1" x14ac:dyDescent="0.35">
      <c r="A1" s="182" t="s">
        <v>59</v>
      </c>
    </row>
    <row r="2" spans="1:13" s="161" customFormat="1" ht="17.149999999999999" customHeight="1" x14ac:dyDescent="0.35">
      <c r="A2" s="75" t="s">
        <v>60</v>
      </c>
      <c r="B2" s="160"/>
      <c r="C2" s="137"/>
      <c r="D2" s="29"/>
      <c r="E2" s="29"/>
      <c r="F2" s="30"/>
    </row>
    <row r="3" spans="1:13" s="161" customFormat="1" ht="17.149999999999999" customHeight="1" x14ac:dyDescent="0.35">
      <c r="A3" s="75" t="s">
        <v>31</v>
      </c>
      <c r="B3" s="160"/>
      <c r="C3" s="137"/>
      <c r="D3" s="29"/>
      <c r="E3" s="29"/>
      <c r="F3" s="30"/>
    </row>
    <row r="4" spans="1:13" s="161" customFormat="1" ht="17.149999999999999" customHeight="1" x14ac:dyDescent="0.35">
      <c r="A4" s="75" t="s">
        <v>61</v>
      </c>
      <c r="B4" s="160"/>
      <c r="C4" s="137"/>
      <c r="D4" s="29"/>
      <c r="E4" s="29"/>
      <c r="F4" s="30"/>
    </row>
    <row r="5" spans="1:13" s="161" customFormat="1" ht="17.149999999999999" customHeight="1" x14ac:dyDescent="0.35">
      <c r="A5" s="75" t="s">
        <v>62</v>
      </c>
      <c r="B5" s="160"/>
      <c r="C5" s="137"/>
      <c r="D5" s="29"/>
      <c r="E5" s="29"/>
      <c r="F5" s="30"/>
    </row>
    <row r="6" spans="1:13" s="161" customFormat="1" ht="17.149999999999999" customHeight="1" x14ac:dyDescent="0.35">
      <c r="A6" s="75" t="s">
        <v>63</v>
      </c>
      <c r="B6" s="160"/>
      <c r="C6" s="137"/>
      <c r="D6" s="29"/>
      <c r="E6" s="29"/>
      <c r="F6" s="30"/>
    </row>
    <row r="7" spans="1:13" s="164" customFormat="1" ht="17.149999999999999" customHeight="1" x14ac:dyDescent="0.35">
      <c r="A7" s="84" t="s">
        <v>64</v>
      </c>
      <c r="B7" s="83"/>
      <c r="C7" s="83"/>
      <c r="D7" s="162"/>
      <c r="E7" s="162"/>
      <c r="F7" s="163"/>
    </row>
    <row r="8" spans="1:13" s="100" customFormat="1" ht="77.25" customHeight="1" x14ac:dyDescent="0.35">
      <c r="A8" s="80" t="s">
        <v>65</v>
      </c>
      <c r="B8" s="71" t="s">
        <v>66</v>
      </c>
      <c r="C8" s="71" t="s">
        <v>67</v>
      </c>
      <c r="D8" s="71" t="s">
        <v>68</v>
      </c>
      <c r="E8" s="71" t="s">
        <v>69</v>
      </c>
      <c r="F8" s="71" t="s">
        <v>70</v>
      </c>
      <c r="G8" s="71" t="s">
        <v>71</v>
      </c>
      <c r="H8" s="71" t="s">
        <v>72</v>
      </c>
      <c r="I8" s="71" t="s">
        <v>73</v>
      </c>
      <c r="J8" s="71" t="s">
        <v>74</v>
      </c>
      <c r="K8" s="127" t="s">
        <v>75</v>
      </c>
      <c r="L8" s="80" t="s">
        <v>22</v>
      </c>
      <c r="M8" s="134"/>
    </row>
    <row r="9" spans="1:13" ht="17.149999999999999" customHeight="1" x14ac:dyDescent="0.35">
      <c r="A9" s="65" t="s">
        <v>76</v>
      </c>
      <c r="B9" s="31">
        <v>124</v>
      </c>
      <c r="C9" s="31"/>
      <c r="D9" s="31">
        <v>21387053</v>
      </c>
      <c r="E9" s="31">
        <v>132</v>
      </c>
      <c r="F9" s="31"/>
      <c r="G9" s="31">
        <v>26163247</v>
      </c>
      <c r="H9" s="31">
        <f t="shared" ref="H9:H37" si="0">B9+E9</f>
        <v>256</v>
      </c>
      <c r="I9" s="31"/>
      <c r="J9" s="31">
        <f t="shared" ref="J9:J37" si="1">D9+G9</f>
        <v>47550300</v>
      </c>
      <c r="K9" s="31">
        <f>H9+J9</f>
        <v>47550556</v>
      </c>
      <c r="L9" s="76"/>
      <c r="M9" s="33"/>
    </row>
    <row r="10" spans="1:13" ht="17.149999999999999" customHeight="1" x14ac:dyDescent="0.35">
      <c r="A10" s="65" t="s">
        <v>77</v>
      </c>
      <c r="B10" s="31">
        <v>1461</v>
      </c>
      <c r="C10" s="31"/>
      <c r="D10" s="31">
        <v>21550984</v>
      </c>
      <c r="E10" s="31">
        <v>1739</v>
      </c>
      <c r="F10" s="31"/>
      <c r="G10" s="31">
        <v>26174965</v>
      </c>
      <c r="H10" s="31">
        <f t="shared" si="0"/>
        <v>3200</v>
      </c>
      <c r="I10" s="31"/>
      <c r="J10" s="31">
        <f t="shared" si="1"/>
        <v>47725949</v>
      </c>
      <c r="K10" s="31">
        <f t="shared" ref="K10:K33" si="2">H10+J10</f>
        <v>47729149</v>
      </c>
      <c r="L10" s="76"/>
      <c r="M10" s="33"/>
    </row>
    <row r="11" spans="1:13" ht="22.15" customHeight="1" x14ac:dyDescent="0.35">
      <c r="A11" s="65" t="s">
        <v>78</v>
      </c>
      <c r="B11" s="32">
        <v>11991</v>
      </c>
      <c r="C11" s="32"/>
      <c r="D11" s="32">
        <v>21416950.999431364</v>
      </c>
      <c r="E11" s="32">
        <v>12049</v>
      </c>
      <c r="F11" s="32"/>
      <c r="G11" s="32">
        <v>25923120</v>
      </c>
      <c r="H11" s="32">
        <f t="shared" si="0"/>
        <v>24040</v>
      </c>
      <c r="I11" s="32"/>
      <c r="J11" s="32">
        <f t="shared" si="1"/>
        <v>47340070.999431364</v>
      </c>
      <c r="K11" s="32">
        <f t="shared" si="2"/>
        <v>47364110.999431364</v>
      </c>
      <c r="L11" s="76"/>
      <c r="M11" s="33"/>
    </row>
    <row r="12" spans="1:13" ht="17.149999999999999" customHeight="1" x14ac:dyDescent="0.35">
      <c r="A12" s="65" t="s">
        <v>79</v>
      </c>
      <c r="B12" s="32">
        <v>39337</v>
      </c>
      <c r="C12" s="32"/>
      <c r="D12" s="32">
        <v>21224171</v>
      </c>
      <c r="E12" s="32">
        <v>50038</v>
      </c>
      <c r="F12" s="32"/>
      <c r="G12" s="32">
        <v>25751659</v>
      </c>
      <c r="H12" s="32">
        <f t="shared" si="0"/>
        <v>89375</v>
      </c>
      <c r="I12" s="32"/>
      <c r="J12" s="32">
        <f t="shared" si="1"/>
        <v>46975830</v>
      </c>
      <c r="K12" s="32">
        <f t="shared" si="2"/>
        <v>47065205</v>
      </c>
      <c r="L12" s="76"/>
      <c r="M12" s="33"/>
    </row>
    <row r="13" spans="1:13" ht="17.149999999999999" customHeight="1" x14ac:dyDescent="0.35">
      <c r="A13" s="65" t="s">
        <v>80</v>
      </c>
      <c r="B13" s="32">
        <v>72113</v>
      </c>
      <c r="C13" s="32"/>
      <c r="D13" s="32">
        <v>21275065</v>
      </c>
      <c r="E13" s="32">
        <v>104704</v>
      </c>
      <c r="F13" s="32"/>
      <c r="G13" s="32">
        <v>25757248</v>
      </c>
      <c r="H13" s="32">
        <f t="shared" si="0"/>
        <v>176817</v>
      </c>
      <c r="I13" s="32"/>
      <c r="J13" s="32">
        <f t="shared" si="1"/>
        <v>47032313</v>
      </c>
      <c r="K13" s="32">
        <f t="shared" si="2"/>
        <v>47209130</v>
      </c>
      <c r="L13" s="76"/>
      <c r="M13" s="33"/>
    </row>
    <row r="14" spans="1:13" ht="17.149999999999999" customHeight="1" x14ac:dyDescent="0.35">
      <c r="A14" s="65" t="s">
        <v>81</v>
      </c>
      <c r="B14" s="32">
        <v>101728</v>
      </c>
      <c r="C14" s="32"/>
      <c r="D14" s="32">
        <v>21513727</v>
      </c>
      <c r="E14" s="32">
        <v>163427</v>
      </c>
      <c r="F14" s="32"/>
      <c r="G14" s="32">
        <v>25994868</v>
      </c>
      <c r="H14" s="32">
        <f t="shared" si="0"/>
        <v>265155</v>
      </c>
      <c r="I14" s="32"/>
      <c r="J14" s="32">
        <f t="shared" si="1"/>
        <v>47508595</v>
      </c>
      <c r="K14" s="32">
        <f t="shared" si="2"/>
        <v>47773750</v>
      </c>
      <c r="L14" s="76" t="s">
        <v>82</v>
      </c>
      <c r="M14" s="33"/>
    </row>
    <row r="15" spans="1:13" ht="22.15" customHeight="1" x14ac:dyDescent="0.35">
      <c r="A15" s="65" t="s">
        <v>83</v>
      </c>
      <c r="B15" s="32">
        <v>132972</v>
      </c>
      <c r="C15" s="32"/>
      <c r="D15" s="32">
        <v>21294944</v>
      </c>
      <c r="E15" s="32">
        <v>211730</v>
      </c>
      <c r="F15" s="32"/>
      <c r="G15" s="32">
        <v>25667602</v>
      </c>
      <c r="H15" s="32">
        <f t="shared" si="0"/>
        <v>344702</v>
      </c>
      <c r="I15" s="32"/>
      <c r="J15" s="32">
        <f t="shared" si="1"/>
        <v>46962546</v>
      </c>
      <c r="K15" s="32">
        <f t="shared" si="2"/>
        <v>47307248</v>
      </c>
      <c r="L15" s="76"/>
      <c r="M15" s="33"/>
    </row>
    <row r="16" spans="1:13" ht="17.149999999999999" customHeight="1" x14ac:dyDescent="0.35">
      <c r="A16" s="65" t="s">
        <v>84</v>
      </c>
      <c r="B16" s="32">
        <v>156190</v>
      </c>
      <c r="C16" s="32"/>
      <c r="D16" s="32">
        <v>21085263</v>
      </c>
      <c r="E16" s="32">
        <v>246447</v>
      </c>
      <c r="F16" s="32"/>
      <c r="G16" s="32">
        <v>25485350</v>
      </c>
      <c r="H16" s="32">
        <f t="shared" si="0"/>
        <v>402637</v>
      </c>
      <c r="I16" s="32"/>
      <c r="J16" s="32">
        <f t="shared" si="1"/>
        <v>46570613</v>
      </c>
      <c r="K16" s="32">
        <f t="shared" si="2"/>
        <v>46973250</v>
      </c>
      <c r="L16" s="76"/>
      <c r="M16" s="33"/>
    </row>
    <row r="17" spans="1:13" s="101" customFormat="1" ht="17.149999999999999" customHeight="1" x14ac:dyDescent="0.35">
      <c r="A17" s="65" t="s">
        <v>85</v>
      </c>
      <c r="B17" s="32">
        <v>215069</v>
      </c>
      <c r="C17" s="32"/>
      <c r="D17" s="32">
        <v>20786028</v>
      </c>
      <c r="E17" s="32">
        <v>328789</v>
      </c>
      <c r="F17" s="32"/>
      <c r="G17" s="32">
        <v>25110093</v>
      </c>
      <c r="H17" s="32">
        <f t="shared" si="0"/>
        <v>543858</v>
      </c>
      <c r="I17" s="32"/>
      <c r="J17" s="32">
        <f t="shared" si="1"/>
        <v>45896121</v>
      </c>
      <c r="K17" s="32">
        <f t="shared" si="2"/>
        <v>46439979</v>
      </c>
      <c r="L17" s="76"/>
      <c r="M17" s="33"/>
    </row>
    <row r="18" spans="1:13" s="101" customFormat="1" ht="17.149999999999999" customHeight="1" x14ac:dyDescent="0.35">
      <c r="A18" s="65" t="s">
        <v>86</v>
      </c>
      <c r="B18" s="32">
        <v>270589</v>
      </c>
      <c r="C18" s="32"/>
      <c r="D18" s="32">
        <v>20564248</v>
      </c>
      <c r="E18" s="32">
        <v>400645</v>
      </c>
      <c r="F18" s="32"/>
      <c r="G18" s="32">
        <v>24890373</v>
      </c>
      <c r="H18" s="32">
        <f t="shared" si="0"/>
        <v>671234</v>
      </c>
      <c r="I18" s="32"/>
      <c r="J18" s="32">
        <f t="shared" si="1"/>
        <v>45454621</v>
      </c>
      <c r="K18" s="32">
        <f t="shared" si="2"/>
        <v>46125855</v>
      </c>
      <c r="L18" s="76"/>
      <c r="M18" s="33"/>
    </row>
    <row r="19" spans="1:13" s="101" customFormat="1" ht="22.15" customHeight="1" x14ac:dyDescent="0.35">
      <c r="A19" s="65" t="s">
        <v>87</v>
      </c>
      <c r="B19" s="32">
        <v>367857</v>
      </c>
      <c r="C19" s="32"/>
      <c r="D19" s="32">
        <v>21412608</v>
      </c>
      <c r="E19" s="32">
        <v>575602</v>
      </c>
      <c r="F19" s="32"/>
      <c r="G19" s="32">
        <v>25741447</v>
      </c>
      <c r="H19" s="32">
        <f t="shared" si="0"/>
        <v>943459</v>
      </c>
      <c r="I19" s="32"/>
      <c r="J19" s="32">
        <f t="shared" si="1"/>
        <v>47154055</v>
      </c>
      <c r="K19" s="32">
        <f t="shared" si="2"/>
        <v>48097514</v>
      </c>
      <c r="L19" s="76" t="s">
        <v>88</v>
      </c>
      <c r="M19" s="33"/>
    </row>
    <row r="20" spans="1:13" s="101" customFormat="1" ht="17.149999999999999" customHeight="1" x14ac:dyDescent="0.35">
      <c r="A20" s="65" t="s">
        <v>89</v>
      </c>
      <c r="B20" s="32">
        <v>473819</v>
      </c>
      <c r="C20" s="32"/>
      <c r="D20" s="32">
        <v>21215177</v>
      </c>
      <c r="E20" s="32">
        <v>719368</v>
      </c>
      <c r="F20" s="32"/>
      <c r="G20" s="32">
        <v>25492318</v>
      </c>
      <c r="H20" s="32">
        <f t="shared" si="0"/>
        <v>1193187</v>
      </c>
      <c r="I20" s="32"/>
      <c r="J20" s="32">
        <f t="shared" si="1"/>
        <v>46707495</v>
      </c>
      <c r="K20" s="32">
        <f t="shared" si="2"/>
        <v>47900682</v>
      </c>
      <c r="L20" s="76"/>
      <c r="M20" s="33"/>
    </row>
    <row r="21" spans="1:13" s="101" customFormat="1" ht="17.149999999999999" customHeight="1" x14ac:dyDescent="0.35">
      <c r="A21" s="65" t="s">
        <v>90</v>
      </c>
      <c r="B21" s="32">
        <v>607412</v>
      </c>
      <c r="C21" s="32"/>
      <c r="D21" s="32">
        <v>21037144</v>
      </c>
      <c r="E21" s="32">
        <v>908610</v>
      </c>
      <c r="F21" s="32"/>
      <c r="G21" s="32">
        <v>25230570</v>
      </c>
      <c r="H21" s="32">
        <f t="shared" si="0"/>
        <v>1516022</v>
      </c>
      <c r="I21" s="32"/>
      <c r="J21" s="32">
        <f t="shared" si="1"/>
        <v>46267714</v>
      </c>
      <c r="K21" s="32">
        <f t="shared" si="2"/>
        <v>47783736</v>
      </c>
      <c r="L21" s="76"/>
      <c r="M21" s="33"/>
    </row>
    <row r="22" spans="1:13" s="101" customFormat="1" ht="17.149999999999999" customHeight="1" x14ac:dyDescent="0.35">
      <c r="A22" s="65" t="s">
        <v>91</v>
      </c>
      <c r="B22" s="32">
        <v>763341</v>
      </c>
      <c r="C22" s="32"/>
      <c r="D22" s="32">
        <v>20726526</v>
      </c>
      <c r="E22" s="32">
        <v>1118564</v>
      </c>
      <c r="F22" s="32"/>
      <c r="G22" s="32">
        <v>24923979</v>
      </c>
      <c r="H22" s="32">
        <f t="shared" si="0"/>
        <v>1881905</v>
      </c>
      <c r="I22" s="32"/>
      <c r="J22" s="32">
        <f t="shared" si="1"/>
        <v>45650505</v>
      </c>
      <c r="K22" s="32">
        <f t="shared" si="2"/>
        <v>47532410</v>
      </c>
      <c r="L22" s="76"/>
      <c r="M22" s="33"/>
    </row>
    <row r="23" spans="1:13" s="101" customFormat="1" ht="22.15" customHeight="1" x14ac:dyDescent="0.35">
      <c r="A23" s="65" t="s">
        <v>92</v>
      </c>
      <c r="B23" s="32">
        <v>1164957</v>
      </c>
      <c r="C23" s="32"/>
      <c r="D23" s="32">
        <v>20462581</v>
      </c>
      <c r="E23" s="32">
        <v>1583193</v>
      </c>
      <c r="F23" s="32"/>
      <c r="G23" s="32">
        <v>24581589</v>
      </c>
      <c r="H23" s="32">
        <f t="shared" si="0"/>
        <v>2748150</v>
      </c>
      <c r="I23" s="32"/>
      <c r="J23" s="32">
        <f t="shared" si="1"/>
        <v>45044170</v>
      </c>
      <c r="K23" s="32">
        <f t="shared" si="2"/>
        <v>47792320</v>
      </c>
      <c r="L23" s="76" t="s">
        <v>93</v>
      </c>
      <c r="M23" s="33"/>
    </row>
    <row r="24" spans="1:13" s="101" customFormat="1" ht="17.149999999999999" customHeight="1" x14ac:dyDescent="0.35">
      <c r="A24" s="65" t="s">
        <v>94</v>
      </c>
      <c r="B24" s="32">
        <v>1379036</v>
      </c>
      <c r="C24" s="32"/>
      <c r="D24" s="32">
        <v>20462897</v>
      </c>
      <c r="E24" s="32">
        <v>1923566</v>
      </c>
      <c r="F24" s="32"/>
      <c r="G24" s="32">
        <v>24472243</v>
      </c>
      <c r="H24" s="32">
        <f t="shared" si="0"/>
        <v>3302602</v>
      </c>
      <c r="I24" s="32"/>
      <c r="J24" s="32">
        <f t="shared" si="1"/>
        <v>44935140</v>
      </c>
      <c r="K24" s="32">
        <f t="shared" si="2"/>
        <v>48237742</v>
      </c>
      <c r="L24" s="76" t="s">
        <v>95</v>
      </c>
      <c r="M24" s="33"/>
    </row>
    <row r="25" spans="1:13" s="100" customFormat="1" ht="17.149999999999999" customHeight="1" x14ac:dyDescent="0.35">
      <c r="A25" s="65" t="s">
        <v>96</v>
      </c>
      <c r="B25" s="32">
        <v>1708885</v>
      </c>
      <c r="C25" s="32"/>
      <c r="D25" s="32">
        <v>20049140</v>
      </c>
      <c r="E25" s="32">
        <v>2339537</v>
      </c>
      <c r="F25" s="32"/>
      <c r="G25" s="32">
        <v>23980487</v>
      </c>
      <c r="H25" s="32">
        <f t="shared" si="0"/>
        <v>4048422</v>
      </c>
      <c r="I25" s="32"/>
      <c r="J25" s="32">
        <f t="shared" si="1"/>
        <v>44029627</v>
      </c>
      <c r="K25" s="32">
        <f t="shared" si="2"/>
        <v>48078049</v>
      </c>
      <c r="L25" s="76"/>
      <c r="M25" s="33"/>
    </row>
    <row r="26" spans="1:13" s="100" customFormat="1" ht="17.149999999999999" customHeight="1" x14ac:dyDescent="0.35">
      <c r="A26" s="65" t="s">
        <v>97</v>
      </c>
      <c r="B26" s="32">
        <v>2069121</v>
      </c>
      <c r="C26" s="32"/>
      <c r="D26" s="32">
        <v>19847570</v>
      </c>
      <c r="E26" s="32">
        <v>2794169</v>
      </c>
      <c r="F26" s="32"/>
      <c r="G26" s="32">
        <v>23591156</v>
      </c>
      <c r="H26" s="32">
        <f t="shared" si="0"/>
        <v>4863290</v>
      </c>
      <c r="I26" s="32"/>
      <c r="J26" s="32">
        <f t="shared" si="1"/>
        <v>43438726</v>
      </c>
      <c r="K26" s="32">
        <f t="shared" si="2"/>
        <v>48302016</v>
      </c>
      <c r="L26" s="76" t="s">
        <v>98</v>
      </c>
      <c r="M26" s="33"/>
    </row>
    <row r="27" spans="1:13" s="100" customFormat="1" ht="22.15" customHeight="1" x14ac:dyDescent="0.35">
      <c r="A27" s="65" t="s">
        <v>99</v>
      </c>
      <c r="B27" s="32">
        <v>2459603</v>
      </c>
      <c r="C27" s="32"/>
      <c r="D27" s="32">
        <v>19222403</v>
      </c>
      <c r="E27" s="32">
        <v>3303814</v>
      </c>
      <c r="F27" s="32"/>
      <c r="G27" s="32">
        <v>22807443</v>
      </c>
      <c r="H27" s="32">
        <f t="shared" si="0"/>
        <v>5763417</v>
      </c>
      <c r="I27" s="32"/>
      <c r="J27" s="32">
        <f t="shared" si="1"/>
        <v>42029846</v>
      </c>
      <c r="K27" s="32">
        <f t="shared" si="2"/>
        <v>47793263</v>
      </c>
      <c r="L27" s="76"/>
      <c r="M27" s="33"/>
    </row>
    <row r="28" spans="1:13" s="100" customFormat="1" ht="17.149999999999999" customHeight="1" x14ac:dyDescent="0.35">
      <c r="A28" s="65" t="s">
        <v>100</v>
      </c>
      <c r="B28" s="32">
        <v>2863132</v>
      </c>
      <c r="C28" s="32"/>
      <c r="D28" s="32">
        <v>18500128</v>
      </c>
      <c r="E28" s="32">
        <v>3799349</v>
      </c>
      <c r="F28" s="32"/>
      <c r="G28" s="32">
        <v>21985359</v>
      </c>
      <c r="H28" s="32">
        <f t="shared" si="0"/>
        <v>6662481</v>
      </c>
      <c r="I28" s="32"/>
      <c r="J28" s="32">
        <f t="shared" si="1"/>
        <v>40485487</v>
      </c>
      <c r="K28" s="32">
        <f t="shared" si="2"/>
        <v>47147968</v>
      </c>
      <c r="L28" s="76"/>
      <c r="M28" s="33"/>
    </row>
    <row r="29" spans="1:13" s="100" customFormat="1" ht="17.149999999999999" customHeight="1" x14ac:dyDescent="0.35">
      <c r="A29" s="65" t="s">
        <v>101</v>
      </c>
      <c r="B29" s="32">
        <v>3284119</v>
      </c>
      <c r="C29" s="32"/>
      <c r="D29" s="32">
        <v>17851025</v>
      </c>
      <c r="E29" s="32">
        <v>4306175</v>
      </c>
      <c r="F29" s="32"/>
      <c r="G29" s="32">
        <v>21197581</v>
      </c>
      <c r="H29" s="32">
        <f t="shared" si="0"/>
        <v>7590294</v>
      </c>
      <c r="I29" s="32"/>
      <c r="J29" s="32">
        <f t="shared" si="1"/>
        <v>39048606</v>
      </c>
      <c r="K29" s="32">
        <f t="shared" si="2"/>
        <v>46638900</v>
      </c>
      <c r="L29" s="76"/>
      <c r="M29" s="33"/>
    </row>
    <row r="30" spans="1:13" s="100" customFormat="1" ht="17.149999999999999" customHeight="1" x14ac:dyDescent="0.35">
      <c r="A30" s="65" t="s">
        <v>102</v>
      </c>
      <c r="B30" s="32">
        <v>3753303</v>
      </c>
      <c r="C30" s="32"/>
      <c r="D30" s="32">
        <v>17529114</v>
      </c>
      <c r="E30" s="32">
        <v>5009188</v>
      </c>
      <c r="F30" s="32"/>
      <c r="G30" s="32">
        <v>20676394</v>
      </c>
      <c r="H30" s="32">
        <f t="shared" si="0"/>
        <v>8762491</v>
      </c>
      <c r="I30" s="32"/>
      <c r="J30" s="32">
        <f t="shared" si="1"/>
        <v>38205508</v>
      </c>
      <c r="K30" s="32">
        <f t="shared" si="2"/>
        <v>46967999</v>
      </c>
      <c r="L30" s="76" t="s">
        <v>103</v>
      </c>
      <c r="M30" s="33"/>
    </row>
    <row r="31" spans="1:13" s="100" customFormat="1" ht="22.15" customHeight="1" x14ac:dyDescent="0.35">
      <c r="A31" s="65" t="s">
        <v>104</v>
      </c>
      <c r="B31" s="32">
        <v>4189869</v>
      </c>
      <c r="C31" s="32"/>
      <c r="D31" s="32">
        <v>17234249</v>
      </c>
      <c r="E31" s="32">
        <v>5599628</v>
      </c>
      <c r="F31" s="32"/>
      <c r="G31" s="32">
        <v>20188355</v>
      </c>
      <c r="H31" s="32">
        <f t="shared" si="0"/>
        <v>9789497</v>
      </c>
      <c r="I31" s="32"/>
      <c r="J31" s="32">
        <f t="shared" si="1"/>
        <v>37422604</v>
      </c>
      <c r="K31" s="32">
        <f t="shared" si="2"/>
        <v>47212101</v>
      </c>
      <c r="L31" s="76" t="s">
        <v>105</v>
      </c>
      <c r="M31" s="33"/>
    </row>
    <row r="32" spans="1:13" s="100" customFormat="1" ht="17.149999999999999" customHeight="1" x14ac:dyDescent="0.35">
      <c r="A32" s="65" t="s">
        <v>106</v>
      </c>
      <c r="B32" s="32">
        <v>4578464</v>
      </c>
      <c r="C32" s="32"/>
      <c r="D32" s="32">
        <v>16642965</v>
      </c>
      <c r="E32" s="32">
        <v>6137997</v>
      </c>
      <c r="F32" s="32"/>
      <c r="G32" s="32">
        <v>19434593</v>
      </c>
      <c r="H32" s="32">
        <f t="shared" si="0"/>
        <v>10716461</v>
      </c>
      <c r="I32" s="32"/>
      <c r="J32" s="32">
        <f t="shared" si="1"/>
        <v>36077558</v>
      </c>
      <c r="K32" s="32">
        <f t="shared" si="2"/>
        <v>46794019</v>
      </c>
      <c r="L32" s="76"/>
      <c r="M32" s="33"/>
    </row>
    <row r="33" spans="1:13" s="100" customFormat="1" ht="17.149999999999999" customHeight="1" x14ac:dyDescent="0.35">
      <c r="A33" s="65" t="s">
        <v>107</v>
      </c>
      <c r="B33" s="32">
        <v>4910018</v>
      </c>
      <c r="C33" s="32"/>
      <c r="D33" s="32">
        <v>16082377</v>
      </c>
      <c r="E33" s="32">
        <v>6547243</v>
      </c>
      <c r="F33" s="32"/>
      <c r="G33" s="32">
        <v>18771766</v>
      </c>
      <c r="H33" s="32">
        <f t="shared" si="0"/>
        <v>11457261</v>
      </c>
      <c r="I33" s="32"/>
      <c r="J33" s="32">
        <f t="shared" si="1"/>
        <v>34854143</v>
      </c>
      <c r="K33" s="32">
        <f t="shared" si="2"/>
        <v>46311404</v>
      </c>
      <c r="L33" s="76"/>
      <c r="M33" s="33"/>
    </row>
    <row r="34" spans="1:13" s="100" customFormat="1" ht="17.149999999999999" customHeight="1" x14ac:dyDescent="0.35">
      <c r="A34" s="65" t="s">
        <v>108</v>
      </c>
      <c r="B34" s="32">
        <v>5266181</v>
      </c>
      <c r="C34" s="32">
        <v>687942</v>
      </c>
      <c r="D34" s="32">
        <v>15445560</v>
      </c>
      <c r="E34" s="32">
        <v>7027058</v>
      </c>
      <c r="F34" s="32">
        <v>913408</v>
      </c>
      <c r="G34" s="32">
        <v>17922870</v>
      </c>
      <c r="H34" s="32">
        <f t="shared" si="0"/>
        <v>12293239</v>
      </c>
      <c r="I34" s="32">
        <f>C34+F34</f>
        <v>1601350</v>
      </c>
      <c r="J34" s="32">
        <f>D34+G34</f>
        <v>33368430</v>
      </c>
      <c r="K34" s="32">
        <f t="shared" ref="K34:K45" si="3">SUM(H34:J34)</f>
        <v>47263019</v>
      </c>
      <c r="L34" s="76" t="s">
        <v>109</v>
      </c>
      <c r="M34" s="33"/>
    </row>
    <row r="35" spans="1:13" s="100" customFormat="1" ht="22.15" customHeight="1" x14ac:dyDescent="0.35">
      <c r="A35" s="65" t="s">
        <v>110</v>
      </c>
      <c r="B35" s="32">
        <v>5515114</v>
      </c>
      <c r="C35" s="32">
        <v>822164</v>
      </c>
      <c r="D35" s="32">
        <v>14953399</v>
      </c>
      <c r="E35" s="32">
        <v>7325328</v>
      </c>
      <c r="F35" s="32">
        <v>1150502</v>
      </c>
      <c r="G35" s="32">
        <v>17265694</v>
      </c>
      <c r="H35" s="32">
        <f t="shared" si="0"/>
        <v>12840442</v>
      </c>
      <c r="I35" s="32">
        <f t="shared" ref="I35:I45" si="4">C35+F35</f>
        <v>1972666</v>
      </c>
      <c r="J35" s="32">
        <f t="shared" si="1"/>
        <v>32219093</v>
      </c>
      <c r="K35" s="32">
        <f t="shared" si="3"/>
        <v>47032201</v>
      </c>
      <c r="L35" s="76" t="s">
        <v>111</v>
      </c>
      <c r="M35" s="33"/>
    </row>
    <row r="36" spans="1:13" s="100" customFormat="1" ht="17.149999999999999" customHeight="1" x14ac:dyDescent="0.35">
      <c r="A36" s="65" t="s">
        <v>112</v>
      </c>
      <c r="B36" s="32">
        <v>5742799</v>
      </c>
      <c r="C36" s="32">
        <v>1004675</v>
      </c>
      <c r="D36" s="32">
        <v>14496277</v>
      </c>
      <c r="E36" s="32">
        <v>7654779</v>
      </c>
      <c r="F36" s="32">
        <v>1370965</v>
      </c>
      <c r="G36" s="32">
        <v>16667334</v>
      </c>
      <c r="H36" s="32">
        <f t="shared" si="0"/>
        <v>13397578</v>
      </c>
      <c r="I36" s="32">
        <f t="shared" si="4"/>
        <v>2375640</v>
      </c>
      <c r="J36" s="32">
        <f t="shared" si="1"/>
        <v>31163611</v>
      </c>
      <c r="K36" s="32">
        <f t="shared" si="3"/>
        <v>46936829</v>
      </c>
      <c r="L36" s="76"/>
      <c r="M36" s="33"/>
    </row>
    <row r="37" spans="1:13" s="100" customFormat="1" ht="17.149999999999999" customHeight="1" x14ac:dyDescent="0.35">
      <c r="A37" s="65" t="s">
        <v>113</v>
      </c>
      <c r="B37" s="33">
        <v>5995365</v>
      </c>
      <c r="C37" s="33">
        <v>1194248</v>
      </c>
      <c r="D37" s="33">
        <v>14015676</v>
      </c>
      <c r="E37" s="33">
        <v>8017974</v>
      </c>
      <c r="F37" s="33">
        <v>1653253</v>
      </c>
      <c r="G37" s="33">
        <v>16002566</v>
      </c>
      <c r="H37" s="33">
        <f t="shared" si="0"/>
        <v>14013339</v>
      </c>
      <c r="I37" s="32">
        <f t="shared" si="4"/>
        <v>2847501</v>
      </c>
      <c r="J37" s="33">
        <f t="shared" si="1"/>
        <v>30018242</v>
      </c>
      <c r="K37" s="32">
        <f t="shared" si="3"/>
        <v>46879082</v>
      </c>
      <c r="L37" s="76"/>
      <c r="M37" s="33"/>
    </row>
    <row r="38" spans="1:13" s="100" customFormat="1" ht="17.149999999999999" customHeight="1" x14ac:dyDescent="0.35">
      <c r="A38" s="65" t="s">
        <v>114</v>
      </c>
      <c r="B38" s="33">
        <v>6294285</v>
      </c>
      <c r="C38" s="33">
        <v>1495786</v>
      </c>
      <c r="D38" s="33">
        <v>14023880</v>
      </c>
      <c r="E38" s="33">
        <v>8431865</v>
      </c>
      <c r="F38" s="33">
        <v>1989202</v>
      </c>
      <c r="G38" s="33">
        <v>16073174</v>
      </c>
      <c r="H38" s="33">
        <f t="shared" ref="H38:H45" si="5">B38+E38</f>
        <v>14726150</v>
      </c>
      <c r="I38" s="32">
        <f t="shared" si="4"/>
        <v>3484988</v>
      </c>
      <c r="J38" s="33">
        <f t="shared" ref="J38:J45" si="6">D38+G38</f>
        <v>30097054</v>
      </c>
      <c r="K38" s="32">
        <f t="shared" si="3"/>
        <v>48308192</v>
      </c>
      <c r="L38" s="76" t="s">
        <v>115</v>
      </c>
      <c r="M38" s="33"/>
    </row>
    <row r="39" spans="1:13" s="100" customFormat="1" ht="22.15" customHeight="1" x14ac:dyDescent="0.35">
      <c r="A39" s="65" t="s">
        <v>116</v>
      </c>
      <c r="B39" s="33">
        <v>6585917</v>
      </c>
      <c r="C39" s="33">
        <v>1667483</v>
      </c>
      <c r="D39" s="33">
        <v>13867910</v>
      </c>
      <c r="E39" s="33">
        <v>8932589</v>
      </c>
      <c r="F39" s="33">
        <v>2028510</v>
      </c>
      <c r="G39" s="33">
        <v>15593200</v>
      </c>
      <c r="H39" s="33">
        <f t="shared" si="5"/>
        <v>15518506</v>
      </c>
      <c r="I39" s="33">
        <f t="shared" si="4"/>
        <v>3695993</v>
      </c>
      <c r="J39" s="33">
        <f t="shared" si="6"/>
        <v>29461110</v>
      </c>
      <c r="K39" s="33">
        <f t="shared" si="3"/>
        <v>48675609</v>
      </c>
      <c r="L39" s="76" t="s">
        <v>117</v>
      </c>
      <c r="M39" s="33"/>
    </row>
    <row r="40" spans="1:13" s="100" customFormat="1" ht="17.149999999999999" customHeight="1" x14ac:dyDescent="0.35">
      <c r="A40" s="65" t="s">
        <v>118</v>
      </c>
      <c r="B40" s="33">
        <v>6623632</v>
      </c>
      <c r="C40" s="33">
        <v>1622086</v>
      </c>
      <c r="D40" s="33">
        <v>13691730</v>
      </c>
      <c r="E40" s="33">
        <v>8953977</v>
      </c>
      <c r="F40" s="33">
        <v>2009973</v>
      </c>
      <c r="G40" s="33">
        <v>15536534</v>
      </c>
      <c r="H40" s="33">
        <f t="shared" si="5"/>
        <v>15577609</v>
      </c>
      <c r="I40" s="33">
        <f t="shared" si="4"/>
        <v>3632059</v>
      </c>
      <c r="J40" s="33">
        <f t="shared" si="6"/>
        <v>29228264</v>
      </c>
      <c r="K40" s="33">
        <f t="shared" si="3"/>
        <v>48437932</v>
      </c>
      <c r="L40" s="76"/>
      <c r="M40" s="33"/>
    </row>
    <row r="41" spans="1:13" s="100" customFormat="1" ht="17.149999999999999" customHeight="1" x14ac:dyDescent="0.35">
      <c r="A41" s="65" t="s">
        <v>119</v>
      </c>
      <c r="B41" s="33">
        <v>6885507</v>
      </c>
      <c r="C41" s="33">
        <v>1674516</v>
      </c>
      <c r="D41" s="33">
        <v>13411355</v>
      </c>
      <c r="E41" s="33">
        <v>9367496</v>
      </c>
      <c r="F41" s="33">
        <v>2022874</v>
      </c>
      <c r="G41" s="33">
        <v>15132341</v>
      </c>
      <c r="H41" s="33">
        <f t="shared" si="5"/>
        <v>16253003</v>
      </c>
      <c r="I41" s="33">
        <f t="shared" si="4"/>
        <v>3697390</v>
      </c>
      <c r="J41" s="33">
        <f t="shared" si="6"/>
        <v>28543696</v>
      </c>
      <c r="K41" s="33">
        <f t="shared" si="3"/>
        <v>48494089</v>
      </c>
      <c r="L41" s="76"/>
      <c r="M41" s="33"/>
    </row>
    <row r="42" spans="1:13" s="100" customFormat="1" ht="17.149999999999999" customHeight="1" x14ac:dyDescent="0.35">
      <c r="A42" s="65" t="s">
        <v>120</v>
      </c>
      <c r="B42" s="33">
        <v>7227534</v>
      </c>
      <c r="C42" s="33">
        <v>1847951</v>
      </c>
      <c r="D42" s="33">
        <v>13222177</v>
      </c>
      <c r="E42" s="33">
        <v>9884841</v>
      </c>
      <c r="F42" s="33">
        <v>2118166</v>
      </c>
      <c r="G42" s="33">
        <v>14852091</v>
      </c>
      <c r="H42" s="33">
        <f t="shared" si="5"/>
        <v>17112375</v>
      </c>
      <c r="I42" s="33">
        <f t="shared" si="4"/>
        <v>3966117</v>
      </c>
      <c r="J42" s="33">
        <f t="shared" si="6"/>
        <v>28074268</v>
      </c>
      <c r="K42" s="33">
        <f t="shared" si="3"/>
        <v>49152760</v>
      </c>
      <c r="L42" s="76" t="s">
        <v>121</v>
      </c>
      <c r="M42" s="33"/>
    </row>
    <row r="43" spans="1:13" s="100" customFormat="1" ht="22.4" customHeight="1" x14ac:dyDescent="0.35">
      <c r="A43" s="65" t="s">
        <v>122</v>
      </c>
      <c r="B43" s="33">
        <v>7492053</v>
      </c>
      <c r="C43" s="33">
        <v>1807674</v>
      </c>
      <c r="D43" s="33">
        <v>12694537</v>
      </c>
      <c r="E43" s="33">
        <v>10318212</v>
      </c>
      <c r="F43" s="33">
        <v>2040020</v>
      </c>
      <c r="G43" s="33">
        <v>14097011</v>
      </c>
      <c r="H43" s="33">
        <f t="shared" si="5"/>
        <v>17810265</v>
      </c>
      <c r="I43" s="33">
        <f t="shared" si="4"/>
        <v>3847694</v>
      </c>
      <c r="J43" s="33">
        <f t="shared" si="6"/>
        <v>26791548</v>
      </c>
      <c r="K43" s="33">
        <f t="shared" si="3"/>
        <v>48449507</v>
      </c>
      <c r="L43" s="76" t="s">
        <v>123</v>
      </c>
      <c r="M43" s="33"/>
    </row>
    <row r="44" spans="1:13" s="100" customFormat="1" ht="16.5" customHeight="1" x14ac:dyDescent="0.35">
      <c r="A44" s="65" t="s">
        <v>124</v>
      </c>
      <c r="B44" s="33">
        <v>7765924</v>
      </c>
      <c r="C44" s="33">
        <v>1875256</v>
      </c>
      <c r="D44" s="33">
        <v>12479909</v>
      </c>
      <c r="E44" s="33">
        <v>10838574</v>
      </c>
      <c r="F44" s="33">
        <v>2126942</v>
      </c>
      <c r="G44" s="33">
        <v>13698565</v>
      </c>
      <c r="H44" s="33">
        <f t="shared" si="5"/>
        <v>18604498</v>
      </c>
      <c r="I44" s="33">
        <f t="shared" si="4"/>
        <v>4002198</v>
      </c>
      <c r="J44" s="33">
        <f t="shared" si="6"/>
        <v>26178474</v>
      </c>
      <c r="K44" s="33">
        <f t="shared" si="3"/>
        <v>48785170</v>
      </c>
      <c r="L44" s="76" t="s">
        <v>125</v>
      </c>
      <c r="M44" s="33"/>
    </row>
    <row r="45" spans="1:13" s="100" customFormat="1" ht="16.5" customHeight="1" x14ac:dyDescent="0.35">
      <c r="A45" s="65" t="s">
        <v>126</v>
      </c>
      <c r="B45" s="33">
        <v>8129806</v>
      </c>
      <c r="C45" s="33">
        <v>2010876</v>
      </c>
      <c r="D45" s="33">
        <v>12081010</v>
      </c>
      <c r="E45" s="33">
        <v>11362116</v>
      </c>
      <c r="F45" s="33">
        <v>2184441</v>
      </c>
      <c r="G45" s="33">
        <v>13289775</v>
      </c>
      <c r="H45" s="33">
        <f t="shared" si="5"/>
        <v>19491922</v>
      </c>
      <c r="I45" s="33">
        <f t="shared" si="4"/>
        <v>4195317</v>
      </c>
      <c r="J45" s="33">
        <f t="shared" si="6"/>
        <v>25370785</v>
      </c>
      <c r="K45" s="33">
        <f t="shared" si="3"/>
        <v>49058024</v>
      </c>
      <c r="L45" s="76" t="s">
        <v>127</v>
      </c>
      <c r="M45" s="33"/>
    </row>
    <row r="46" spans="1:13" s="100" customFormat="1" ht="16.5" customHeight="1" x14ac:dyDescent="0.35">
      <c r="A46" s="65" t="s">
        <v>128</v>
      </c>
      <c r="B46" s="33">
        <v>9164751</v>
      </c>
      <c r="C46" s="33">
        <v>1968329</v>
      </c>
      <c r="D46" s="33">
        <v>12526982</v>
      </c>
      <c r="E46" s="33">
        <v>12688315</v>
      </c>
      <c r="F46" s="33">
        <v>2119559</v>
      </c>
      <c r="G46" s="33">
        <v>13766041</v>
      </c>
      <c r="H46" s="33">
        <f t="shared" ref="H46" si="7">B46+E46</f>
        <v>21853066</v>
      </c>
      <c r="I46" s="33">
        <f t="shared" ref="I46" si="8">C46+F46</f>
        <v>4087888</v>
      </c>
      <c r="J46" s="33">
        <f t="shared" ref="J46" si="9">D46+G46</f>
        <v>26293023</v>
      </c>
      <c r="K46" s="33">
        <f t="shared" ref="K46" si="10">SUM(H46:J46)</f>
        <v>52233977</v>
      </c>
      <c r="L46" s="76" t="s">
        <v>129</v>
      </c>
      <c r="M46" s="99"/>
    </row>
    <row r="47" spans="1:13" s="100" customFormat="1" ht="17.149999999999999" customHeight="1" x14ac:dyDescent="0.35">
      <c r="A47" s="25"/>
      <c r="B47" s="165"/>
      <c r="C47" s="165"/>
      <c r="D47" s="165"/>
      <c r="E47" s="166"/>
      <c r="F47" s="166"/>
      <c r="G47" s="166"/>
      <c r="H47" s="166"/>
      <c r="I47" s="166"/>
      <c r="J47" s="166"/>
      <c r="K47" s="99"/>
      <c r="L47" s="99"/>
      <c r="M47" s="103"/>
    </row>
    <row r="48" spans="1:13" s="100" customFormat="1" ht="17.149999999999999" customHeight="1" x14ac:dyDescent="0.35">
      <c r="A48" s="170"/>
      <c r="C48" s="109"/>
      <c r="D48" s="109"/>
      <c r="E48" s="179"/>
      <c r="F48" s="103"/>
      <c r="G48" s="103"/>
      <c r="H48" s="116"/>
      <c r="I48" s="103"/>
      <c r="J48" s="103"/>
      <c r="K48" s="55"/>
      <c r="L48" s="103"/>
      <c r="M48" s="103"/>
    </row>
    <row r="49" spans="1:13" s="100" customFormat="1" ht="17.149999999999999" customHeight="1" x14ac:dyDescent="0.35">
      <c r="A49" s="65"/>
      <c r="C49" s="109"/>
      <c r="D49" s="109"/>
      <c r="E49" s="103"/>
      <c r="F49" s="103"/>
      <c r="G49" s="103"/>
      <c r="H49" s="121"/>
      <c r="I49" s="121"/>
      <c r="J49" s="121"/>
      <c r="K49" s="23"/>
      <c r="L49" s="103"/>
      <c r="M49" s="113"/>
    </row>
    <row r="50" spans="1:13" s="100" customFormat="1" ht="17.149999999999999" customHeight="1" x14ac:dyDescent="0.3">
      <c r="A50" s="171"/>
      <c r="C50" s="167"/>
      <c r="D50" s="168"/>
      <c r="E50" s="103"/>
      <c r="F50" s="169"/>
      <c r="G50" s="103"/>
      <c r="H50" s="19"/>
      <c r="I50" s="114"/>
      <c r="J50" s="114"/>
      <c r="K50" s="114"/>
      <c r="L50" s="113"/>
      <c r="M50" s="113"/>
    </row>
    <row r="51" spans="1:13" s="100" customFormat="1" ht="17.149999999999999" customHeight="1" x14ac:dyDescent="0.35">
      <c r="A51" s="171"/>
      <c r="C51" s="109"/>
      <c r="D51" s="109"/>
      <c r="E51" s="103"/>
      <c r="F51" s="103"/>
      <c r="G51" s="103"/>
      <c r="H51" s="19"/>
      <c r="I51" s="114"/>
      <c r="J51" s="114"/>
      <c r="K51" s="114"/>
      <c r="L51" s="113"/>
      <c r="M51" s="113"/>
    </row>
    <row r="52" spans="1:13" ht="17.149999999999999" customHeight="1" x14ac:dyDescent="0.35">
      <c r="A52" s="171"/>
      <c r="B52" s="100"/>
      <c r="C52" s="109"/>
      <c r="D52" s="109"/>
      <c r="E52" s="103"/>
      <c r="F52" s="103"/>
      <c r="G52" s="103"/>
      <c r="H52" s="20"/>
      <c r="I52" s="20"/>
      <c r="J52" s="20"/>
      <c r="K52" s="20"/>
      <c r="L52" s="113"/>
      <c r="M52" s="113"/>
    </row>
    <row r="53" spans="1:13" ht="17.149999999999999" customHeight="1" x14ac:dyDescent="0.35">
      <c r="A53" s="171"/>
      <c r="E53" s="103"/>
      <c r="F53" s="103"/>
      <c r="G53" s="103"/>
      <c r="H53" s="21"/>
      <c r="I53" s="21"/>
      <c r="J53" s="21"/>
      <c r="K53" s="21"/>
      <c r="L53" s="113"/>
      <c r="M53" s="113"/>
    </row>
    <row r="54" spans="1:13" ht="17.149999999999999" customHeight="1" x14ac:dyDescent="0.35">
      <c r="A54" s="172"/>
      <c r="C54" s="27"/>
      <c r="D54" s="27"/>
      <c r="E54" s="27"/>
      <c r="F54" s="27"/>
      <c r="G54" s="27"/>
      <c r="H54" s="27"/>
      <c r="I54" s="114"/>
      <c r="J54" s="114"/>
      <c r="K54" s="113"/>
      <c r="L54" s="113"/>
      <c r="M54" s="113"/>
    </row>
    <row r="55" spans="1:13" ht="17.149999999999999" customHeight="1" x14ac:dyDescent="0.35">
      <c r="A55" s="172"/>
      <c r="C55" s="27"/>
      <c r="D55" s="27"/>
      <c r="E55" s="28"/>
      <c r="F55" s="28"/>
      <c r="G55" s="28"/>
      <c r="H55" s="28"/>
      <c r="I55" s="114"/>
      <c r="J55" s="114"/>
      <c r="K55" s="113"/>
      <c r="L55" s="113"/>
      <c r="M55" s="113"/>
    </row>
    <row r="56" spans="1:13" ht="17.149999999999999" customHeight="1" x14ac:dyDescent="0.35">
      <c r="A56" s="171"/>
      <c r="I56" s="114"/>
      <c r="J56" s="114"/>
      <c r="K56" s="113"/>
      <c r="L56" s="113"/>
      <c r="M56" s="113"/>
    </row>
    <row r="57" spans="1:13" ht="17.149999999999999" customHeight="1" x14ac:dyDescent="0.35">
      <c r="A57" s="171"/>
      <c r="I57" s="114"/>
      <c r="J57" s="114"/>
      <c r="K57" s="113"/>
      <c r="L57" s="113"/>
      <c r="M57" s="113"/>
    </row>
    <row r="58" spans="1:13" ht="17.149999999999999" customHeight="1" x14ac:dyDescent="0.35">
      <c r="A58" s="171"/>
      <c r="I58" s="114"/>
      <c r="J58" s="114"/>
      <c r="K58" s="113"/>
      <c r="L58" s="113"/>
      <c r="M58" s="113"/>
    </row>
    <row r="59" spans="1:13" ht="17.149999999999999" customHeight="1" x14ac:dyDescent="0.35">
      <c r="A59" s="171"/>
      <c r="L59" s="113"/>
    </row>
    <row r="60" spans="1:13" ht="17.149999999999999" customHeight="1" x14ac:dyDescent="0.35">
      <c r="A60" s="171"/>
    </row>
    <row r="61" spans="1:13" ht="17.149999999999999" customHeight="1" x14ac:dyDescent="0.35">
      <c r="A61" s="171"/>
    </row>
    <row r="62" spans="1:13" ht="17.149999999999999" customHeight="1" x14ac:dyDescent="0.35">
      <c r="A62" s="172"/>
      <c r="C62" s="27"/>
      <c r="D62" s="27"/>
    </row>
  </sheetData>
  <phoneticPr fontId="16" type="noConversion"/>
  <pageMargins left="0.7" right="0.7" top="0.75" bottom="0.75" header="0.3" footer="0.3"/>
  <pageSetup paperSize="9" scale="56"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pageSetUpPr fitToPage="1"/>
  </sheetPr>
  <dimension ref="A1:H64"/>
  <sheetViews>
    <sheetView showGridLines="0" workbookViewId="0">
      <pane xSplit="1" ySplit="7" topLeftCell="B8" activePane="bottomRight" state="frozen"/>
      <selection pane="topRight"/>
      <selection pane="bottomLeft"/>
      <selection pane="bottomRight"/>
    </sheetView>
  </sheetViews>
  <sheetFormatPr defaultColWidth="9.1796875" defaultRowHeight="17.149999999999999" customHeight="1" x14ac:dyDescent="0.35"/>
  <cols>
    <col min="1" max="1" width="12.453125" style="97" customWidth="1"/>
    <col min="2" max="4" width="14.7265625" style="97" customWidth="1"/>
    <col min="5" max="5" width="43.1796875" style="65" customWidth="1"/>
    <col min="6" max="7" width="12" style="97" customWidth="1"/>
    <col min="8" max="8" width="33.54296875" style="97" customWidth="1"/>
    <col min="9" max="16384" width="9.1796875" style="97"/>
  </cols>
  <sheetData>
    <row r="1" spans="1:8" ht="25.5" customHeight="1" x14ac:dyDescent="0.35">
      <c r="A1" s="182" t="s">
        <v>130</v>
      </c>
      <c r="B1" s="11"/>
      <c r="C1" s="11"/>
      <c r="D1" s="11"/>
    </row>
    <row r="2" spans="1:8" ht="17.149999999999999" customHeight="1" x14ac:dyDescent="0.35">
      <c r="A2" s="75" t="s">
        <v>60</v>
      </c>
      <c r="B2" s="137"/>
      <c r="C2" s="138"/>
      <c r="D2" s="138"/>
      <c r="E2" s="86"/>
    </row>
    <row r="3" spans="1:8" ht="17.149999999999999" customHeight="1" x14ac:dyDescent="0.35">
      <c r="A3" s="75" t="s">
        <v>31</v>
      </c>
      <c r="B3" s="137"/>
      <c r="C3" s="138"/>
      <c r="D3" s="138"/>
      <c r="E3" s="86"/>
    </row>
    <row r="4" spans="1:8" s="161" customFormat="1" ht="17.149999999999999" customHeight="1" x14ac:dyDescent="0.35">
      <c r="A4" s="75" t="s">
        <v>62</v>
      </c>
      <c r="B4" s="160"/>
      <c r="C4" s="137"/>
      <c r="D4" s="29"/>
      <c r="E4" s="29"/>
      <c r="F4" s="30"/>
    </row>
    <row r="5" spans="1:8" ht="17.149999999999999" customHeight="1" x14ac:dyDescent="0.35">
      <c r="A5" s="75" t="s">
        <v>63</v>
      </c>
      <c r="B5" s="137"/>
      <c r="C5" s="138"/>
      <c r="D5" s="138"/>
      <c r="E5" s="86"/>
    </row>
    <row r="6" spans="1:8" ht="17.149999999999999" customHeight="1" x14ac:dyDescent="0.35">
      <c r="A6" s="158" t="s">
        <v>64</v>
      </c>
      <c r="B6" s="84"/>
      <c r="C6" s="139"/>
      <c r="D6" s="139"/>
      <c r="E6" s="91"/>
    </row>
    <row r="7" spans="1:8" ht="34.15" customHeight="1" x14ac:dyDescent="0.35">
      <c r="A7" s="77" t="s">
        <v>65</v>
      </c>
      <c r="B7" s="134" t="s">
        <v>131</v>
      </c>
      <c r="C7" s="72" t="s">
        <v>132</v>
      </c>
      <c r="D7" s="72" t="s">
        <v>133</v>
      </c>
      <c r="E7" s="77" t="s">
        <v>22</v>
      </c>
    </row>
    <row r="8" spans="1:8" ht="17.149999999999999" customHeight="1" x14ac:dyDescent="0.35">
      <c r="A8" s="65" t="s">
        <v>134</v>
      </c>
      <c r="B8" s="33">
        <v>18975</v>
      </c>
      <c r="C8" s="33">
        <v>59446</v>
      </c>
      <c r="D8" s="33">
        <f t="shared" ref="D8:D35" si="0">B8+C8</f>
        <v>78421</v>
      </c>
      <c r="E8" s="85" t="s">
        <v>135</v>
      </c>
      <c r="F8" s="8"/>
      <c r="G8" s="8"/>
      <c r="H8" s="8"/>
    </row>
    <row r="9" spans="1:8" ht="17.149999999999999" customHeight="1" x14ac:dyDescent="0.35">
      <c r="A9" s="65" t="s">
        <v>76</v>
      </c>
      <c r="B9" s="33">
        <v>32</v>
      </c>
      <c r="C9" s="33">
        <v>36</v>
      </c>
      <c r="D9" s="33">
        <f t="shared" si="0"/>
        <v>68</v>
      </c>
      <c r="E9" s="85"/>
      <c r="F9" s="8"/>
      <c r="G9" s="8"/>
      <c r="H9" s="8"/>
    </row>
    <row r="10" spans="1:8" ht="17.149999999999999" customHeight="1" x14ac:dyDescent="0.35">
      <c r="A10" s="65" t="s">
        <v>77</v>
      </c>
      <c r="B10" s="33">
        <v>1570</v>
      </c>
      <c r="C10" s="33">
        <v>1671</v>
      </c>
      <c r="D10" s="33">
        <f t="shared" si="0"/>
        <v>3241</v>
      </c>
      <c r="E10" s="85"/>
      <c r="F10" s="8"/>
      <c r="G10" s="8"/>
      <c r="H10" s="8"/>
    </row>
    <row r="11" spans="1:8" ht="22.4" customHeight="1" x14ac:dyDescent="0.35">
      <c r="A11" s="65" t="s">
        <v>78</v>
      </c>
      <c r="B11" s="33">
        <v>10963</v>
      </c>
      <c r="C11" s="33">
        <v>12678</v>
      </c>
      <c r="D11" s="33">
        <f t="shared" si="0"/>
        <v>23641</v>
      </c>
      <c r="E11" s="85"/>
      <c r="F11" s="8"/>
      <c r="G11" s="8"/>
      <c r="H11" s="8"/>
    </row>
    <row r="12" spans="1:8" ht="17.149999999999999" customHeight="1" x14ac:dyDescent="0.35">
      <c r="A12" s="65" t="s">
        <v>79</v>
      </c>
      <c r="B12" s="33">
        <v>35130</v>
      </c>
      <c r="C12" s="33">
        <v>45456</v>
      </c>
      <c r="D12" s="33">
        <f t="shared" si="0"/>
        <v>80586</v>
      </c>
      <c r="E12" s="85"/>
      <c r="F12" s="8"/>
      <c r="G12" s="8"/>
      <c r="H12" s="8"/>
    </row>
    <row r="13" spans="1:8" ht="17.149999999999999" customHeight="1" x14ac:dyDescent="0.35">
      <c r="A13" s="65" t="s">
        <v>80</v>
      </c>
      <c r="B13" s="33">
        <v>35190</v>
      </c>
      <c r="C13" s="33">
        <v>57632</v>
      </c>
      <c r="D13" s="33">
        <f t="shared" si="0"/>
        <v>92822</v>
      </c>
      <c r="E13" s="85"/>
      <c r="F13" s="8"/>
      <c r="G13" s="8"/>
      <c r="H13" s="8"/>
    </row>
    <row r="14" spans="1:8" ht="17.149999999999999" customHeight="1" x14ac:dyDescent="0.35">
      <c r="A14" s="65" t="s">
        <v>81</v>
      </c>
      <c r="B14" s="33">
        <v>39730</v>
      </c>
      <c r="C14" s="33">
        <v>55603</v>
      </c>
      <c r="D14" s="33">
        <f t="shared" si="0"/>
        <v>95333</v>
      </c>
      <c r="E14" s="85"/>
      <c r="F14" s="8"/>
      <c r="G14" s="8"/>
      <c r="H14" s="8"/>
    </row>
    <row r="15" spans="1:8" ht="22.4" customHeight="1" x14ac:dyDescent="0.35">
      <c r="A15" s="65" t="s">
        <v>83</v>
      </c>
      <c r="B15" s="33">
        <v>37480</v>
      </c>
      <c r="C15" s="33">
        <v>61164</v>
      </c>
      <c r="D15" s="33">
        <f t="shared" si="0"/>
        <v>98644</v>
      </c>
      <c r="E15" s="85"/>
      <c r="F15" s="8"/>
      <c r="G15" s="8"/>
      <c r="H15" s="8"/>
    </row>
    <row r="16" spans="1:8" ht="17.149999999999999" customHeight="1" x14ac:dyDescent="0.35">
      <c r="A16" s="65" t="s">
        <v>84</v>
      </c>
      <c r="B16" s="33">
        <v>37113</v>
      </c>
      <c r="C16" s="33">
        <v>60216</v>
      </c>
      <c r="D16" s="33">
        <f t="shared" si="0"/>
        <v>97329</v>
      </c>
      <c r="E16" s="85"/>
      <c r="F16" s="8"/>
      <c r="G16" s="8"/>
      <c r="H16" s="8"/>
    </row>
    <row r="17" spans="1:8" ht="17.149999999999999" customHeight="1" x14ac:dyDescent="0.35">
      <c r="A17" s="65" t="s">
        <v>136</v>
      </c>
      <c r="B17" s="33">
        <v>53764</v>
      </c>
      <c r="C17" s="33">
        <v>76227</v>
      </c>
      <c r="D17" s="33">
        <f t="shared" si="0"/>
        <v>129991</v>
      </c>
      <c r="E17" s="85"/>
      <c r="F17" s="8"/>
      <c r="G17" s="8"/>
      <c r="H17" s="8"/>
    </row>
    <row r="18" spans="1:8" ht="17.149999999999999" customHeight="1" x14ac:dyDescent="0.35">
      <c r="A18" s="65" t="s">
        <v>86</v>
      </c>
      <c r="B18" s="33">
        <v>60882</v>
      </c>
      <c r="C18" s="33">
        <v>82081</v>
      </c>
      <c r="D18" s="33">
        <f t="shared" si="0"/>
        <v>142963</v>
      </c>
      <c r="E18" s="85"/>
      <c r="F18" s="8"/>
      <c r="G18" s="8"/>
      <c r="H18" s="8"/>
    </row>
    <row r="19" spans="1:8" ht="22.4" customHeight="1" x14ac:dyDescent="0.35">
      <c r="A19" s="65" t="s">
        <v>87</v>
      </c>
      <c r="B19" s="33">
        <v>85202</v>
      </c>
      <c r="C19" s="33">
        <v>126515</v>
      </c>
      <c r="D19" s="33">
        <f t="shared" si="0"/>
        <v>211717</v>
      </c>
      <c r="E19" s="85" t="s">
        <v>88</v>
      </c>
      <c r="F19" s="8"/>
      <c r="G19" s="8"/>
      <c r="H19" s="8"/>
    </row>
    <row r="20" spans="1:8" ht="17.149999999999999" customHeight="1" x14ac:dyDescent="0.35">
      <c r="A20" s="65" t="s">
        <v>89</v>
      </c>
      <c r="B20" s="33">
        <v>112055</v>
      </c>
      <c r="C20" s="33">
        <v>160543</v>
      </c>
      <c r="D20" s="33">
        <f t="shared" si="0"/>
        <v>272598</v>
      </c>
      <c r="E20" s="85"/>
      <c r="F20" s="8"/>
      <c r="G20" s="8"/>
      <c r="H20" s="8"/>
    </row>
    <row r="21" spans="1:8" ht="17.149999999999999" customHeight="1" x14ac:dyDescent="0.35">
      <c r="A21" s="65" t="s">
        <v>90</v>
      </c>
      <c r="B21" s="33">
        <v>138150</v>
      </c>
      <c r="C21" s="33">
        <v>197911</v>
      </c>
      <c r="D21" s="33">
        <f t="shared" si="0"/>
        <v>336061</v>
      </c>
      <c r="E21" s="85"/>
      <c r="F21" s="8"/>
      <c r="G21" s="8"/>
      <c r="H21" s="8"/>
    </row>
    <row r="22" spans="1:8" ht="17.149999999999999" customHeight="1" x14ac:dyDescent="0.35">
      <c r="A22" s="65" t="s">
        <v>91</v>
      </c>
      <c r="B22" s="33">
        <v>169238</v>
      </c>
      <c r="C22" s="33">
        <v>233400</v>
      </c>
      <c r="D22" s="33">
        <f t="shared" si="0"/>
        <v>402638</v>
      </c>
      <c r="E22" s="85"/>
      <c r="F22" s="8"/>
      <c r="G22" s="8"/>
      <c r="H22" s="8"/>
    </row>
    <row r="23" spans="1:8" ht="22.4" customHeight="1" x14ac:dyDescent="0.35">
      <c r="A23" s="65" t="s">
        <v>92</v>
      </c>
      <c r="B23" s="33">
        <v>233284</v>
      </c>
      <c r="C23" s="33">
        <v>306842</v>
      </c>
      <c r="D23" s="33">
        <f t="shared" si="0"/>
        <v>540126</v>
      </c>
      <c r="E23" s="85" t="s">
        <v>93</v>
      </c>
      <c r="F23" s="8"/>
      <c r="G23" s="8"/>
      <c r="H23" s="8"/>
    </row>
    <row r="24" spans="1:8" ht="17.149999999999999" customHeight="1" x14ac:dyDescent="0.35">
      <c r="A24" s="65" t="s">
        <v>94</v>
      </c>
      <c r="B24" s="33">
        <v>268262</v>
      </c>
      <c r="C24" s="33">
        <v>354641</v>
      </c>
      <c r="D24" s="33">
        <f t="shared" si="0"/>
        <v>622903</v>
      </c>
      <c r="E24" s="85" t="s">
        <v>95</v>
      </c>
      <c r="F24" s="8"/>
      <c r="G24" s="8"/>
      <c r="H24" s="8"/>
    </row>
    <row r="25" spans="1:8" s="100" customFormat="1" ht="17.149999999999999" customHeight="1" x14ac:dyDescent="0.35">
      <c r="A25" s="65" t="s">
        <v>96</v>
      </c>
      <c r="B25" s="33">
        <v>353668</v>
      </c>
      <c r="C25" s="33">
        <v>461304</v>
      </c>
      <c r="D25" s="33">
        <f t="shared" si="0"/>
        <v>814972</v>
      </c>
      <c r="E25" s="85"/>
      <c r="F25" s="8"/>
      <c r="G25" s="8"/>
      <c r="H25" s="8"/>
    </row>
    <row r="26" spans="1:8" s="100" customFormat="1" ht="17.149999999999999" customHeight="1" x14ac:dyDescent="0.35">
      <c r="A26" s="65" t="s">
        <v>97</v>
      </c>
      <c r="B26" s="33">
        <v>409670</v>
      </c>
      <c r="C26" s="33">
        <v>525776</v>
      </c>
      <c r="D26" s="33">
        <f t="shared" si="0"/>
        <v>935446</v>
      </c>
      <c r="E26" s="85" t="s">
        <v>98</v>
      </c>
      <c r="F26" s="8"/>
      <c r="G26" s="8"/>
      <c r="H26" s="8"/>
    </row>
    <row r="27" spans="1:8" s="100" customFormat="1" ht="22.4" customHeight="1" x14ac:dyDescent="0.35">
      <c r="A27" s="65" t="s">
        <v>99</v>
      </c>
      <c r="B27" s="33">
        <v>446000</v>
      </c>
      <c r="C27" s="33">
        <v>581680</v>
      </c>
      <c r="D27" s="33">
        <f t="shared" si="0"/>
        <v>1027680</v>
      </c>
      <c r="E27" s="85"/>
      <c r="F27" s="8"/>
      <c r="G27" s="8"/>
      <c r="H27" s="8"/>
    </row>
    <row r="28" spans="1:8" s="100" customFormat="1" ht="17.149999999999999" customHeight="1" x14ac:dyDescent="0.35">
      <c r="A28" s="65" t="s">
        <v>100</v>
      </c>
      <c r="B28" s="33">
        <v>460068</v>
      </c>
      <c r="C28" s="33">
        <v>598064</v>
      </c>
      <c r="D28" s="33">
        <f t="shared" si="0"/>
        <v>1058132</v>
      </c>
      <c r="E28" s="85"/>
      <c r="F28" s="8"/>
      <c r="G28" s="8"/>
      <c r="H28" s="8"/>
    </row>
    <row r="29" spans="1:8" s="100" customFormat="1" ht="17.149999999999999" customHeight="1" x14ac:dyDescent="0.35">
      <c r="A29" s="65" t="s">
        <v>101</v>
      </c>
      <c r="B29" s="33">
        <v>516264</v>
      </c>
      <c r="C29" s="33">
        <v>664924</v>
      </c>
      <c r="D29" s="33">
        <f t="shared" si="0"/>
        <v>1181188</v>
      </c>
      <c r="E29" s="90"/>
      <c r="F29" s="128"/>
      <c r="G29" s="54"/>
      <c r="H29" s="8"/>
    </row>
    <row r="30" spans="1:8" s="100" customFormat="1" ht="17.149999999999999" customHeight="1" x14ac:dyDescent="0.35">
      <c r="A30" s="65" t="s">
        <v>102</v>
      </c>
      <c r="B30" s="33">
        <v>576338</v>
      </c>
      <c r="C30" s="33">
        <v>741547</v>
      </c>
      <c r="D30" s="33">
        <f t="shared" si="0"/>
        <v>1317885</v>
      </c>
      <c r="E30" s="90" t="s">
        <v>103</v>
      </c>
      <c r="F30" s="128"/>
      <c r="G30" s="54"/>
      <c r="H30" s="8"/>
    </row>
    <row r="31" spans="1:8" s="100" customFormat="1" ht="22.4" customHeight="1" x14ac:dyDescent="0.35">
      <c r="A31" s="65" t="s">
        <v>104</v>
      </c>
      <c r="B31" s="33">
        <v>531870</v>
      </c>
      <c r="C31" s="33">
        <v>708652</v>
      </c>
      <c r="D31" s="33">
        <f t="shared" si="0"/>
        <v>1240522</v>
      </c>
      <c r="E31" s="90" t="s">
        <v>105</v>
      </c>
      <c r="F31" s="128"/>
      <c r="G31" s="54"/>
      <c r="H31" s="8"/>
    </row>
    <row r="32" spans="1:8" s="100" customFormat="1" ht="17.149999999999999" customHeight="1" x14ac:dyDescent="0.35">
      <c r="A32" s="65" t="s">
        <v>106</v>
      </c>
      <c r="B32" s="33">
        <v>541934</v>
      </c>
      <c r="C32" s="33">
        <v>707374</v>
      </c>
      <c r="D32" s="33">
        <f t="shared" si="0"/>
        <v>1249308</v>
      </c>
      <c r="E32" s="90"/>
      <c r="F32" s="128"/>
      <c r="G32" s="54"/>
      <c r="H32" s="8"/>
    </row>
    <row r="33" spans="1:8" s="100" customFormat="1" ht="17.149999999999999" customHeight="1" x14ac:dyDescent="0.35">
      <c r="A33" s="65" t="s">
        <v>107</v>
      </c>
      <c r="B33" s="33">
        <v>495438</v>
      </c>
      <c r="C33" s="33">
        <v>632575</v>
      </c>
      <c r="D33" s="33">
        <f t="shared" si="0"/>
        <v>1128013</v>
      </c>
      <c r="E33" s="90"/>
      <c r="F33" s="128"/>
      <c r="G33" s="54"/>
      <c r="H33" s="8"/>
    </row>
    <row r="34" spans="1:8" s="100" customFormat="1" ht="17.149999999999999" customHeight="1" x14ac:dyDescent="0.35">
      <c r="A34" s="65" t="s">
        <v>108</v>
      </c>
      <c r="B34" s="33">
        <v>485668</v>
      </c>
      <c r="C34" s="33">
        <v>619726</v>
      </c>
      <c r="D34" s="33">
        <f t="shared" si="0"/>
        <v>1105394</v>
      </c>
      <c r="E34" s="90" t="s">
        <v>137</v>
      </c>
      <c r="F34" s="128"/>
      <c r="G34" s="54"/>
      <c r="H34" s="8"/>
    </row>
    <row r="35" spans="1:8" s="100" customFormat="1" ht="22.4" customHeight="1" x14ac:dyDescent="0.35">
      <c r="A35" s="65" t="s">
        <v>110</v>
      </c>
      <c r="B35" s="33">
        <v>457944</v>
      </c>
      <c r="C35" s="33">
        <v>573654</v>
      </c>
      <c r="D35" s="33">
        <f t="shared" si="0"/>
        <v>1031598</v>
      </c>
      <c r="E35" s="90" t="s">
        <v>111</v>
      </c>
      <c r="F35" s="128"/>
      <c r="G35" s="54"/>
      <c r="H35" s="8"/>
    </row>
    <row r="36" spans="1:8" s="100" customFormat="1" ht="17.149999999999999" customHeight="1" x14ac:dyDescent="0.35">
      <c r="A36" s="65" t="s">
        <v>112</v>
      </c>
      <c r="B36" s="33">
        <v>454172</v>
      </c>
      <c r="C36" s="33">
        <v>554940</v>
      </c>
      <c r="D36" s="33">
        <f t="shared" ref="D36:D45" si="1">B36+C36</f>
        <v>1009112</v>
      </c>
      <c r="E36" s="90"/>
      <c r="F36" s="128"/>
      <c r="G36" s="54"/>
      <c r="H36" s="8"/>
    </row>
    <row r="37" spans="1:8" s="100" customFormat="1" ht="17.149999999999999" customHeight="1" x14ac:dyDescent="0.35">
      <c r="A37" s="65" t="s">
        <v>113</v>
      </c>
      <c r="B37" s="33">
        <v>468191</v>
      </c>
      <c r="C37" s="33">
        <v>600361</v>
      </c>
      <c r="D37" s="33">
        <f t="shared" si="1"/>
        <v>1068552</v>
      </c>
      <c r="F37" s="128"/>
      <c r="G37" s="54"/>
      <c r="H37" s="8"/>
    </row>
    <row r="38" spans="1:8" s="100" customFormat="1" ht="17.149999999999999" customHeight="1" x14ac:dyDescent="0.35">
      <c r="A38" s="65" t="s">
        <v>114</v>
      </c>
      <c r="B38" s="33">
        <v>500778</v>
      </c>
      <c r="C38" s="33">
        <v>654875</v>
      </c>
      <c r="D38" s="33">
        <f t="shared" si="1"/>
        <v>1155653</v>
      </c>
      <c r="E38" s="90" t="s">
        <v>115</v>
      </c>
      <c r="F38" s="128"/>
      <c r="G38" s="54"/>
      <c r="H38" s="8"/>
    </row>
    <row r="39" spans="1:8" s="100" customFormat="1" ht="22.4" customHeight="1" x14ac:dyDescent="0.35">
      <c r="A39" s="65" t="s">
        <v>116</v>
      </c>
      <c r="B39" s="33">
        <v>440559</v>
      </c>
      <c r="C39" s="33">
        <v>544126</v>
      </c>
      <c r="D39" s="33">
        <f t="shared" si="1"/>
        <v>984685</v>
      </c>
      <c r="E39" s="90" t="s">
        <v>117</v>
      </c>
      <c r="F39" s="128"/>
      <c r="G39" s="54"/>
      <c r="H39" s="8"/>
    </row>
    <row r="40" spans="1:8" s="100" customFormat="1" ht="17.149999999999999" customHeight="1" x14ac:dyDescent="0.35">
      <c r="A40" s="65" t="s">
        <v>118</v>
      </c>
      <c r="B40" s="33">
        <v>54982</v>
      </c>
      <c r="C40" s="33">
        <v>80108</v>
      </c>
      <c r="D40" s="33">
        <f t="shared" si="1"/>
        <v>135090</v>
      </c>
      <c r="E40" s="90"/>
      <c r="F40" s="128"/>
      <c r="G40" s="54"/>
      <c r="H40" s="8"/>
    </row>
    <row r="41" spans="1:8" s="100" customFormat="1" ht="17.149999999999999" customHeight="1" x14ac:dyDescent="0.35">
      <c r="A41" s="65" t="s">
        <v>119</v>
      </c>
      <c r="B41" s="33">
        <v>371274</v>
      </c>
      <c r="C41" s="33">
        <v>488899</v>
      </c>
      <c r="D41" s="33">
        <f t="shared" si="1"/>
        <v>860173</v>
      </c>
      <c r="E41" s="90" t="s">
        <v>138</v>
      </c>
      <c r="F41" s="128"/>
      <c r="G41" s="54"/>
      <c r="H41" s="8"/>
    </row>
    <row r="42" spans="1:8" s="100" customFormat="1" ht="17.149999999999999" customHeight="1" x14ac:dyDescent="0.35">
      <c r="A42" s="65" t="s">
        <v>120</v>
      </c>
      <c r="B42" s="33">
        <v>413849</v>
      </c>
      <c r="C42" s="33">
        <v>560930</v>
      </c>
      <c r="D42" s="33">
        <f t="shared" si="1"/>
        <v>974779</v>
      </c>
      <c r="E42" s="90"/>
      <c r="F42" s="128"/>
      <c r="G42" s="54"/>
      <c r="H42" s="8"/>
    </row>
    <row r="43" spans="1:8" s="100" customFormat="1" ht="22.4" customHeight="1" x14ac:dyDescent="0.35">
      <c r="A43" s="65" t="s">
        <v>122</v>
      </c>
      <c r="B43" s="33">
        <v>307194</v>
      </c>
      <c r="C43" s="33">
        <v>435799</v>
      </c>
      <c r="D43" s="33">
        <f t="shared" si="1"/>
        <v>742993</v>
      </c>
      <c r="E43" s="90"/>
      <c r="F43" s="128"/>
      <c r="G43" s="54"/>
      <c r="H43" s="8"/>
    </row>
    <row r="44" spans="1:8" s="100" customFormat="1" ht="16.5" customHeight="1" x14ac:dyDescent="0.35">
      <c r="A44" s="65" t="s">
        <v>124</v>
      </c>
      <c r="B44" s="33">
        <v>408930</v>
      </c>
      <c r="C44" s="33">
        <v>570822</v>
      </c>
      <c r="D44" s="33">
        <f t="shared" si="1"/>
        <v>979752</v>
      </c>
      <c r="E44" s="90"/>
      <c r="F44" s="128"/>
      <c r="G44" s="15"/>
      <c r="H44" s="8"/>
    </row>
    <row r="45" spans="1:8" s="100" customFormat="1" ht="16.5" customHeight="1" x14ac:dyDescent="0.35">
      <c r="A45" s="65" t="s">
        <v>126</v>
      </c>
      <c r="B45" s="33">
        <v>358776</v>
      </c>
      <c r="C45" s="33">
        <v>518212</v>
      </c>
      <c r="D45" s="33">
        <f t="shared" si="1"/>
        <v>876988</v>
      </c>
      <c r="E45" s="198" t="s">
        <v>139</v>
      </c>
      <c r="F45" s="128"/>
      <c r="G45" s="54"/>
      <c r="H45" s="15"/>
    </row>
    <row r="46" spans="1:8" s="100" customFormat="1" ht="16.5" customHeight="1" x14ac:dyDescent="0.35">
      <c r="A46" s="199" t="s">
        <v>128</v>
      </c>
      <c r="B46" s="200">
        <v>342038</v>
      </c>
      <c r="C46" s="200">
        <v>491679</v>
      </c>
      <c r="D46" s="200">
        <f>Table2[[#This Row],[Gas]]+Table2[[#This Row],[Electricity]]</f>
        <v>833717</v>
      </c>
      <c r="E46" s="201"/>
      <c r="F46" s="128"/>
      <c r="G46" s="54"/>
      <c r="H46" s="15"/>
    </row>
    <row r="47" spans="1:8" s="100" customFormat="1" ht="17.149999999999999" customHeight="1" thickBot="1" x14ac:dyDescent="0.4">
      <c r="A47" s="65" t="s">
        <v>75</v>
      </c>
      <c r="B47" s="197">
        <f>SUM(B8:B46)</f>
        <v>10732625</v>
      </c>
      <c r="C47" s="197">
        <f>SUM(C8:C46)</f>
        <v>14208089</v>
      </c>
      <c r="D47" s="197">
        <f>SUM(D8:D46)</f>
        <v>24940714</v>
      </c>
      <c r="E47" s="198"/>
      <c r="F47" s="129"/>
      <c r="G47" s="54"/>
      <c r="H47" s="15"/>
    </row>
    <row r="48" spans="1:8" s="100" customFormat="1" ht="17.149999999999999" customHeight="1" x14ac:dyDescent="0.35">
      <c r="B48" s="49"/>
      <c r="C48" s="26"/>
      <c r="D48" s="26"/>
      <c r="E48" s="87"/>
      <c r="F48" s="15"/>
      <c r="G48" s="54"/>
      <c r="H48" s="15"/>
    </row>
    <row r="49" spans="2:8" s="100" customFormat="1" ht="17.149999999999999" customHeight="1" x14ac:dyDescent="0.35">
      <c r="B49" s="96"/>
      <c r="C49" s="104"/>
      <c r="D49" s="178"/>
      <c r="E49" s="92"/>
      <c r="F49" s="15"/>
      <c r="G49" s="54"/>
      <c r="H49" s="15"/>
    </row>
    <row r="50" spans="2:8" s="100" customFormat="1" ht="17.149999999999999" customHeight="1" x14ac:dyDescent="0.35">
      <c r="B50" s="96"/>
      <c r="C50" s="178"/>
      <c r="D50" s="104"/>
      <c r="E50" s="92"/>
      <c r="F50" s="130"/>
      <c r="G50" s="54"/>
      <c r="H50" s="15"/>
    </row>
    <row r="51" spans="2:8" s="100" customFormat="1" ht="17.149999999999999" customHeight="1" x14ac:dyDescent="0.35">
      <c r="B51" s="103"/>
      <c r="C51" s="178"/>
      <c r="D51" s="104"/>
      <c r="E51" s="88"/>
      <c r="F51" s="124"/>
      <c r="G51" s="54"/>
      <c r="H51" s="15"/>
    </row>
    <row r="52" spans="2:8" s="100" customFormat="1" ht="17.149999999999999" customHeight="1" x14ac:dyDescent="0.35">
      <c r="B52" s="103"/>
      <c r="C52" s="110"/>
      <c r="D52" s="110"/>
      <c r="E52" s="89"/>
      <c r="F52" s="132"/>
      <c r="G52" s="132"/>
      <c r="H52" s="132"/>
    </row>
    <row r="53" spans="2:8" s="100" customFormat="1" ht="17.149999999999999" customHeight="1" x14ac:dyDescent="0.35">
      <c r="B53" s="103"/>
      <c r="C53" s="104"/>
      <c r="D53" s="104"/>
      <c r="E53" s="92"/>
    </row>
    <row r="54" spans="2:8" s="100" customFormat="1" ht="17.149999999999999" customHeight="1" x14ac:dyDescent="0.35">
      <c r="B54" s="103"/>
      <c r="C54" s="104"/>
      <c r="D54" s="104"/>
      <c r="E54" s="92"/>
    </row>
    <row r="55" spans="2:8" ht="17.149999999999999" customHeight="1" x14ac:dyDescent="0.35">
      <c r="B55" s="103"/>
      <c r="C55" s="104"/>
      <c r="D55" s="104"/>
      <c r="E55" s="92"/>
    </row>
    <row r="56" spans="2:8" ht="17.149999999999999" customHeight="1" x14ac:dyDescent="0.35">
      <c r="B56" s="103"/>
      <c r="C56" s="100"/>
      <c r="D56" s="100"/>
      <c r="E56" s="68"/>
    </row>
    <row r="57" spans="2:8" ht="17.149999999999999" customHeight="1" x14ac:dyDescent="0.35">
      <c r="B57" s="10"/>
      <c r="C57" s="100"/>
      <c r="D57" s="100"/>
      <c r="E57" s="68"/>
    </row>
    <row r="58" spans="2:8" ht="15.75" customHeight="1" x14ac:dyDescent="0.35">
      <c r="B58" s="10"/>
    </row>
    <row r="59" spans="2:8" ht="15.75" customHeight="1" x14ac:dyDescent="0.35">
      <c r="B59" s="10"/>
    </row>
    <row r="60" spans="2:8" ht="15.75" customHeight="1" x14ac:dyDescent="0.35">
      <c r="B60" s="10"/>
    </row>
    <row r="61" spans="2:8" ht="17.149999999999999" customHeight="1" x14ac:dyDescent="0.35">
      <c r="B61" s="10"/>
      <c r="C61" s="11"/>
      <c r="D61" s="11"/>
      <c r="F61" s="11"/>
      <c r="G61" s="11"/>
      <c r="H61" s="11"/>
    </row>
    <row r="62" spans="2:8" ht="17.149999999999999" customHeight="1" x14ac:dyDescent="0.35">
      <c r="B62" s="10"/>
    </row>
    <row r="63" spans="2:8" ht="17.149999999999999" customHeight="1" x14ac:dyDescent="0.35">
      <c r="B63" s="96"/>
    </row>
    <row r="64" spans="2:8" ht="17.149999999999999" customHeight="1" x14ac:dyDescent="0.35">
      <c r="B64" s="96"/>
    </row>
  </sheetData>
  <phoneticPr fontId="16" type="noConversion"/>
  <pageMargins left="0.7" right="0.7" top="0.75" bottom="0.75" header="0.3" footer="0.3"/>
  <pageSetup paperSize="9" scale="64"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pageSetUpPr fitToPage="1"/>
  </sheetPr>
  <dimension ref="A1:P63"/>
  <sheetViews>
    <sheetView showGridLines="0" zoomScaleNormal="100" workbookViewId="0">
      <pane xSplit="1" ySplit="8" topLeftCell="B9" activePane="bottomRight" state="frozen"/>
      <selection pane="topRight"/>
      <selection pane="bottomLeft"/>
      <selection pane="bottomRight"/>
    </sheetView>
  </sheetViews>
  <sheetFormatPr defaultColWidth="9.1796875" defaultRowHeight="17.149999999999999" customHeight="1" x14ac:dyDescent="0.35"/>
  <cols>
    <col min="1" max="1" width="13.26953125" style="12" customWidth="1"/>
    <col min="2" max="2" width="13.26953125" style="1" customWidth="1"/>
    <col min="3" max="3" width="12.81640625" style="1" customWidth="1"/>
    <col min="4" max="4" width="12" style="1" customWidth="1"/>
    <col min="5" max="5" width="11.81640625" style="1" customWidth="1"/>
    <col min="6" max="6" width="21" style="1" customWidth="1"/>
    <col min="7" max="7" width="13.1796875" style="1" customWidth="1"/>
    <col min="8" max="8" width="12" style="1" customWidth="1"/>
    <col min="9" max="9" width="12.54296875" style="1" customWidth="1"/>
    <col min="10" max="10" width="17.54296875" style="1" customWidth="1"/>
    <col min="11" max="11" width="12.453125" style="1" customWidth="1"/>
    <col min="12" max="12" width="11.81640625" style="1" customWidth="1"/>
    <col min="13" max="13" width="13.26953125" style="1" customWidth="1"/>
    <col min="14" max="14" width="14.54296875" style="1" customWidth="1"/>
    <col min="15" max="15" width="48.26953125" style="1" customWidth="1"/>
    <col min="16" max="16" width="12.81640625" style="12" bestFit="1" customWidth="1"/>
    <col min="17" max="16384" width="9.1796875" style="12"/>
  </cols>
  <sheetData>
    <row r="1" spans="1:15" ht="25.5" customHeight="1" x14ac:dyDescent="0.35">
      <c r="A1" s="182" t="s">
        <v>140</v>
      </c>
    </row>
    <row r="2" spans="1:15" ht="17.149999999999999" customHeight="1" x14ac:dyDescent="0.35">
      <c r="A2" s="75" t="s">
        <v>60</v>
      </c>
    </row>
    <row r="3" spans="1:15" ht="17.149999999999999" customHeight="1" x14ac:dyDescent="0.35">
      <c r="A3" s="75" t="s">
        <v>31</v>
      </c>
    </row>
    <row r="4" spans="1:15" s="161" customFormat="1" ht="17.149999999999999" customHeight="1" x14ac:dyDescent="0.35">
      <c r="A4" s="75" t="s">
        <v>62</v>
      </c>
      <c r="B4" s="160"/>
      <c r="C4" s="137"/>
      <c r="D4" s="29"/>
      <c r="E4" s="29"/>
      <c r="F4" s="30"/>
    </row>
    <row r="5" spans="1:15" ht="17.149999999999999" customHeight="1" x14ac:dyDescent="0.35">
      <c r="A5" s="75" t="s">
        <v>141</v>
      </c>
    </row>
    <row r="6" spans="1:15" ht="17.149999999999999" customHeight="1" x14ac:dyDescent="0.35">
      <c r="A6" s="75" t="s">
        <v>63</v>
      </c>
    </row>
    <row r="7" spans="1:15" ht="17.149999999999999" customHeight="1" x14ac:dyDescent="0.35">
      <c r="A7" s="84" t="s">
        <v>64</v>
      </c>
    </row>
    <row r="8" spans="1:15" ht="77.25" customHeight="1" x14ac:dyDescent="0.35">
      <c r="A8" s="148" t="s">
        <v>65</v>
      </c>
      <c r="B8" s="72" t="s">
        <v>66</v>
      </c>
      <c r="C8" s="72" t="s">
        <v>67</v>
      </c>
      <c r="D8" s="72" t="s">
        <v>142</v>
      </c>
      <c r="E8" s="72" t="s">
        <v>68</v>
      </c>
      <c r="F8" s="72" t="s">
        <v>143</v>
      </c>
      <c r="G8" s="72" t="s">
        <v>70</v>
      </c>
      <c r="H8" s="72" t="s">
        <v>144</v>
      </c>
      <c r="I8" s="72" t="s">
        <v>145</v>
      </c>
      <c r="J8" s="72" t="s">
        <v>146</v>
      </c>
      <c r="K8" s="72" t="s">
        <v>147</v>
      </c>
      <c r="L8" s="72" t="s">
        <v>148</v>
      </c>
      <c r="M8" s="72" t="s">
        <v>74</v>
      </c>
      <c r="N8" s="149" t="s">
        <v>75</v>
      </c>
      <c r="O8" s="148" t="s">
        <v>22</v>
      </c>
    </row>
    <row r="9" spans="1:15" ht="17.149999999999999" customHeight="1" x14ac:dyDescent="0.35">
      <c r="A9" s="140" t="s">
        <v>76</v>
      </c>
      <c r="B9" s="181">
        <v>0</v>
      </c>
      <c r="C9" s="33"/>
      <c r="D9" s="33">
        <v>10038</v>
      </c>
      <c r="E9" s="33">
        <v>553631</v>
      </c>
      <c r="F9" s="181">
        <v>0</v>
      </c>
      <c r="G9" s="33"/>
      <c r="H9" s="33">
        <v>354969</v>
      </c>
      <c r="I9" s="33">
        <v>1771055</v>
      </c>
      <c r="J9" s="181">
        <f t="shared" ref="J9:J33" si="0">B9+F9</f>
        <v>0</v>
      </c>
      <c r="K9" s="33"/>
      <c r="L9" s="33">
        <f t="shared" ref="L9:L21" si="1">D9+H9</f>
        <v>365007</v>
      </c>
      <c r="M9" s="33">
        <f t="shared" ref="M9:M22" si="2">E9+I9</f>
        <v>2324686</v>
      </c>
      <c r="N9" s="33">
        <f>J9+L9+M9</f>
        <v>2689693</v>
      </c>
      <c r="O9" s="141"/>
    </row>
    <row r="10" spans="1:15" ht="17.149999999999999" customHeight="1" x14ac:dyDescent="0.35">
      <c r="A10" s="140" t="s">
        <v>77</v>
      </c>
      <c r="B10" s="181">
        <v>0</v>
      </c>
      <c r="C10" s="33"/>
      <c r="D10" s="33">
        <v>9290</v>
      </c>
      <c r="E10" s="33">
        <v>559271</v>
      </c>
      <c r="F10" s="181">
        <v>0</v>
      </c>
      <c r="G10" s="33"/>
      <c r="H10" s="33">
        <v>444943</v>
      </c>
      <c r="I10" s="33">
        <v>1864295</v>
      </c>
      <c r="J10" s="181">
        <f t="shared" si="0"/>
        <v>0</v>
      </c>
      <c r="K10" s="33"/>
      <c r="L10" s="33">
        <f t="shared" si="1"/>
        <v>454233</v>
      </c>
      <c r="M10" s="33">
        <f t="shared" si="2"/>
        <v>2423566</v>
      </c>
      <c r="N10" s="33">
        <f t="shared" ref="N10:N33" si="3">J10+L10+M10</f>
        <v>2877799</v>
      </c>
      <c r="O10" s="141"/>
    </row>
    <row r="11" spans="1:15" ht="22.4" customHeight="1" x14ac:dyDescent="0.35">
      <c r="A11" s="140" t="s">
        <v>78</v>
      </c>
      <c r="B11" s="181">
        <v>0</v>
      </c>
      <c r="C11" s="33"/>
      <c r="D11" s="33">
        <v>10109</v>
      </c>
      <c r="E11" s="33">
        <v>536022</v>
      </c>
      <c r="F11" s="181">
        <v>0</v>
      </c>
      <c r="G11" s="33"/>
      <c r="H11" s="33">
        <v>500960</v>
      </c>
      <c r="I11" s="33">
        <v>1832983</v>
      </c>
      <c r="J11" s="181">
        <f t="shared" si="0"/>
        <v>0</v>
      </c>
      <c r="K11" s="33"/>
      <c r="L11" s="33">
        <f t="shared" si="1"/>
        <v>511069</v>
      </c>
      <c r="M11" s="33">
        <f t="shared" si="2"/>
        <v>2369005</v>
      </c>
      <c r="N11" s="33">
        <f t="shared" si="3"/>
        <v>2880074</v>
      </c>
      <c r="O11" s="141"/>
    </row>
    <row r="12" spans="1:15" ht="17.149999999999999" customHeight="1" x14ac:dyDescent="0.35">
      <c r="A12" s="140" t="s">
        <v>79</v>
      </c>
      <c r="B12" s="181">
        <v>0</v>
      </c>
      <c r="C12" s="33"/>
      <c r="D12" s="33">
        <v>10603</v>
      </c>
      <c r="E12" s="33">
        <v>507974</v>
      </c>
      <c r="F12" s="181">
        <v>0</v>
      </c>
      <c r="G12" s="33"/>
      <c r="H12" s="33">
        <v>509436</v>
      </c>
      <c r="I12" s="33">
        <v>1790147</v>
      </c>
      <c r="J12" s="181">
        <f t="shared" si="0"/>
        <v>0</v>
      </c>
      <c r="K12" s="33"/>
      <c r="L12" s="33">
        <f t="shared" si="1"/>
        <v>520039</v>
      </c>
      <c r="M12" s="33">
        <f t="shared" si="2"/>
        <v>2298121</v>
      </c>
      <c r="N12" s="33">
        <f t="shared" si="3"/>
        <v>2818160</v>
      </c>
      <c r="O12" s="141"/>
    </row>
    <row r="13" spans="1:15" ht="17.149999999999999" customHeight="1" x14ac:dyDescent="0.35">
      <c r="A13" s="140" t="s">
        <v>80</v>
      </c>
      <c r="B13" s="181">
        <v>0</v>
      </c>
      <c r="C13" s="33"/>
      <c r="D13" s="33">
        <v>10778</v>
      </c>
      <c r="E13" s="33">
        <v>488142</v>
      </c>
      <c r="F13" s="33">
        <v>946</v>
      </c>
      <c r="G13" s="33"/>
      <c r="H13" s="33">
        <v>496810</v>
      </c>
      <c r="I13" s="33">
        <v>1819499</v>
      </c>
      <c r="J13" s="33">
        <f t="shared" si="0"/>
        <v>946</v>
      </c>
      <c r="K13" s="33"/>
      <c r="L13" s="33">
        <f t="shared" si="1"/>
        <v>507588</v>
      </c>
      <c r="M13" s="33">
        <f t="shared" si="2"/>
        <v>2307641</v>
      </c>
      <c r="N13" s="33">
        <f t="shared" si="3"/>
        <v>2816175</v>
      </c>
      <c r="O13" s="141"/>
    </row>
    <row r="14" spans="1:15" ht="17.149999999999999" customHeight="1" x14ac:dyDescent="0.35">
      <c r="A14" s="140" t="s">
        <v>81</v>
      </c>
      <c r="B14" s="181">
        <v>0</v>
      </c>
      <c r="C14" s="33"/>
      <c r="D14" s="33">
        <v>10535</v>
      </c>
      <c r="E14" s="33">
        <v>482251</v>
      </c>
      <c r="F14" s="33">
        <v>3536</v>
      </c>
      <c r="G14" s="33"/>
      <c r="H14" s="33">
        <v>515107</v>
      </c>
      <c r="I14" s="33">
        <v>1824847</v>
      </c>
      <c r="J14" s="33">
        <f t="shared" si="0"/>
        <v>3536</v>
      </c>
      <c r="K14" s="33"/>
      <c r="L14" s="33">
        <f t="shared" si="1"/>
        <v>525642</v>
      </c>
      <c r="M14" s="33">
        <f t="shared" si="2"/>
        <v>2307098</v>
      </c>
      <c r="N14" s="33">
        <f t="shared" si="3"/>
        <v>2836276</v>
      </c>
      <c r="O14" s="141" t="s">
        <v>82</v>
      </c>
    </row>
    <row r="15" spans="1:15" ht="22.4" customHeight="1" x14ac:dyDescent="0.35">
      <c r="A15" s="140" t="s">
        <v>83</v>
      </c>
      <c r="B15" s="181">
        <v>0</v>
      </c>
      <c r="C15" s="33"/>
      <c r="D15" s="33">
        <v>10530</v>
      </c>
      <c r="E15" s="33">
        <v>480223</v>
      </c>
      <c r="F15" s="33">
        <v>4777</v>
      </c>
      <c r="G15" s="33"/>
      <c r="H15" s="33">
        <v>471484</v>
      </c>
      <c r="I15" s="33">
        <v>1782186</v>
      </c>
      <c r="J15" s="33">
        <f t="shared" si="0"/>
        <v>4777</v>
      </c>
      <c r="K15" s="33"/>
      <c r="L15" s="33">
        <f t="shared" si="1"/>
        <v>482014</v>
      </c>
      <c r="M15" s="33">
        <f t="shared" si="2"/>
        <v>2262409</v>
      </c>
      <c r="N15" s="33">
        <f t="shared" si="3"/>
        <v>2749200</v>
      </c>
      <c r="O15" s="141"/>
    </row>
    <row r="16" spans="1:15" ht="17.149999999999999" customHeight="1" x14ac:dyDescent="0.35">
      <c r="A16" s="140" t="s">
        <v>84</v>
      </c>
      <c r="B16" s="181">
        <v>0</v>
      </c>
      <c r="C16" s="33"/>
      <c r="D16" s="33">
        <v>10078</v>
      </c>
      <c r="E16" s="33">
        <v>484537</v>
      </c>
      <c r="F16" s="33">
        <v>6214</v>
      </c>
      <c r="G16" s="33"/>
      <c r="H16" s="33">
        <v>477395</v>
      </c>
      <c r="I16" s="33">
        <v>1763237</v>
      </c>
      <c r="J16" s="33">
        <f t="shared" si="0"/>
        <v>6214</v>
      </c>
      <c r="K16" s="33"/>
      <c r="L16" s="33">
        <f t="shared" si="1"/>
        <v>487473</v>
      </c>
      <c r="M16" s="33">
        <f t="shared" si="2"/>
        <v>2247774</v>
      </c>
      <c r="N16" s="33">
        <f t="shared" si="3"/>
        <v>2741461</v>
      </c>
      <c r="O16" s="141"/>
    </row>
    <row r="17" spans="1:15" s="13" customFormat="1" ht="17.149999999999999" customHeight="1" x14ac:dyDescent="0.35">
      <c r="A17" s="140" t="s">
        <v>136</v>
      </c>
      <c r="B17" s="181">
        <v>0</v>
      </c>
      <c r="C17" s="33"/>
      <c r="D17" s="33">
        <v>13224</v>
      </c>
      <c r="E17" s="33">
        <v>491553</v>
      </c>
      <c r="F17" s="33">
        <v>7211</v>
      </c>
      <c r="G17" s="33"/>
      <c r="H17" s="33">
        <v>494900</v>
      </c>
      <c r="I17" s="33">
        <v>1712572</v>
      </c>
      <c r="J17" s="33">
        <f t="shared" si="0"/>
        <v>7211</v>
      </c>
      <c r="K17" s="33"/>
      <c r="L17" s="33">
        <f t="shared" si="1"/>
        <v>508124</v>
      </c>
      <c r="M17" s="33">
        <f t="shared" si="2"/>
        <v>2204125</v>
      </c>
      <c r="N17" s="33">
        <f t="shared" si="3"/>
        <v>2719460</v>
      </c>
      <c r="O17" s="141"/>
    </row>
    <row r="18" spans="1:15" s="13" customFormat="1" ht="17.149999999999999" customHeight="1" x14ac:dyDescent="0.35">
      <c r="A18" s="140" t="s">
        <v>86</v>
      </c>
      <c r="B18" s="33">
        <v>27</v>
      </c>
      <c r="C18" s="33"/>
      <c r="D18" s="33">
        <v>15089</v>
      </c>
      <c r="E18" s="33">
        <v>487946</v>
      </c>
      <c r="F18" s="33">
        <v>7743</v>
      </c>
      <c r="G18" s="33"/>
      <c r="H18" s="33">
        <v>498719</v>
      </c>
      <c r="I18" s="33">
        <v>1709367</v>
      </c>
      <c r="J18" s="33">
        <f t="shared" si="0"/>
        <v>7770</v>
      </c>
      <c r="K18" s="33"/>
      <c r="L18" s="33">
        <f t="shared" si="1"/>
        <v>513808</v>
      </c>
      <c r="M18" s="33">
        <f t="shared" si="2"/>
        <v>2197313</v>
      </c>
      <c r="N18" s="33">
        <f t="shared" si="3"/>
        <v>2718891</v>
      </c>
      <c r="O18" s="141"/>
    </row>
    <row r="19" spans="1:15" s="13" customFormat="1" ht="22.4" customHeight="1" x14ac:dyDescent="0.35">
      <c r="A19" s="140" t="s">
        <v>87</v>
      </c>
      <c r="B19" s="33">
        <v>95</v>
      </c>
      <c r="C19" s="33"/>
      <c r="D19" s="33">
        <v>18587</v>
      </c>
      <c r="E19" s="33">
        <v>472710</v>
      </c>
      <c r="F19" s="33">
        <v>8331</v>
      </c>
      <c r="G19" s="33"/>
      <c r="H19" s="33">
        <v>509224</v>
      </c>
      <c r="I19" s="33">
        <v>1696853</v>
      </c>
      <c r="J19" s="33">
        <f t="shared" si="0"/>
        <v>8426</v>
      </c>
      <c r="K19" s="33"/>
      <c r="L19" s="33">
        <f t="shared" si="1"/>
        <v>527811</v>
      </c>
      <c r="M19" s="33">
        <f t="shared" si="2"/>
        <v>2169563</v>
      </c>
      <c r="N19" s="33">
        <f t="shared" si="3"/>
        <v>2705800</v>
      </c>
      <c r="O19" s="141" t="s">
        <v>88</v>
      </c>
    </row>
    <row r="20" spans="1:15" s="13" customFormat="1" ht="17.149999999999999" customHeight="1" x14ac:dyDescent="0.35">
      <c r="A20" s="140" t="s">
        <v>89</v>
      </c>
      <c r="B20" s="33">
        <v>227</v>
      </c>
      <c r="C20" s="33"/>
      <c r="D20" s="33">
        <v>20742</v>
      </c>
      <c r="E20" s="33">
        <v>464729</v>
      </c>
      <c r="F20" s="33">
        <v>9575</v>
      </c>
      <c r="G20" s="33"/>
      <c r="H20" s="33">
        <v>507897</v>
      </c>
      <c r="I20" s="33">
        <v>1709885</v>
      </c>
      <c r="J20" s="33">
        <f t="shared" si="0"/>
        <v>9802</v>
      </c>
      <c r="K20" s="33"/>
      <c r="L20" s="33">
        <f t="shared" si="1"/>
        <v>528639</v>
      </c>
      <c r="M20" s="33">
        <f t="shared" si="2"/>
        <v>2174614</v>
      </c>
      <c r="N20" s="33">
        <f t="shared" si="3"/>
        <v>2713055</v>
      </c>
      <c r="O20" s="141"/>
    </row>
    <row r="21" spans="1:15" s="13" customFormat="1" ht="17.149999999999999" customHeight="1" x14ac:dyDescent="0.35">
      <c r="A21" s="140" t="s">
        <v>90</v>
      </c>
      <c r="B21" s="33">
        <v>438</v>
      </c>
      <c r="C21" s="33"/>
      <c r="D21" s="33">
        <v>28498</v>
      </c>
      <c r="E21" s="33">
        <v>452597</v>
      </c>
      <c r="F21" s="33">
        <v>12023</v>
      </c>
      <c r="G21" s="33"/>
      <c r="H21" s="33">
        <v>508808</v>
      </c>
      <c r="I21" s="33">
        <v>1672772</v>
      </c>
      <c r="J21" s="33">
        <f t="shared" si="0"/>
        <v>12461</v>
      </c>
      <c r="K21" s="33"/>
      <c r="L21" s="33">
        <f t="shared" si="1"/>
        <v>537306</v>
      </c>
      <c r="M21" s="33">
        <f t="shared" si="2"/>
        <v>2125369</v>
      </c>
      <c r="N21" s="33">
        <f t="shared" si="3"/>
        <v>2675136</v>
      </c>
      <c r="O21" s="141"/>
    </row>
    <row r="22" spans="1:15" s="13" customFormat="1" ht="17.149999999999999" customHeight="1" x14ac:dyDescent="0.35">
      <c r="A22" s="140" t="s">
        <v>91</v>
      </c>
      <c r="B22" s="33">
        <v>732</v>
      </c>
      <c r="C22" s="33"/>
      <c r="D22" s="33">
        <v>36622</v>
      </c>
      <c r="E22" s="33">
        <v>433795</v>
      </c>
      <c r="F22" s="33">
        <v>14914</v>
      </c>
      <c r="G22" s="33"/>
      <c r="H22" s="33">
        <v>473677</v>
      </c>
      <c r="I22" s="33">
        <v>1662092</v>
      </c>
      <c r="J22" s="33">
        <f t="shared" si="0"/>
        <v>15646</v>
      </c>
      <c r="K22" s="33"/>
      <c r="L22" s="33">
        <f t="shared" ref="L22:L33" si="4">D22+H22</f>
        <v>510299</v>
      </c>
      <c r="M22" s="33">
        <f t="shared" si="2"/>
        <v>2095887</v>
      </c>
      <c r="N22" s="33">
        <v>2621832</v>
      </c>
      <c r="O22" s="141"/>
    </row>
    <row r="23" spans="1:15" s="13" customFormat="1" ht="22.4" customHeight="1" x14ac:dyDescent="0.35">
      <c r="A23" s="140" t="s">
        <v>92</v>
      </c>
      <c r="B23" s="33">
        <v>928</v>
      </c>
      <c r="C23" s="33"/>
      <c r="D23" s="33">
        <v>43416</v>
      </c>
      <c r="E23" s="33">
        <v>420271</v>
      </c>
      <c r="F23" s="33">
        <v>18140</v>
      </c>
      <c r="G23" s="33"/>
      <c r="H23" s="33">
        <v>506830</v>
      </c>
      <c r="I23" s="33">
        <v>1630752</v>
      </c>
      <c r="J23" s="33">
        <f t="shared" si="0"/>
        <v>19068</v>
      </c>
      <c r="K23" s="33"/>
      <c r="L23" s="33">
        <f t="shared" si="4"/>
        <v>550246</v>
      </c>
      <c r="M23" s="33">
        <f t="shared" ref="M23:M33" si="5">E23+I23</f>
        <v>2051023</v>
      </c>
      <c r="N23" s="33">
        <f t="shared" si="3"/>
        <v>2620337</v>
      </c>
      <c r="O23" s="141" t="s">
        <v>93</v>
      </c>
    </row>
    <row r="24" spans="1:15" s="13" customFormat="1" ht="17.149999999999999" customHeight="1" x14ac:dyDescent="0.35">
      <c r="A24" s="140" t="s">
        <v>94</v>
      </c>
      <c r="B24" s="33">
        <v>1134</v>
      </c>
      <c r="C24" s="33"/>
      <c r="D24" s="33">
        <v>47130</v>
      </c>
      <c r="E24" s="33">
        <v>420117</v>
      </c>
      <c r="F24" s="33">
        <v>22466</v>
      </c>
      <c r="G24" s="33"/>
      <c r="H24" s="33">
        <v>506304</v>
      </c>
      <c r="I24" s="33">
        <v>1659163</v>
      </c>
      <c r="J24" s="33">
        <f t="shared" si="0"/>
        <v>23600</v>
      </c>
      <c r="K24" s="33"/>
      <c r="L24" s="33">
        <f t="shared" si="4"/>
        <v>553434</v>
      </c>
      <c r="M24" s="33">
        <f t="shared" si="5"/>
        <v>2079280</v>
      </c>
      <c r="N24" s="33">
        <f t="shared" si="3"/>
        <v>2656314</v>
      </c>
      <c r="O24" s="141" t="s">
        <v>95</v>
      </c>
    </row>
    <row r="25" spans="1:15" s="14" customFormat="1" ht="17.149999999999999" customHeight="1" x14ac:dyDescent="0.35">
      <c r="A25" s="140" t="s">
        <v>96</v>
      </c>
      <c r="B25" s="33">
        <v>1370</v>
      </c>
      <c r="C25" s="33"/>
      <c r="D25" s="33">
        <v>46537</v>
      </c>
      <c r="E25" s="33">
        <v>417299</v>
      </c>
      <c r="F25" s="33">
        <v>27373</v>
      </c>
      <c r="G25" s="33"/>
      <c r="H25" s="33">
        <v>488088</v>
      </c>
      <c r="I25" s="33">
        <v>1605549</v>
      </c>
      <c r="J25" s="33">
        <f t="shared" si="0"/>
        <v>28743</v>
      </c>
      <c r="K25" s="33"/>
      <c r="L25" s="33">
        <f t="shared" si="4"/>
        <v>534625</v>
      </c>
      <c r="M25" s="33">
        <f t="shared" si="5"/>
        <v>2022848</v>
      </c>
      <c r="N25" s="33">
        <f t="shared" si="3"/>
        <v>2586216</v>
      </c>
      <c r="O25" s="141"/>
    </row>
    <row r="26" spans="1:15" s="14" customFormat="1" ht="17.149999999999999" customHeight="1" x14ac:dyDescent="0.35">
      <c r="A26" s="140" t="s">
        <v>97</v>
      </c>
      <c r="B26" s="33">
        <v>1545</v>
      </c>
      <c r="C26" s="33"/>
      <c r="D26" s="33">
        <v>50314</v>
      </c>
      <c r="E26" s="33">
        <v>406541</v>
      </c>
      <c r="F26" s="33">
        <v>32252</v>
      </c>
      <c r="G26" s="33"/>
      <c r="H26" s="33">
        <v>498756</v>
      </c>
      <c r="I26" s="33">
        <v>1589466</v>
      </c>
      <c r="J26" s="33">
        <f t="shared" si="0"/>
        <v>33797</v>
      </c>
      <c r="K26" s="33"/>
      <c r="L26" s="33">
        <f t="shared" si="4"/>
        <v>549070</v>
      </c>
      <c r="M26" s="33">
        <f t="shared" si="5"/>
        <v>1996007</v>
      </c>
      <c r="N26" s="33">
        <f t="shared" si="3"/>
        <v>2578874</v>
      </c>
      <c r="O26" s="141" t="s">
        <v>98</v>
      </c>
    </row>
    <row r="27" spans="1:15" s="14" customFormat="1" ht="22.4" customHeight="1" x14ac:dyDescent="0.35">
      <c r="A27" s="140" t="s">
        <v>99</v>
      </c>
      <c r="B27" s="33">
        <v>1768</v>
      </c>
      <c r="C27" s="33"/>
      <c r="D27" s="33">
        <v>54295</v>
      </c>
      <c r="E27" s="33">
        <v>397035</v>
      </c>
      <c r="F27" s="33">
        <v>36672</v>
      </c>
      <c r="G27" s="33"/>
      <c r="H27" s="33">
        <v>497092</v>
      </c>
      <c r="I27" s="33">
        <v>1549754</v>
      </c>
      <c r="J27" s="33">
        <f t="shared" si="0"/>
        <v>38440</v>
      </c>
      <c r="K27" s="33"/>
      <c r="L27" s="33">
        <f t="shared" si="4"/>
        <v>551387</v>
      </c>
      <c r="M27" s="33">
        <f t="shared" si="5"/>
        <v>1946789</v>
      </c>
      <c r="N27" s="33">
        <f t="shared" si="3"/>
        <v>2536616</v>
      </c>
      <c r="O27" s="141"/>
    </row>
    <row r="28" spans="1:15" s="14" customFormat="1" ht="17.149999999999999" customHeight="1" x14ac:dyDescent="0.35">
      <c r="A28" s="140" t="s">
        <v>100</v>
      </c>
      <c r="B28" s="33">
        <v>2021</v>
      </c>
      <c r="C28" s="33"/>
      <c r="D28" s="33">
        <v>53702</v>
      </c>
      <c r="E28" s="33">
        <v>382946</v>
      </c>
      <c r="F28" s="33">
        <v>40271</v>
      </c>
      <c r="G28" s="33"/>
      <c r="H28" s="33">
        <v>498456</v>
      </c>
      <c r="I28" s="33">
        <v>1527968</v>
      </c>
      <c r="J28" s="33">
        <f t="shared" si="0"/>
        <v>42292</v>
      </c>
      <c r="K28" s="33"/>
      <c r="L28" s="33">
        <f t="shared" si="4"/>
        <v>552158</v>
      </c>
      <c r="M28" s="33">
        <f t="shared" si="5"/>
        <v>1910914</v>
      </c>
      <c r="N28" s="33">
        <f t="shared" si="3"/>
        <v>2505364</v>
      </c>
      <c r="O28" s="141"/>
    </row>
    <row r="29" spans="1:15" s="14" customFormat="1" ht="17.149999999999999" customHeight="1" x14ac:dyDescent="0.35">
      <c r="A29" s="140" t="s">
        <v>101</v>
      </c>
      <c r="B29" s="33">
        <v>2096</v>
      </c>
      <c r="C29" s="33"/>
      <c r="D29" s="33">
        <v>52906</v>
      </c>
      <c r="E29" s="33">
        <v>375435</v>
      </c>
      <c r="F29" s="33">
        <v>43888</v>
      </c>
      <c r="G29" s="33"/>
      <c r="H29" s="33">
        <v>500089</v>
      </c>
      <c r="I29" s="33">
        <v>1486995</v>
      </c>
      <c r="J29" s="33">
        <f t="shared" si="0"/>
        <v>45984</v>
      </c>
      <c r="K29" s="33"/>
      <c r="L29" s="33">
        <f t="shared" si="4"/>
        <v>552995</v>
      </c>
      <c r="M29" s="33">
        <f t="shared" si="5"/>
        <v>1862430</v>
      </c>
      <c r="N29" s="33">
        <f t="shared" si="3"/>
        <v>2461409</v>
      </c>
      <c r="O29" s="141"/>
    </row>
    <row r="30" spans="1:15" s="14" customFormat="1" ht="17.149999999999999" customHeight="1" x14ac:dyDescent="0.35">
      <c r="A30" s="140" t="s">
        <v>102</v>
      </c>
      <c r="B30" s="33">
        <v>2334</v>
      </c>
      <c r="C30" s="33"/>
      <c r="D30" s="33">
        <v>59889</v>
      </c>
      <c r="E30" s="33">
        <v>353981</v>
      </c>
      <c r="F30" s="33">
        <v>49546</v>
      </c>
      <c r="G30" s="33"/>
      <c r="H30" s="33">
        <v>525219</v>
      </c>
      <c r="I30" s="33">
        <v>1422472</v>
      </c>
      <c r="J30" s="33">
        <f t="shared" si="0"/>
        <v>51880</v>
      </c>
      <c r="K30" s="33"/>
      <c r="L30" s="33">
        <f t="shared" si="4"/>
        <v>585108</v>
      </c>
      <c r="M30" s="33">
        <f t="shared" si="5"/>
        <v>1776453</v>
      </c>
      <c r="N30" s="33">
        <f t="shared" si="3"/>
        <v>2413441</v>
      </c>
      <c r="O30" s="141" t="s">
        <v>103</v>
      </c>
    </row>
    <row r="31" spans="1:15" s="14" customFormat="1" ht="22.4" customHeight="1" x14ac:dyDescent="0.35">
      <c r="A31" s="140" t="s">
        <v>104</v>
      </c>
      <c r="B31" s="33">
        <v>2433</v>
      </c>
      <c r="C31" s="33"/>
      <c r="D31" s="33">
        <v>60193</v>
      </c>
      <c r="E31" s="33">
        <v>347030</v>
      </c>
      <c r="F31" s="33">
        <v>53546</v>
      </c>
      <c r="G31" s="33"/>
      <c r="H31" s="33">
        <v>513501</v>
      </c>
      <c r="I31" s="33">
        <v>1412164</v>
      </c>
      <c r="J31" s="33">
        <f t="shared" si="0"/>
        <v>55979</v>
      </c>
      <c r="K31" s="33"/>
      <c r="L31" s="33">
        <f t="shared" si="4"/>
        <v>573694</v>
      </c>
      <c r="M31" s="33">
        <f t="shared" si="5"/>
        <v>1759194</v>
      </c>
      <c r="N31" s="33">
        <f t="shared" si="3"/>
        <v>2388867</v>
      </c>
      <c r="O31" s="141" t="s">
        <v>105</v>
      </c>
    </row>
    <row r="32" spans="1:15" s="14" customFormat="1" ht="17.149999999999999" customHeight="1" x14ac:dyDescent="0.35">
      <c r="A32" s="140" t="s">
        <v>106</v>
      </c>
      <c r="B32" s="33">
        <v>2896</v>
      </c>
      <c r="C32" s="33"/>
      <c r="D32" s="33">
        <v>66109</v>
      </c>
      <c r="E32" s="33">
        <v>333247</v>
      </c>
      <c r="F32" s="33">
        <v>57776</v>
      </c>
      <c r="G32" s="33"/>
      <c r="H32" s="33">
        <v>523349</v>
      </c>
      <c r="I32" s="33">
        <v>1393434</v>
      </c>
      <c r="J32" s="33">
        <f t="shared" si="0"/>
        <v>60672</v>
      </c>
      <c r="K32" s="33"/>
      <c r="L32" s="33">
        <f t="shared" si="4"/>
        <v>589458</v>
      </c>
      <c r="M32" s="33">
        <f t="shared" si="5"/>
        <v>1726681</v>
      </c>
      <c r="N32" s="33">
        <f t="shared" si="3"/>
        <v>2376811</v>
      </c>
      <c r="O32" s="141"/>
    </row>
    <row r="33" spans="1:16" s="14" customFormat="1" ht="17.149999999999999" customHeight="1" x14ac:dyDescent="0.35">
      <c r="A33" s="140" t="s">
        <v>107</v>
      </c>
      <c r="B33" s="33">
        <v>3128</v>
      </c>
      <c r="C33" s="33"/>
      <c r="D33" s="33">
        <v>69824</v>
      </c>
      <c r="E33" s="33">
        <v>326669</v>
      </c>
      <c r="F33" s="33">
        <v>60176</v>
      </c>
      <c r="G33" s="33"/>
      <c r="H33" s="33">
        <v>536289</v>
      </c>
      <c r="I33" s="33">
        <v>1368392</v>
      </c>
      <c r="J33" s="33">
        <f t="shared" si="0"/>
        <v>63304</v>
      </c>
      <c r="K33" s="33"/>
      <c r="L33" s="33">
        <f t="shared" si="4"/>
        <v>606113</v>
      </c>
      <c r="M33" s="33">
        <f t="shared" si="5"/>
        <v>1695061</v>
      </c>
      <c r="N33" s="33">
        <f t="shared" si="3"/>
        <v>2364478</v>
      </c>
      <c r="O33" s="141"/>
    </row>
    <row r="34" spans="1:16" s="14" customFormat="1" ht="17.149999999999999" customHeight="1" x14ac:dyDescent="0.35">
      <c r="A34" s="140" t="s">
        <v>108</v>
      </c>
      <c r="B34" s="33">
        <v>3497</v>
      </c>
      <c r="C34" s="33">
        <v>1633</v>
      </c>
      <c r="D34" s="33">
        <v>75817</v>
      </c>
      <c r="E34" s="33">
        <v>319930</v>
      </c>
      <c r="F34" s="33">
        <v>63993</v>
      </c>
      <c r="G34" s="33">
        <v>9826</v>
      </c>
      <c r="H34" s="33">
        <v>535317</v>
      </c>
      <c r="I34" s="33">
        <v>1353378</v>
      </c>
      <c r="J34" s="33">
        <f t="shared" ref="J34:K39" si="6">B34+F34</f>
        <v>67490</v>
      </c>
      <c r="K34" s="33">
        <f t="shared" si="6"/>
        <v>11459</v>
      </c>
      <c r="L34" s="33">
        <f t="shared" ref="L34:L39" si="7">D34+H34</f>
        <v>611134</v>
      </c>
      <c r="M34" s="33">
        <f t="shared" ref="M34:M39" si="8">E34+I34</f>
        <v>1673308</v>
      </c>
      <c r="N34" s="33">
        <f t="shared" ref="N34:N45" si="9">J34+L34+M34+K34</f>
        <v>2363391</v>
      </c>
      <c r="O34" s="141" t="s">
        <v>109</v>
      </c>
    </row>
    <row r="35" spans="1:16" s="14" customFormat="1" ht="22.4" customHeight="1" x14ac:dyDescent="0.35">
      <c r="A35" s="140" t="s">
        <v>110</v>
      </c>
      <c r="B35" s="33">
        <v>3784</v>
      </c>
      <c r="C35" s="33">
        <v>2007</v>
      </c>
      <c r="D35" s="33">
        <v>81648</v>
      </c>
      <c r="E35" s="33">
        <v>323017</v>
      </c>
      <c r="F35" s="33">
        <v>65535</v>
      </c>
      <c r="G35" s="33">
        <v>12272</v>
      </c>
      <c r="H35" s="33">
        <v>561632</v>
      </c>
      <c r="I35" s="33">
        <v>1314367</v>
      </c>
      <c r="J35" s="33">
        <f t="shared" si="6"/>
        <v>69319</v>
      </c>
      <c r="K35" s="33">
        <f t="shared" si="6"/>
        <v>14279</v>
      </c>
      <c r="L35" s="33">
        <f t="shared" si="7"/>
        <v>643280</v>
      </c>
      <c r="M35" s="33">
        <f t="shared" si="8"/>
        <v>1637384</v>
      </c>
      <c r="N35" s="33">
        <f t="shared" si="9"/>
        <v>2364262</v>
      </c>
      <c r="O35" s="141" t="s">
        <v>111</v>
      </c>
    </row>
    <row r="36" spans="1:16" s="14" customFormat="1" ht="17.149999999999999" customHeight="1" x14ac:dyDescent="0.35">
      <c r="A36" s="140" t="s">
        <v>112</v>
      </c>
      <c r="B36" s="33">
        <v>3763</v>
      </c>
      <c r="C36" s="33">
        <v>1810</v>
      </c>
      <c r="D36" s="33">
        <v>89184</v>
      </c>
      <c r="E36" s="33">
        <v>314220</v>
      </c>
      <c r="F36" s="33">
        <v>69195</v>
      </c>
      <c r="G36" s="33">
        <v>14126</v>
      </c>
      <c r="H36" s="33">
        <v>591893</v>
      </c>
      <c r="I36" s="33">
        <v>1209404</v>
      </c>
      <c r="J36" s="33">
        <f t="shared" si="6"/>
        <v>72958</v>
      </c>
      <c r="K36" s="33">
        <f t="shared" si="6"/>
        <v>15936</v>
      </c>
      <c r="L36" s="33">
        <f t="shared" si="7"/>
        <v>681077</v>
      </c>
      <c r="M36" s="33">
        <f t="shared" si="8"/>
        <v>1523624</v>
      </c>
      <c r="N36" s="33">
        <f t="shared" si="9"/>
        <v>2293595</v>
      </c>
      <c r="O36" s="141"/>
    </row>
    <row r="37" spans="1:16" s="14" customFormat="1" ht="17.149999999999999" customHeight="1" x14ac:dyDescent="0.35">
      <c r="A37" s="140" t="s">
        <v>113</v>
      </c>
      <c r="B37" s="33">
        <v>4129</v>
      </c>
      <c r="C37" s="33">
        <v>2008</v>
      </c>
      <c r="D37" s="33">
        <v>90161</v>
      </c>
      <c r="E37" s="33">
        <v>297932</v>
      </c>
      <c r="F37" s="33">
        <v>76497</v>
      </c>
      <c r="G37" s="33">
        <v>15739</v>
      </c>
      <c r="H37" s="33">
        <v>577962</v>
      </c>
      <c r="I37" s="33">
        <v>1225915</v>
      </c>
      <c r="J37" s="33">
        <f t="shared" si="6"/>
        <v>80626</v>
      </c>
      <c r="K37" s="33">
        <f t="shared" si="6"/>
        <v>17747</v>
      </c>
      <c r="L37" s="33">
        <f t="shared" si="7"/>
        <v>668123</v>
      </c>
      <c r="M37" s="33">
        <f t="shared" si="8"/>
        <v>1523847</v>
      </c>
      <c r="N37" s="33">
        <f t="shared" si="9"/>
        <v>2290343</v>
      </c>
      <c r="O37" s="141"/>
      <c r="P37" s="142"/>
    </row>
    <row r="38" spans="1:16" s="14" customFormat="1" ht="17.149999999999999" customHeight="1" x14ac:dyDescent="0.35">
      <c r="A38" s="140" t="s">
        <v>114</v>
      </c>
      <c r="B38" s="33">
        <v>5580</v>
      </c>
      <c r="C38" s="33">
        <v>2117</v>
      </c>
      <c r="D38" s="33">
        <v>152019</v>
      </c>
      <c r="E38" s="33">
        <v>309391</v>
      </c>
      <c r="F38" s="33">
        <v>93322</v>
      </c>
      <c r="G38" s="33">
        <v>14780</v>
      </c>
      <c r="H38" s="33">
        <v>729227</v>
      </c>
      <c r="I38" s="33">
        <v>1317617</v>
      </c>
      <c r="J38" s="33">
        <f t="shared" si="6"/>
        <v>98902</v>
      </c>
      <c r="K38" s="33">
        <f t="shared" si="6"/>
        <v>16897</v>
      </c>
      <c r="L38" s="33">
        <f t="shared" si="7"/>
        <v>881246</v>
      </c>
      <c r="M38" s="33">
        <f t="shared" si="8"/>
        <v>1627008</v>
      </c>
      <c r="N38" s="33">
        <f t="shared" si="9"/>
        <v>2624053</v>
      </c>
      <c r="O38" s="141" t="s">
        <v>115</v>
      </c>
      <c r="P38" s="142"/>
    </row>
    <row r="39" spans="1:16" s="14" customFormat="1" ht="22.4" customHeight="1" x14ac:dyDescent="0.35">
      <c r="A39" s="140" t="s">
        <v>116</v>
      </c>
      <c r="B39" s="33">
        <v>5943</v>
      </c>
      <c r="C39" s="33">
        <v>2406</v>
      </c>
      <c r="D39" s="33">
        <v>157097</v>
      </c>
      <c r="E39" s="33">
        <v>307063</v>
      </c>
      <c r="F39" s="33">
        <v>100622</v>
      </c>
      <c r="G39" s="33">
        <v>16789</v>
      </c>
      <c r="H39" s="33">
        <v>732960</v>
      </c>
      <c r="I39" s="33">
        <v>1291950</v>
      </c>
      <c r="J39" s="33">
        <f t="shared" si="6"/>
        <v>106565</v>
      </c>
      <c r="K39" s="33">
        <f t="shared" si="6"/>
        <v>19195</v>
      </c>
      <c r="L39" s="33">
        <f t="shared" si="7"/>
        <v>890057</v>
      </c>
      <c r="M39" s="33">
        <f t="shared" si="8"/>
        <v>1599013</v>
      </c>
      <c r="N39" s="33">
        <f t="shared" si="9"/>
        <v>2614830</v>
      </c>
      <c r="O39" s="141"/>
      <c r="P39" s="142"/>
    </row>
    <row r="40" spans="1:16" s="14" customFormat="1" ht="17.149999999999999" customHeight="1" x14ac:dyDescent="0.35">
      <c r="A40" s="140" t="s">
        <v>118</v>
      </c>
      <c r="B40" s="33">
        <v>5801</v>
      </c>
      <c r="C40" s="33">
        <v>2428</v>
      </c>
      <c r="D40" s="33">
        <v>162641</v>
      </c>
      <c r="E40" s="33">
        <v>308953</v>
      </c>
      <c r="F40" s="33">
        <v>104910</v>
      </c>
      <c r="G40" s="33">
        <v>16803</v>
      </c>
      <c r="H40" s="33">
        <v>727130</v>
      </c>
      <c r="I40" s="33">
        <v>1283570</v>
      </c>
      <c r="J40" s="33">
        <f t="shared" ref="J40:M45" si="10">B40+F40</f>
        <v>110711</v>
      </c>
      <c r="K40" s="33">
        <f t="shared" si="10"/>
        <v>19231</v>
      </c>
      <c r="L40" s="33">
        <f t="shared" si="10"/>
        <v>889771</v>
      </c>
      <c r="M40" s="33">
        <f t="shared" si="10"/>
        <v>1592523</v>
      </c>
      <c r="N40" s="33">
        <f t="shared" si="9"/>
        <v>2612236</v>
      </c>
      <c r="O40" s="141"/>
      <c r="P40" s="142"/>
    </row>
    <row r="41" spans="1:16" s="14" customFormat="1" ht="17.149999999999999" customHeight="1" x14ac:dyDescent="0.35">
      <c r="A41" s="140" t="s">
        <v>119</v>
      </c>
      <c r="B41" s="33">
        <v>6189</v>
      </c>
      <c r="C41" s="33">
        <v>3820</v>
      </c>
      <c r="D41" s="33">
        <v>159450</v>
      </c>
      <c r="E41" s="33">
        <v>305917</v>
      </c>
      <c r="F41" s="33">
        <v>114664</v>
      </c>
      <c r="G41" s="33">
        <v>21167</v>
      </c>
      <c r="H41" s="33">
        <v>720357</v>
      </c>
      <c r="I41" s="33">
        <v>1257819</v>
      </c>
      <c r="J41" s="33">
        <f t="shared" si="10"/>
        <v>120853</v>
      </c>
      <c r="K41" s="33">
        <f t="shared" si="10"/>
        <v>24987</v>
      </c>
      <c r="L41" s="33">
        <f t="shared" si="10"/>
        <v>879807</v>
      </c>
      <c r="M41" s="33">
        <f t="shared" si="10"/>
        <v>1563736</v>
      </c>
      <c r="N41" s="33">
        <f t="shared" si="9"/>
        <v>2589383</v>
      </c>
      <c r="O41" s="141"/>
      <c r="P41" s="142"/>
    </row>
    <row r="42" spans="1:16" s="14" customFormat="1" ht="17.149999999999999" customHeight="1" x14ac:dyDescent="0.35">
      <c r="A42" s="140" t="s">
        <v>120</v>
      </c>
      <c r="B42" s="33">
        <v>6059</v>
      </c>
      <c r="C42" s="33">
        <v>4021</v>
      </c>
      <c r="D42" s="33">
        <v>143072</v>
      </c>
      <c r="E42" s="33">
        <v>317310</v>
      </c>
      <c r="F42" s="33">
        <v>126565</v>
      </c>
      <c r="G42" s="33">
        <v>24180</v>
      </c>
      <c r="H42" s="33">
        <v>753146</v>
      </c>
      <c r="I42" s="33">
        <v>1187461</v>
      </c>
      <c r="J42" s="33">
        <f t="shared" si="10"/>
        <v>132624</v>
      </c>
      <c r="K42" s="33">
        <f t="shared" si="10"/>
        <v>28201</v>
      </c>
      <c r="L42" s="33">
        <f t="shared" si="10"/>
        <v>896218</v>
      </c>
      <c r="M42" s="33">
        <f t="shared" si="10"/>
        <v>1504771</v>
      </c>
      <c r="N42" s="33">
        <f t="shared" si="9"/>
        <v>2561814</v>
      </c>
      <c r="O42" s="141" t="s">
        <v>121</v>
      </c>
      <c r="P42" s="142"/>
    </row>
    <row r="43" spans="1:16" s="14" customFormat="1" ht="22.4" customHeight="1" x14ac:dyDescent="0.35">
      <c r="A43" s="140" t="s">
        <v>122</v>
      </c>
      <c r="B43" s="33">
        <v>6905</v>
      </c>
      <c r="C43" s="33">
        <v>4570</v>
      </c>
      <c r="D43" s="33">
        <v>137706</v>
      </c>
      <c r="E43" s="33">
        <v>319102</v>
      </c>
      <c r="F43" s="33">
        <v>143303</v>
      </c>
      <c r="G43" s="33">
        <v>24917</v>
      </c>
      <c r="H43" s="33">
        <v>758510</v>
      </c>
      <c r="I43" s="33">
        <v>1155308</v>
      </c>
      <c r="J43" s="33">
        <f t="shared" si="10"/>
        <v>150208</v>
      </c>
      <c r="K43" s="33">
        <f t="shared" si="10"/>
        <v>29487</v>
      </c>
      <c r="L43" s="33">
        <f t="shared" si="10"/>
        <v>896216</v>
      </c>
      <c r="M43" s="33">
        <f t="shared" si="10"/>
        <v>1474410</v>
      </c>
      <c r="N43" s="33">
        <f t="shared" si="9"/>
        <v>2550321</v>
      </c>
      <c r="O43" s="141" t="s">
        <v>149</v>
      </c>
      <c r="P43" s="142"/>
    </row>
    <row r="44" spans="1:16" s="14" customFormat="1" ht="16.5" customHeight="1" x14ac:dyDescent="0.35">
      <c r="A44" s="140" t="s">
        <v>124</v>
      </c>
      <c r="B44" s="33">
        <v>8418</v>
      </c>
      <c r="C44" s="33">
        <v>4969</v>
      </c>
      <c r="D44" s="33">
        <v>143600</v>
      </c>
      <c r="E44" s="33">
        <v>307275</v>
      </c>
      <c r="F44" s="33">
        <v>158339</v>
      </c>
      <c r="G44" s="33">
        <v>32560</v>
      </c>
      <c r="H44" s="33">
        <v>764427</v>
      </c>
      <c r="I44" s="33">
        <v>1119936</v>
      </c>
      <c r="J44" s="33">
        <f t="shared" si="10"/>
        <v>166757</v>
      </c>
      <c r="K44" s="33">
        <f t="shared" si="10"/>
        <v>37529</v>
      </c>
      <c r="L44" s="33">
        <f t="shared" si="10"/>
        <v>908027</v>
      </c>
      <c r="M44" s="33">
        <f t="shared" si="10"/>
        <v>1427211</v>
      </c>
      <c r="N44" s="33">
        <f t="shared" si="9"/>
        <v>2539524</v>
      </c>
      <c r="O44" s="141" t="s">
        <v>150</v>
      </c>
      <c r="P44" s="142"/>
    </row>
    <row r="45" spans="1:16" s="14" customFormat="1" ht="16.5" customHeight="1" x14ac:dyDescent="0.35">
      <c r="A45" s="140" t="s">
        <v>126</v>
      </c>
      <c r="B45" s="32">
        <v>9272</v>
      </c>
      <c r="C45" s="32">
        <v>5903</v>
      </c>
      <c r="D45" s="32">
        <v>145601</v>
      </c>
      <c r="E45" s="32">
        <v>302028</v>
      </c>
      <c r="F45" s="32">
        <v>168968</v>
      </c>
      <c r="G45" s="32">
        <v>45664</v>
      </c>
      <c r="H45" s="32">
        <v>800299</v>
      </c>
      <c r="I45" s="32">
        <v>1068397</v>
      </c>
      <c r="J45" s="33">
        <f t="shared" si="10"/>
        <v>178240</v>
      </c>
      <c r="K45" s="33">
        <f t="shared" si="10"/>
        <v>51567</v>
      </c>
      <c r="L45" s="33">
        <f t="shared" si="10"/>
        <v>945900</v>
      </c>
      <c r="M45" s="33">
        <f t="shared" si="10"/>
        <v>1370425</v>
      </c>
      <c r="N45" s="33">
        <f t="shared" si="9"/>
        <v>2546132</v>
      </c>
      <c r="O45" s="141" t="s">
        <v>151</v>
      </c>
    </row>
    <row r="46" spans="1:16" s="14" customFormat="1" ht="16.5" customHeight="1" x14ac:dyDescent="0.35">
      <c r="A46" s="140" t="s">
        <v>128</v>
      </c>
      <c r="B46" s="33">
        <v>11836</v>
      </c>
      <c r="C46" s="33">
        <v>4354</v>
      </c>
      <c r="D46" s="33">
        <v>147037</v>
      </c>
      <c r="E46" s="33">
        <v>305410</v>
      </c>
      <c r="F46" s="33">
        <v>208517</v>
      </c>
      <c r="G46" s="33">
        <v>25042</v>
      </c>
      <c r="H46" s="33">
        <v>791224</v>
      </c>
      <c r="I46" s="33">
        <v>1076167</v>
      </c>
      <c r="J46" s="33">
        <f t="shared" ref="J46" si="11">B46+F46</f>
        <v>220353</v>
      </c>
      <c r="K46" s="33">
        <f t="shared" ref="K46" si="12">C46+G46</f>
        <v>29396</v>
      </c>
      <c r="L46" s="33">
        <f t="shared" ref="L46" si="13">D46+H46</f>
        <v>938261</v>
      </c>
      <c r="M46" s="33">
        <f t="shared" ref="M46" si="14">E46+I46</f>
        <v>1381577</v>
      </c>
      <c r="N46" s="33">
        <f t="shared" ref="N46" si="15">J46+L46+M46+K46</f>
        <v>2569587</v>
      </c>
      <c r="O46" s="76" t="s">
        <v>129</v>
      </c>
    </row>
    <row r="47" spans="1:16" s="14" customFormat="1" ht="17.149999999999999" customHeight="1" x14ac:dyDescent="0.35">
      <c r="A47" s="49"/>
      <c r="B47" s="94"/>
      <c r="C47" s="112"/>
      <c r="D47" s="94"/>
      <c r="E47" s="94"/>
      <c r="F47" s="94"/>
      <c r="G47" s="94"/>
      <c r="H47" s="94"/>
      <c r="I47" s="94"/>
      <c r="J47" s="166"/>
      <c r="K47" s="166"/>
      <c r="L47" s="166"/>
      <c r="M47" s="94"/>
      <c r="N47" s="94"/>
      <c r="O47" s="94"/>
    </row>
    <row r="48" spans="1:16" s="14" customFormat="1" ht="17.149999999999999" customHeight="1" x14ac:dyDescent="0.35">
      <c r="A48" s="96"/>
      <c r="B48" s="94"/>
      <c r="C48" s="112"/>
      <c r="D48" s="94"/>
      <c r="E48" s="94"/>
      <c r="F48" s="94"/>
      <c r="G48" s="94"/>
      <c r="H48" s="94"/>
      <c r="I48" s="94"/>
      <c r="J48" s="94"/>
      <c r="K48" s="94"/>
      <c r="L48" s="94"/>
      <c r="M48" s="94"/>
      <c r="N48" s="207"/>
      <c r="O48" s="143"/>
      <c r="P48" s="144"/>
    </row>
    <row r="49" spans="1:16" s="14" customFormat="1" ht="17.149999999999999" customHeight="1" x14ac:dyDescent="0.35">
      <c r="A49" s="145"/>
      <c r="B49" s="94"/>
      <c r="C49" s="112"/>
      <c r="D49" s="94"/>
      <c r="E49" s="94"/>
      <c r="F49" s="94"/>
      <c r="G49" s="94"/>
      <c r="H49" s="94"/>
      <c r="I49" s="94"/>
      <c r="J49" s="94"/>
      <c r="K49" s="94"/>
      <c r="L49" s="112"/>
      <c r="M49" s="112"/>
      <c r="N49" s="207"/>
      <c r="O49" s="112"/>
      <c r="P49" s="144"/>
    </row>
    <row r="50" spans="1:16" s="14" customFormat="1" ht="17.149999999999999" customHeight="1" x14ac:dyDescent="0.35">
      <c r="A50" s="1"/>
      <c r="B50" s="111"/>
      <c r="C50" s="112"/>
      <c r="D50" s="94"/>
      <c r="E50" s="94"/>
      <c r="F50" s="112"/>
      <c r="G50" s="112"/>
      <c r="H50" s="94"/>
      <c r="I50" s="94"/>
      <c r="J50" s="94"/>
      <c r="K50" s="208"/>
      <c r="L50" s="94"/>
      <c r="M50" s="94"/>
      <c r="N50" s="94"/>
      <c r="O50" s="94"/>
      <c r="P50" s="144"/>
    </row>
    <row r="51" spans="1:16" s="14" customFormat="1" ht="17.149999999999999" customHeight="1" x14ac:dyDescent="0.35">
      <c r="A51" s="93"/>
      <c r="B51" s="94"/>
      <c r="C51" s="94"/>
      <c r="D51" s="94"/>
      <c r="E51" s="94"/>
      <c r="F51" s="94"/>
      <c r="G51" s="94"/>
      <c r="H51" s="94"/>
      <c r="I51" s="94"/>
      <c r="J51" s="111"/>
      <c r="K51" s="22"/>
      <c r="L51" s="94"/>
      <c r="M51" s="94"/>
      <c r="N51" s="94"/>
      <c r="O51" s="94"/>
      <c r="P51" s="144"/>
    </row>
    <row r="52" spans="1:16" s="14" customFormat="1" ht="17.149999999999999" customHeight="1" x14ac:dyDescent="0.35">
      <c r="A52" s="93"/>
      <c r="B52" s="94"/>
      <c r="C52" s="94"/>
      <c r="D52" s="94"/>
      <c r="E52" s="94"/>
      <c r="F52" s="94"/>
      <c r="G52" s="94"/>
      <c r="H52" s="94"/>
      <c r="I52" s="94"/>
      <c r="J52" s="94"/>
      <c r="K52" s="22"/>
      <c r="L52" s="112"/>
      <c r="M52" s="112"/>
      <c r="N52" s="94"/>
      <c r="O52" s="94"/>
      <c r="P52" s="144"/>
    </row>
    <row r="53" spans="1:16" s="14" customFormat="1" ht="17.149999999999999" customHeight="1" x14ac:dyDescent="0.35">
      <c r="A53" s="93"/>
      <c r="B53" s="94"/>
      <c r="C53" s="94"/>
      <c r="D53" s="94"/>
      <c r="E53" s="94"/>
      <c r="F53" s="94"/>
      <c r="G53" s="94"/>
      <c r="H53" s="94"/>
      <c r="I53" s="94"/>
      <c r="J53" s="94"/>
      <c r="K53" s="22"/>
      <c r="L53" s="94"/>
      <c r="M53" s="94"/>
      <c r="N53" s="94"/>
      <c r="O53" s="94"/>
      <c r="P53" s="144"/>
    </row>
    <row r="54" spans="1:16" ht="17.149999999999999" customHeight="1" x14ac:dyDescent="0.35">
      <c r="A54" s="1"/>
      <c r="B54" s="94"/>
      <c r="C54" s="94"/>
      <c r="D54" s="94"/>
      <c r="E54" s="94"/>
      <c r="F54" s="94"/>
      <c r="G54" s="94"/>
      <c r="H54" s="94"/>
      <c r="I54" s="94"/>
      <c r="J54" s="94"/>
      <c r="K54" s="94"/>
      <c r="L54" s="94"/>
      <c r="M54" s="94"/>
      <c r="N54" s="94"/>
      <c r="O54" s="94"/>
      <c r="P54" s="144"/>
    </row>
    <row r="55" spans="1:16" ht="17.149999999999999" customHeight="1" x14ac:dyDescent="0.35">
      <c r="A55" s="93"/>
      <c r="B55" s="146"/>
      <c r="C55" s="146"/>
      <c r="D55" s="146"/>
      <c r="E55" s="146"/>
      <c r="F55" s="146"/>
      <c r="G55" s="146"/>
      <c r="H55" s="146"/>
      <c r="I55" s="146"/>
      <c r="J55" s="146"/>
      <c r="K55" s="146"/>
      <c r="L55" s="94"/>
      <c r="M55" s="146"/>
      <c r="N55" s="146"/>
      <c r="O55" s="146"/>
      <c r="P55" s="144"/>
    </row>
    <row r="56" spans="1:16" ht="17.149999999999999" customHeight="1" x14ac:dyDescent="0.35">
      <c r="A56" s="93"/>
      <c r="B56" s="147"/>
      <c r="C56" s="147"/>
      <c r="D56" s="147"/>
      <c r="E56" s="147"/>
      <c r="F56" s="147"/>
      <c r="G56" s="147"/>
      <c r="H56" s="147"/>
      <c r="I56" s="147"/>
      <c r="J56" s="147"/>
      <c r="K56" s="147"/>
      <c r="L56" s="94"/>
      <c r="M56" s="147"/>
      <c r="P56" s="144"/>
    </row>
    <row r="57" spans="1:16" ht="17.149999999999999" customHeight="1" x14ac:dyDescent="0.35">
      <c r="A57" s="145"/>
    </row>
    <row r="58" spans="1:16" ht="17.149999999999999" customHeight="1" x14ac:dyDescent="0.35">
      <c r="A58" s="10"/>
    </row>
    <row r="59" spans="1:16" ht="17.149999999999999" customHeight="1" x14ac:dyDescent="0.35">
      <c r="A59" s="10"/>
    </row>
    <row r="60" spans="1:16" ht="17.149999999999999" customHeight="1" x14ac:dyDescent="0.35">
      <c r="A60" s="10"/>
    </row>
    <row r="61" spans="1:16" ht="17.149999999999999" customHeight="1" x14ac:dyDescent="0.35">
      <c r="A61" s="10"/>
      <c r="L61" s="12"/>
      <c r="M61" s="12"/>
      <c r="N61" s="12"/>
      <c r="O61" s="12"/>
    </row>
    <row r="62" spans="1:16" ht="17.149999999999999" customHeight="1" x14ac:dyDescent="0.35">
      <c r="A62" s="95"/>
    </row>
    <row r="63" spans="1:16" ht="17.149999999999999" customHeight="1" x14ac:dyDescent="0.35">
      <c r="A63" s="95"/>
    </row>
  </sheetData>
  <phoneticPr fontId="16" type="noConversion"/>
  <pageMargins left="0.7" right="0.7" top="0.75" bottom="0.75" header="0.3" footer="0.3"/>
  <pageSetup paperSize="9" scale="45"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pageSetUpPr fitToPage="1"/>
  </sheetPr>
  <dimension ref="A1:J62"/>
  <sheetViews>
    <sheetView showGridLines="0" workbookViewId="0">
      <pane xSplit="1" ySplit="7" topLeftCell="B8" activePane="bottomRight" state="frozen"/>
      <selection pane="topRight"/>
      <selection pane="bottomLeft"/>
      <selection pane="bottomRight"/>
    </sheetView>
  </sheetViews>
  <sheetFormatPr defaultColWidth="9.1796875" defaultRowHeight="17.149999999999999" customHeight="1" x14ac:dyDescent="0.35"/>
  <cols>
    <col min="1" max="1" width="13.26953125" style="97" customWidth="1"/>
    <col min="2" max="3" width="10.1796875" style="97" customWidth="1"/>
    <col min="4" max="4" width="17.26953125" style="97" customWidth="1"/>
    <col min="5" max="5" width="11" style="97" customWidth="1"/>
    <col min="6" max="6" width="18.1796875" style="97" customWidth="1"/>
    <col min="7" max="7" width="9.81640625" style="97" customWidth="1"/>
    <col min="8" max="8" width="11.453125" style="97" customWidth="1"/>
    <col min="9" max="9" width="62.54296875" style="97" customWidth="1"/>
    <col min="10" max="10" width="20.54296875" style="97" customWidth="1"/>
    <col min="11" max="16384" width="9.1796875" style="97"/>
  </cols>
  <sheetData>
    <row r="1" spans="1:10" ht="25.5" customHeight="1" x14ac:dyDescent="0.35">
      <c r="A1" s="182" t="s">
        <v>152</v>
      </c>
    </row>
    <row r="2" spans="1:10" ht="17.149999999999999" customHeight="1" x14ac:dyDescent="0.35">
      <c r="A2" s="75" t="s">
        <v>60</v>
      </c>
    </row>
    <row r="3" spans="1:10" ht="17.149999999999999" customHeight="1" x14ac:dyDescent="0.35">
      <c r="A3" s="75" t="s">
        <v>153</v>
      </c>
    </row>
    <row r="4" spans="1:10" s="161" customFormat="1" ht="17.149999999999999" customHeight="1" x14ac:dyDescent="0.35">
      <c r="A4" s="75" t="s">
        <v>62</v>
      </c>
      <c r="B4" s="160"/>
      <c r="C4" s="137"/>
      <c r="D4" s="29"/>
      <c r="E4" s="29"/>
      <c r="F4" s="30"/>
    </row>
    <row r="5" spans="1:10" ht="17.149999999999999" customHeight="1" x14ac:dyDescent="0.35">
      <c r="A5" s="75" t="s">
        <v>63</v>
      </c>
    </row>
    <row r="6" spans="1:10" ht="17.149999999999999" customHeight="1" x14ac:dyDescent="0.35">
      <c r="A6" s="84" t="s">
        <v>64</v>
      </c>
    </row>
    <row r="7" spans="1:10" ht="61.5" customHeight="1" x14ac:dyDescent="0.35">
      <c r="A7" s="77" t="s">
        <v>65</v>
      </c>
      <c r="B7" s="73" t="s">
        <v>154</v>
      </c>
      <c r="C7" s="154" t="s">
        <v>155</v>
      </c>
      <c r="D7" s="154" t="s">
        <v>156</v>
      </c>
      <c r="E7" s="154" t="s">
        <v>157</v>
      </c>
      <c r="F7" s="154" t="s">
        <v>158</v>
      </c>
      <c r="G7" s="154" t="s">
        <v>159</v>
      </c>
      <c r="H7" s="73" t="s">
        <v>160</v>
      </c>
      <c r="I7" s="77" t="s">
        <v>22</v>
      </c>
    </row>
    <row r="8" spans="1:10" ht="17.149999999999999" customHeight="1" x14ac:dyDescent="0.35">
      <c r="A8" s="65" t="s">
        <v>134</v>
      </c>
      <c r="B8" s="181">
        <v>0</v>
      </c>
      <c r="C8" s="33">
        <v>9865</v>
      </c>
      <c r="D8" s="181">
        <v>0</v>
      </c>
      <c r="E8" s="33">
        <v>320499</v>
      </c>
      <c r="F8" s="181">
        <f t="shared" ref="F8:F37" si="0">B8+D8</f>
        <v>0</v>
      </c>
      <c r="G8" s="33">
        <f t="shared" ref="G8:G37" si="1">C8+E8</f>
        <v>330364</v>
      </c>
      <c r="H8" s="33">
        <f>F8+G8</f>
        <v>330364</v>
      </c>
      <c r="I8" s="85" t="s">
        <v>161</v>
      </c>
      <c r="J8" s="15"/>
    </row>
    <row r="9" spans="1:10" ht="17.149999999999999" customHeight="1" x14ac:dyDescent="0.35">
      <c r="A9" s="65" t="s">
        <v>76</v>
      </c>
      <c r="B9" s="181">
        <v>0</v>
      </c>
      <c r="C9" s="33">
        <v>186</v>
      </c>
      <c r="D9" s="181">
        <v>0</v>
      </c>
      <c r="E9" s="33">
        <v>35455</v>
      </c>
      <c r="F9" s="181">
        <f t="shared" si="0"/>
        <v>0</v>
      </c>
      <c r="G9" s="33">
        <f t="shared" si="1"/>
        <v>35641</v>
      </c>
      <c r="H9" s="33">
        <f t="shared" ref="H9:H37" si="2">F9+G9</f>
        <v>35641</v>
      </c>
      <c r="I9" s="151"/>
      <c r="J9" s="15"/>
    </row>
    <row r="10" spans="1:10" ht="17.149999999999999" customHeight="1" x14ac:dyDescent="0.35">
      <c r="A10" s="65" t="s">
        <v>77</v>
      </c>
      <c r="B10" s="181">
        <v>0</v>
      </c>
      <c r="C10" s="33">
        <v>144</v>
      </c>
      <c r="D10" s="181">
        <v>0</v>
      </c>
      <c r="E10" s="33">
        <v>35834</v>
      </c>
      <c r="F10" s="181">
        <f t="shared" si="0"/>
        <v>0</v>
      </c>
      <c r="G10" s="33">
        <f t="shared" si="1"/>
        <v>35978</v>
      </c>
      <c r="H10" s="33">
        <f t="shared" si="2"/>
        <v>35978</v>
      </c>
      <c r="I10" s="151"/>
      <c r="J10" s="15"/>
    </row>
    <row r="11" spans="1:10" ht="22.4" customHeight="1" x14ac:dyDescent="0.35">
      <c r="A11" s="65" t="s">
        <v>78</v>
      </c>
      <c r="B11" s="181">
        <v>0</v>
      </c>
      <c r="C11" s="33">
        <v>1321</v>
      </c>
      <c r="D11" s="181">
        <v>0</v>
      </c>
      <c r="E11" s="33">
        <v>32529</v>
      </c>
      <c r="F11" s="181">
        <f t="shared" si="0"/>
        <v>0</v>
      </c>
      <c r="G11" s="33">
        <f t="shared" si="1"/>
        <v>33850</v>
      </c>
      <c r="H11" s="33">
        <f t="shared" si="2"/>
        <v>33850</v>
      </c>
      <c r="I11" s="151"/>
      <c r="J11" s="15"/>
    </row>
    <row r="12" spans="1:10" ht="17.149999999999999" customHeight="1" x14ac:dyDescent="0.35">
      <c r="A12" s="65" t="s">
        <v>79</v>
      </c>
      <c r="B12" s="181">
        <v>0</v>
      </c>
      <c r="C12" s="33">
        <v>290</v>
      </c>
      <c r="D12" s="181">
        <v>0</v>
      </c>
      <c r="E12" s="33">
        <v>28722</v>
      </c>
      <c r="F12" s="181">
        <f t="shared" si="0"/>
        <v>0</v>
      </c>
      <c r="G12" s="33">
        <f t="shared" si="1"/>
        <v>29012</v>
      </c>
      <c r="H12" s="33">
        <f t="shared" si="2"/>
        <v>29012</v>
      </c>
      <c r="I12" s="151"/>
      <c r="J12" s="15"/>
    </row>
    <row r="13" spans="1:10" ht="17.149999999999999" customHeight="1" x14ac:dyDescent="0.35">
      <c r="A13" s="65" t="s">
        <v>80</v>
      </c>
      <c r="B13" s="181">
        <v>0</v>
      </c>
      <c r="C13" s="33">
        <v>60</v>
      </c>
      <c r="D13" s="33">
        <v>946</v>
      </c>
      <c r="E13" s="33">
        <v>24189</v>
      </c>
      <c r="F13" s="33">
        <f t="shared" si="0"/>
        <v>946</v>
      </c>
      <c r="G13" s="33">
        <f t="shared" si="1"/>
        <v>24249</v>
      </c>
      <c r="H13" s="33">
        <f t="shared" si="2"/>
        <v>25195</v>
      </c>
      <c r="I13" s="151"/>
      <c r="J13" s="15"/>
    </row>
    <row r="14" spans="1:10" ht="17.149999999999999" customHeight="1" x14ac:dyDescent="0.35">
      <c r="A14" s="65" t="s">
        <v>81</v>
      </c>
      <c r="B14" s="181">
        <v>0</v>
      </c>
      <c r="C14" s="33">
        <v>184</v>
      </c>
      <c r="D14" s="33">
        <v>2590</v>
      </c>
      <c r="E14" s="33">
        <v>28300</v>
      </c>
      <c r="F14" s="33">
        <f t="shared" si="0"/>
        <v>2590</v>
      </c>
      <c r="G14" s="33">
        <f t="shared" si="1"/>
        <v>28484</v>
      </c>
      <c r="H14" s="33">
        <f t="shared" si="2"/>
        <v>31074</v>
      </c>
      <c r="I14" s="151" t="s">
        <v>82</v>
      </c>
      <c r="J14" s="15"/>
    </row>
    <row r="15" spans="1:10" ht="22.4" customHeight="1" x14ac:dyDescent="0.35">
      <c r="A15" s="65" t="s">
        <v>83</v>
      </c>
      <c r="B15" s="181">
        <v>0</v>
      </c>
      <c r="C15" s="33">
        <v>24</v>
      </c>
      <c r="D15" s="33">
        <v>2175</v>
      </c>
      <c r="E15" s="33">
        <v>17332</v>
      </c>
      <c r="F15" s="33">
        <f t="shared" si="0"/>
        <v>2175</v>
      </c>
      <c r="G15" s="33">
        <f t="shared" si="1"/>
        <v>17356</v>
      </c>
      <c r="H15" s="33">
        <f t="shared" si="2"/>
        <v>19531</v>
      </c>
      <c r="I15" s="151"/>
      <c r="J15" s="15"/>
    </row>
    <row r="16" spans="1:10" ht="17.149999999999999" customHeight="1" x14ac:dyDescent="0.35">
      <c r="A16" s="65" t="s">
        <v>84</v>
      </c>
      <c r="B16" s="181">
        <v>0</v>
      </c>
      <c r="C16" s="33">
        <v>59</v>
      </c>
      <c r="D16" s="33">
        <v>1445</v>
      </c>
      <c r="E16" s="33">
        <v>10152</v>
      </c>
      <c r="F16" s="33">
        <f t="shared" si="0"/>
        <v>1445</v>
      </c>
      <c r="G16" s="33">
        <f t="shared" si="1"/>
        <v>10211</v>
      </c>
      <c r="H16" s="33">
        <f t="shared" si="2"/>
        <v>11656</v>
      </c>
      <c r="I16" s="151"/>
      <c r="J16" s="15"/>
    </row>
    <row r="17" spans="1:10" ht="17.149999999999999" customHeight="1" x14ac:dyDescent="0.35">
      <c r="A17" s="65" t="s">
        <v>136</v>
      </c>
      <c r="B17" s="181">
        <v>0</v>
      </c>
      <c r="C17" s="33">
        <v>647</v>
      </c>
      <c r="D17" s="33">
        <v>714</v>
      </c>
      <c r="E17" s="33">
        <v>14700</v>
      </c>
      <c r="F17" s="33">
        <f t="shared" si="0"/>
        <v>714</v>
      </c>
      <c r="G17" s="33">
        <f t="shared" si="1"/>
        <v>15347</v>
      </c>
      <c r="H17" s="33">
        <f t="shared" si="2"/>
        <v>16061</v>
      </c>
      <c r="I17" s="151"/>
      <c r="J17" s="15"/>
    </row>
    <row r="18" spans="1:10" ht="17.149999999999999" customHeight="1" x14ac:dyDescent="0.35">
      <c r="A18" s="65" t="s">
        <v>86</v>
      </c>
      <c r="B18" s="33">
        <v>30</v>
      </c>
      <c r="C18" s="33">
        <v>1786</v>
      </c>
      <c r="D18" s="33">
        <v>1214</v>
      </c>
      <c r="E18" s="33">
        <v>15955</v>
      </c>
      <c r="F18" s="33">
        <f t="shared" si="0"/>
        <v>1244</v>
      </c>
      <c r="G18" s="33">
        <f t="shared" si="1"/>
        <v>17741</v>
      </c>
      <c r="H18" s="33">
        <f t="shared" si="2"/>
        <v>18985</v>
      </c>
      <c r="I18" s="151"/>
      <c r="J18" s="15"/>
    </row>
    <row r="19" spans="1:10" s="101" customFormat="1" ht="22.4" customHeight="1" x14ac:dyDescent="0.35">
      <c r="A19" s="65" t="s">
        <v>87</v>
      </c>
      <c r="B19" s="33">
        <v>72</v>
      </c>
      <c r="C19" s="33">
        <v>2497</v>
      </c>
      <c r="D19" s="33">
        <v>1369</v>
      </c>
      <c r="E19" s="33">
        <v>11534</v>
      </c>
      <c r="F19" s="33">
        <f t="shared" si="0"/>
        <v>1441</v>
      </c>
      <c r="G19" s="33">
        <f t="shared" si="1"/>
        <v>14031</v>
      </c>
      <c r="H19" s="33">
        <f t="shared" si="2"/>
        <v>15472</v>
      </c>
      <c r="I19" s="151" t="s">
        <v>88</v>
      </c>
      <c r="J19" s="15"/>
    </row>
    <row r="20" spans="1:10" s="101" customFormat="1" ht="17.149999999999999" customHeight="1" x14ac:dyDescent="0.35">
      <c r="A20" s="65" t="s">
        <v>89</v>
      </c>
      <c r="B20" s="33">
        <v>129</v>
      </c>
      <c r="C20" s="33">
        <v>4323</v>
      </c>
      <c r="D20" s="33">
        <v>2137</v>
      </c>
      <c r="E20" s="33">
        <v>12073</v>
      </c>
      <c r="F20" s="33">
        <f t="shared" si="0"/>
        <v>2266</v>
      </c>
      <c r="G20" s="33">
        <f t="shared" si="1"/>
        <v>16396</v>
      </c>
      <c r="H20" s="33">
        <f t="shared" si="2"/>
        <v>18662</v>
      </c>
      <c r="I20" s="151"/>
      <c r="J20" s="15"/>
    </row>
    <row r="21" spans="1:10" s="101" customFormat="1" ht="17.149999999999999" customHeight="1" x14ac:dyDescent="0.35">
      <c r="A21" s="65" t="s">
        <v>90</v>
      </c>
      <c r="B21" s="33">
        <v>202</v>
      </c>
      <c r="C21" s="33">
        <v>6018</v>
      </c>
      <c r="D21" s="33">
        <v>2767</v>
      </c>
      <c r="E21" s="33">
        <v>13888</v>
      </c>
      <c r="F21" s="33">
        <f t="shared" si="0"/>
        <v>2969</v>
      </c>
      <c r="G21" s="33">
        <f t="shared" si="1"/>
        <v>19906</v>
      </c>
      <c r="H21" s="33">
        <f t="shared" si="2"/>
        <v>22875</v>
      </c>
      <c r="I21" s="151"/>
      <c r="J21" s="15"/>
    </row>
    <row r="22" spans="1:10" s="101" customFormat="1" ht="17.149999999999999" customHeight="1" x14ac:dyDescent="0.35">
      <c r="A22" s="65" t="s">
        <v>91</v>
      </c>
      <c r="B22" s="33">
        <v>257</v>
      </c>
      <c r="C22" s="33">
        <v>8071</v>
      </c>
      <c r="D22" s="33">
        <v>3347</v>
      </c>
      <c r="E22" s="33">
        <v>13832</v>
      </c>
      <c r="F22" s="33">
        <f t="shared" si="0"/>
        <v>3604</v>
      </c>
      <c r="G22" s="33">
        <f t="shared" si="1"/>
        <v>21903</v>
      </c>
      <c r="H22" s="33">
        <f t="shared" si="2"/>
        <v>25507</v>
      </c>
      <c r="I22" s="151"/>
      <c r="J22" s="15"/>
    </row>
    <row r="23" spans="1:10" s="101" customFormat="1" ht="22.4" customHeight="1" x14ac:dyDescent="0.35">
      <c r="A23" s="65" t="s">
        <v>92</v>
      </c>
      <c r="B23" s="33">
        <v>187</v>
      </c>
      <c r="C23" s="33">
        <v>5948</v>
      </c>
      <c r="D23" s="33">
        <v>3725</v>
      </c>
      <c r="E23" s="33">
        <v>9015</v>
      </c>
      <c r="F23" s="33">
        <f t="shared" si="0"/>
        <v>3912</v>
      </c>
      <c r="G23" s="33">
        <f t="shared" si="1"/>
        <v>14963</v>
      </c>
      <c r="H23" s="33">
        <f t="shared" si="2"/>
        <v>18875</v>
      </c>
      <c r="I23" s="151" t="s">
        <v>93</v>
      </c>
      <c r="J23" s="15"/>
    </row>
    <row r="24" spans="1:10" s="101" customFormat="1" ht="17.149999999999999" customHeight="1" x14ac:dyDescent="0.35">
      <c r="A24" s="65" t="s">
        <v>94</v>
      </c>
      <c r="B24" s="33">
        <v>247</v>
      </c>
      <c r="C24" s="33">
        <v>3185</v>
      </c>
      <c r="D24" s="33">
        <v>5170</v>
      </c>
      <c r="E24" s="33">
        <v>7865</v>
      </c>
      <c r="F24" s="33">
        <f t="shared" si="0"/>
        <v>5417</v>
      </c>
      <c r="G24" s="33">
        <f t="shared" si="1"/>
        <v>11050</v>
      </c>
      <c r="H24" s="33">
        <f t="shared" si="2"/>
        <v>16467</v>
      </c>
      <c r="I24" s="151" t="s">
        <v>95</v>
      </c>
      <c r="J24" s="15"/>
    </row>
    <row r="25" spans="1:10" s="100" customFormat="1" ht="17.149999999999999" customHeight="1" x14ac:dyDescent="0.35">
      <c r="A25" s="65" t="s">
        <v>96</v>
      </c>
      <c r="B25" s="33">
        <v>264</v>
      </c>
      <c r="C25" s="33">
        <v>2797</v>
      </c>
      <c r="D25" s="33">
        <v>5545</v>
      </c>
      <c r="E25" s="33">
        <v>4972</v>
      </c>
      <c r="F25" s="33">
        <f t="shared" si="0"/>
        <v>5809</v>
      </c>
      <c r="G25" s="33">
        <f t="shared" si="1"/>
        <v>7769</v>
      </c>
      <c r="H25" s="33">
        <f t="shared" si="2"/>
        <v>13578</v>
      </c>
      <c r="I25" s="151"/>
      <c r="J25" s="15"/>
    </row>
    <row r="26" spans="1:10" s="100" customFormat="1" ht="17.149999999999999" customHeight="1" x14ac:dyDescent="0.35">
      <c r="A26" s="65" t="s">
        <v>97</v>
      </c>
      <c r="B26" s="33">
        <v>228</v>
      </c>
      <c r="C26" s="33">
        <v>2557</v>
      </c>
      <c r="D26" s="33">
        <v>4764</v>
      </c>
      <c r="E26" s="33">
        <v>5716</v>
      </c>
      <c r="F26" s="33">
        <f t="shared" si="0"/>
        <v>4992</v>
      </c>
      <c r="G26" s="33">
        <f t="shared" si="1"/>
        <v>8273</v>
      </c>
      <c r="H26" s="33">
        <f t="shared" si="2"/>
        <v>13265</v>
      </c>
      <c r="I26" s="151" t="s">
        <v>98</v>
      </c>
      <c r="J26" s="15"/>
    </row>
    <row r="27" spans="1:10" s="100" customFormat="1" ht="22.4" customHeight="1" x14ac:dyDescent="0.35">
      <c r="A27" s="65" t="s">
        <v>99</v>
      </c>
      <c r="B27" s="33">
        <v>353</v>
      </c>
      <c r="C27" s="33">
        <v>3105</v>
      </c>
      <c r="D27" s="33">
        <v>4906</v>
      </c>
      <c r="E27" s="33">
        <v>5385</v>
      </c>
      <c r="F27" s="33">
        <f t="shared" si="0"/>
        <v>5259</v>
      </c>
      <c r="G27" s="33">
        <f t="shared" si="1"/>
        <v>8490</v>
      </c>
      <c r="H27" s="33">
        <f t="shared" si="2"/>
        <v>13749</v>
      </c>
      <c r="I27" s="151"/>
      <c r="J27" s="15"/>
    </row>
    <row r="28" spans="1:10" s="100" customFormat="1" ht="17.149999999999999" customHeight="1" x14ac:dyDescent="0.35">
      <c r="A28" s="65" t="s">
        <v>100</v>
      </c>
      <c r="B28" s="33">
        <v>290</v>
      </c>
      <c r="C28" s="33">
        <v>3185</v>
      </c>
      <c r="D28" s="33">
        <v>5029</v>
      </c>
      <c r="E28" s="33">
        <v>5307</v>
      </c>
      <c r="F28" s="33">
        <f t="shared" si="0"/>
        <v>5319</v>
      </c>
      <c r="G28" s="33">
        <f t="shared" si="1"/>
        <v>8492</v>
      </c>
      <c r="H28" s="33">
        <f t="shared" si="2"/>
        <v>13811</v>
      </c>
      <c r="I28" s="151"/>
      <c r="J28" s="15"/>
    </row>
    <row r="29" spans="1:10" s="100" customFormat="1" ht="17.149999999999999" customHeight="1" x14ac:dyDescent="0.35">
      <c r="A29" s="65" t="s">
        <v>101</v>
      </c>
      <c r="B29" s="33">
        <v>213</v>
      </c>
      <c r="C29" s="33">
        <v>2565</v>
      </c>
      <c r="D29" s="33">
        <v>4636</v>
      </c>
      <c r="E29" s="33">
        <v>8248</v>
      </c>
      <c r="F29" s="33">
        <f t="shared" si="0"/>
        <v>4849</v>
      </c>
      <c r="G29" s="33">
        <f t="shared" si="1"/>
        <v>10813</v>
      </c>
      <c r="H29" s="33">
        <f t="shared" si="2"/>
        <v>15662</v>
      </c>
      <c r="I29" s="151"/>
      <c r="J29" s="15"/>
    </row>
    <row r="30" spans="1:10" s="100" customFormat="1" ht="17.149999999999999" customHeight="1" x14ac:dyDescent="0.35">
      <c r="A30" s="65" t="s">
        <v>102</v>
      </c>
      <c r="B30" s="33">
        <v>276</v>
      </c>
      <c r="C30" s="33">
        <v>2329</v>
      </c>
      <c r="D30" s="33">
        <v>6344</v>
      </c>
      <c r="E30" s="33">
        <v>7825</v>
      </c>
      <c r="F30" s="33">
        <f t="shared" si="0"/>
        <v>6620</v>
      </c>
      <c r="G30" s="33">
        <f t="shared" si="1"/>
        <v>10154</v>
      </c>
      <c r="H30" s="33">
        <f t="shared" si="2"/>
        <v>16774</v>
      </c>
      <c r="I30" s="151" t="s">
        <v>103</v>
      </c>
      <c r="J30" s="15"/>
    </row>
    <row r="31" spans="1:10" s="100" customFormat="1" ht="22.4" customHeight="1" x14ac:dyDescent="0.35">
      <c r="A31" s="65" t="s">
        <v>104</v>
      </c>
      <c r="B31" s="33">
        <v>241</v>
      </c>
      <c r="C31" s="33">
        <v>2521</v>
      </c>
      <c r="D31" s="33">
        <v>5439</v>
      </c>
      <c r="E31" s="33">
        <v>9114</v>
      </c>
      <c r="F31" s="33">
        <f t="shared" si="0"/>
        <v>5680</v>
      </c>
      <c r="G31" s="33">
        <f t="shared" si="1"/>
        <v>11635</v>
      </c>
      <c r="H31" s="33">
        <f t="shared" si="2"/>
        <v>17315</v>
      </c>
      <c r="I31" s="151" t="s">
        <v>105</v>
      </c>
      <c r="J31" s="15"/>
    </row>
    <row r="32" spans="1:10" s="100" customFormat="1" ht="17.149999999999999" customHeight="1" x14ac:dyDescent="0.35">
      <c r="A32" s="65" t="s">
        <v>106</v>
      </c>
      <c r="B32" s="33">
        <v>411</v>
      </c>
      <c r="C32" s="33">
        <v>3097</v>
      </c>
      <c r="D32" s="33">
        <v>4897</v>
      </c>
      <c r="E32" s="33">
        <v>9033</v>
      </c>
      <c r="F32" s="33">
        <f t="shared" si="0"/>
        <v>5308</v>
      </c>
      <c r="G32" s="33">
        <f t="shared" si="1"/>
        <v>12130</v>
      </c>
      <c r="H32" s="33">
        <f t="shared" si="2"/>
        <v>17438</v>
      </c>
      <c r="I32" s="151"/>
      <c r="J32" s="15"/>
    </row>
    <row r="33" spans="1:10" s="100" customFormat="1" ht="17.149999999999999" customHeight="1" x14ac:dyDescent="0.35">
      <c r="A33" s="65" t="s">
        <v>107</v>
      </c>
      <c r="B33" s="33">
        <v>323</v>
      </c>
      <c r="C33" s="33">
        <v>5781</v>
      </c>
      <c r="D33" s="33">
        <v>4026</v>
      </c>
      <c r="E33" s="33">
        <v>9179</v>
      </c>
      <c r="F33" s="33">
        <f t="shared" si="0"/>
        <v>4349</v>
      </c>
      <c r="G33" s="33">
        <f t="shared" si="1"/>
        <v>14960</v>
      </c>
      <c r="H33" s="33">
        <f t="shared" si="2"/>
        <v>19309</v>
      </c>
      <c r="I33" s="151"/>
      <c r="J33" s="15"/>
    </row>
    <row r="34" spans="1:10" s="100" customFormat="1" ht="17.149999999999999" customHeight="1" x14ac:dyDescent="0.35">
      <c r="A34" s="65" t="s">
        <v>108</v>
      </c>
      <c r="B34" s="33">
        <v>492</v>
      </c>
      <c r="C34" s="33">
        <v>6000</v>
      </c>
      <c r="D34" s="33">
        <v>4938</v>
      </c>
      <c r="E34" s="33">
        <v>12455</v>
      </c>
      <c r="F34" s="33">
        <f t="shared" si="0"/>
        <v>5430</v>
      </c>
      <c r="G34" s="33">
        <f t="shared" si="1"/>
        <v>18455</v>
      </c>
      <c r="H34" s="33">
        <f t="shared" si="2"/>
        <v>23885</v>
      </c>
      <c r="I34" s="151" t="s">
        <v>137</v>
      </c>
      <c r="J34" s="15"/>
    </row>
    <row r="35" spans="1:10" s="100" customFormat="1" ht="22.4" customHeight="1" x14ac:dyDescent="0.35">
      <c r="A35" s="65" t="s">
        <v>110</v>
      </c>
      <c r="B35" s="33">
        <v>397</v>
      </c>
      <c r="C35" s="33">
        <v>3159</v>
      </c>
      <c r="D35" s="33">
        <v>3993</v>
      </c>
      <c r="E35" s="33">
        <v>10981</v>
      </c>
      <c r="F35" s="33">
        <f t="shared" si="0"/>
        <v>4390</v>
      </c>
      <c r="G35" s="33">
        <f t="shared" si="1"/>
        <v>14140</v>
      </c>
      <c r="H35" s="33">
        <f t="shared" si="2"/>
        <v>18530</v>
      </c>
      <c r="I35" s="151" t="s">
        <v>111</v>
      </c>
      <c r="J35" s="15"/>
    </row>
    <row r="36" spans="1:10" s="100" customFormat="1" ht="17.149999999999999" customHeight="1" x14ac:dyDescent="0.35">
      <c r="A36" s="65" t="s">
        <v>112</v>
      </c>
      <c r="B36" s="33">
        <v>341</v>
      </c>
      <c r="C36" s="33">
        <v>3042</v>
      </c>
      <c r="D36" s="33">
        <v>5373</v>
      </c>
      <c r="E36" s="33">
        <v>13519</v>
      </c>
      <c r="F36" s="33">
        <f t="shared" si="0"/>
        <v>5714</v>
      </c>
      <c r="G36" s="33">
        <f t="shared" si="1"/>
        <v>16561</v>
      </c>
      <c r="H36" s="33">
        <f t="shared" si="2"/>
        <v>22275</v>
      </c>
      <c r="I36" s="151"/>
      <c r="J36" s="15"/>
    </row>
    <row r="37" spans="1:10" s="100" customFormat="1" ht="17.149999999999999" customHeight="1" x14ac:dyDescent="0.35">
      <c r="A37" s="65" t="s">
        <v>113</v>
      </c>
      <c r="B37" s="33">
        <v>400</v>
      </c>
      <c r="C37" s="33">
        <v>2531</v>
      </c>
      <c r="D37" s="33">
        <v>6216</v>
      </c>
      <c r="E37" s="33">
        <v>11699</v>
      </c>
      <c r="F37" s="33">
        <f t="shared" si="0"/>
        <v>6616</v>
      </c>
      <c r="G37" s="33">
        <f t="shared" si="1"/>
        <v>14230</v>
      </c>
      <c r="H37" s="33">
        <f t="shared" si="2"/>
        <v>20846</v>
      </c>
      <c r="I37" s="151"/>
      <c r="J37" s="15"/>
    </row>
    <row r="38" spans="1:10" s="100" customFormat="1" ht="17.149999999999999" customHeight="1" x14ac:dyDescent="0.35">
      <c r="A38" s="65" t="s">
        <v>114</v>
      </c>
      <c r="B38" s="33">
        <v>365</v>
      </c>
      <c r="C38" s="33">
        <v>7747</v>
      </c>
      <c r="D38" s="33">
        <v>11774</v>
      </c>
      <c r="E38" s="33">
        <v>12087</v>
      </c>
      <c r="F38" s="33">
        <f t="shared" ref="F38:G45" si="3">B38+D38</f>
        <v>12139</v>
      </c>
      <c r="G38" s="33">
        <f t="shared" si="3"/>
        <v>19834</v>
      </c>
      <c r="H38" s="33">
        <f t="shared" ref="H38:H45" si="4">F38+G38</f>
        <v>31973</v>
      </c>
      <c r="I38" s="151" t="s">
        <v>115</v>
      </c>
      <c r="J38" s="15"/>
    </row>
    <row r="39" spans="1:10" s="100" customFormat="1" ht="22.4" customHeight="1" x14ac:dyDescent="0.35">
      <c r="A39" s="65" t="s">
        <v>116</v>
      </c>
      <c r="B39" s="33">
        <v>536</v>
      </c>
      <c r="C39" s="33">
        <v>3993</v>
      </c>
      <c r="D39" s="33">
        <v>11028</v>
      </c>
      <c r="E39" s="33">
        <v>6459</v>
      </c>
      <c r="F39" s="33">
        <f t="shared" si="3"/>
        <v>11564</v>
      </c>
      <c r="G39" s="33">
        <f t="shared" si="3"/>
        <v>10452</v>
      </c>
      <c r="H39" s="33">
        <f t="shared" si="4"/>
        <v>22016</v>
      </c>
      <c r="I39" s="151"/>
      <c r="J39" s="15"/>
    </row>
    <row r="40" spans="1:10" s="100" customFormat="1" ht="17.149999999999999" customHeight="1" x14ac:dyDescent="0.35">
      <c r="A40" s="65" t="s">
        <v>118</v>
      </c>
      <c r="B40" s="33">
        <v>54</v>
      </c>
      <c r="C40" s="33">
        <v>192</v>
      </c>
      <c r="D40" s="33">
        <v>1094</v>
      </c>
      <c r="E40" s="33">
        <v>725</v>
      </c>
      <c r="F40" s="33">
        <f t="shared" si="3"/>
        <v>1148</v>
      </c>
      <c r="G40" s="33">
        <f t="shared" si="3"/>
        <v>917</v>
      </c>
      <c r="H40" s="33">
        <f t="shared" si="4"/>
        <v>2065</v>
      </c>
      <c r="I40" s="150"/>
      <c r="J40" s="17"/>
    </row>
    <row r="41" spans="1:10" s="100" customFormat="1" ht="17.149999999999999" customHeight="1" x14ac:dyDescent="0.35">
      <c r="A41" s="65" t="s">
        <v>119</v>
      </c>
      <c r="B41" s="33">
        <v>501</v>
      </c>
      <c r="C41" s="33">
        <v>1808</v>
      </c>
      <c r="D41" s="33">
        <v>13261</v>
      </c>
      <c r="E41" s="33">
        <v>5023</v>
      </c>
      <c r="F41" s="33">
        <f t="shared" si="3"/>
        <v>13762</v>
      </c>
      <c r="G41" s="33">
        <f t="shared" si="3"/>
        <v>6831</v>
      </c>
      <c r="H41" s="33">
        <f t="shared" si="4"/>
        <v>20593</v>
      </c>
      <c r="I41" s="150"/>
      <c r="J41" s="17"/>
    </row>
    <row r="42" spans="1:10" s="100" customFormat="1" ht="17.149999999999999" customHeight="1" x14ac:dyDescent="0.35">
      <c r="A42" s="65" t="s">
        <v>120</v>
      </c>
      <c r="B42" s="33">
        <v>636</v>
      </c>
      <c r="C42" s="33">
        <v>1811</v>
      </c>
      <c r="D42" s="33">
        <v>18052</v>
      </c>
      <c r="E42" s="33">
        <v>7796</v>
      </c>
      <c r="F42" s="33">
        <f t="shared" si="3"/>
        <v>18688</v>
      </c>
      <c r="G42" s="33">
        <f t="shared" si="3"/>
        <v>9607</v>
      </c>
      <c r="H42" s="33">
        <f t="shared" si="4"/>
        <v>28295</v>
      </c>
      <c r="I42" s="150" t="s">
        <v>138</v>
      </c>
      <c r="J42" s="17"/>
    </row>
    <row r="43" spans="1:10" s="100" customFormat="1" ht="22.4" customHeight="1" x14ac:dyDescent="0.35">
      <c r="A43" s="65" t="s">
        <v>122</v>
      </c>
      <c r="B43" s="33">
        <v>903</v>
      </c>
      <c r="C43" s="33">
        <v>1996</v>
      </c>
      <c r="D43" s="33">
        <v>17008</v>
      </c>
      <c r="E43" s="33">
        <v>5251</v>
      </c>
      <c r="F43" s="33">
        <f t="shared" si="3"/>
        <v>17911</v>
      </c>
      <c r="G43" s="33">
        <f t="shared" si="3"/>
        <v>7247</v>
      </c>
      <c r="H43" s="33">
        <f t="shared" si="4"/>
        <v>25158</v>
      </c>
      <c r="I43" s="150"/>
      <c r="J43" s="17"/>
    </row>
    <row r="44" spans="1:10" s="100" customFormat="1" ht="16.5" customHeight="1" x14ac:dyDescent="0.35">
      <c r="A44" s="65" t="s">
        <v>124</v>
      </c>
      <c r="B44" s="33">
        <v>1211</v>
      </c>
      <c r="C44" s="33">
        <v>4928</v>
      </c>
      <c r="D44" s="33">
        <v>21318</v>
      </c>
      <c r="E44" s="33">
        <v>5603</v>
      </c>
      <c r="F44" s="33">
        <f t="shared" si="3"/>
        <v>22529</v>
      </c>
      <c r="G44" s="33">
        <f t="shared" si="3"/>
        <v>10531</v>
      </c>
      <c r="H44" s="33">
        <f t="shared" si="4"/>
        <v>33060</v>
      </c>
      <c r="I44" s="150"/>
      <c r="J44" s="17"/>
    </row>
    <row r="45" spans="1:10" s="100" customFormat="1" ht="16.5" customHeight="1" x14ac:dyDescent="0.35">
      <c r="A45" s="65" t="s">
        <v>126</v>
      </c>
      <c r="B45" s="33">
        <v>1424</v>
      </c>
      <c r="C45" s="33">
        <v>2405</v>
      </c>
      <c r="D45" s="33">
        <v>23739</v>
      </c>
      <c r="E45" s="33">
        <v>3452</v>
      </c>
      <c r="F45" s="33">
        <f t="shared" si="3"/>
        <v>25163</v>
      </c>
      <c r="G45" s="33">
        <f t="shared" si="3"/>
        <v>5857</v>
      </c>
      <c r="H45" s="33">
        <f t="shared" si="4"/>
        <v>31020</v>
      </c>
      <c r="I45" s="150" t="s">
        <v>139</v>
      </c>
      <c r="J45" s="17"/>
    </row>
    <row r="46" spans="1:10" s="100" customFormat="1" ht="16.5" customHeight="1" x14ac:dyDescent="0.35">
      <c r="A46" s="65" t="s">
        <v>128</v>
      </c>
      <c r="B46" s="33">
        <v>985</v>
      </c>
      <c r="C46" s="33">
        <v>2182</v>
      </c>
      <c r="D46" s="33">
        <v>18582</v>
      </c>
      <c r="E46" s="33">
        <v>3164</v>
      </c>
      <c r="F46" s="33">
        <f t="shared" ref="F46" si="5">B46+D46</f>
        <v>19567</v>
      </c>
      <c r="G46" s="33">
        <f t="shared" ref="G46" si="6">C46+E46</f>
        <v>5346</v>
      </c>
      <c r="H46" s="33">
        <f t="shared" ref="H46" si="7">F46+G46</f>
        <v>24913</v>
      </c>
      <c r="I46" s="214"/>
      <c r="J46" s="17"/>
    </row>
    <row r="47" spans="1:10" s="100" customFormat="1" ht="17.149999999999999" customHeight="1" thickBot="1" x14ac:dyDescent="0.4">
      <c r="A47" s="135" t="s">
        <v>75</v>
      </c>
      <c r="B47" s="133">
        <f t="shared" ref="B47:H47" si="8">SUM(B8:B46)</f>
        <v>11968</v>
      </c>
      <c r="C47" s="133">
        <f t="shared" si="8"/>
        <v>114339</v>
      </c>
      <c r="D47" s="133">
        <f t="shared" si="8"/>
        <v>229561</v>
      </c>
      <c r="E47" s="133">
        <f t="shared" si="8"/>
        <v>794867</v>
      </c>
      <c r="F47" s="133">
        <f t="shared" si="8"/>
        <v>241529</v>
      </c>
      <c r="G47" s="133">
        <f t="shared" si="8"/>
        <v>909206</v>
      </c>
      <c r="H47" s="133">
        <f t="shared" si="8"/>
        <v>1150735</v>
      </c>
      <c r="I47" s="150"/>
      <c r="J47" s="17"/>
    </row>
    <row r="48" spans="1:10" s="100" customFormat="1" ht="17.149999999999999" customHeight="1" x14ac:dyDescent="0.35">
      <c r="A48" s="96"/>
      <c r="B48" s="104"/>
      <c r="C48" s="104"/>
      <c r="D48" s="104"/>
      <c r="E48" s="104"/>
      <c r="F48" s="152"/>
      <c r="G48" s="104"/>
      <c r="H48" s="153"/>
      <c r="I48" s="17"/>
      <c r="J48" s="17"/>
    </row>
    <row r="49" spans="1:10" s="100" customFormat="1" ht="17.149999999999999" customHeight="1" x14ac:dyDescent="0.35">
      <c r="A49" s="96"/>
      <c r="B49" s="178">
        <v>0</v>
      </c>
      <c r="C49" s="178"/>
      <c r="D49" s="178"/>
      <c r="E49" s="178"/>
      <c r="F49" s="178"/>
      <c r="G49" s="178"/>
      <c r="H49" s="178"/>
    </row>
    <row r="50" spans="1:10" s="100" customFormat="1" ht="17.149999999999999" customHeight="1" x14ac:dyDescent="0.35">
      <c r="A50" s="103"/>
      <c r="B50" s="104"/>
      <c r="C50" s="104"/>
      <c r="D50" s="104"/>
      <c r="E50" s="104"/>
      <c r="F50" s="104"/>
      <c r="G50" s="104"/>
      <c r="H50" s="104"/>
      <c r="I50" s="131"/>
      <c r="J50" s="131"/>
    </row>
    <row r="51" spans="1:10" s="100" customFormat="1" ht="17.149999999999999" customHeight="1" x14ac:dyDescent="0.35">
      <c r="A51" s="103"/>
      <c r="B51" s="104"/>
      <c r="C51" s="104"/>
      <c r="D51" s="104"/>
      <c r="E51" s="104"/>
      <c r="F51" s="104"/>
      <c r="G51" s="152"/>
      <c r="H51" s="212"/>
    </row>
    <row r="52" spans="1:10" s="100" customFormat="1" ht="17.149999999999999" customHeight="1" x14ac:dyDescent="0.35">
      <c r="A52" s="103"/>
      <c r="B52" s="104"/>
      <c r="C52" s="104"/>
      <c r="D52" s="104"/>
      <c r="E52" s="104"/>
      <c r="F52" s="104"/>
      <c r="G52" s="104"/>
      <c r="H52" s="104"/>
    </row>
    <row r="53" spans="1:10" ht="17.149999999999999" customHeight="1" x14ac:dyDescent="0.35">
      <c r="A53" s="103"/>
      <c r="B53" s="104"/>
      <c r="C53" s="104"/>
      <c r="D53" s="104"/>
      <c r="E53" s="104"/>
      <c r="F53" s="104"/>
      <c r="G53" s="104"/>
      <c r="H53" s="104"/>
    </row>
    <row r="54" spans="1:10" ht="17.149999999999999" customHeight="1" x14ac:dyDescent="0.35">
      <c r="A54" s="103"/>
      <c r="B54" s="104"/>
      <c r="C54" s="104"/>
      <c r="D54" s="104"/>
      <c r="E54" s="104"/>
      <c r="F54" s="104"/>
      <c r="G54" s="104"/>
      <c r="H54" s="104"/>
    </row>
    <row r="55" spans="1:10" ht="17.149999999999999" customHeight="1" x14ac:dyDescent="0.35">
      <c r="A55" s="103"/>
      <c r="B55" s="100"/>
      <c r="C55" s="100"/>
      <c r="D55" s="100"/>
      <c r="E55" s="100"/>
      <c r="F55" s="100"/>
      <c r="G55" s="100"/>
      <c r="H55" s="100"/>
    </row>
    <row r="56" spans="1:10" ht="17.149999999999999" customHeight="1" x14ac:dyDescent="0.35">
      <c r="A56" s="10"/>
      <c r="B56" s="100"/>
      <c r="C56" s="100"/>
      <c r="D56" s="100"/>
      <c r="E56" s="100"/>
      <c r="F56" s="100"/>
      <c r="G56" s="100"/>
      <c r="H56" s="100"/>
    </row>
    <row r="57" spans="1:10" ht="17.149999999999999" customHeight="1" x14ac:dyDescent="0.35">
      <c r="A57" s="10"/>
    </row>
    <row r="58" spans="1:10" ht="17.149999999999999" customHeight="1" x14ac:dyDescent="0.35">
      <c r="A58" s="10"/>
    </row>
    <row r="59" spans="1:10" ht="17.149999999999999" customHeight="1" x14ac:dyDescent="0.35">
      <c r="A59" s="10"/>
    </row>
    <row r="60" spans="1:10" ht="17.149999999999999" customHeight="1" x14ac:dyDescent="0.35">
      <c r="A60" s="10"/>
      <c r="B60" s="11"/>
      <c r="C60" s="11"/>
      <c r="D60" s="11"/>
      <c r="E60" s="11"/>
      <c r="F60" s="11"/>
      <c r="G60" s="11"/>
      <c r="H60" s="11"/>
    </row>
    <row r="61" spans="1:10" ht="17.149999999999999" customHeight="1" x14ac:dyDescent="0.35">
      <c r="A61" s="96"/>
    </row>
    <row r="62" spans="1:10" ht="17.149999999999999" customHeight="1" x14ac:dyDescent="0.35">
      <c r="A62" s="96"/>
    </row>
  </sheetData>
  <phoneticPr fontId="16" type="noConversion"/>
  <pageMargins left="0.7" right="0.7" top="0.75" bottom="0.75" header="0.3" footer="0.3"/>
  <pageSetup paperSize="9" scale="71"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pageSetUpPr fitToPage="1"/>
  </sheetPr>
  <dimension ref="A1:R62"/>
  <sheetViews>
    <sheetView showGridLines="0" zoomScaleNormal="100" workbookViewId="0"/>
  </sheetViews>
  <sheetFormatPr defaultColWidth="9.1796875" defaultRowHeight="17.149999999999999" customHeight="1" x14ac:dyDescent="0.35"/>
  <cols>
    <col min="1" max="1" width="7.453125" style="97" customWidth="1"/>
    <col min="2" max="2" width="10.26953125" style="11" customWidth="1"/>
    <col min="3" max="4" width="13.453125" style="11" customWidth="1"/>
    <col min="5" max="5" width="12.7265625" style="11" customWidth="1"/>
    <col min="6" max="6" width="13.453125" style="11" customWidth="1"/>
    <col min="7" max="7" width="14.26953125" style="11" customWidth="1"/>
    <col min="8" max="8" width="21.453125" style="11" customWidth="1"/>
    <col min="9" max="9" width="12.1796875" style="11" customWidth="1"/>
    <col min="10" max="10" width="11.26953125" style="11" customWidth="1"/>
    <col min="11" max="11" width="13" style="11" customWidth="1"/>
    <col min="12" max="12" width="12.453125" style="11" customWidth="1"/>
    <col min="13" max="13" width="13.26953125" style="11" customWidth="1"/>
    <col min="14" max="14" width="19.26953125" style="11" customWidth="1"/>
    <col min="15" max="15" width="12" style="11" customWidth="1"/>
    <col min="16" max="16" width="11.81640625" style="11" customWidth="1"/>
    <col min="17" max="17" width="12.26953125" style="11" customWidth="1"/>
    <col min="18" max="18" width="28.54296875" style="11" customWidth="1"/>
    <col min="19" max="16384" width="9.1796875" style="97"/>
  </cols>
  <sheetData>
    <row r="1" spans="1:18" ht="25.5" customHeight="1" x14ac:dyDescent="0.35">
      <c r="A1" s="182" t="s">
        <v>162</v>
      </c>
    </row>
    <row r="2" spans="1:18" ht="17.149999999999999" customHeight="1" x14ac:dyDescent="0.35">
      <c r="A2" s="75" t="s">
        <v>163</v>
      </c>
    </row>
    <row r="3" spans="1:18" s="161" customFormat="1" ht="17.149999999999999" customHeight="1" x14ac:dyDescent="0.35">
      <c r="A3" s="75" t="s">
        <v>62</v>
      </c>
      <c r="B3" s="160"/>
      <c r="C3" s="137"/>
      <c r="D3" s="29"/>
      <c r="E3" s="29"/>
      <c r="F3" s="30"/>
      <c r="J3" s="173"/>
      <c r="K3" s="173"/>
      <c r="L3" s="173"/>
      <c r="M3" s="173"/>
      <c r="N3" s="173"/>
      <c r="O3" s="173"/>
      <c r="P3" s="173"/>
      <c r="Q3" s="173"/>
      <c r="R3" s="173"/>
    </row>
    <row r="4" spans="1:18" ht="17.149999999999999" customHeight="1" x14ac:dyDescent="0.35">
      <c r="A4" s="75" t="s">
        <v>164</v>
      </c>
    </row>
    <row r="5" spans="1:18" ht="17.149999999999999" customHeight="1" x14ac:dyDescent="0.35">
      <c r="A5" s="75" t="s">
        <v>63</v>
      </c>
    </row>
    <row r="6" spans="1:18" ht="17.149999999999999" customHeight="1" x14ac:dyDescent="0.35">
      <c r="A6" s="75" t="s">
        <v>64</v>
      </c>
    </row>
    <row r="7" spans="1:18" s="68" customFormat="1" ht="25.5" customHeight="1" x14ac:dyDescent="0.35">
      <c r="A7" s="180" t="s">
        <v>165</v>
      </c>
    </row>
    <row r="8" spans="1:18" s="100" customFormat="1" ht="107.25" customHeight="1" x14ac:dyDescent="0.35">
      <c r="A8" s="77" t="s">
        <v>166</v>
      </c>
      <c r="B8" s="72" t="s">
        <v>167</v>
      </c>
      <c r="C8" s="72" t="s">
        <v>168</v>
      </c>
      <c r="D8" s="72" t="s">
        <v>169</v>
      </c>
      <c r="E8" s="72" t="s">
        <v>170</v>
      </c>
      <c r="F8" s="72" t="s">
        <v>171</v>
      </c>
      <c r="G8" s="72" t="s">
        <v>172</v>
      </c>
      <c r="H8" s="72" t="s">
        <v>173</v>
      </c>
      <c r="I8" s="72" t="s">
        <v>174</v>
      </c>
      <c r="J8" s="72" t="s">
        <v>175</v>
      </c>
      <c r="K8" s="72" t="s">
        <v>176</v>
      </c>
      <c r="L8" s="72" t="s">
        <v>177</v>
      </c>
      <c r="M8" s="72" t="s">
        <v>178</v>
      </c>
      <c r="N8" s="72" t="s">
        <v>179</v>
      </c>
      <c r="O8" s="72" t="s">
        <v>180</v>
      </c>
      <c r="P8" s="72" t="s">
        <v>181</v>
      </c>
      <c r="Q8" s="72" t="s">
        <v>75</v>
      </c>
      <c r="R8" s="81" t="s">
        <v>22</v>
      </c>
    </row>
    <row r="9" spans="1:18" ht="17.149999999999999" customHeight="1" x14ac:dyDescent="0.35">
      <c r="A9" s="78">
        <v>2012</v>
      </c>
      <c r="B9" s="33">
        <v>1461</v>
      </c>
      <c r="C9" s="33"/>
      <c r="D9" s="33">
        <v>21550984</v>
      </c>
      <c r="E9" s="33">
        <v>1739</v>
      </c>
      <c r="F9" s="33"/>
      <c r="G9" s="33">
        <v>26174965</v>
      </c>
      <c r="H9" s="33"/>
      <c r="I9" s="33"/>
      <c r="J9" s="33"/>
      <c r="K9" s="33"/>
      <c r="L9" s="33"/>
      <c r="M9" s="33"/>
      <c r="N9" s="33">
        <f t="shared" ref="N9:N18" si="0">SUM(B9,E9,H9,K9)</f>
        <v>3200</v>
      </c>
      <c r="O9" s="33"/>
      <c r="P9" s="33">
        <f t="shared" ref="P9:P18" si="1">SUM(D9,G9,J9,M9)</f>
        <v>47725949</v>
      </c>
      <c r="Q9" s="33">
        <f t="shared" ref="Q9:Q18" si="2">SUM(N9:P9)</f>
        <v>47729149</v>
      </c>
      <c r="R9" s="76"/>
    </row>
    <row r="10" spans="1:18" ht="17.149999999999999" customHeight="1" x14ac:dyDescent="0.35">
      <c r="A10" s="78" t="s">
        <v>182</v>
      </c>
      <c r="B10" s="33">
        <v>101728</v>
      </c>
      <c r="C10" s="33"/>
      <c r="D10" s="33">
        <v>21513727</v>
      </c>
      <c r="E10" s="33">
        <v>163427</v>
      </c>
      <c r="F10" s="33"/>
      <c r="G10" s="33">
        <v>25994868</v>
      </c>
      <c r="H10" s="33"/>
      <c r="I10" s="33"/>
      <c r="J10" s="33"/>
      <c r="K10" s="33"/>
      <c r="L10" s="33"/>
      <c r="M10" s="33"/>
      <c r="N10" s="33">
        <f t="shared" si="0"/>
        <v>265155</v>
      </c>
      <c r="O10" s="33"/>
      <c r="P10" s="33">
        <f t="shared" si="1"/>
        <v>47508595</v>
      </c>
      <c r="Q10" s="33">
        <f t="shared" si="2"/>
        <v>47773750</v>
      </c>
      <c r="R10" s="76" t="s">
        <v>82</v>
      </c>
    </row>
    <row r="11" spans="1:18" ht="17.149999999999999" customHeight="1" x14ac:dyDescent="0.35">
      <c r="A11" s="78">
        <v>2014</v>
      </c>
      <c r="B11" s="33">
        <v>270589</v>
      </c>
      <c r="C11" s="33"/>
      <c r="D11" s="33">
        <v>20564248</v>
      </c>
      <c r="E11" s="33">
        <v>400645</v>
      </c>
      <c r="F11" s="33"/>
      <c r="G11" s="33">
        <v>24890373</v>
      </c>
      <c r="H11" s="33"/>
      <c r="I11" s="33"/>
      <c r="J11" s="33"/>
      <c r="K11" s="33"/>
      <c r="L11" s="33"/>
      <c r="M11" s="33"/>
      <c r="N11" s="33">
        <f t="shared" si="0"/>
        <v>671234</v>
      </c>
      <c r="O11" s="33"/>
      <c r="P11" s="33">
        <f t="shared" si="1"/>
        <v>45454621</v>
      </c>
      <c r="Q11" s="33">
        <f t="shared" si="2"/>
        <v>46125855</v>
      </c>
      <c r="R11" s="76"/>
    </row>
    <row r="12" spans="1:18" ht="17.149999999999999" customHeight="1" x14ac:dyDescent="0.35">
      <c r="A12" s="78" t="s">
        <v>183</v>
      </c>
      <c r="B12" s="33">
        <v>763341</v>
      </c>
      <c r="C12" s="33"/>
      <c r="D12" s="33">
        <v>20726526</v>
      </c>
      <c r="E12" s="33">
        <v>1118564</v>
      </c>
      <c r="F12" s="33"/>
      <c r="G12" s="33">
        <v>24923979</v>
      </c>
      <c r="H12" s="33">
        <v>206886</v>
      </c>
      <c r="I12" s="33"/>
      <c r="J12" s="33">
        <v>951080</v>
      </c>
      <c r="K12" s="33">
        <v>231690</v>
      </c>
      <c r="L12" s="33"/>
      <c r="M12" s="33">
        <v>1228977</v>
      </c>
      <c r="N12" s="33">
        <f t="shared" si="0"/>
        <v>2320481</v>
      </c>
      <c r="O12" s="33"/>
      <c r="P12" s="33">
        <f t="shared" si="1"/>
        <v>47830562</v>
      </c>
      <c r="Q12" s="33">
        <f t="shared" si="2"/>
        <v>50151043</v>
      </c>
      <c r="R12" s="76" t="s">
        <v>88</v>
      </c>
    </row>
    <row r="13" spans="1:18" ht="17.149999999999999" customHeight="1" x14ac:dyDescent="0.35">
      <c r="A13" s="78" t="s">
        <v>184</v>
      </c>
      <c r="B13" s="33">
        <v>2069121</v>
      </c>
      <c r="C13" s="33"/>
      <c r="D13" s="33">
        <v>19847570</v>
      </c>
      <c r="E13" s="33">
        <v>2794169</v>
      </c>
      <c r="F13" s="33"/>
      <c r="G13" s="33">
        <v>23591156</v>
      </c>
      <c r="H13" s="33">
        <v>35420</v>
      </c>
      <c r="I13" s="33"/>
      <c r="J13" s="33">
        <v>937603</v>
      </c>
      <c r="K13" s="33">
        <v>48272</v>
      </c>
      <c r="L13" s="33"/>
      <c r="M13" s="33">
        <v>1222055</v>
      </c>
      <c r="N13" s="33">
        <f t="shared" si="0"/>
        <v>4946982</v>
      </c>
      <c r="O13" s="33"/>
      <c r="P13" s="33">
        <f t="shared" si="1"/>
        <v>45598384</v>
      </c>
      <c r="Q13" s="33">
        <f t="shared" si="2"/>
        <v>50545366</v>
      </c>
      <c r="R13" s="76" t="s">
        <v>185</v>
      </c>
    </row>
    <row r="14" spans="1:18" ht="17.149999999999999" customHeight="1" x14ac:dyDescent="0.35">
      <c r="A14" s="78" t="s">
        <v>186</v>
      </c>
      <c r="B14" s="33">
        <v>3753303</v>
      </c>
      <c r="C14" s="33"/>
      <c r="D14" s="33">
        <v>17529114</v>
      </c>
      <c r="E14" s="33">
        <v>5009188</v>
      </c>
      <c r="F14" s="33"/>
      <c r="G14" s="33">
        <v>20676394</v>
      </c>
      <c r="H14" s="33">
        <v>89955</v>
      </c>
      <c r="I14" s="33"/>
      <c r="J14" s="33">
        <v>1493479</v>
      </c>
      <c r="K14" s="33">
        <v>123248</v>
      </c>
      <c r="L14" s="33"/>
      <c r="M14" s="33">
        <v>1883830</v>
      </c>
      <c r="N14" s="33">
        <f t="shared" si="0"/>
        <v>8975694</v>
      </c>
      <c r="O14" s="33"/>
      <c r="P14" s="33">
        <f t="shared" si="1"/>
        <v>41582817</v>
      </c>
      <c r="Q14" s="33">
        <f t="shared" si="2"/>
        <v>50558511</v>
      </c>
      <c r="R14" s="76" t="s">
        <v>103</v>
      </c>
    </row>
    <row r="15" spans="1:18" ht="17.149999999999999" customHeight="1" x14ac:dyDescent="0.35">
      <c r="A15" s="78" t="s">
        <v>187</v>
      </c>
      <c r="B15" s="33">
        <v>5266181</v>
      </c>
      <c r="C15" s="33">
        <v>687942</v>
      </c>
      <c r="D15" s="33">
        <v>15445560</v>
      </c>
      <c r="E15" s="33">
        <v>7027058</v>
      </c>
      <c r="F15" s="33">
        <v>913408</v>
      </c>
      <c r="G15" s="33">
        <v>17922870</v>
      </c>
      <c r="H15" s="33">
        <v>155348</v>
      </c>
      <c r="I15" s="33">
        <v>104158</v>
      </c>
      <c r="J15" s="33">
        <v>1448016</v>
      </c>
      <c r="K15" s="33">
        <v>197500</v>
      </c>
      <c r="L15" s="33">
        <v>161909</v>
      </c>
      <c r="M15" s="33">
        <v>1705458</v>
      </c>
      <c r="N15" s="33">
        <f t="shared" si="0"/>
        <v>12646087</v>
      </c>
      <c r="O15" s="33">
        <f>SUM(C15,F15,I15,L15)</f>
        <v>1867417</v>
      </c>
      <c r="P15" s="33">
        <f t="shared" si="1"/>
        <v>36521904</v>
      </c>
      <c r="Q15" s="33">
        <f t="shared" si="2"/>
        <v>51035408</v>
      </c>
      <c r="R15" s="76" t="s">
        <v>188</v>
      </c>
    </row>
    <row r="16" spans="1:18" ht="17.149999999999999" customHeight="1" x14ac:dyDescent="0.35">
      <c r="A16" s="78" t="s">
        <v>189</v>
      </c>
      <c r="B16" s="33">
        <v>6294285</v>
      </c>
      <c r="C16" s="33">
        <v>1495786</v>
      </c>
      <c r="D16" s="33">
        <v>14023880</v>
      </c>
      <c r="E16" s="33">
        <v>8431865</v>
      </c>
      <c r="F16" s="33">
        <v>1989202</v>
      </c>
      <c r="G16" s="33">
        <v>16073174</v>
      </c>
      <c r="H16" s="33">
        <v>203832</v>
      </c>
      <c r="I16" s="33">
        <v>195792</v>
      </c>
      <c r="J16" s="33">
        <v>1207004</v>
      </c>
      <c r="K16" s="33">
        <v>265459</v>
      </c>
      <c r="L16" s="33">
        <v>287648</v>
      </c>
      <c r="M16" s="33">
        <v>1376819</v>
      </c>
      <c r="N16" s="33">
        <f t="shared" si="0"/>
        <v>15195441</v>
      </c>
      <c r="O16" s="33">
        <f>SUM(C16,F16,I16,L16)</f>
        <v>3968428</v>
      </c>
      <c r="P16" s="33">
        <f t="shared" si="1"/>
        <v>32680877</v>
      </c>
      <c r="Q16" s="33">
        <f t="shared" si="2"/>
        <v>51844746</v>
      </c>
      <c r="R16" s="76" t="s">
        <v>190</v>
      </c>
    </row>
    <row r="17" spans="1:18" ht="17.149999999999999" customHeight="1" x14ac:dyDescent="0.35">
      <c r="A17" s="78" t="s">
        <v>191</v>
      </c>
      <c r="B17" s="33">
        <v>7227534</v>
      </c>
      <c r="C17" s="33">
        <v>1847951</v>
      </c>
      <c r="D17" s="33">
        <v>13222177</v>
      </c>
      <c r="E17" s="33">
        <v>9884841</v>
      </c>
      <c r="F17" s="33">
        <v>2118166</v>
      </c>
      <c r="G17" s="33">
        <v>14852091</v>
      </c>
      <c r="H17" s="33">
        <v>216165</v>
      </c>
      <c r="I17" s="33">
        <v>237495</v>
      </c>
      <c r="J17" s="33">
        <v>1000539</v>
      </c>
      <c r="K17" s="33">
        <v>305328</v>
      </c>
      <c r="L17" s="33">
        <v>332870</v>
      </c>
      <c r="M17" s="33">
        <v>1191903</v>
      </c>
      <c r="N17" s="33">
        <f t="shared" si="0"/>
        <v>17633868</v>
      </c>
      <c r="O17" s="33">
        <f>SUM(C17,F17,I17,L17)</f>
        <v>4536482</v>
      </c>
      <c r="P17" s="33">
        <f t="shared" si="1"/>
        <v>30266710</v>
      </c>
      <c r="Q17" s="33">
        <f t="shared" si="2"/>
        <v>52437060</v>
      </c>
      <c r="R17" s="76" t="s">
        <v>192</v>
      </c>
    </row>
    <row r="18" spans="1:18" ht="17.149999999999999" customHeight="1" x14ac:dyDescent="0.35">
      <c r="A18" s="78" t="s">
        <v>193</v>
      </c>
      <c r="B18" s="33">
        <f>Table1!B46</f>
        <v>9164751</v>
      </c>
      <c r="C18" s="33">
        <f>Table1!C46</f>
        <v>1968329</v>
      </c>
      <c r="D18" s="33">
        <f>Table1!D46</f>
        <v>12526982</v>
      </c>
      <c r="E18" s="33">
        <f>Table1!E46</f>
        <v>12688315</v>
      </c>
      <c r="F18" s="33">
        <f>Table1!F46</f>
        <v>2119559</v>
      </c>
      <c r="G18" s="33">
        <f>Table1!G46</f>
        <v>13766041</v>
      </c>
      <c r="H18" s="33">
        <v>45273</v>
      </c>
      <c r="I18" s="33">
        <v>25342</v>
      </c>
      <c r="J18" s="33">
        <v>126712</v>
      </c>
      <c r="K18" s="33">
        <v>91530</v>
      </c>
      <c r="L18" s="33">
        <v>31515</v>
      </c>
      <c r="M18" s="33">
        <v>168501</v>
      </c>
      <c r="N18" s="33">
        <f t="shared" si="0"/>
        <v>21989869</v>
      </c>
      <c r="O18" s="33">
        <f>SUM(C18,F18,I18,L18)</f>
        <v>4144745</v>
      </c>
      <c r="P18" s="33">
        <f t="shared" si="1"/>
        <v>26588236</v>
      </c>
      <c r="Q18" s="33">
        <f t="shared" si="2"/>
        <v>52722850</v>
      </c>
      <c r="R18" s="76" t="s">
        <v>194</v>
      </c>
    </row>
    <row r="19" spans="1:18" s="43" customFormat="1" ht="17.149999999999999" customHeight="1" x14ac:dyDescent="0.35">
      <c r="A19" s="79"/>
      <c r="B19" s="40"/>
      <c r="C19" s="16"/>
      <c r="D19" s="106"/>
      <c r="E19" s="41"/>
      <c r="F19" s="16"/>
      <c r="G19" s="98"/>
      <c r="H19" s="3"/>
      <c r="I19" s="3"/>
      <c r="J19" s="3"/>
      <c r="K19" s="3"/>
      <c r="L19" s="3"/>
      <c r="M19" s="3"/>
      <c r="N19" s="130"/>
      <c r="O19" s="209"/>
      <c r="P19" s="107"/>
      <c r="Q19" s="98"/>
      <c r="R19" s="98"/>
    </row>
    <row r="20" spans="1:18" ht="25.5" customHeight="1" x14ac:dyDescent="0.35">
      <c r="A20" s="180" t="s">
        <v>195</v>
      </c>
      <c r="M20" s="44"/>
      <c r="N20" s="45"/>
      <c r="O20" s="46"/>
    </row>
    <row r="21" spans="1:18" ht="107.25" customHeight="1" x14ac:dyDescent="0.35">
      <c r="A21" s="77" t="s">
        <v>166</v>
      </c>
      <c r="B21" s="73" t="s">
        <v>196</v>
      </c>
      <c r="C21" s="72" t="s">
        <v>168</v>
      </c>
      <c r="D21" s="72" t="s">
        <v>169</v>
      </c>
      <c r="E21" s="73" t="s">
        <v>197</v>
      </c>
      <c r="F21" s="72" t="s">
        <v>198</v>
      </c>
      <c r="G21" s="72" t="s">
        <v>199</v>
      </c>
      <c r="H21" s="73" t="s">
        <v>200</v>
      </c>
      <c r="I21" s="72" t="s">
        <v>201</v>
      </c>
      <c r="J21" s="72" t="s">
        <v>202</v>
      </c>
      <c r="K21" s="73" t="s">
        <v>203</v>
      </c>
      <c r="L21" s="72" t="s">
        <v>204</v>
      </c>
      <c r="M21" s="72" t="s">
        <v>205</v>
      </c>
      <c r="N21" s="73" t="s">
        <v>206</v>
      </c>
      <c r="O21" s="72" t="s">
        <v>207</v>
      </c>
      <c r="P21" s="72" t="s">
        <v>208</v>
      </c>
      <c r="Q21" s="72" t="s">
        <v>75</v>
      </c>
      <c r="R21" s="81" t="s">
        <v>22</v>
      </c>
    </row>
    <row r="22" spans="1:18" ht="17.149999999999999" customHeight="1" x14ac:dyDescent="0.35">
      <c r="A22" s="78">
        <v>2012</v>
      </c>
      <c r="B22" s="33">
        <v>9290</v>
      </c>
      <c r="C22" s="33"/>
      <c r="D22" s="33">
        <v>559271</v>
      </c>
      <c r="E22" s="33">
        <v>444943</v>
      </c>
      <c r="F22" s="33"/>
      <c r="G22" s="33">
        <v>1864295</v>
      </c>
      <c r="H22" s="33"/>
      <c r="I22" s="33"/>
      <c r="J22" s="33"/>
      <c r="K22" s="33"/>
      <c r="L22" s="33"/>
      <c r="M22" s="33"/>
      <c r="N22" s="33">
        <f t="shared" ref="N22:N31" si="3">SUM(B22,E22,H22,K22)</f>
        <v>454233</v>
      </c>
      <c r="O22" s="33"/>
      <c r="P22" s="33">
        <f t="shared" ref="P22:P31" si="4">SUM(D22,G22,J22,M22)</f>
        <v>2423566</v>
      </c>
      <c r="Q22" s="33">
        <f>SUM(N22:P22)</f>
        <v>2877799</v>
      </c>
      <c r="R22" s="76"/>
    </row>
    <row r="23" spans="1:18" ht="17.149999999999999" customHeight="1" x14ac:dyDescent="0.35">
      <c r="A23" s="78" t="s">
        <v>182</v>
      </c>
      <c r="B23" s="33">
        <v>10535</v>
      </c>
      <c r="C23" s="33"/>
      <c r="D23" s="33">
        <v>482251</v>
      </c>
      <c r="E23" s="33">
        <v>518643</v>
      </c>
      <c r="F23" s="33"/>
      <c r="G23" s="33">
        <v>1824847</v>
      </c>
      <c r="H23" s="33"/>
      <c r="I23" s="33"/>
      <c r="J23" s="33"/>
      <c r="K23" s="33"/>
      <c r="L23" s="33"/>
      <c r="M23" s="33"/>
      <c r="N23" s="33">
        <f t="shared" si="3"/>
        <v>529178</v>
      </c>
      <c r="O23" s="33"/>
      <c r="P23" s="33">
        <f t="shared" si="4"/>
        <v>2307098</v>
      </c>
      <c r="Q23" s="33">
        <f t="shared" ref="Q23:Q29" si="5">SUM(N23:P23)</f>
        <v>2836276</v>
      </c>
      <c r="R23" s="76" t="s">
        <v>82</v>
      </c>
    </row>
    <row r="24" spans="1:18" ht="17.149999999999999" customHeight="1" x14ac:dyDescent="0.35">
      <c r="A24" s="78">
        <v>2014</v>
      </c>
      <c r="B24" s="33">
        <v>15116</v>
      </c>
      <c r="C24" s="33"/>
      <c r="D24" s="33">
        <v>487946</v>
      </c>
      <c r="E24" s="33">
        <v>506462</v>
      </c>
      <c r="F24" s="33"/>
      <c r="G24" s="33">
        <v>1709367</v>
      </c>
      <c r="H24" s="33"/>
      <c r="I24" s="33"/>
      <c r="J24" s="33"/>
      <c r="K24" s="33"/>
      <c r="L24" s="33"/>
      <c r="M24" s="33"/>
      <c r="N24" s="33">
        <f t="shared" si="3"/>
        <v>521578</v>
      </c>
      <c r="O24" s="33"/>
      <c r="P24" s="33">
        <f t="shared" si="4"/>
        <v>2197313</v>
      </c>
      <c r="Q24" s="33">
        <f t="shared" si="5"/>
        <v>2718891</v>
      </c>
      <c r="R24" s="76"/>
    </row>
    <row r="25" spans="1:18" ht="17.149999999999999" customHeight="1" x14ac:dyDescent="0.35">
      <c r="A25" s="78" t="s">
        <v>183</v>
      </c>
      <c r="B25" s="33">
        <v>37354</v>
      </c>
      <c r="C25" s="33"/>
      <c r="D25" s="33">
        <v>433795</v>
      </c>
      <c r="E25" s="33">
        <v>488591</v>
      </c>
      <c r="F25" s="33"/>
      <c r="G25" s="33">
        <v>1662092</v>
      </c>
      <c r="H25" s="33">
        <v>135496</v>
      </c>
      <c r="I25" s="33"/>
      <c r="J25" s="33">
        <v>188626</v>
      </c>
      <c r="K25" s="33">
        <v>149458</v>
      </c>
      <c r="L25" s="33"/>
      <c r="M25" s="33">
        <v>238111</v>
      </c>
      <c r="N25" s="33">
        <f t="shared" si="3"/>
        <v>810899</v>
      </c>
      <c r="O25" s="33"/>
      <c r="P25" s="33">
        <f t="shared" si="4"/>
        <v>2522624</v>
      </c>
      <c r="Q25" s="33">
        <f t="shared" si="5"/>
        <v>3333523</v>
      </c>
      <c r="R25" s="76" t="s">
        <v>88</v>
      </c>
    </row>
    <row r="26" spans="1:18" ht="17.149999999999999" customHeight="1" x14ac:dyDescent="0.35">
      <c r="A26" s="78" t="s">
        <v>184</v>
      </c>
      <c r="B26" s="33">
        <v>51859</v>
      </c>
      <c r="C26" s="33"/>
      <c r="D26" s="33">
        <v>406541</v>
      </c>
      <c r="E26" s="33">
        <v>531008</v>
      </c>
      <c r="F26" s="33"/>
      <c r="G26" s="33">
        <v>1589466</v>
      </c>
      <c r="H26" s="33">
        <v>155998</v>
      </c>
      <c r="I26" s="33"/>
      <c r="J26" s="33">
        <v>189838</v>
      </c>
      <c r="K26" s="33">
        <v>184690</v>
      </c>
      <c r="L26" s="33"/>
      <c r="M26" s="33">
        <v>235647</v>
      </c>
      <c r="N26" s="33">
        <f>SUM(B26,E26,H26,K26)</f>
        <v>923555</v>
      </c>
      <c r="O26" s="33"/>
      <c r="P26" s="33">
        <f t="shared" si="4"/>
        <v>2421492</v>
      </c>
      <c r="Q26" s="33">
        <f t="shared" si="5"/>
        <v>3345047</v>
      </c>
      <c r="R26" s="76" t="s">
        <v>185</v>
      </c>
    </row>
    <row r="27" spans="1:18" ht="17.149999999999999" customHeight="1" x14ac:dyDescent="0.35">
      <c r="A27" s="78" t="s">
        <v>186</v>
      </c>
      <c r="B27" s="33">
        <v>62223</v>
      </c>
      <c r="C27" s="33"/>
      <c r="D27" s="33">
        <v>353981</v>
      </c>
      <c r="E27" s="33">
        <v>574765</v>
      </c>
      <c r="F27" s="33"/>
      <c r="G27" s="33">
        <v>1422472</v>
      </c>
      <c r="H27" s="33">
        <v>195601</v>
      </c>
      <c r="I27" s="33"/>
      <c r="J27" s="33">
        <v>211909</v>
      </c>
      <c r="K27" s="33">
        <v>227991</v>
      </c>
      <c r="L27" s="33"/>
      <c r="M27" s="33">
        <v>281932</v>
      </c>
      <c r="N27" s="33">
        <f t="shared" si="3"/>
        <v>1060580</v>
      </c>
      <c r="O27" s="33"/>
      <c r="P27" s="33">
        <f t="shared" si="4"/>
        <v>2270294</v>
      </c>
      <c r="Q27" s="33">
        <f>SUM(N27:P27)</f>
        <v>3330874</v>
      </c>
      <c r="R27" s="76" t="s">
        <v>103</v>
      </c>
    </row>
    <row r="28" spans="1:18" ht="17.149999999999999" customHeight="1" x14ac:dyDescent="0.35">
      <c r="A28" s="78" t="s">
        <v>187</v>
      </c>
      <c r="B28" s="33">
        <v>79314</v>
      </c>
      <c r="C28" s="33">
        <v>1633</v>
      </c>
      <c r="D28" s="33">
        <v>319930</v>
      </c>
      <c r="E28" s="33">
        <v>599310</v>
      </c>
      <c r="F28" s="33">
        <v>9826</v>
      </c>
      <c r="G28" s="33">
        <v>1353378</v>
      </c>
      <c r="H28" s="33">
        <v>182453</v>
      </c>
      <c r="I28" s="33">
        <v>846</v>
      </c>
      <c r="J28" s="33">
        <v>158330</v>
      </c>
      <c r="K28" s="33">
        <v>256384</v>
      </c>
      <c r="L28" s="33">
        <v>4782</v>
      </c>
      <c r="M28" s="33">
        <v>259972</v>
      </c>
      <c r="N28" s="33">
        <f t="shared" si="3"/>
        <v>1117461</v>
      </c>
      <c r="O28" s="33">
        <f>SUM(C28,F28,I28,L28)</f>
        <v>17087</v>
      </c>
      <c r="P28" s="33">
        <f t="shared" si="4"/>
        <v>2091610</v>
      </c>
      <c r="Q28" s="33">
        <f t="shared" si="5"/>
        <v>3226158</v>
      </c>
      <c r="R28" s="76" t="s">
        <v>188</v>
      </c>
    </row>
    <row r="29" spans="1:18" ht="17.149999999999999" customHeight="1" x14ac:dyDescent="0.35">
      <c r="A29" s="78" t="s">
        <v>189</v>
      </c>
      <c r="B29" s="33">
        <v>157599</v>
      </c>
      <c r="C29" s="33">
        <v>2117</v>
      </c>
      <c r="D29" s="33">
        <v>309391</v>
      </c>
      <c r="E29" s="33">
        <v>822549</v>
      </c>
      <c r="F29" s="33">
        <v>14780</v>
      </c>
      <c r="G29" s="33">
        <v>1317617</v>
      </c>
      <c r="H29" s="33">
        <v>162293</v>
      </c>
      <c r="I29" s="33">
        <v>684</v>
      </c>
      <c r="J29" s="33">
        <v>122380</v>
      </c>
      <c r="K29" s="33">
        <v>148086</v>
      </c>
      <c r="L29" s="33">
        <v>4708</v>
      </c>
      <c r="M29" s="33">
        <v>137918</v>
      </c>
      <c r="N29" s="33">
        <f t="shared" si="3"/>
        <v>1290527</v>
      </c>
      <c r="O29" s="33">
        <f>SUM(C29,F29,I29,L29)</f>
        <v>22289</v>
      </c>
      <c r="P29" s="33">
        <f t="shared" si="4"/>
        <v>1887306</v>
      </c>
      <c r="Q29" s="33">
        <f t="shared" si="5"/>
        <v>3200122</v>
      </c>
      <c r="R29" s="76" t="s">
        <v>190</v>
      </c>
    </row>
    <row r="30" spans="1:18" ht="17.149999999999999" customHeight="1" x14ac:dyDescent="0.35">
      <c r="A30" s="78" t="s">
        <v>191</v>
      </c>
      <c r="B30" s="33">
        <v>149131</v>
      </c>
      <c r="C30" s="33">
        <v>4021</v>
      </c>
      <c r="D30" s="33">
        <v>317310</v>
      </c>
      <c r="E30" s="33">
        <v>879711</v>
      </c>
      <c r="F30" s="33">
        <v>24180</v>
      </c>
      <c r="G30" s="33">
        <v>1187461</v>
      </c>
      <c r="H30" s="33">
        <v>213387</v>
      </c>
      <c r="I30" s="33">
        <v>2229</v>
      </c>
      <c r="J30" s="33">
        <v>146951</v>
      </c>
      <c r="K30" s="33">
        <v>195384</v>
      </c>
      <c r="L30" s="33">
        <v>7481</v>
      </c>
      <c r="M30" s="33">
        <v>154932</v>
      </c>
      <c r="N30" s="33">
        <f t="shared" si="3"/>
        <v>1437613</v>
      </c>
      <c r="O30" s="33">
        <f>SUM(C30,F30,I30,L30)</f>
        <v>37911</v>
      </c>
      <c r="P30" s="33">
        <f t="shared" si="4"/>
        <v>1806654</v>
      </c>
      <c r="Q30" s="33">
        <f>SUM(N30:P30)</f>
        <v>3282178</v>
      </c>
      <c r="R30" s="76" t="s">
        <v>192</v>
      </c>
    </row>
    <row r="31" spans="1:18" ht="17.149999999999999" customHeight="1" x14ac:dyDescent="0.35">
      <c r="A31" s="78" t="s">
        <v>193</v>
      </c>
      <c r="B31" s="33">
        <f>Table3!B46+Table3!D46</f>
        <v>158873</v>
      </c>
      <c r="C31" s="33">
        <f>Table3!C46</f>
        <v>4354</v>
      </c>
      <c r="D31" s="33">
        <f>Table3!E46</f>
        <v>305410</v>
      </c>
      <c r="E31" s="33">
        <f>Table3!F46+Table3!H46</f>
        <v>999741</v>
      </c>
      <c r="F31" s="33">
        <f>Table3!G46</f>
        <v>25042</v>
      </c>
      <c r="G31" s="33">
        <f>Table3!I46</f>
        <v>1076167</v>
      </c>
      <c r="H31" s="33">
        <v>216414</v>
      </c>
      <c r="I31" s="33">
        <v>1748</v>
      </c>
      <c r="J31" s="33">
        <v>126583</v>
      </c>
      <c r="K31" s="33">
        <v>228743</v>
      </c>
      <c r="L31" s="33">
        <v>8037</v>
      </c>
      <c r="M31" s="33">
        <v>179372</v>
      </c>
      <c r="N31" s="33">
        <f t="shared" si="3"/>
        <v>1603771</v>
      </c>
      <c r="O31" s="33">
        <f>SUM(C31,F31,I31,L31)</f>
        <v>39181</v>
      </c>
      <c r="P31" s="33">
        <f t="shared" si="4"/>
        <v>1687532</v>
      </c>
      <c r="Q31" s="33">
        <f>SUM(N31:P31)</f>
        <v>3330484</v>
      </c>
      <c r="R31" s="76" t="s">
        <v>194</v>
      </c>
    </row>
    <row r="32" spans="1:18" ht="17.149999999999999" customHeight="1" x14ac:dyDescent="0.35">
      <c r="A32" s="79"/>
      <c r="B32" s="40"/>
      <c r="C32" s="40"/>
      <c r="D32" s="3"/>
      <c r="E32" s="41"/>
      <c r="F32" s="41"/>
      <c r="G32" s="107"/>
      <c r="H32" s="3"/>
      <c r="I32" s="3"/>
      <c r="J32" s="26"/>
      <c r="K32" s="102"/>
      <c r="L32" s="102"/>
      <c r="M32" s="106"/>
      <c r="N32" s="124"/>
      <c r="O32" s="98"/>
      <c r="P32" s="98"/>
      <c r="Q32" s="98"/>
      <c r="R32" s="98"/>
    </row>
    <row r="33" spans="1:18" ht="25.5" customHeight="1" x14ac:dyDescent="0.35">
      <c r="A33" s="180" t="s">
        <v>209</v>
      </c>
      <c r="L33" s="47"/>
      <c r="M33" s="48"/>
      <c r="N33" s="97"/>
      <c r="O33" s="98"/>
      <c r="P33" s="44"/>
      <c r="Q33" s="46"/>
      <c r="R33" s="82"/>
    </row>
    <row r="34" spans="1:18" ht="106.5" customHeight="1" x14ac:dyDescent="0.35">
      <c r="A34" s="80" t="s">
        <v>166</v>
      </c>
      <c r="B34" s="74" t="s">
        <v>196</v>
      </c>
      <c r="C34" s="71" t="s">
        <v>168</v>
      </c>
      <c r="D34" s="71" t="s">
        <v>169</v>
      </c>
      <c r="E34" s="74" t="s">
        <v>197</v>
      </c>
      <c r="F34" s="71" t="s">
        <v>198</v>
      </c>
      <c r="G34" s="71" t="s">
        <v>210</v>
      </c>
      <c r="H34" s="74" t="s">
        <v>211</v>
      </c>
      <c r="I34" s="71" t="s">
        <v>201</v>
      </c>
      <c r="J34" s="71" t="s">
        <v>202</v>
      </c>
      <c r="K34" s="74" t="s">
        <v>203</v>
      </c>
      <c r="L34" s="71" t="s">
        <v>204</v>
      </c>
      <c r="M34" s="71" t="s">
        <v>205</v>
      </c>
      <c r="N34" s="74" t="s">
        <v>206</v>
      </c>
      <c r="O34" s="71" t="s">
        <v>207</v>
      </c>
      <c r="P34" s="71" t="s">
        <v>208</v>
      </c>
      <c r="Q34" s="71" t="s">
        <v>75</v>
      </c>
      <c r="R34" s="81" t="s">
        <v>22</v>
      </c>
    </row>
    <row r="35" spans="1:18" ht="17.149999999999999" customHeight="1" x14ac:dyDescent="0.35">
      <c r="A35" s="78">
        <v>2012</v>
      </c>
      <c r="B35" s="33">
        <f t="shared" ref="B35:B44" si="6">B9+B22</f>
        <v>10751</v>
      </c>
      <c r="C35" s="33"/>
      <c r="D35" s="33">
        <f t="shared" ref="D35:E44" si="7">D9+D22</f>
        <v>22110255</v>
      </c>
      <c r="E35" s="33">
        <f t="shared" si="7"/>
        <v>446682</v>
      </c>
      <c r="F35" s="33"/>
      <c r="G35" s="33">
        <f t="shared" ref="G35:G44" si="8">G9+G22</f>
        <v>28039260</v>
      </c>
      <c r="H35" s="33"/>
      <c r="I35" s="33"/>
      <c r="J35" s="33"/>
      <c r="K35" s="33"/>
      <c r="L35" s="33"/>
      <c r="M35" s="33"/>
      <c r="N35" s="33">
        <f t="shared" ref="N35:N44" si="9">N9+N22</f>
        <v>457433</v>
      </c>
      <c r="O35" s="33"/>
      <c r="P35" s="33">
        <f t="shared" ref="P35:Q44" si="10">P9+P22</f>
        <v>50149515</v>
      </c>
      <c r="Q35" s="33">
        <f t="shared" si="10"/>
        <v>50606948</v>
      </c>
      <c r="R35" s="76"/>
    </row>
    <row r="36" spans="1:18" ht="17.149999999999999" customHeight="1" x14ac:dyDescent="0.35">
      <c r="A36" s="78" t="s">
        <v>182</v>
      </c>
      <c r="B36" s="33">
        <f t="shared" si="6"/>
        <v>112263</v>
      </c>
      <c r="C36" s="33"/>
      <c r="D36" s="33">
        <f t="shared" si="7"/>
        <v>21995978</v>
      </c>
      <c r="E36" s="33">
        <f t="shared" si="7"/>
        <v>682070</v>
      </c>
      <c r="F36" s="33"/>
      <c r="G36" s="33">
        <f t="shared" si="8"/>
        <v>27819715</v>
      </c>
      <c r="H36" s="33"/>
      <c r="I36" s="33"/>
      <c r="J36" s="33"/>
      <c r="K36" s="33"/>
      <c r="L36" s="33"/>
      <c r="M36" s="33"/>
      <c r="N36" s="33">
        <f t="shared" si="9"/>
        <v>794333</v>
      </c>
      <c r="O36" s="33"/>
      <c r="P36" s="33">
        <f t="shared" si="10"/>
        <v>49815693</v>
      </c>
      <c r="Q36" s="33">
        <f t="shared" si="10"/>
        <v>50610026</v>
      </c>
      <c r="R36" s="76" t="s">
        <v>82</v>
      </c>
    </row>
    <row r="37" spans="1:18" ht="17.149999999999999" customHeight="1" x14ac:dyDescent="0.35">
      <c r="A37" s="78">
        <v>2014</v>
      </c>
      <c r="B37" s="33">
        <f t="shared" si="6"/>
        <v>285705</v>
      </c>
      <c r="C37" s="33"/>
      <c r="D37" s="33">
        <f t="shared" si="7"/>
        <v>21052194</v>
      </c>
      <c r="E37" s="33">
        <f t="shared" si="7"/>
        <v>907107</v>
      </c>
      <c r="F37" s="33"/>
      <c r="G37" s="33">
        <f t="shared" si="8"/>
        <v>26599740</v>
      </c>
      <c r="H37" s="33"/>
      <c r="I37" s="33"/>
      <c r="J37" s="33"/>
      <c r="K37" s="33"/>
      <c r="L37" s="33"/>
      <c r="M37" s="33"/>
      <c r="N37" s="33">
        <f t="shared" si="9"/>
        <v>1192812</v>
      </c>
      <c r="O37" s="33"/>
      <c r="P37" s="33">
        <f t="shared" si="10"/>
        <v>47651934</v>
      </c>
      <c r="Q37" s="33">
        <f t="shared" si="10"/>
        <v>48844746</v>
      </c>
      <c r="R37" s="76"/>
    </row>
    <row r="38" spans="1:18" ht="17.149999999999999" customHeight="1" x14ac:dyDescent="0.35">
      <c r="A38" s="78" t="s">
        <v>183</v>
      </c>
      <c r="B38" s="33">
        <f t="shared" si="6"/>
        <v>800695</v>
      </c>
      <c r="C38" s="33"/>
      <c r="D38" s="33">
        <f t="shared" si="7"/>
        <v>21160321</v>
      </c>
      <c r="E38" s="33">
        <f t="shared" si="7"/>
        <v>1607155</v>
      </c>
      <c r="F38" s="33"/>
      <c r="G38" s="33">
        <f t="shared" si="8"/>
        <v>26586071</v>
      </c>
      <c r="H38" s="33">
        <f t="shared" ref="H38:H44" si="11">H12+H25</f>
        <v>342382</v>
      </c>
      <c r="I38" s="33"/>
      <c r="J38" s="33">
        <f t="shared" ref="J38:K44" si="12">J12+J25</f>
        <v>1139706</v>
      </c>
      <c r="K38" s="33">
        <f t="shared" si="12"/>
        <v>381148</v>
      </c>
      <c r="L38" s="33"/>
      <c r="M38" s="33">
        <f t="shared" ref="M38:M44" si="13">M12+M25</f>
        <v>1467088</v>
      </c>
      <c r="N38" s="33">
        <f t="shared" si="9"/>
        <v>3131380</v>
      </c>
      <c r="O38" s="33"/>
      <c r="P38" s="33">
        <f t="shared" si="10"/>
        <v>50353186</v>
      </c>
      <c r="Q38" s="33">
        <f t="shared" si="10"/>
        <v>53484566</v>
      </c>
      <c r="R38" s="76" t="s">
        <v>88</v>
      </c>
    </row>
    <row r="39" spans="1:18" ht="17.149999999999999" customHeight="1" x14ac:dyDescent="0.35">
      <c r="A39" s="78" t="s">
        <v>184</v>
      </c>
      <c r="B39" s="33">
        <f t="shared" si="6"/>
        <v>2120980</v>
      </c>
      <c r="C39" s="33"/>
      <c r="D39" s="33">
        <f t="shared" si="7"/>
        <v>20254111</v>
      </c>
      <c r="E39" s="33">
        <f t="shared" si="7"/>
        <v>3325177</v>
      </c>
      <c r="F39" s="33"/>
      <c r="G39" s="33">
        <f t="shared" si="8"/>
        <v>25180622</v>
      </c>
      <c r="H39" s="33">
        <f t="shared" si="11"/>
        <v>191418</v>
      </c>
      <c r="I39" s="33"/>
      <c r="J39" s="33">
        <f t="shared" si="12"/>
        <v>1127441</v>
      </c>
      <c r="K39" s="33">
        <f t="shared" si="12"/>
        <v>232962</v>
      </c>
      <c r="L39" s="33"/>
      <c r="M39" s="33">
        <f t="shared" si="13"/>
        <v>1457702</v>
      </c>
      <c r="N39" s="33">
        <f t="shared" si="9"/>
        <v>5870537</v>
      </c>
      <c r="O39" s="33"/>
      <c r="P39" s="33">
        <f t="shared" si="10"/>
        <v>48019876</v>
      </c>
      <c r="Q39" s="33">
        <f t="shared" si="10"/>
        <v>53890413</v>
      </c>
      <c r="R39" s="76" t="s">
        <v>185</v>
      </c>
    </row>
    <row r="40" spans="1:18" ht="17.149999999999999" customHeight="1" x14ac:dyDescent="0.35">
      <c r="A40" s="78" t="s">
        <v>186</v>
      </c>
      <c r="B40" s="33">
        <f t="shared" si="6"/>
        <v>3815526</v>
      </c>
      <c r="C40" s="33"/>
      <c r="D40" s="33">
        <f t="shared" si="7"/>
        <v>17883095</v>
      </c>
      <c r="E40" s="33">
        <f t="shared" si="7"/>
        <v>5583953</v>
      </c>
      <c r="F40" s="33"/>
      <c r="G40" s="33">
        <f t="shared" si="8"/>
        <v>22098866</v>
      </c>
      <c r="H40" s="33">
        <f t="shared" si="11"/>
        <v>285556</v>
      </c>
      <c r="I40" s="33"/>
      <c r="J40" s="33">
        <f t="shared" si="12"/>
        <v>1705388</v>
      </c>
      <c r="K40" s="33">
        <f t="shared" si="12"/>
        <v>351239</v>
      </c>
      <c r="L40" s="33"/>
      <c r="M40" s="33">
        <f t="shared" si="13"/>
        <v>2165762</v>
      </c>
      <c r="N40" s="33">
        <f t="shared" si="9"/>
        <v>10036274</v>
      </c>
      <c r="O40" s="33"/>
      <c r="P40" s="33">
        <f t="shared" si="10"/>
        <v>43853111</v>
      </c>
      <c r="Q40" s="33">
        <f t="shared" si="10"/>
        <v>53889385</v>
      </c>
      <c r="R40" s="76" t="s">
        <v>103</v>
      </c>
    </row>
    <row r="41" spans="1:18" ht="17.149999999999999" customHeight="1" x14ac:dyDescent="0.35">
      <c r="A41" s="78" t="s">
        <v>187</v>
      </c>
      <c r="B41" s="33">
        <f t="shared" si="6"/>
        <v>5345495</v>
      </c>
      <c r="C41" s="33">
        <f>C15+C28</f>
        <v>689575</v>
      </c>
      <c r="D41" s="33">
        <f t="shared" si="7"/>
        <v>15765490</v>
      </c>
      <c r="E41" s="33">
        <f t="shared" si="7"/>
        <v>7626368</v>
      </c>
      <c r="F41" s="33">
        <f>F15+F28</f>
        <v>923234</v>
      </c>
      <c r="G41" s="33">
        <f t="shared" si="8"/>
        <v>19276248</v>
      </c>
      <c r="H41" s="33">
        <f t="shared" si="11"/>
        <v>337801</v>
      </c>
      <c r="I41" s="33">
        <f>I15+I28</f>
        <v>105004</v>
      </c>
      <c r="J41" s="33">
        <f t="shared" si="12"/>
        <v>1606346</v>
      </c>
      <c r="K41" s="33">
        <f t="shared" si="12"/>
        <v>453884</v>
      </c>
      <c r="L41" s="33">
        <f>L15+L28</f>
        <v>166691</v>
      </c>
      <c r="M41" s="33">
        <f t="shared" si="13"/>
        <v>1965430</v>
      </c>
      <c r="N41" s="33">
        <f t="shared" si="9"/>
        <v>13763548</v>
      </c>
      <c r="O41" s="33">
        <f>O15+O28</f>
        <v>1884504</v>
      </c>
      <c r="P41" s="33">
        <f t="shared" si="10"/>
        <v>38613514</v>
      </c>
      <c r="Q41" s="33">
        <f t="shared" si="10"/>
        <v>54261566</v>
      </c>
      <c r="R41" s="76" t="s">
        <v>188</v>
      </c>
    </row>
    <row r="42" spans="1:18" ht="17.149999999999999" customHeight="1" x14ac:dyDescent="0.35">
      <c r="A42" s="78" t="s">
        <v>189</v>
      </c>
      <c r="B42" s="33">
        <f t="shared" si="6"/>
        <v>6451884</v>
      </c>
      <c r="C42" s="33">
        <f>C16+C29</f>
        <v>1497903</v>
      </c>
      <c r="D42" s="33">
        <f t="shared" si="7"/>
        <v>14333271</v>
      </c>
      <c r="E42" s="33">
        <f t="shared" si="7"/>
        <v>9254414</v>
      </c>
      <c r="F42" s="33">
        <f>F16+F29</f>
        <v>2003982</v>
      </c>
      <c r="G42" s="33">
        <f t="shared" si="8"/>
        <v>17390791</v>
      </c>
      <c r="H42" s="33">
        <f t="shared" si="11"/>
        <v>366125</v>
      </c>
      <c r="I42" s="33">
        <f>I16+I29</f>
        <v>196476</v>
      </c>
      <c r="J42" s="33">
        <f t="shared" si="12"/>
        <v>1329384</v>
      </c>
      <c r="K42" s="33">
        <f t="shared" si="12"/>
        <v>413545</v>
      </c>
      <c r="L42" s="33">
        <f>L16+L29</f>
        <v>292356</v>
      </c>
      <c r="M42" s="33">
        <f t="shared" si="13"/>
        <v>1514737</v>
      </c>
      <c r="N42" s="33">
        <f t="shared" si="9"/>
        <v>16485968</v>
      </c>
      <c r="O42" s="33">
        <f>O16+O29</f>
        <v>3990717</v>
      </c>
      <c r="P42" s="33">
        <f t="shared" si="10"/>
        <v>34568183</v>
      </c>
      <c r="Q42" s="33">
        <f t="shared" si="10"/>
        <v>55044868</v>
      </c>
      <c r="R42" s="76" t="s">
        <v>190</v>
      </c>
    </row>
    <row r="43" spans="1:18" ht="17.149999999999999" customHeight="1" x14ac:dyDescent="0.35">
      <c r="A43" s="78" t="s">
        <v>191</v>
      </c>
      <c r="B43" s="33">
        <f t="shared" si="6"/>
        <v>7376665</v>
      </c>
      <c r="C43" s="33">
        <f>C17+C30</f>
        <v>1851972</v>
      </c>
      <c r="D43" s="33">
        <f t="shared" si="7"/>
        <v>13539487</v>
      </c>
      <c r="E43" s="33">
        <f t="shared" si="7"/>
        <v>10764552</v>
      </c>
      <c r="F43" s="33">
        <f>F17+F30</f>
        <v>2142346</v>
      </c>
      <c r="G43" s="33">
        <f t="shared" si="8"/>
        <v>16039552</v>
      </c>
      <c r="H43" s="33">
        <f t="shared" si="11"/>
        <v>429552</v>
      </c>
      <c r="I43" s="33">
        <f>I17+I30</f>
        <v>239724</v>
      </c>
      <c r="J43" s="33">
        <f t="shared" si="12"/>
        <v>1147490</v>
      </c>
      <c r="K43" s="33">
        <f t="shared" si="12"/>
        <v>500712</v>
      </c>
      <c r="L43" s="33">
        <f>L17+L30</f>
        <v>340351</v>
      </c>
      <c r="M43" s="33">
        <f t="shared" si="13"/>
        <v>1346835</v>
      </c>
      <c r="N43" s="33">
        <f t="shared" si="9"/>
        <v>19071481</v>
      </c>
      <c r="O43" s="33">
        <f>O17+O30</f>
        <v>4574393</v>
      </c>
      <c r="P43" s="33">
        <f t="shared" si="10"/>
        <v>32073364</v>
      </c>
      <c r="Q43" s="33">
        <f t="shared" si="10"/>
        <v>55719238</v>
      </c>
      <c r="R43" s="76" t="s">
        <v>192</v>
      </c>
    </row>
    <row r="44" spans="1:18" ht="17.149999999999999" customHeight="1" x14ac:dyDescent="0.35">
      <c r="A44" s="78" t="s">
        <v>193</v>
      </c>
      <c r="B44" s="33">
        <f t="shared" si="6"/>
        <v>9323624</v>
      </c>
      <c r="C44" s="33">
        <f>C18+C31</f>
        <v>1972683</v>
      </c>
      <c r="D44" s="33">
        <f t="shared" si="7"/>
        <v>12832392</v>
      </c>
      <c r="E44" s="33">
        <f t="shared" si="7"/>
        <v>13688056</v>
      </c>
      <c r="F44" s="33">
        <f>F18+F31</f>
        <v>2144601</v>
      </c>
      <c r="G44" s="33">
        <f t="shared" si="8"/>
        <v>14842208</v>
      </c>
      <c r="H44" s="33">
        <f t="shared" si="11"/>
        <v>261687</v>
      </c>
      <c r="I44" s="33">
        <f>I18+I31</f>
        <v>27090</v>
      </c>
      <c r="J44" s="33">
        <f t="shared" si="12"/>
        <v>253295</v>
      </c>
      <c r="K44" s="33">
        <f t="shared" si="12"/>
        <v>320273</v>
      </c>
      <c r="L44" s="33">
        <f>L18+L31</f>
        <v>39552</v>
      </c>
      <c r="M44" s="33">
        <f t="shared" si="13"/>
        <v>347873</v>
      </c>
      <c r="N44" s="33">
        <f t="shared" si="9"/>
        <v>23593640</v>
      </c>
      <c r="O44" s="33">
        <f>O18+O31</f>
        <v>4183926</v>
      </c>
      <c r="P44" s="33">
        <f t="shared" si="10"/>
        <v>28275768</v>
      </c>
      <c r="Q44" s="33">
        <f t="shared" si="10"/>
        <v>56053334</v>
      </c>
      <c r="R44" s="76" t="s">
        <v>194</v>
      </c>
    </row>
    <row r="45" spans="1:18" ht="17.149999999999999" customHeight="1" x14ac:dyDescent="0.35">
      <c r="A45" s="24"/>
      <c r="B45" s="9"/>
      <c r="C45" s="2"/>
      <c r="D45" s="2"/>
      <c r="E45" s="3"/>
      <c r="F45" s="3"/>
      <c r="G45" s="98"/>
      <c r="H45" s="2"/>
      <c r="I45" s="2"/>
      <c r="J45" s="107"/>
      <c r="K45" s="2"/>
      <c r="L45" s="2"/>
      <c r="M45" s="107"/>
      <c r="N45" s="42"/>
      <c r="O45" s="120"/>
      <c r="P45" s="107"/>
      <c r="Q45" s="107"/>
      <c r="R45" s="107"/>
    </row>
    <row r="46" spans="1:18" s="43" customFormat="1" ht="17.149999999999999" customHeight="1" x14ac:dyDescent="0.35">
      <c r="A46" s="49"/>
      <c r="B46" s="108"/>
      <c r="C46" s="108"/>
      <c r="D46" s="115"/>
      <c r="E46" s="108"/>
      <c r="F46" s="108"/>
      <c r="G46" s="108"/>
      <c r="H46" s="108"/>
      <c r="I46" s="108"/>
      <c r="J46" s="108"/>
      <c r="K46" s="108"/>
      <c r="L46" s="108"/>
      <c r="M46" s="108"/>
      <c r="N46" s="18"/>
      <c r="O46" s="210"/>
      <c r="P46" s="18"/>
      <c r="Q46" s="18"/>
      <c r="R46" s="18"/>
    </row>
    <row r="47" spans="1:18" s="43" customFormat="1" ht="17.149999999999999" customHeight="1" x14ac:dyDescent="0.35">
      <c r="A47" s="96"/>
      <c r="B47" s="108"/>
      <c r="C47" s="108"/>
      <c r="D47" s="108"/>
      <c r="E47" s="108"/>
      <c r="F47" s="108"/>
      <c r="G47" s="108"/>
      <c r="H47" s="108"/>
      <c r="I47" s="28"/>
      <c r="J47" s="108"/>
      <c r="K47" s="108"/>
      <c r="L47" s="108"/>
      <c r="M47" s="108"/>
      <c r="N47" s="122"/>
      <c r="O47" s="122"/>
      <c r="P47" s="122"/>
      <c r="Q47" s="122"/>
      <c r="R47" s="122"/>
    </row>
    <row r="48" spans="1:18" s="43" customFormat="1" ht="17.149999999999999" customHeight="1" x14ac:dyDescent="0.35">
      <c r="A48" s="11"/>
      <c r="B48" s="108"/>
      <c r="C48" s="108"/>
      <c r="D48" s="108"/>
      <c r="E48" s="108"/>
      <c r="F48" s="108"/>
      <c r="G48" s="108"/>
      <c r="H48" s="108"/>
      <c r="I48" s="108"/>
      <c r="J48" s="108"/>
      <c r="K48" s="108"/>
      <c r="L48" s="108"/>
      <c r="M48" s="108"/>
      <c r="N48" s="50"/>
      <c r="O48" s="50"/>
      <c r="P48" s="50"/>
      <c r="Q48" s="50"/>
      <c r="R48" s="50"/>
    </row>
    <row r="49" spans="1:18" s="100" customFormat="1" ht="17.149999999999999" customHeight="1" x14ac:dyDescent="0.35">
      <c r="A49" s="103"/>
      <c r="B49" s="115"/>
      <c r="C49" s="108"/>
      <c r="D49" s="108"/>
      <c r="E49" s="108"/>
      <c r="F49" s="108"/>
      <c r="G49" s="108"/>
      <c r="H49" s="108"/>
      <c r="I49" s="108"/>
      <c r="J49" s="108"/>
      <c r="K49" s="117"/>
      <c r="L49" s="108"/>
      <c r="M49" s="118"/>
      <c r="N49" s="123"/>
      <c r="O49" s="183"/>
      <c r="P49" s="125"/>
      <c r="Q49" s="108"/>
      <c r="R49" s="108"/>
    </row>
    <row r="50" spans="1:18" s="100" customFormat="1" ht="17.149999999999999" customHeight="1" x14ac:dyDescent="0.35">
      <c r="A50" s="103"/>
      <c r="B50" s="108"/>
      <c r="C50" s="108"/>
      <c r="D50" s="108"/>
      <c r="E50" s="108"/>
      <c r="F50" s="108"/>
      <c r="G50" s="108"/>
      <c r="H50" s="108"/>
      <c r="I50" s="108"/>
      <c r="J50" s="108"/>
      <c r="K50" s="117"/>
      <c r="L50" s="108"/>
      <c r="M50" s="118"/>
      <c r="N50" s="123"/>
      <c r="O50" s="51"/>
      <c r="P50" s="125"/>
      <c r="Q50" s="108"/>
      <c r="R50" s="108"/>
    </row>
    <row r="51" spans="1:18" s="100" customFormat="1" ht="17.149999999999999" customHeight="1" x14ac:dyDescent="0.35">
      <c r="A51" s="103"/>
      <c r="B51" s="108"/>
      <c r="C51" s="108"/>
      <c r="D51" s="108"/>
      <c r="E51" s="108"/>
      <c r="F51" s="108"/>
      <c r="G51" s="108"/>
      <c r="H51" s="108"/>
      <c r="I51" s="108"/>
      <c r="J51" s="108"/>
      <c r="K51" s="117"/>
      <c r="L51" s="108"/>
      <c r="M51" s="118"/>
      <c r="N51" s="119"/>
      <c r="O51" s="119"/>
      <c r="P51" s="115"/>
      <c r="Q51" s="108"/>
      <c r="R51" s="108"/>
    </row>
    <row r="52" spans="1:18" s="100" customFormat="1" ht="17.149999999999999" customHeight="1" x14ac:dyDescent="0.35">
      <c r="A52" s="11"/>
      <c r="B52" s="108"/>
      <c r="C52" s="108"/>
      <c r="D52" s="108"/>
      <c r="E52" s="108"/>
      <c r="F52" s="108"/>
      <c r="G52" s="108"/>
      <c r="H52" s="108"/>
      <c r="I52" s="108"/>
      <c r="J52" s="108"/>
      <c r="K52" s="117"/>
      <c r="M52" s="6"/>
      <c r="N52" s="115"/>
      <c r="O52" s="115"/>
      <c r="P52" s="115"/>
      <c r="Q52" s="108"/>
      <c r="R52" s="108"/>
    </row>
    <row r="53" spans="1:18" ht="17.149999999999999" customHeight="1" x14ac:dyDescent="0.35">
      <c r="A53" s="103"/>
      <c r="B53" s="108"/>
      <c r="C53" s="108"/>
      <c r="D53" s="108"/>
      <c r="E53" s="108"/>
      <c r="F53" s="108"/>
      <c r="G53" s="108"/>
      <c r="H53" s="108"/>
      <c r="I53" s="108"/>
      <c r="J53" s="108"/>
      <c r="K53" s="117"/>
      <c r="L53" s="108"/>
      <c r="M53" s="118"/>
      <c r="N53" s="115"/>
      <c r="O53" s="115"/>
      <c r="P53" s="115"/>
      <c r="Q53" s="108"/>
      <c r="R53" s="108"/>
    </row>
    <row r="54" spans="1:18" ht="17.149999999999999" customHeight="1" x14ac:dyDescent="0.35">
      <c r="A54" s="103"/>
      <c r="B54" s="27"/>
      <c r="C54" s="27"/>
      <c r="D54" s="27"/>
      <c r="E54" s="27"/>
      <c r="F54" s="27"/>
      <c r="G54" s="27"/>
      <c r="H54" s="27"/>
      <c r="I54" s="27"/>
      <c r="J54" s="27"/>
      <c r="K54" s="117"/>
      <c r="L54" s="108"/>
      <c r="M54" s="118"/>
      <c r="N54" s="115"/>
      <c r="O54" s="115"/>
      <c r="P54" s="115"/>
      <c r="Q54" s="27"/>
      <c r="R54" s="27"/>
    </row>
    <row r="55" spans="1:18" ht="17.149999999999999" customHeight="1" x14ac:dyDescent="0.35">
      <c r="A55" s="10"/>
      <c r="B55" s="28"/>
      <c r="C55" s="28"/>
      <c r="D55" s="28"/>
      <c r="E55" s="28"/>
      <c r="F55" s="28"/>
      <c r="G55" s="28"/>
      <c r="H55" s="28"/>
      <c r="J55" s="28"/>
      <c r="K55" s="117"/>
      <c r="L55" s="27"/>
      <c r="M55" s="118"/>
      <c r="N55" s="119"/>
      <c r="O55" s="119"/>
      <c r="P55" s="115"/>
    </row>
    <row r="56" spans="1:18" ht="17.149999999999999" customHeight="1" x14ac:dyDescent="0.35">
      <c r="A56" s="10"/>
      <c r="K56" s="117"/>
      <c r="L56" s="28"/>
      <c r="M56" s="6"/>
      <c r="N56" s="115"/>
      <c r="O56" s="115"/>
      <c r="P56" s="115"/>
    </row>
    <row r="57" spans="1:18" ht="17.149999999999999" customHeight="1" x14ac:dyDescent="0.35">
      <c r="A57" s="10"/>
    </row>
    <row r="58" spans="1:18" ht="17.149999999999999" customHeight="1" x14ac:dyDescent="0.35">
      <c r="A58" s="10"/>
    </row>
    <row r="59" spans="1:18" ht="17.149999999999999" customHeight="1" x14ac:dyDescent="0.35">
      <c r="A59" s="10"/>
      <c r="K59" s="97"/>
      <c r="L59" s="97"/>
      <c r="M59" s="97"/>
      <c r="N59" s="97"/>
      <c r="O59" s="97"/>
      <c r="P59" s="97"/>
      <c r="Q59" s="97"/>
      <c r="R59" s="97"/>
    </row>
    <row r="60" spans="1:18" ht="17.149999999999999" customHeight="1" x14ac:dyDescent="0.35">
      <c r="A60" s="10"/>
      <c r="K60" s="97"/>
      <c r="L60" s="97"/>
      <c r="M60" s="97"/>
      <c r="N60" s="97"/>
      <c r="O60" s="97"/>
      <c r="P60" s="97"/>
      <c r="Q60" s="97"/>
      <c r="R60" s="97"/>
    </row>
    <row r="61" spans="1:18" ht="17.149999999999999" customHeight="1" x14ac:dyDescent="0.35">
      <c r="A61" s="96"/>
    </row>
    <row r="62" spans="1:18" ht="17.149999999999999" customHeight="1" x14ac:dyDescent="0.35">
      <c r="A62" s="96"/>
    </row>
  </sheetData>
  <pageMargins left="0.7" right="0.7" top="0.75" bottom="0.75" header="0.3" footer="0.3"/>
  <pageSetup paperSize="9" scale="38" orientation="landscape" verticalDpi="4" r:id="rId1"/>
  <ignoredErrors>
    <ignoredError sqref="A36 A38:A44 A23 A25:A31 A10 A12:A18"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pageSetUpPr fitToPage="1"/>
  </sheetPr>
  <dimension ref="A1:I68"/>
  <sheetViews>
    <sheetView showGridLines="0" workbookViewId="0"/>
  </sheetViews>
  <sheetFormatPr defaultColWidth="9.1796875" defaultRowHeight="17.149999999999999" customHeight="1" x14ac:dyDescent="0.35"/>
  <cols>
    <col min="1" max="1" width="13.26953125" style="97" customWidth="1"/>
    <col min="2" max="2" width="14.81640625" style="11" customWidth="1"/>
    <col min="3" max="3" width="17.453125" style="11" customWidth="1"/>
    <col min="4" max="4" width="20.54296875" style="11" customWidth="1"/>
    <col min="5" max="5" width="17.7265625" style="11" customWidth="1"/>
    <col min="6" max="6" width="19.54296875" style="11" customWidth="1"/>
    <col min="7" max="7" width="16.7265625" style="11" customWidth="1"/>
    <col min="8" max="8" width="19.7265625" style="11" customWidth="1"/>
    <col min="9" max="9" width="72.7265625" style="11" customWidth="1"/>
    <col min="10" max="16384" width="9.1796875" style="97"/>
  </cols>
  <sheetData>
    <row r="1" spans="1:9" ht="25.5" customHeight="1" x14ac:dyDescent="0.35">
      <c r="A1" s="182" t="s">
        <v>212</v>
      </c>
    </row>
    <row r="2" spans="1:9" ht="17.149999999999999" customHeight="1" x14ac:dyDescent="0.35">
      <c r="A2" s="75" t="s">
        <v>213</v>
      </c>
    </row>
    <row r="3" spans="1:9" s="161" customFormat="1" ht="17.149999999999999" customHeight="1" x14ac:dyDescent="0.35">
      <c r="A3" s="75" t="s">
        <v>62</v>
      </c>
      <c r="B3" s="160"/>
      <c r="C3" s="137"/>
      <c r="D3" s="29"/>
      <c r="E3" s="29"/>
      <c r="F3" s="30"/>
    </row>
    <row r="4" spans="1:9" ht="17.149999999999999" customHeight="1" x14ac:dyDescent="0.35">
      <c r="A4" s="75" t="s">
        <v>214</v>
      </c>
    </row>
    <row r="5" spans="1:9" ht="17.149999999999999" customHeight="1" x14ac:dyDescent="0.35">
      <c r="A5" s="75" t="s">
        <v>63</v>
      </c>
    </row>
    <row r="6" spans="1:9" ht="17.149999999999999" customHeight="1" x14ac:dyDescent="0.35">
      <c r="A6" s="75" t="s">
        <v>64</v>
      </c>
    </row>
    <row r="7" spans="1:9" ht="25.5" customHeight="1" x14ac:dyDescent="0.35">
      <c r="A7" s="180" t="s">
        <v>215</v>
      </c>
    </row>
    <row r="8" spans="1:9" ht="31" customHeight="1" x14ac:dyDescent="0.35">
      <c r="A8" s="77" t="s">
        <v>166</v>
      </c>
      <c r="B8" s="73" t="s">
        <v>216</v>
      </c>
      <c r="C8" s="73" t="s">
        <v>217</v>
      </c>
      <c r="D8" s="73" t="s">
        <v>218</v>
      </c>
      <c r="E8" s="73" t="s">
        <v>219</v>
      </c>
      <c r="F8" s="73" t="s">
        <v>220</v>
      </c>
      <c r="G8" s="73" t="s">
        <v>221</v>
      </c>
      <c r="H8" s="134" t="s">
        <v>75</v>
      </c>
      <c r="I8" s="77" t="s">
        <v>22</v>
      </c>
    </row>
    <row r="9" spans="1:9" ht="17.149999999999999" customHeight="1" x14ac:dyDescent="0.35">
      <c r="A9" s="65" t="s">
        <v>134</v>
      </c>
      <c r="B9" s="33">
        <v>18975</v>
      </c>
      <c r="C9" s="33">
        <v>59446</v>
      </c>
      <c r="D9" s="33"/>
      <c r="E9" s="33"/>
      <c r="F9" s="33">
        <f t="shared" ref="F9:F19" si="0">B9+D9</f>
        <v>18975</v>
      </c>
      <c r="G9" s="33">
        <f t="shared" ref="G9:G19" si="1">C9+E9</f>
        <v>59446</v>
      </c>
      <c r="H9" s="33">
        <f>F9+G9</f>
        <v>78421</v>
      </c>
      <c r="I9" s="85" t="s">
        <v>222</v>
      </c>
    </row>
    <row r="10" spans="1:9" ht="17.149999999999999" customHeight="1" x14ac:dyDescent="0.35">
      <c r="A10" s="78" t="s">
        <v>223</v>
      </c>
      <c r="B10" s="33">
        <v>1602</v>
      </c>
      <c r="C10" s="33">
        <v>1707</v>
      </c>
      <c r="D10" s="33"/>
      <c r="E10" s="33"/>
      <c r="F10" s="33">
        <f t="shared" si="0"/>
        <v>1602</v>
      </c>
      <c r="G10" s="33">
        <f t="shared" si="1"/>
        <v>1707</v>
      </c>
      <c r="H10" s="33">
        <f>F10+G10</f>
        <v>3309</v>
      </c>
      <c r="I10" s="155" t="s">
        <v>224</v>
      </c>
    </row>
    <row r="11" spans="1:9" ht="17.149999999999999" customHeight="1" x14ac:dyDescent="0.35">
      <c r="A11" s="78" t="s">
        <v>182</v>
      </c>
      <c r="B11" s="33">
        <v>121013</v>
      </c>
      <c r="C11" s="33">
        <v>171369</v>
      </c>
      <c r="D11" s="33"/>
      <c r="E11" s="33"/>
      <c r="F11" s="33">
        <f t="shared" si="0"/>
        <v>121013</v>
      </c>
      <c r="G11" s="33">
        <f t="shared" si="1"/>
        <v>171369</v>
      </c>
      <c r="H11" s="33">
        <f t="shared" ref="H11:H17" si="2">F11+G11</f>
        <v>292382</v>
      </c>
      <c r="I11" s="155" t="s">
        <v>82</v>
      </c>
    </row>
    <row r="12" spans="1:9" ht="17.149999999999999" customHeight="1" x14ac:dyDescent="0.35">
      <c r="A12" s="78">
        <v>2014</v>
      </c>
      <c r="B12" s="33">
        <v>189239</v>
      </c>
      <c r="C12" s="33">
        <v>279688</v>
      </c>
      <c r="D12" s="33"/>
      <c r="E12" s="33"/>
      <c r="F12" s="33">
        <f t="shared" si="0"/>
        <v>189239</v>
      </c>
      <c r="G12" s="33">
        <f t="shared" si="1"/>
        <v>279688</v>
      </c>
      <c r="H12" s="33">
        <f t="shared" si="2"/>
        <v>468927</v>
      </c>
      <c r="I12" s="155"/>
    </row>
    <row r="13" spans="1:9" ht="17.149999999999999" customHeight="1" x14ac:dyDescent="0.35">
      <c r="A13" s="78" t="s">
        <v>183</v>
      </c>
      <c r="B13" s="33">
        <v>504645</v>
      </c>
      <c r="C13" s="33">
        <v>718369</v>
      </c>
      <c r="D13" s="33">
        <v>137450</v>
      </c>
      <c r="E13" s="33">
        <v>147508</v>
      </c>
      <c r="F13" s="33">
        <f t="shared" si="0"/>
        <v>642095</v>
      </c>
      <c r="G13" s="33">
        <f t="shared" si="1"/>
        <v>865877</v>
      </c>
      <c r="H13" s="33">
        <f t="shared" si="2"/>
        <v>1507972</v>
      </c>
      <c r="I13" s="155" t="s">
        <v>88</v>
      </c>
    </row>
    <row r="14" spans="1:9" ht="17.149999999999999" customHeight="1" x14ac:dyDescent="0.35">
      <c r="A14" s="78" t="s">
        <v>184</v>
      </c>
      <c r="B14" s="33">
        <v>1264884</v>
      </c>
      <c r="C14" s="33">
        <v>1648563</v>
      </c>
      <c r="D14" s="33">
        <v>4693</v>
      </c>
      <c r="E14" s="33">
        <v>6994</v>
      </c>
      <c r="F14" s="33">
        <f t="shared" si="0"/>
        <v>1269577</v>
      </c>
      <c r="G14" s="33">
        <f t="shared" si="1"/>
        <v>1655557</v>
      </c>
      <c r="H14" s="33">
        <f t="shared" si="2"/>
        <v>2925134</v>
      </c>
      <c r="I14" s="155" t="s">
        <v>185</v>
      </c>
    </row>
    <row r="15" spans="1:9" ht="17.149999999999999" customHeight="1" x14ac:dyDescent="0.35">
      <c r="A15" s="78" t="s">
        <v>186</v>
      </c>
      <c r="B15" s="33">
        <v>1998670</v>
      </c>
      <c r="C15" s="33">
        <v>2586215</v>
      </c>
      <c r="D15" s="33">
        <v>72544</v>
      </c>
      <c r="E15" s="33">
        <v>88565</v>
      </c>
      <c r="F15" s="33">
        <f t="shared" si="0"/>
        <v>2071214</v>
      </c>
      <c r="G15" s="33">
        <f t="shared" si="1"/>
        <v>2674780</v>
      </c>
      <c r="H15" s="33">
        <f t="shared" si="2"/>
        <v>4745994</v>
      </c>
      <c r="I15" s="155" t="s">
        <v>103</v>
      </c>
    </row>
    <row r="16" spans="1:9" ht="17.149999999999999" customHeight="1" x14ac:dyDescent="0.35">
      <c r="A16" s="78" t="s">
        <v>187</v>
      </c>
      <c r="B16" s="33">
        <v>2054910</v>
      </c>
      <c r="C16" s="33">
        <v>2668327</v>
      </c>
      <c r="D16" s="33">
        <v>86950</v>
      </c>
      <c r="E16" s="33">
        <v>107809</v>
      </c>
      <c r="F16" s="33">
        <f t="shared" si="0"/>
        <v>2141860</v>
      </c>
      <c r="G16" s="33">
        <f t="shared" si="1"/>
        <v>2776136</v>
      </c>
      <c r="H16" s="33">
        <f t="shared" si="2"/>
        <v>4917996</v>
      </c>
      <c r="I16" s="155" t="s">
        <v>225</v>
      </c>
    </row>
    <row r="17" spans="1:9" ht="17.149999999999999" customHeight="1" x14ac:dyDescent="0.35">
      <c r="A17" s="78" t="s">
        <v>189</v>
      </c>
      <c r="B17" s="33">
        <f>SUM(Table2!B35:B38)</f>
        <v>1881085</v>
      </c>
      <c r="C17" s="33">
        <f>SUM(Table2!C35:C38)</f>
        <v>2383830</v>
      </c>
      <c r="D17" s="33">
        <v>55047</v>
      </c>
      <c r="E17" s="33">
        <v>73718</v>
      </c>
      <c r="F17" s="33">
        <f t="shared" si="0"/>
        <v>1936132</v>
      </c>
      <c r="G17" s="33">
        <f t="shared" si="1"/>
        <v>2457548</v>
      </c>
      <c r="H17" s="33">
        <f t="shared" si="2"/>
        <v>4393680</v>
      </c>
      <c r="I17" s="155" t="s">
        <v>190</v>
      </c>
    </row>
    <row r="18" spans="1:9" ht="17.149999999999999" customHeight="1" x14ac:dyDescent="0.35">
      <c r="A18" s="78" t="s">
        <v>191</v>
      </c>
      <c r="B18" s="33">
        <f>SUM(Table2!B39:B42)</f>
        <v>1280664</v>
      </c>
      <c r="C18" s="33">
        <f>SUM(Table2!C39:C42)</f>
        <v>1674063</v>
      </c>
      <c r="D18" s="33">
        <v>53886</v>
      </c>
      <c r="E18" s="33">
        <v>80270</v>
      </c>
      <c r="F18" s="33">
        <f t="shared" si="0"/>
        <v>1334550</v>
      </c>
      <c r="G18" s="33">
        <f t="shared" si="1"/>
        <v>1754333</v>
      </c>
      <c r="H18" s="33">
        <f>F18+G18</f>
        <v>3088883</v>
      </c>
      <c r="I18" s="155" t="s">
        <v>226</v>
      </c>
    </row>
    <row r="19" spans="1:9" ht="17.149999999999999" customHeight="1" x14ac:dyDescent="0.35">
      <c r="A19" s="157" t="s">
        <v>193</v>
      </c>
      <c r="B19" s="33">
        <f>SUM(Table2!B43:B46)</f>
        <v>1416938</v>
      </c>
      <c r="C19" s="33">
        <f>SUM(Table2!C43:C46)</f>
        <v>2016512</v>
      </c>
      <c r="D19" s="33">
        <v>85342</v>
      </c>
      <c r="E19" s="33">
        <v>112758</v>
      </c>
      <c r="F19" s="33">
        <f t="shared" si="0"/>
        <v>1502280</v>
      </c>
      <c r="G19" s="33">
        <f t="shared" si="1"/>
        <v>2129270</v>
      </c>
      <c r="H19" s="33">
        <f>F19+G19</f>
        <v>3631550</v>
      </c>
      <c r="I19" s="155" t="s">
        <v>227</v>
      </c>
    </row>
    <row r="20" spans="1:9" ht="17.149999999999999" customHeight="1" x14ac:dyDescent="0.35">
      <c r="A20" s="155" t="s">
        <v>75</v>
      </c>
      <c r="B20" s="136">
        <f t="shared" ref="B20:H20" si="3">SUM(B9:B19)</f>
        <v>10732625</v>
      </c>
      <c r="C20" s="136">
        <f t="shared" si="3"/>
        <v>14208089</v>
      </c>
      <c r="D20" s="136">
        <f t="shared" si="3"/>
        <v>495912</v>
      </c>
      <c r="E20" s="136">
        <f t="shared" si="3"/>
        <v>617622</v>
      </c>
      <c r="F20" s="136">
        <f t="shared" si="3"/>
        <v>11228537</v>
      </c>
      <c r="G20" s="136">
        <f t="shared" si="3"/>
        <v>14825711</v>
      </c>
      <c r="H20" s="136">
        <f t="shared" si="3"/>
        <v>26054248</v>
      </c>
      <c r="I20" s="159"/>
    </row>
    <row r="21" spans="1:9" ht="17.149999999999999" customHeight="1" x14ac:dyDescent="0.35">
      <c r="A21" s="155"/>
      <c r="B21" s="33"/>
      <c r="C21" s="33"/>
      <c r="D21" s="33"/>
      <c r="E21" s="33"/>
      <c r="F21" s="33"/>
      <c r="G21" s="33"/>
      <c r="H21" s="33"/>
      <c r="I21" s="155"/>
    </row>
    <row r="22" spans="1:9" ht="25.5" customHeight="1" x14ac:dyDescent="0.35">
      <c r="A22" s="180" t="s">
        <v>228</v>
      </c>
      <c r="B22" s="126"/>
      <c r="C22" s="126"/>
      <c r="D22" s="126"/>
      <c r="E22" s="126"/>
      <c r="F22" s="126"/>
      <c r="G22" s="126"/>
      <c r="H22" s="126"/>
      <c r="I22" s="126"/>
    </row>
    <row r="23" spans="1:9" ht="31" customHeight="1" x14ac:dyDescent="0.35">
      <c r="A23" s="77" t="s">
        <v>166</v>
      </c>
      <c r="B23" s="73" t="s">
        <v>216</v>
      </c>
      <c r="C23" s="73" t="s">
        <v>217</v>
      </c>
      <c r="D23" s="73" t="s">
        <v>218</v>
      </c>
      <c r="E23" s="73" t="s">
        <v>219</v>
      </c>
      <c r="F23" s="73" t="s">
        <v>220</v>
      </c>
      <c r="G23" s="73" t="s">
        <v>221</v>
      </c>
      <c r="H23" s="134" t="s">
        <v>75</v>
      </c>
      <c r="I23" s="77" t="s">
        <v>22</v>
      </c>
    </row>
    <row r="24" spans="1:9" ht="17.149999999999999" customHeight="1" x14ac:dyDescent="0.35">
      <c r="A24" s="65" t="s">
        <v>134</v>
      </c>
      <c r="B24" s="33">
        <v>9865</v>
      </c>
      <c r="C24" s="33">
        <v>320499</v>
      </c>
      <c r="D24" s="33"/>
      <c r="E24" s="33"/>
      <c r="F24" s="33">
        <f t="shared" ref="F24:F34" si="4">B24+D24</f>
        <v>9865</v>
      </c>
      <c r="G24" s="33">
        <f t="shared" ref="G24:G34" si="5">C24+E24</f>
        <v>320499</v>
      </c>
      <c r="H24" s="33">
        <f>F24+G24</f>
        <v>330364</v>
      </c>
      <c r="I24" s="85" t="s">
        <v>229</v>
      </c>
    </row>
    <row r="25" spans="1:9" ht="17.149999999999999" customHeight="1" x14ac:dyDescent="0.35">
      <c r="A25" s="78" t="s">
        <v>223</v>
      </c>
      <c r="B25" s="33">
        <v>330</v>
      </c>
      <c r="C25" s="33">
        <v>71289</v>
      </c>
      <c r="D25" s="33"/>
      <c r="E25" s="33"/>
      <c r="F25" s="33">
        <f t="shared" si="4"/>
        <v>330</v>
      </c>
      <c r="G25" s="33">
        <f t="shared" si="5"/>
        <v>71289</v>
      </c>
      <c r="H25" s="33">
        <f>F25+G25</f>
        <v>71619</v>
      </c>
      <c r="I25" s="155" t="s">
        <v>224</v>
      </c>
    </row>
    <row r="26" spans="1:9" ht="17.149999999999999" customHeight="1" x14ac:dyDescent="0.35">
      <c r="A26" s="78" t="s">
        <v>182</v>
      </c>
      <c r="B26" s="33">
        <v>1855</v>
      </c>
      <c r="C26" s="33">
        <v>117276</v>
      </c>
      <c r="D26" s="33"/>
      <c r="E26" s="33"/>
      <c r="F26" s="33">
        <f t="shared" si="4"/>
        <v>1855</v>
      </c>
      <c r="G26" s="33">
        <f t="shared" si="5"/>
        <v>117276</v>
      </c>
      <c r="H26" s="33">
        <f t="shared" ref="H26:H32" si="6">F26+G26</f>
        <v>119131</v>
      </c>
      <c r="I26" s="155" t="s">
        <v>82</v>
      </c>
    </row>
    <row r="27" spans="1:9" ht="17.149999999999999" customHeight="1" x14ac:dyDescent="0.35">
      <c r="A27" s="78">
        <v>2014</v>
      </c>
      <c r="B27" s="33">
        <v>2546</v>
      </c>
      <c r="C27" s="33">
        <v>63687</v>
      </c>
      <c r="D27" s="33"/>
      <c r="E27" s="33"/>
      <c r="F27" s="33">
        <f t="shared" si="4"/>
        <v>2546</v>
      </c>
      <c r="G27" s="33">
        <f t="shared" si="5"/>
        <v>63687</v>
      </c>
      <c r="H27" s="33">
        <f t="shared" si="6"/>
        <v>66233</v>
      </c>
      <c r="I27" s="155"/>
    </row>
    <row r="28" spans="1:9" ht="17.149999999999999" customHeight="1" x14ac:dyDescent="0.35">
      <c r="A28" s="78" t="s">
        <v>183</v>
      </c>
      <c r="B28" s="33">
        <v>21569</v>
      </c>
      <c r="C28" s="33">
        <v>60947</v>
      </c>
      <c r="D28" s="33">
        <v>30549</v>
      </c>
      <c r="E28" s="33">
        <v>31003</v>
      </c>
      <c r="F28" s="33">
        <f t="shared" si="4"/>
        <v>52118</v>
      </c>
      <c r="G28" s="33">
        <f t="shared" si="5"/>
        <v>91950</v>
      </c>
      <c r="H28" s="33">
        <f t="shared" si="6"/>
        <v>144068</v>
      </c>
      <c r="I28" s="155" t="s">
        <v>88</v>
      </c>
    </row>
    <row r="29" spans="1:9" ht="17.149999999999999" customHeight="1" x14ac:dyDescent="0.35">
      <c r="A29" s="78" t="s">
        <v>184</v>
      </c>
      <c r="B29" s="33">
        <v>15413</v>
      </c>
      <c r="C29" s="33">
        <v>46772</v>
      </c>
      <c r="D29" s="33">
        <v>33575</v>
      </c>
      <c r="E29" s="33">
        <v>31738</v>
      </c>
      <c r="F29" s="33">
        <f t="shared" si="4"/>
        <v>48988</v>
      </c>
      <c r="G29" s="33">
        <f t="shared" si="5"/>
        <v>78510</v>
      </c>
      <c r="H29" s="33">
        <f t="shared" si="6"/>
        <v>127498</v>
      </c>
      <c r="I29" s="155" t="s">
        <v>185</v>
      </c>
    </row>
    <row r="30" spans="1:9" ht="17.149999999999999" customHeight="1" x14ac:dyDescent="0.35">
      <c r="A30" s="78" t="s">
        <v>186</v>
      </c>
      <c r="B30" s="33">
        <v>12316</v>
      </c>
      <c r="C30" s="33">
        <v>47680</v>
      </c>
      <c r="D30" s="33">
        <v>51453</v>
      </c>
      <c r="E30" s="33">
        <v>36622</v>
      </c>
      <c r="F30" s="33">
        <f t="shared" si="4"/>
        <v>63769</v>
      </c>
      <c r="G30" s="33">
        <f t="shared" si="5"/>
        <v>84302</v>
      </c>
      <c r="H30" s="33">
        <f t="shared" si="6"/>
        <v>148071</v>
      </c>
      <c r="I30" s="155" t="s">
        <v>103</v>
      </c>
    </row>
    <row r="31" spans="1:9" ht="17.149999999999999" customHeight="1" x14ac:dyDescent="0.35">
      <c r="A31" s="78" t="s">
        <v>187</v>
      </c>
      <c r="B31" s="33">
        <v>18866</v>
      </c>
      <c r="C31" s="33">
        <v>59081</v>
      </c>
      <c r="D31" s="33">
        <v>33617</v>
      </c>
      <c r="E31" s="33">
        <v>33753</v>
      </c>
      <c r="F31" s="33">
        <f t="shared" si="4"/>
        <v>52483</v>
      </c>
      <c r="G31" s="33">
        <f t="shared" si="5"/>
        <v>92834</v>
      </c>
      <c r="H31" s="33">
        <f t="shared" si="6"/>
        <v>145317</v>
      </c>
      <c r="I31" s="155" t="s">
        <v>225</v>
      </c>
    </row>
    <row r="32" spans="1:9" ht="17.149999999999999" customHeight="1" x14ac:dyDescent="0.35">
      <c r="A32" s="78" t="s">
        <v>189</v>
      </c>
      <c r="B32" s="33">
        <f>SUM(Table4!B35:C38)</f>
        <v>17982</v>
      </c>
      <c r="C32" s="33">
        <f>SUM(Table4!D35:E38)</f>
        <v>75642</v>
      </c>
      <c r="D32" s="33">
        <v>13018</v>
      </c>
      <c r="E32" s="33">
        <v>14112</v>
      </c>
      <c r="F32" s="33">
        <f t="shared" si="4"/>
        <v>31000</v>
      </c>
      <c r="G32" s="33">
        <f t="shared" si="5"/>
        <v>89754</v>
      </c>
      <c r="H32" s="33">
        <f t="shared" si="6"/>
        <v>120754</v>
      </c>
      <c r="I32" s="155" t="s">
        <v>190</v>
      </c>
    </row>
    <row r="33" spans="1:9" ht="17.149999999999999" customHeight="1" x14ac:dyDescent="0.35">
      <c r="A33" s="78" t="s">
        <v>191</v>
      </c>
      <c r="B33" s="33">
        <f>SUM(Table4!B39:C42)</f>
        <v>9531</v>
      </c>
      <c r="C33" s="33">
        <f>SUM(Table4!D39:E42)</f>
        <v>63438</v>
      </c>
      <c r="D33" s="33">
        <v>13956</v>
      </c>
      <c r="E33" s="33">
        <v>11629</v>
      </c>
      <c r="F33" s="33">
        <f t="shared" si="4"/>
        <v>23487</v>
      </c>
      <c r="G33" s="33">
        <f t="shared" si="5"/>
        <v>75067</v>
      </c>
      <c r="H33" s="33">
        <f>F33+G33</f>
        <v>98554</v>
      </c>
      <c r="I33" s="155" t="s">
        <v>226</v>
      </c>
    </row>
    <row r="34" spans="1:9" ht="17.149999999999999" customHeight="1" x14ac:dyDescent="0.35">
      <c r="A34" s="157" t="s">
        <v>193</v>
      </c>
      <c r="B34" s="33">
        <f>SUM(Table4!B43:C46)</f>
        <v>16034</v>
      </c>
      <c r="C34" s="33">
        <f>SUM(Table4!D43:E46)</f>
        <v>98117</v>
      </c>
      <c r="D34" s="33">
        <v>12070</v>
      </c>
      <c r="E34" s="33">
        <v>19651</v>
      </c>
      <c r="F34" s="33">
        <f t="shared" si="4"/>
        <v>28104</v>
      </c>
      <c r="G34" s="33">
        <f t="shared" si="5"/>
        <v>117768</v>
      </c>
      <c r="H34" s="33">
        <f>F34+G34</f>
        <v>145872</v>
      </c>
      <c r="I34" s="155" t="s">
        <v>227</v>
      </c>
    </row>
    <row r="35" spans="1:9" ht="17.149999999999999" customHeight="1" x14ac:dyDescent="0.35">
      <c r="A35" s="155" t="s">
        <v>75</v>
      </c>
      <c r="B35" s="136">
        <f t="shared" ref="B35:G35" si="7">SUM(B24:B34)</f>
        <v>126307</v>
      </c>
      <c r="C35" s="136">
        <f t="shared" si="7"/>
        <v>1024428</v>
      </c>
      <c r="D35" s="136">
        <f t="shared" si="7"/>
        <v>188238</v>
      </c>
      <c r="E35" s="136">
        <f t="shared" si="7"/>
        <v>178508</v>
      </c>
      <c r="F35" s="136">
        <f t="shared" si="7"/>
        <v>314545</v>
      </c>
      <c r="G35" s="136">
        <f t="shared" si="7"/>
        <v>1202936</v>
      </c>
      <c r="H35" s="136">
        <f>SUM(H24:H34)</f>
        <v>1517481</v>
      </c>
      <c r="I35" s="159"/>
    </row>
    <row r="36" spans="1:9" ht="17.149999999999999" customHeight="1" x14ac:dyDescent="0.35">
      <c r="A36" s="155"/>
      <c r="B36" s="33"/>
      <c r="C36" s="33"/>
      <c r="D36" s="33"/>
      <c r="E36" s="33"/>
      <c r="F36" s="33"/>
      <c r="G36" s="33"/>
      <c r="H36" s="33"/>
      <c r="I36" s="155"/>
    </row>
    <row r="37" spans="1:9" ht="25.5" customHeight="1" x14ac:dyDescent="0.35">
      <c r="A37" s="180" t="s">
        <v>230</v>
      </c>
      <c r="B37" s="126"/>
      <c r="C37" s="126"/>
      <c r="D37" s="126"/>
      <c r="E37" s="126"/>
      <c r="F37" s="126"/>
      <c r="G37" s="126"/>
      <c r="H37" s="126"/>
      <c r="I37" s="126"/>
    </row>
    <row r="38" spans="1:9" ht="31" customHeight="1" x14ac:dyDescent="0.35">
      <c r="A38" s="77" t="s">
        <v>166</v>
      </c>
      <c r="B38" s="73" t="s">
        <v>216</v>
      </c>
      <c r="C38" s="73" t="s">
        <v>217</v>
      </c>
      <c r="D38" s="73" t="s">
        <v>218</v>
      </c>
      <c r="E38" s="73" t="s">
        <v>219</v>
      </c>
      <c r="F38" s="73" t="s">
        <v>220</v>
      </c>
      <c r="G38" s="73" t="s">
        <v>221</v>
      </c>
      <c r="H38" s="134" t="s">
        <v>75</v>
      </c>
      <c r="I38" s="77" t="s">
        <v>22</v>
      </c>
    </row>
    <row r="39" spans="1:9" ht="17.149999999999999" customHeight="1" x14ac:dyDescent="0.35">
      <c r="A39" s="65" t="s">
        <v>134</v>
      </c>
      <c r="B39" s="33">
        <f>B24+B9</f>
        <v>28840</v>
      </c>
      <c r="C39" s="33">
        <f>C24+C9</f>
        <v>379945</v>
      </c>
      <c r="D39" s="33"/>
      <c r="E39" s="33"/>
      <c r="F39" s="33">
        <f t="shared" ref="F39:H49" si="8">F9+F24</f>
        <v>28840</v>
      </c>
      <c r="G39" s="33">
        <f t="shared" si="8"/>
        <v>379945</v>
      </c>
      <c r="H39" s="33">
        <f t="shared" si="8"/>
        <v>408785</v>
      </c>
      <c r="I39" s="85" t="s">
        <v>231</v>
      </c>
    </row>
    <row r="40" spans="1:9" ht="17.149999999999999" customHeight="1" x14ac:dyDescent="0.35">
      <c r="A40" s="78" t="s">
        <v>223</v>
      </c>
      <c r="B40" s="33">
        <f t="shared" ref="B40:C49" si="9">B10+B25</f>
        <v>1932</v>
      </c>
      <c r="C40" s="33">
        <f t="shared" si="9"/>
        <v>72996</v>
      </c>
      <c r="D40" s="33"/>
      <c r="E40" s="33"/>
      <c r="F40" s="33">
        <f t="shared" si="8"/>
        <v>1932</v>
      </c>
      <c r="G40" s="33">
        <f t="shared" si="8"/>
        <v>72996</v>
      </c>
      <c r="H40" s="33">
        <f t="shared" si="8"/>
        <v>74928</v>
      </c>
      <c r="I40" s="155" t="s">
        <v>224</v>
      </c>
    </row>
    <row r="41" spans="1:9" ht="17.149999999999999" customHeight="1" x14ac:dyDescent="0.35">
      <c r="A41" s="78" t="s">
        <v>182</v>
      </c>
      <c r="B41" s="33">
        <f t="shared" si="9"/>
        <v>122868</v>
      </c>
      <c r="C41" s="33">
        <f t="shared" si="9"/>
        <v>288645</v>
      </c>
      <c r="D41" s="33"/>
      <c r="E41" s="33"/>
      <c r="F41" s="33">
        <f t="shared" si="8"/>
        <v>122868</v>
      </c>
      <c r="G41" s="33">
        <f t="shared" si="8"/>
        <v>288645</v>
      </c>
      <c r="H41" s="33">
        <f t="shared" si="8"/>
        <v>411513</v>
      </c>
      <c r="I41" s="155" t="s">
        <v>82</v>
      </c>
    </row>
    <row r="42" spans="1:9" ht="17.149999999999999" customHeight="1" x14ac:dyDescent="0.35">
      <c r="A42" s="78">
        <v>2014</v>
      </c>
      <c r="B42" s="33">
        <f t="shared" si="9"/>
        <v>191785</v>
      </c>
      <c r="C42" s="33">
        <f t="shared" si="9"/>
        <v>343375</v>
      </c>
      <c r="D42" s="33"/>
      <c r="E42" s="33"/>
      <c r="F42" s="33">
        <f t="shared" si="8"/>
        <v>191785</v>
      </c>
      <c r="G42" s="33">
        <f t="shared" si="8"/>
        <v>343375</v>
      </c>
      <c r="H42" s="33">
        <f t="shared" si="8"/>
        <v>535160</v>
      </c>
      <c r="I42" s="155"/>
    </row>
    <row r="43" spans="1:9" ht="17.149999999999999" customHeight="1" x14ac:dyDescent="0.35">
      <c r="A43" s="78" t="s">
        <v>183</v>
      </c>
      <c r="B43" s="33">
        <f t="shared" si="9"/>
        <v>526214</v>
      </c>
      <c r="C43" s="33">
        <f t="shared" si="9"/>
        <v>779316</v>
      </c>
      <c r="D43" s="33">
        <f t="shared" ref="D43:E49" si="10">D13+D28</f>
        <v>167999</v>
      </c>
      <c r="E43" s="33">
        <f t="shared" si="10"/>
        <v>178511</v>
      </c>
      <c r="F43" s="33">
        <f t="shared" si="8"/>
        <v>694213</v>
      </c>
      <c r="G43" s="33">
        <f t="shared" si="8"/>
        <v>957827</v>
      </c>
      <c r="H43" s="33">
        <f t="shared" si="8"/>
        <v>1652040</v>
      </c>
      <c r="I43" s="155" t="s">
        <v>88</v>
      </c>
    </row>
    <row r="44" spans="1:9" ht="17.149999999999999" customHeight="1" x14ac:dyDescent="0.35">
      <c r="A44" s="78" t="s">
        <v>184</v>
      </c>
      <c r="B44" s="33">
        <f t="shared" si="9"/>
        <v>1280297</v>
      </c>
      <c r="C44" s="33">
        <f t="shared" si="9"/>
        <v>1695335</v>
      </c>
      <c r="D44" s="33">
        <f t="shared" si="10"/>
        <v>38268</v>
      </c>
      <c r="E44" s="33">
        <f t="shared" si="10"/>
        <v>38732</v>
      </c>
      <c r="F44" s="33">
        <f t="shared" si="8"/>
        <v>1318565</v>
      </c>
      <c r="G44" s="33">
        <f t="shared" si="8"/>
        <v>1734067</v>
      </c>
      <c r="H44" s="33">
        <f t="shared" si="8"/>
        <v>3052632</v>
      </c>
      <c r="I44" s="155" t="s">
        <v>185</v>
      </c>
    </row>
    <row r="45" spans="1:9" ht="17.149999999999999" customHeight="1" x14ac:dyDescent="0.35">
      <c r="A45" s="78" t="s">
        <v>186</v>
      </c>
      <c r="B45" s="33">
        <f t="shared" si="9"/>
        <v>2010986</v>
      </c>
      <c r="C45" s="33">
        <f t="shared" si="9"/>
        <v>2633895</v>
      </c>
      <c r="D45" s="33">
        <f t="shared" si="10"/>
        <v>123997</v>
      </c>
      <c r="E45" s="33">
        <f t="shared" si="10"/>
        <v>125187</v>
      </c>
      <c r="F45" s="33">
        <f t="shared" si="8"/>
        <v>2134983</v>
      </c>
      <c r="G45" s="33">
        <f t="shared" si="8"/>
        <v>2759082</v>
      </c>
      <c r="H45" s="33">
        <f t="shared" si="8"/>
        <v>4894065</v>
      </c>
      <c r="I45" s="155" t="s">
        <v>103</v>
      </c>
    </row>
    <row r="46" spans="1:9" ht="17.149999999999999" customHeight="1" x14ac:dyDescent="0.35">
      <c r="A46" s="78" t="s">
        <v>187</v>
      </c>
      <c r="B46" s="33">
        <f t="shared" si="9"/>
        <v>2073776</v>
      </c>
      <c r="C46" s="33">
        <f t="shared" si="9"/>
        <v>2727408</v>
      </c>
      <c r="D46" s="33">
        <f t="shared" si="10"/>
        <v>120567</v>
      </c>
      <c r="E46" s="33">
        <f t="shared" si="10"/>
        <v>141562</v>
      </c>
      <c r="F46" s="33">
        <f t="shared" si="8"/>
        <v>2194343</v>
      </c>
      <c r="G46" s="33">
        <f t="shared" si="8"/>
        <v>2868970</v>
      </c>
      <c r="H46" s="33">
        <f t="shared" si="8"/>
        <v>5063313</v>
      </c>
      <c r="I46" s="155" t="s">
        <v>225</v>
      </c>
    </row>
    <row r="47" spans="1:9" ht="17.149999999999999" customHeight="1" x14ac:dyDescent="0.35">
      <c r="A47" s="78" t="s">
        <v>189</v>
      </c>
      <c r="B47" s="33">
        <f t="shared" si="9"/>
        <v>1899067</v>
      </c>
      <c r="C47" s="33">
        <f t="shared" si="9"/>
        <v>2459472</v>
      </c>
      <c r="D47" s="33">
        <f t="shared" si="10"/>
        <v>68065</v>
      </c>
      <c r="E47" s="33">
        <f t="shared" si="10"/>
        <v>87830</v>
      </c>
      <c r="F47" s="33">
        <f t="shared" si="8"/>
        <v>1967132</v>
      </c>
      <c r="G47" s="33">
        <f t="shared" si="8"/>
        <v>2547302</v>
      </c>
      <c r="H47" s="33">
        <f t="shared" si="8"/>
        <v>4514434</v>
      </c>
      <c r="I47" s="155" t="s">
        <v>190</v>
      </c>
    </row>
    <row r="48" spans="1:9" ht="17.149999999999999" customHeight="1" x14ac:dyDescent="0.35">
      <c r="A48" s="78" t="s">
        <v>191</v>
      </c>
      <c r="B48" s="33">
        <f t="shared" si="9"/>
        <v>1290195</v>
      </c>
      <c r="C48" s="33">
        <f t="shared" si="9"/>
        <v>1737501</v>
      </c>
      <c r="D48" s="33">
        <f t="shared" si="10"/>
        <v>67842</v>
      </c>
      <c r="E48" s="33">
        <f t="shared" si="10"/>
        <v>91899</v>
      </c>
      <c r="F48" s="33">
        <f t="shared" si="8"/>
        <v>1358037</v>
      </c>
      <c r="G48" s="33">
        <f t="shared" si="8"/>
        <v>1829400</v>
      </c>
      <c r="H48" s="33">
        <f t="shared" si="8"/>
        <v>3187437</v>
      </c>
      <c r="I48" s="155" t="s">
        <v>226</v>
      </c>
    </row>
    <row r="49" spans="1:9" ht="17.149999999999999" customHeight="1" x14ac:dyDescent="0.35">
      <c r="A49" s="157" t="s">
        <v>193</v>
      </c>
      <c r="B49" s="33">
        <f t="shared" si="9"/>
        <v>1432972</v>
      </c>
      <c r="C49" s="33">
        <f t="shared" si="9"/>
        <v>2114629</v>
      </c>
      <c r="D49" s="33">
        <f t="shared" si="10"/>
        <v>97412</v>
      </c>
      <c r="E49" s="33">
        <f t="shared" si="10"/>
        <v>132409</v>
      </c>
      <c r="F49" s="33">
        <f t="shared" si="8"/>
        <v>1530384</v>
      </c>
      <c r="G49" s="33">
        <f t="shared" si="8"/>
        <v>2247038</v>
      </c>
      <c r="H49" s="33">
        <f t="shared" si="8"/>
        <v>3777422</v>
      </c>
      <c r="I49" s="155" t="s">
        <v>227</v>
      </c>
    </row>
    <row r="50" spans="1:9" ht="17.149999999999999" customHeight="1" x14ac:dyDescent="0.35">
      <c r="A50" s="155" t="s">
        <v>75</v>
      </c>
      <c r="B50" s="136">
        <f>SUM(B39:B49)</f>
        <v>10858932</v>
      </c>
      <c r="C50" s="136">
        <f t="shared" ref="C50:H50" si="11">SUM(C39:C49)</f>
        <v>15232517</v>
      </c>
      <c r="D50" s="136">
        <f t="shared" si="11"/>
        <v>684150</v>
      </c>
      <c r="E50" s="136">
        <f t="shared" si="11"/>
        <v>796130</v>
      </c>
      <c r="F50" s="136">
        <f t="shared" si="11"/>
        <v>11543082</v>
      </c>
      <c r="G50" s="136">
        <f t="shared" si="11"/>
        <v>16028647</v>
      </c>
      <c r="H50" s="136">
        <f t="shared" si="11"/>
        <v>27571729</v>
      </c>
      <c r="I50" s="159"/>
    </row>
    <row r="51" spans="1:9" ht="17.149999999999999" customHeight="1" x14ac:dyDescent="0.35">
      <c r="A51" s="156"/>
      <c r="B51" s="98"/>
      <c r="C51" s="2"/>
      <c r="D51" s="2"/>
      <c r="E51" s="2"/>
      <c r="F51" s="2"/>
      <c r="G51" s="2"/>
      <c r="H51" s="99"/>
      <c r="I51" s="99"/>
    </row>
    <row r="52" spans="1:9" ht="17.149999999999999" customHeight="1" x14ac:dyDescent="0.35">
      <c r="A52" s="25"/>
      <c r="B52" s="98"/>
      <c r="C52" s="2"/>
      <c r="D52" s="2"/>
      <c r="E52" s="178"/>
      <c r="F52" s="2"/>
      <c r="G52" s="2"/>
      <c r="H52" s="202"/>
      <c r="I52" s="102"/>
    </row>
    <row r="53" spans="1:9" s="100" customFormat="1" ht="17.149999999999999" customHeight="1" x14ac:dyDescent="0.35">
      <c r="A53" s="49"/>
      <c r="B53" s="104"/>
      <c r="C53" s="104"/>
      <c r="D53" s="104"/>
      <c r="E53" s="178"/>
      <c r="F53" s="178"/>
      <c r="G53" s="104"/>
      <c r="H53" s="104"/>
      <c r="I53" s="104"/>
    </row>
    <row r="54" spans="1:9" s="100" customFormat="1" ht="17.149999999999999" customHeight="1" x14ac:dyDescent="0.35">
      <c r="A54" s="96"/>
      <c r="B54" s="104"/>
      <c r="C54" s="104"/>
      <c r="D54" s="104"/>
      <c r="E54" s="178"/>
      <c r="F54" s="178"/>
      <c r="G54" s="104"/>
      <c r="H54" s="105"/>
      <c r="I54" s="105"/>
    </row>
    <row r="55" spans="1:9" s="100" customFormat="1" ht="17.149999999999999" customHeight="1" x14ac:dyDescent="0.35">
      <c r="A55" s="96"/>
      <c r="B55" s="104"/>
      <c r="C55" s="104"/>
      <c r="D55" s="104"/>
      <c r="E55" s="178"/>
      <c r="F55" s="178"/>
      <c r="G55" s="104"/>
      <c r="H55" s="104"/>
      <c r="I55" s="104"/>
    </row>
    <row r="56" spans="1:9" s="100" customFormat="1" ht="17.149999999999999" customHeight="1" x14ac:dyDescent="0.35">
      <c r="A56" s="103"/>
      <c r="B56" s="104"/>
      <c r="C56" s="104"/>
      <c r="D56" s="104"/>
      <c r="E56" s="104"/>
      <c r="F56" s="104"/>
      <c r="G56" s="104"/>
      <c r="H56" s="104"/>
      <c r="I56" s="104"/>
    </row>
    <row r="57" spans="1:9" s="100" customFormat="1" ht="17.149999999999999" customHeight="1" x14ac:dyDescent="0.35">
      <c r="A57" s="103"/>
      <c r="B57" s="104"/>
      <c r="C57" s="104"/>
      <c r="D57" s="104"/>
      <c r="E57" s="104"/>
      <c r="F57" s="104"/>
      <c r="G57" s="104"/>
      <c r="H57" s="104"/>
      <c r="I57" s="104"/>
    </row>
    <row r="58" spans="1:9" s="100" customFormat="1" ht="17.149999999999999" customHeight="1" x14ac:dyDescent="0.35">
      <c r="A58" s="103"/>
      <c r="B58" s="104"/>
      <c r="C58" s="104"/>
      <c r="D58" s="104"/>
      <c r="E58" s="104"/>
      <c r="F58" s="104"/>
      <c r="G58" s="104"/>
      <c r="H58" s="104"/>
      <c r="I58" s="104"/>
    </row>
    <row r="59" spans="1:9" s="100" customFormat="1" ht="17.149999999999999" customHeight="1" x14ac:dyDescent="0.35">
      <c r="A59" s="103"/>
      <c r="B59" s="104"/>
      <c r="C59" s="104"/>
      <c r="D59" s="104"/>
      <c r="E59" s="104"/>
      <c r="F59" s="104"/>
      <c r="G59" s="104"/>
      <c r="H59" s="104"/>
      <c r="I59" s="104"/>
    </row>
    <row r="60" spans="1:9" s="100" customFormat="1" ht="17.149999999999999" customHeight="1" x14ac:dyDescent="0.35">
      <c r="A60" s="103"/>
      <c r="B60" s="104"/>
      <c r="C60" s="104"/>
      <c r="D60" s="104"/>
      <c r="E60" s="104"/>
      <c r="F60" s="104"/>
      <c r="G60" s="104"/>
      <c r="H60" s="104"/>
      <c r="I60" s="104"/>
    </row>
    <row r="61" spans="1:9" ht="17.149999999999999" customHeight="1" x14ac:dyDescent="0.35">
      <c r="A61" s="103"/>
      <c r="B61" s="104"/>
      <c r="C61" s="104"/>
      <c r="D61" s="104"/>
      <c r="E61" s="104"/>
      <c r="F61" s="104"/>
      <c r="G61" s="104"/>
      <c r="H61" s="104"/>
      <c r="I61" s="104"/>
    </row>
    <row r="62" spans="1:9" ht="17.149999999999999" customHeight="1" x14ac:dyDescent="0.35">
      <c r="A62" s="10"/>
      <c r="B62" s="27"/>
      <c r="C62" s="27"/>
      <c r="D62" s="27"/>
      <c r="E62" s="27"/>
      <c r="F62" s="27"/>
      <c r="G62" s="27"/>
      <c r="H62" s="27"/>
      <c r="I62" s="27"/>
    </row>
    <row r="63" spans="1:9" s="11" customFormat="1" ht="17.149999999999999" customHeight="1" x14ac:dyDescent="0.35">
      <c r="A63" s="10"/>
      <c r="B63" s="28"/>
      <c r="C63" s="28"/>
      <c r="D63" s="28"/>
      <c r="E63" s="28"/>
      <c r="F63" s="28"/>
      <c r="G63" s="28"/>
    </row>
    <row r="64" spans="1:9" s="11" customFormat="1" ht="17.149999999999999" customHeight="1" x14ac:dyDescent="0.35">
      <c r="A64" s="10"/>
      <c r="B64" s="28"/>
      <c r="C64" s="28"/>
      <c r="D64" s="28"/>
      <c r="E64" s="28"/>
      <c r="F64" s="28"/>
      <c r="G64" s="28"/>
    </row>
    <row r="65" spans="1:9" s="11" customFormat="1" ht="17.149999999999999" customHeight="1" x14ac:dyDescent="0.35">
      <c r="A65" s="10"/>
      <c r="B65" s="28"/>
      <c r="C65" s="28"/>
      <c r="D65" s="28"/>
      <c r="E65" s="28"/>
      <c r="F65" s="28"/>
      <c r="G65" s="28"/>
    </row>
    <row r="66" spans="1:9" ht="17.149999999999999" customHeight="1" x14ac:dyDescent="0.35">
      <c r="A66" s="10"/>
      <c r="G66" s="97"/>
      <c r="H66" s="97"/>
      <c r="I66" s="97"/>
    </row>
    <row r="67" spans="1:9" s="11" customFormat="1" ht="17.149999999999999" customHeight="1" x14ac:dyDescent="0.35">
      <c r="A67" s="96"/>
    </row>
    <row r="68" spans="1:9" s="11" customFormat="1" ht="17.149999999999999" customHeight="1" x14ac:dyDescent="0.35">
      <c r="A68" s="96"/>
    </row>
  </sheetData>
  <phoneticPr fontId="16" type="noConversion"/>
  <pageMargins left="0.7" right="0.7" top="0.75" bottom="0.75" header="0.3" footer="0.3"/>
  <pageSetup paperSize="9" scale="42" orientation="landscape" verticalDpi="4" r:id="rId1"/>
  <ignoredErrors>
    <ignoredError sqref="A10:C16 A17:A19 A25:A34 A40:A49" numberStoredAsText="1"/>
    <ignoredError sqref="B17:C18 B19:C19"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HFMR37X5V2JZ-1220936107-96418</_dlc_DocId>
    <TaxCatchAll xmlns="78f34e0d-c96b-42b2-99b8-77b844361183">
      <Value>4</Value>
    </TaxCatchAll>
    <_dlc_DocIdUrl xmlns="78f34e0d-c96b-42b2-99b8-77b844361183">
      <Url>https://beisgov.sharepoint.com/sites/SMIP-Benefits-199/_layouts/15/DocIdRedir.aspx?ID=HFMR37X5V2JZ-1220936107-96418</Url>
      <Description>HFMR37X5V2JZ-1220936107-96418</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ExternallyShared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10" ma:contentTypeDescription="Create a new excel document." ma:contentTypeScope="" ma:versionID="8b3546d6ccb6b735d60daac0fbcfa45e">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786e8019ae3c6dbe8ee058d8be05037f"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ExternallyShare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ExternallyShared" ma:index="24" nillable="true" ma:displayName="External" ma:description="Used with SPFX field customizer, displays if the item is externally shared" ma:hidden="true" ma:internalName="ExternallyShared" ma:readOnly="false">
      <xsd:simpleType>
        <xsd:restriction base="dms:Text"/>
      </xsd:simpleType>
    </xsd:element>
    <xsd:element name="Handling_x0020_Instructions" ma:index="25" nillable="true" ma:displayName="Handling Instructions" ma:internalName="Handling_x0020_Instructions" ma:readOnly="false">
      <xsd:simpleType>
        <xsd:restriction base="dms:Text">
          <xsd:maxLength value="255"/>
        </xsd:restriction>
      </xsd:simpleType>
    </xsd:element>
    <xsd:element name="National_x0020_Caveat" ma:index="26"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7"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8" nillable="true" ma:displayName="Legacy Document Type" ma:internalName="LegacyDocumentType" ma:readOnly="false">
      <xsd:simpleType>
        <xsd:restriction base="dms:Text">
          <xsd:maxLength value="255"/>
        </xsd:restriction>
      </xsd:simpleType>
    </xsd:element>
    <xsd:element name="LegacyAdditionalAuthors" ma:index="29" nillable="true" ma:displayName="Legacy Additional Authors" ma:internalName="LegacyAdditionalAuthors" ma:readOnly="false">
      <xsd:simpleType>
        <xsd:restriction base="dms:Note"/>
      </xsd:simpleType>
    </xsd:element>
    <xsd:element name="LegacyFileplanTarget" ma:index="30" nillable="true" ma:displayName="Legacy Fileplan Target" ma:internalName="LegacyFileplanTarget" ma:readOnly="false">
      <xsd:simpleType>
        <xsd:restriction base="dms:Text">
          <xsd:maxLength value="255"/>
        </xsd:restriction>
      </xsd:simpleType>
    </xsd:element>
    <xsd:element name="LegacyNumericClass" ma:index="31" nillable="true" ma:displayName="Legacy Numeric Class" ma:internalName="LegacyNumericClass" ma:readOnly="false">
      <xsd:simpleType>
        <xsd:restriction base="dms:Text">
          <xsd:maxLength value="255"/>
        </xsd:restriction>
      </xsd:simpleType>
    </xsd:element>
    <xsd:element name="LegacyFolderType" ma:index="32" nillable="true" ma:displayName="Legacy Folder Type" ma:internalName="LegacyFolderType" ma:readOnly="false">
      <xsd:simpleType>
        <xsd:restriction base="dms:Text">
          <xsd:maxLength value="255"/>
        </xsd:restriction>
      </xsd:simpleType>
    </xsd:element>
    <xsd:element name="LegacyCustodian" ma:index="33" nillable="true" ma:displayName="Legacy Custodian" ma:internalName="LegacyCustodian" ma:readOnly="false">
      <xsd:simpleType>
        <xsd:restriction base="dms:Note"/>
      </xsd:simpleType>
    </xsd:element>
    <xsd:element name="LegacyRecordFolderIdentifier" ma:index="34" nillable="true" ma:displayName="Legacy Record Folder Identifier" ma:internalName="LegacyRecordFolderIdentifier" ma:readOnly="false">
      <xsd:simpleType>
        <xsd:restriction base="dms:Text">
          <xsd:maxLength value="255"/>
        </xsd:restriction>
      </xsd:simpleType>
    </xsd:element>
    <xsd:element name="LegacyCopyright" ma:index="35" nillable="true" ma:displayName="Legacy Copyright" ma:internalName="LegacyCopyright" ma:readOnly="false">
      <xsd:simpleType>
        <xsd:restriction base="dms:Text">
          <xsd:maxLength value="255"/>
        </xsd:restriction>
      </xsd:simpleType>
    </xsd:element>
    <xsd:element name="LegacyLastModifiedDate" ma:index="36" nillable="true" ma:displayName="Legacy Last Modified Date" ma:format="DateTime" ma:internalName="LegacyLastModifiedDate" ma:readOnly="false">
      <xsd:simpleType>
        <xsd:restriction base="dms:DateTime"/>
      </xsd:simpleType>
    </xsd:element>
    <xsd:element name="LegacyModifier" ma:index="37"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8" nillable="true" ma:displayName="Legacy Folder" ma:internalName="LegacyFolder" ma:readOnly="false">
      <xsd:simpleType>
        <xsd:restriction base="dms:Text">
          <xsd:maxLength value="255"/>
        </xsd:restriction>
      </xsd:simpleType>
    </xsd:element>
    <xsd:element name="LegacyContentType" ma:index="39" nillable="true" ma:displayName="Legacy Content Type" ma:internalName="LegacyContentType" ma:readOnly="false">
      <xsd:simpleType>
        <xsd:restriction base="dms:Text">
          <xsd:maxLength value="255"/>
        </xsd:restriction>
      </xsd:simpleType>
    </xsd:element>
    <xsd:element name="LegacyExpiryReviewDate" ma:index="40" nillable="true" ma:displayName="Legacy Expiry Review Date" ma:format="DateTime" ma:internalName="LegacyExpiryReviewDate" ma:readOnly="false">
      <xsd:simpleType>
        <xsd:restriction base="dms:DateTime"/>
      </xsd:simpleType>
    </xsd:element>
    <xsd:element name="LegacyLastActionDate" ma:index="41" nillable="true" ma:displayName="Legacy Last Action Date" ma:format="DateTime" ma:internalName="LegacyLastActionDate" ma:readOnly="false">
      <xsd:simpleType>
        <xsd:restriction base="dms:DateTime"/>
      </xsd:simpleType>
    </xsd:element>
    <xsd:element name="LegacyProtectiveMarking" ma:index="42" nillable="true" ma:displayName="Legacy Protective Marking" ma:internalName="LegacyProtectiveMarking" ma:readOnly="false">
      <xsd:simpleType>
        <xsd:restriction base="dms:Text">
          <xsd:maxLength value="255"/>
        </xsd:restriction>
      </xsd:simpleType>
    </xsd:element>
    <xsd:element name="LegacyDescriptor" ma:index="43" nillable="true" ma:displayName="Legacy Descriptor" ma:internalName="LegacyDescriptor" ma:readOnly="false">
      <xsd:simpleType>
        <xsd:restriction base="dms:Note"/>
      </xsd:simpleType>
    </xsd:element>
    <xsd:element name="LegacyTags" ma:index="44" nillable="true" ma:displayName="Legacy Tags" ma:internalName="LegacyTags" ma:readOnly="false">
      <xsd:simpleType>
        <xsd:restriction base="dms:Note"/>
      </xsd:simpleType>
    </xsd:element>
    <xsd:element name="LegacyReferencesFromOtherItems" ma:index="45" nillable="true" ma:displayName="Legacy References From Other Items" ma:internalName="LegacyReferencesFromOtherItems" ma:readOnly="false">
      <xsd:simpleType>
        <xsd:restriction base="dms:Text">
          <xsd:maxLength value="255"/>
        </xsd:restriction>
      </xsd:simpleType>
    </xsd:element>
    <xsd:element name="LegacyReferencesToOtherItems" ma:index="46" nillable="true" ma:displayName="Legacy References To Other Items" ma:internalName="LegacyReferencesToOtherItems" ma:readOnly="false">
      <xsd:simpleType>
        <xsd:restriction base="dms:Note"/>
      </xsd:simpleType>
    </xsd:element>
    <xsd:element name="LegacyStatusonTransfer" ma:index="47" nillable="true" ma:displayName="Legacy Status on Transfer" ma:internalName="LegacyStatusonTransfer" ma:readOnly="false">
      <xsd:simpleType>
        <xsd:restriction base="dms:Text">
          <xsd:maxLength value="255"/>
        </xsd:restriction>
      </xsd:simpleType>
    </xsd:element>
    <xsd:element name="LegacyDateClosed" ma:index="48" nillable="true" ma:displayName="Legacy Date Closed" ma:format="DateOnly" ma:internalName="LegacyDateClosed" ma:readOnly="false">
      <xsd:simpleType>
        <xsd:restriction base="dms:DateTime"/>
      </xsd:simpleType>
    </xsd:element>
    <xsd:element name="LegacyRecordCategoryIdentifier" ma:index="49" nillable="true" ma:displayName="Legacy Record Category Identifier" ma:internalName="LegacyRecordCategoryIdentifier" ma:readOnly="false">
      <xsd:simpleType>
        <xsd:restriction base="dms:Text">
          <xsd:maxLength value="255"/>
        </xsd:restriction>
      </xsd:simpleType>
    </xsd:element>
    <xsd:element name="LegacyDispositionAsOfDate" ma:index="50" nillable="true" ma:displayName="Legacy Disposition as of Date" ma:format="DateOnly" ma:internalName="LegacyDispositionAsOfDate" ma:readOnly="false">
      <xsd:simpleType>
        <xsd:restriction base="dms:DateTime"/>
      </xsd:simpleType>
    </xsd:element>
    <xsd:element name="LegacyHomeLocation" ma:index="51" nillable="true" ma:displayName="Legacy Home Location" ma:internalName="LegacyHomeLocation" ma:readOnly="false">
      <xsd:simpleType>
        <xsd:restriction base="dms:Text">
          <xsd:maxLength value="255"/>
        </xsd:restriction>
      </xsd:simpleType>
    </xsd:element>
    <xsd:element name="LegacyCurrentLocation" ma:index="52" nillable="true" ma:displayName="Legacy Current Location" ma:internalName="LegacyCurrentLocation" ma:readOnly="false">
      <xsd:simpleType>
        <xsd:restriction base="dms:Text">
          <xsd:maxLength value="255"/>
        </xsd:restriction>
      </xsd:simpleType>
    </xsd:element>
    <xsd:element name="LegacyPhysicalFormat" ma:index="53" nillable="true" ma:displayName="Legacy Physical Format" ma:default="0" ma:internalName="LegacyPhysicalFormat" ma:readOnly="false">
      <xsd:simpleType>
        <xsd:restriction base="dms:Boolean"/>
      </xsd:simpleType>
    </xsd:element>
    <xsd:element name="LegacyCaseReferenceNumber" ma:index="54" nillable="true" ma:displayName="Legacy Case Reference Number" ma:internalName="LegacyCaseReferenceNumber" ma:readOnly="false">
      <xsd:simpleType>
        <xsd:restriction base="dms:Note"/>
      </xsd:simpleType>
    </xsd:element>
    <xsd:element name="LegacyDateFileReceived" ma:index="55" nillable="true" ma:displayName="Legacy Date File Received" ma:format="DateOnly" ma:internalName="LegacyDateFileReceived" ma:readOnly="false">
      <xsd:simpleType>
        <xsd:restriction base="dms:DateTime"/>
      </xsd:simpleType>
    </xsd:element>
    <xsd:element name="LegacyDateFileRequested" ma:index="56" nillable="true" ma:displayName="Legacy Date File Requested" ma:format="DateOnly" ma:internalName="LegacyDateFileRequested" ma:readOnly="false">
      <xsd:simpleType>
        <xsd:restriction base="dms:DateTime"/>
      </xsd:simpleType>
    </xsd:element>
    <xsd:element name="LegacyDateFileReturned" ma:index="57" nillable="true" ma:displayName="Legacy Date File Returned" ma:format="DateOnly" ma:internalName="LegacyDateFileReturned" ma:readOnly="false">
      <xsd:simpleType>
        <xsd:restriction base="dms:DateTime"/>
      </xsd:simpleType>
    </xsd:element>
    <xsd:element name="LegacyMinister" ma:index="58" nillable="true" ma:displayName="Legacy Minister" ma:internalName="LegacyMinister" ma:readOnly="false">
      <xsd:simpleType>
        <xsd:restriction base="dms:Text">
          <xsd:maxLength value="255"/>
        </xsd:restriction>
      </xsd:simpleType>
    </xsd:element>
    <xsd:element name="LegacyMP" ma:index="59" nillable="true" ma:displayName="Legacy MP" ma:internalName="LegacyMP" ma:readOnly="false">
      <xsd:simpleType>
        <xsd:restriction base="dms:Text">
          <xsd:maxLength value="255"/>
        </xsd:restriction>
      </xsd:simpleType>
    </xsd:element>
    <xsd:element name="LegacyFolderNotes" ma:index="60" nillable="true" ma:displayName="Legacy Folder Notes" ma:internalName="LegacyFolderNotes" ma:readOnly="false">
      <xsd:simpleType>
        <xsd:restriction base="dms:Note"/>
      </xsd:simpleType>
    </xsd:element>
    <xsd:element name="LegacyPhysicalItemLocation" ma:index="61"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2" nillable="true" ma:displayName="Legacy Document Link" ma:internalName="LegacyDocumentLink" ma:readOnly="false">
      <xsd:simpleType>
        <xsd:restriction base="dms:Text">
          <xsd:maxLength value="255"/>
        </xsd:restriction>
      </xsd:simpleType>
    </xsd:element>
    <xsd:element name="LegacyFolderLink" ma:index="63" nillable="true" ma:displayName="Legacy Folder Link" ma:internalName="LegacyFolderLink" ma:readOnly="false">
      <xsd:simpleType>
        <xsd:restriction base="dms:Text">
          <xsd:maxLength value="255"/>
        </xsd:restriction>
      </xsd:simpleType>
    </xsd:element>
    <xsd:element name="LegacyRequestType" ma:index="64"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6"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5" nillable="true" ma:displayName="Area" ma:default="Benefits &amp; Evaluation" ma:internalName="BenefitsEvaluat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18B5F-A11A-4FC1-A16B-C7C596AC18D4}">
  <ds:schemaRefs>
    <ds:schemaRef ds:uri="http://schemas.microsoft.com/office/infopath/2007/PartnerControls"/>
    <ds:schemaRef ds:uri="http://purl.org/dc/elements/1.1/"/>
    <ds:schemaRef ds:uri="http://schemas.microsoft.com/office/2006/metadata/properties"/>
    <ds:schemaRef ds:uri="78f34e0d-c96b-42b2-99b8-77b844361183"/>
    <ds:schemaRef ds:uri="http://purl.org/dc/terms/"/>
    <ds:schemaRef ds:uri="http://schemas.openxmlformats.org/package/2006/metadata/core-properties"/>
    <ds:schemaRef ds:uri="http://schemas.microsoft.com/office/2006/documentManagement/types"/>
    <ds:schemaRef ds:uri="8c06df7e-f5df-4eef-bca1-5efbf40df90c"/>
    <ds:schemaRef ds:uri="http://www.w3.org/XML/1998/namespace"/>
    <ds:schemaRef ds:uri="http://purl.org/dc/dcmitype/"/>
  </ds:schemaRefs>
</ds:datastoreItem>
</file>

<file path=customXml/itemProps2.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3.xml><?xml version="1.0" encoding="utf-8"?>
<ds:datastoreItem xmlns:ds="http://schemas.openxmlformats.org/officeDocument/2006/customXml" ds:itemID="{B5EF6D63-8B7C-42D3-A583-4B58A7763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323CA7-4075-4D54-B2E6-D98D0C825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(Analysis Directorate)</cp:lastModifiedBy>
  <cp:revision/>
  <dcterms:created xsi:type="dcterms:W3CDTF">2016-05-05T14:07:14Z</dcterms:created>
  <dcterms:modified xsi:type="dcterms:W3CDTF">2022-03-03T09:46:44Z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fdf47c62-439c-4d67-b9a7-3df344aaaad9</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ies>
</file>