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asonp376\Desktop\"/>
    </mc:Choice>
  </mc:AlternateContent>
  <xr:revisionPtr revIDLastSave="0" documentId="8_{5D2BD3A6-DFB6-4039-BC6A-BC1ED2BE1B88}" xr6:coauthVersionLast="46" xr6:coauthVersionMax="46" xr10:uidLastSave="{00000000-0000-0000-0000-000000000000}"/>
  <bookViews>
    <workbookView xWindow="-110" yWindow="-110" windowWidth="19420" windowHeight="10420" tabRatio="738" firstSheet="8" activeTab="5" xr2:uid="{66B691ED-4C0A-4148-8955-E735CA670C64}"/>
  </bookViews>
  <sheets>
    <sheet name="Queries &amp; Changes" sheetId="36" state="hidden" r:id="rId1"/>
    <sheet name="Attendance-Ministers" sheetId="1" r:id="rId2"/>
    <sheet name="Attendance-NEBMs" sheetId="2" r:id="rId3"/>
    <sheet name="Attendance-SCS and Military" sheetId="3" r:id="rId4"/>
    <sheet name="Personal Data Table1 " sheetId="4" r:id="rId5"/>
    <sheet name="Personal Data Table2 " sheetId="5" r:id="rId6"/>
    <sheet name="Rem Report Mins Sals &amp; B" sheetId="6" r:id="rId7"/>
    <sheet name="Ministerial Pensions" sheetId="7" r:id="rId8"/>
    <sheet name="Rem Report DB Sals etc" sheetId="8" r:id="rId9"/>
    <sheet name="DB Pensions" sheetId="9" r:id="rId10"/>
    <sheet name="Pay Multiple" sheetId="10" r:id="rId11"/>
    <sheet name="Staff Numbers" sheetId="11" r:id="rId12"/>
    <sheet name="Staff by Gender" sheetId="13" r:id="rId13"/>
    <sheet name="AnalysisStaff Numbers" sheetId="14" r:id="rId14"/>
    <sheet name="Staff Turnover" sheetId="37" r:id="rId15"/>
    <sheet name="Staff Costs" sheetId="15" r:id="rId16"/>
    <sheet name="Staff Redeployment" sheetId="16" r:id="rId17"/>
    <sheet name="Exit Packages" sheetId="17" r:id="rId18"/>
    <sheet name="Consultancy Table" sheetId="18" r:id="rId19"/>
    <sheet name="Off Payroll" sheetId="19" r:id="rId20"/>
    <sheet name="Trade Union Facility Time" sheetId="20" r:id="rId21"/>
    <sheet name="SOPS FReM " sheetId="21" r:id="rId22"/>
    <sheet name="SOPS 2 " sheetId="22" r:id="rId23"/>
    <sheet name="SOPS Note 1.1" sheetId="23" r:id="rId24"/>
    <sheet name="SOPS Note 1.2 " sheetId="24" r:id="rId25"/>
    <sheet name="SOPS Note 2 " sheetId="25" r:id="rId26"/>
    <sheet name="SOPS Note 3" sheetId="26" r:id="rId27"/>
    <sheet name="SOPS Note 4" sheetId="27" r:id="rId28"/>
    <sheet name="Parliamentary" sheetId="28" r:id="rId29"/>
    <sheet name="Parli section 2" sheetId="29" r:id="rId30"/>
    <sheet name="Parli section 3" sheetId="30" r:id="rId31"/>
    <sheet name="Losses" sheetId="31" r:id="rId32"/>
    <sheet name="Losses Advanced Notification" sheetId="32" r:id="rId33"/>
    <sheet name="Special Payments" sheetId="33" r:id="rId34"/>
    <sheet name="Special Severance Payments" sheetId="34" r:id="rId35"/>
    <sheet name="Gifts" sheetId="35" r:id="rId36"/>
    <sheet name="SOCNE" sheetId="43" r:id="rId37"/>
    <sheet name="SoFP" sheetId="44" r:id="rId38"/>
    <sheet name="SoCF" sheetId="45" r:id="rId39"/>
    <sheet name="SoCiTE" sheetId="46" r:id="rId40"/>
    <sheet name="Note 2" sheetId="47" r:id="rId41"/>
    <sheet name="Note 3" sheetId="48" r:id="rId42"/>
    <sheet name="Note 4.1" sheetId="49" r:id="rId43"/>
    <sheet name="Note 4.2" sheetId="50" r:id="rId44"/>
    <sheet name="Note 4.3" sheetId="51" r:id="rId45"/>
    <sheet name="Note 4.4" sheetId="52" r:id="rId46"/>
    <sheet name="Note 4.5" sheetId="53" r:id="rId47"/>
    <sheet name="Note 5" sheetId="54" r:id="rId48"/>
    <sheet name="Note 5.1" sheetId="55" r:id="rId49"/>
    <sheet name="Note 5_2" sheetId="56" r:id="rId50"/>
    <sheet name="Note 6" sheetId="57" r:id="rId51"/>
    <sheet name="Note 7_6" sheetId="58" r:id="rId52"/>
    <sheet name="Note 7_7_8_9" sheetId="59" r:id="rId53"/>
    <sheet name="Note 8" sheetId="60" r:id="rId54"/>
    <sheet name="Note 9" sheetId="61" r:id="rId55"/>
    <sheet name="Note 10" sheetId="62" r:id="rId56"/>
    <sheet name="Note 11" sheetId="63" r:id="rId57"/>
    <sheet name="Note 12_1" sheetId="64" r:id="rId58"/>
    <sheet name="Note 12.2" sheetId="65" r:id="rId59"/>
    <sheet name="Note 13_5" sheetId="66" r:id="rId60"/>
    <sheet name="Note 13_6" sheetId="67" r:id="rId61"/>
    <sheet name="Notes 13_7" sheetId="68" r:id="rId62"/>
    <sheet name="Note 13_9" sheetId="69" r:id="rId63"/>
    <sheet name="Note 13_10" sheetId="70" r:id="rId64"/>
    <sheet name="Note 14" sheetId="71" r:id="rId65"/>
    <sheet name="Note 15" sheetId="72" r:id="rId66"/>
    <sheet name="Note 16" sheetId="73" r:id="rId67"/>
    <sheet name="Note 17_1" sheetId="74" r:id="rId68"/>
    <sheet name="Note 17.2" sheetId="75" r:id="rId69"/>
    <sheet name="Note 20" sheetId="76" r:id="rId70"/>
    <sheet name="Annex A" sheetId="39" r:id="rId71"/>
    <sheet name="Annex B - Sponsorship" sheetId="38" r:id="rId72"/>
    <sheet name="Annex C - Core Tables" sheetId="77" r:id="rId73"/>
    <sheet name="Annex D" sheetId="41" r:id="rId74"/>
    <sheet name="Annex E" sheetId="42" r:id="rId75"/>
    <sheet name="Annex F" sheetId="80" r:id="rId76"/>
  </sheets>
  <externalReferences>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s>
  <definedNames>
    <definedName name="_2.3" localSheetId="13">[1]Tangible!#REF!</definedName>
    <definedName name="_2.3" localSheetId="1">[1]Tangible!#REF!</definedName>
    <definedName name="_2.3" localSheetId="2">[1]Tangible!#REF!</definedName>
    <definedName name="_2.3" localSheetId="3">[1]Tangible!#REF!</definedName>
    <definedName name="_2.3" localSheetId="9">[1]Tangible!#REF!</definedName>
    <definedName name="_2.3" localSheetId="17">[1]Tangible!#REF!</definedName>
    <definedName name="_2.3" localSheetId="35">[1]Tangible!#REF!</definedName>
    <definedName name="_2.3" localSheetId="31">[1]Tangible!#REF!</definedName>
    <definedName name="_2.3" localSheetId="32">[1]Tangible!#REF!</definedName>
    <definedName name="_2.3" localSheetId="7">[1]Tangible!#REF!</definedName>
    <definedName name="_2.3" localSheetId="19">[1]Tangible!#REF!</definedName>
    <definedName name="_2.3" localSheetId="29">[1]Tangible!#REF!</definedName>
    <definedName name="_2.3" localSheetId="30">[1]Tangible!#REF!</definedName>
    <definedName name="_2.3" localSheetId="28">[1]Tangible!#REF!</definedName>
    <definedName name="_2.3" localSheetId="10">[1]Tangible!#REF!</definedName>
    <definedName name="_2.3" localSheetId="4">[2]Tangible!#REF!</definedName>
    <definedName name="_2.3" localSheetId="5">[1]Tangible!#REF!</definedName>
    <definedName name="_2.3" localSheetId="8">[1]Tangible!#REF!</definedName>
    <definedName name="_2.3" localSheetId="6">[1]Tangible!#REF!</definedName>
    <definedName name="_2.3" localSheetId="22">[1]Tangible!#REF!</definedName>
    <definedName name="_2.3" localSheetId="23">[1]Tangible!#REF!</definedName>
    <definedName name="_2.3" localSheetId="24">[1]Tangible!#REF!</definedName>
    <definedName name="_2.3" localSheetId="25">[1]Tangible!#REF!</definedName>
    <definedName name="_2.3" localSheetId="26">[1]Tangible!#REF!</definedName>
    <definedName name="_2.3" localSheetId="27">[1]Tangible!#REF!</definedName>
    <definedName name="_2.3" localSheetId="33">[1]Tangible!#REF!</definedName>
    <definedName name="_2.3" localSheetId="34">[1]Tangible!#REF!</definedName>
    <definedName name="_2.3" localSheetId="12">[1]Tangible!#REF!</definedName>
    <definedName name="_2.3" localSheetId="15">[1]Tangible!#REF!</definedName>
    <definedName name="_2.3" localSheetId="11">[1]Tangible!#REF!</definedName>
    <definedName name="_2.3" localSheetId="20">[1]Tangible!#REF!</definedName>
    <definedName name="_2.3">[1]Tangible!#REF!</definedName>
    <definedName name="_2.3a" localSheetId="13">'[1]XL Tables - Tangible'!#REF!</definedName>
    <definedName name="_2.3a" localSheetId="1">'[1]XL Tables - Tangible'!#REF!</definedName>
    <definedName name="_2.3a" localSheetId="2">'[1]XL Tables - Tangible'!#REF!</definedName>
    <definedName name="_2.3a" localSheetId="3">'[1]XL Tables - Tangible'!#REF!</definedName>
    <definedName name="_2.3a" localSheetId="9">'[1]XL Tables - Tangible'!#REF!</definedName>
    <definedName name="_2.3a" localSheetId="17">'[1]XL Tables - Tangible'!#REF!</definedName>
    <definedName name="_2.3a" localSheetId="35">'[1]XL Tables - Tangible'!#REF!</definedName>
    <definedName name="_2.3a" localSheetId="31">'[1]XL Tables - Tangible'!#REF!</definedName>
    <definedName name="_2.3a" localSheetId="32">'[1]XL Tables - Tangible'!#REF!</definedName>
    <definedName name="_2.3a" localSheetId="7">'[1]XL Tables - Tangible'!#REF!</definedName>
    <definedName name="_2.3a" localSheetId="19">'[1]XL Tables - Tangible'!#REF!</definedName>
    <definedName name="_2.3a" localSheetId="29">'[1]XL Tables - Tangible'!#REF!</definedName>
    <definedName name="_2.3a" localSheetId="30">'[1]XL Tables - Tangible'!#REF!</definedName>
    <definedName name="_2.3a" localSheetId="28">'[1]XL Tables - Tangible'!#REF!</definedName>
    <definedName name="_2.3a" localSheetId="10">'[1]XL Tables - Tangible'!#REF!</definedName>
    <definedName name="_2.3a" localSheetId="4">'[2]XL Tables - Tangible'!#REF!</definedName>
    <definedName name="_2.3a" localSheetId="5">'[1]XL Tables - Tangible'!#REF!</definedName>
    <definedName name="_2.3a" localSheetId="8">'[1]XL Tables - Tangible'!#REF!</definedName>
    <definedName name="_2.3a" localSheetId="6">'[1]XL Tables - Tangible'!#REF!</definedName>
    <definedName name="_2.3a" localSheetId="22">'[1]XL Tables - Tangible'!#REF!</definedName>
    <definedName name="_2.3a" localSheetId="23">'[1]XL Tables - Tangible'!#REF!</definedName>
    <definedName name="_2.3a" localSheetId="24">'[1]XL Tables - Tangible'!#REF!</definedName>
    <definedName name="_2.3a" localSheetId="25">'[1]XL Tables - Tangible'!#REF!</definedName>
    <definedName name="_2.3a" localSheetId="27">'[1]XL Tables - Tangible'!#REF!</definedName>
    <definedName name="_2.3a" localSheetId="33">'[1]XL Tables - Tangible'!#REF!</definedName>
    <definedName name="_2.3a" localSheetId="34">'[1]XL Tables - Tangible'!#REF!</definedName>
    <definedName name="_2.3a" localSheetId="12">'[1]XL Tables - Tangible'!#REF!</definedName>
    <definedName name="_2.3a" localSheetId="15">'[1]XL Tables - Tangible'!#REF!</definedName>
    <definedName name="_2.3a" localSheetId="11">'[1]XL Tables - Tangible'!#REF!</definedName>
    <definedName name="_2.3a" localSheetId="20">'[1]XL Tables - Tangible'!#REF!</definedName>
    <definedName name="_2.3a">'[1]XL Tables - Tangible'!#REF!</definedName>
    <definedName name="_31_Mar_2002">#REF!</definedName>
    <definedName name="_5.4e" localSheetId="13">'[1]XL Tables - Debtors 2'!#REF!</definedName>
    <definedName name="_5.4e" localSheetId="1">'[1]XL Tables - Debtors 2'!#REF!</definedName>
    <definedName name="_5.4e" localSheetId="2">'[1]XL Tables - Debtors 2'!#REF!</definedName>
    <definedName name="_5.4e" localSheetId="3">'[1]XL Tables - Debtors 2'!#REF!</definedName>
    <definedName name="_5.4e" localSheetId="9">'[1]XL Tables - Debtors 2'!#REF!</definedName>
    <definedName name="_5.4e" localSheetId="17">'[1]XL Tables - Debtors 2'!#REF!</definedName>
    <definedName name="_5.4e" localSheetId="35">'[1]XL Tables - Debtors 2'!#REF!</definedName>
    <definedName name="_5.4e" localSheetId="31">'[1]XL Tables - Debtors 2'!#REF!</definedName>
    <definedName name="_5.4e" localSheetId="32">'[1]XL Tables - Debtors 2'!#REF!</definedName>
    <definedName name="_5.4e" localSheetId="7">'[1]XL Tables - Debtors 2'!#REF!</definedName>
    <definedName name="_5.4e" localSheetId="19">'[1]XL Tables - Debtors 2'!#REF!</definedName>
    <definedName name="_5.4e" localSheetId="29">'[1]XL Tables - Debtors 2'!#REF!</definedName>
    <definedName name="_5.4e" localSheetId="30">'[1]XL Tables - Debtors 2'!#REF!</definedName>
    <definedName name="_5.4e" localSheetId="28">'[1]XL Tables - Debtors 2'!#REF!</definedName>
    <definedName name="_5.4e" localSheetId="10">'[1]XL Tables - Debtors 2'!#REF!</definedName>
    <definedName name="_5.4e" localSheetId="4">'[2]XL Tables - Debtors 2'!#REF!</definedName>
    <definedName name="_5.4e" localSheetId="5">'[1]XL Tables - Debtors 2'!#REF!</definedName>
    <definedName name="_5.4e" localSheetId="8">'[1]XL Tables - Debtors 2'!#REF!</definedName>
    <definedName name="_5.4e" localSheetId="6">'[1]XL Tables - Debtors 2'!#REF!</definedName>
    <definedName name="_5.4e" localSheetId="22">'[1]XL Tables - Debtors 2'!#REF!</definedName>
    <definedName name="_5.4e" localSheetId="27">'[1]XL Tables - Debtors 2'!#REF!</definedName>
    <definedName name="_5.4e" localSheetId="33">'[1]XL Tables - Debtors 2'!#REF!</definedName>
    <definedName name="_5.4e" localSheetId="34">'[1]XL Tables - Debtors 2'!#REF!</definedName>
    <definedName name="_5.4e" localSheetId="12">'[1]XL Tables - Debtors 2'!#REF!</definedName>
    <definedName name="_5.4e" localSheetId="15">'[1]XL Tables - Debtors 2'!#REF!</definedName>
    <definedName name="_5.4e" localSheetId="11">'[1]XL Tables - Debtors 2'!#REF!</definedName>
    <definedName name="_5.4e" localSheetId="20">'[1]XL Tables - Debtors 2'!#REF!</definedName>
    <definedName name="_5.4e">'[1]XL Tables - Debtors 2'!#REF!</definedName>
    <definedName name="_9.3a" localSheetId="13">'[1]XL Tables - Reserves'!#REF!</definedName>
    <definedName name="_9.3a" localSheetId="1">'[1]XL Tables - Reserves'!#REF!</definedName>
    <definedName name="_9.3a" localSheetId="2">'[1]XL Tables - Reserves'!#REF!</definedName>
    <definedName name="_9.3a" localSheetId="3">'[1]XL Tables - Reserves'!#REF!</definedName>
    <definedName name="_9.3a" localSheetId="9">'[1]XL Tables - Reserves'!#REF!</definedName>
    <definedName name="_9.3a" localSheetId="17">'[1]XL Tables - Reserves'!#REF!</definedName>
    <definedName name="_9.3a" localSheetId="35">'[1]XL Tables - Reserves'!#REF!</definedName>
    <definedName name="_9.3a" localSheetId="31">'[1]XL Tables - Reserves'!#REF!</definedName>
    <definedName name="_9.3a" localSheetId="32">'[1]XL Tables - Reserves'!#REF!</definedName>
    <definedName name="_9.3a" localSheetId="7">'[1]XL Tables - Reserves'!#REF!</definedName>
    <definedName name="_9.3a" localSheetId="19">'[1]XL Tables - Reserves'!#REF!</definedName>
    <definedName name="_9.3a" localSheetId="29">'[1]XL Tables - Reserves'!#REF!</definedName>
    <definedName name="_9.3a" localSheetId="30">'[1]XL Tables - Reserves'!#REF!</definedName>
    <definedName name="_9.3a" localSheetId="28">'[1]XL Tables - Reserves'!#REF!</definedName>
    <definedName name="_9.3a" localSheetId="10">'[1]XL Tables - Reserves'!#REF!</definedName>
    <definedName name="_9.3a" localSheetId="4">'[2]XL Tables - Reserves'!#REF!</definedName>
    <definedName name="_9.3a" localSheetId="5">'[1]XL Tables - Reserves'!#REF!</definedName>
    <definedName name="_9.3a" localSheetId="8">'[1]XL Tables - Reserves'!#REF!</definedName>
    <definedName name="_9.3a" localSheetId="6">'[1]XL Tables - Reserves'!#REF!</definedName>
    <definedName name="_9.3a" localSheetId="22">'[1]XL Tables - Reserves'!#REF!</definedName>
    <definedName name="_9.3a" localSheetId="27">'[1]XL Tables - Reserves'!#REF!</definedName>
    <definedName name="_9.3a" localSheetId="33">'[1]XL Tables - Reserves'!#REF!</definedName>
    <definedName name="_9.3a" localSheetId="34">'[1]XL Tables - Reserves'!#REF!</definedName>
    <definedName name="_9.3a" localSheetId="12">'[1]XL Tables - Reserves'!#REF!</definedName>
    <definedName name="_9.3a" localSheetId="15">'[1]XL Tables - Reserves'!#REF!</definedName>
    <definedName name="_9.3a" localSheetId="11">'[1]XL Tables - Reserves'!#REF!</definedName>
    <definedName name="_9.3a" localSheetId="20">'[1]XL Tables - Reserves'!#REF!</definedName>
    <definedName name="_9.3a">'[1]XL Tables - Reserves'!#REF!</definedName>
    <definedName name="_xlnm._FilterDatabase" localSheetId="73" hidden="1">'Annex D'!$B$4:$G$23</definedName>
    <definedName name="_GoBack" localSheetId="6">'Rem Report Mins Sals &amp; B'!$A$28</definedName>
    <definedName name="_t10.1" localSheetId="13">#REF!</definedName>
    <definedName name="_t10.1" localSheetId="1">#REF!</definedName>
    <definedName name="_t10.1" localSheetId="2">#REF!</definedName>
    <definedName name="_t10.1" localSheetId="3">#REF!</definedName>
    <definedName name="_t10.1" localSheetId="18">#REF!</definedName>
    <definedName name="_t10.1" localSheetId="9">#REF!</definedName>
    <definedName name="_t10.1" localSheetId="17">'Exit Packages'!#REF!</definedName>
    <definedName name="_t10.1" localSheetId="35">#REF!</definedName>
    <definedName name="_t10.1" localSheetId="31">#REF!</definedName>
    <definedName name="_t10.1" localSheetId="32">#REF!</definedName>
    <definedName name="_t10.1" localSheetId="7">#REF!</definedName>
    <definedName name="_t10.1" localSheetId="19">#REF!</definedName>
    <definedName name="_t10.1" localSheetId="29">#REF!</definedName>
    <definedName name="_t10.1" localSheetId="30">#REF!</definedName>
    <definedName name="_t10.1" localSheetId="28">#REF!</definedName>
    <definedName name="_t10.1" localSheetId="10">#REF!</definedName>
    <definedName name="_t10.1" localSheetId="4">#REF!</definedName>
    <definedName name="_t10.1" localSheetId="5">#REF!</definedName>
    <definedName name="_t10.1" localSheetId="8">#REF!</definedName>
    <definedName name="_t10.1" localSheetId="6">#REF!</definedName>
    <definedName name="_t10.1" localSheetId="22">#REF!</definedName>
    <definedName name="_t10.1" localSheetId="23">#REF!</definedName>
    <definedName name="_t10.1" localSheetId="24">#REF!</definedName>
    <definedName name="_t10.1" localSheetId="25">#REF!</definedName>
    <definedName name="_t10.1" localSheetId="26">#REF!</definedName>
    <definedName name="_t10.1" localSheetId="27">#REF!</definedName>
    <definedName name="_t10.1" localSheetId="33">#REF!</definedName>
    <definedName name="_t10.1" localSheetId="34">#REF!</definedName>
    <definedName name="_t10.1" localSheetId="12">#REF!</definedName>
    <definedName name="_t10.1" localSheetId="15">#REF!</definedName>
    <definedName name="_t10.1" localSheetId="11">#REF!</definedName>
    <definedName name="_t10.1" localSheetId="16">#REF!</definedName>
    <definedName name="_t10.1" localSheetId="20">#REF!</definedName>
    <definedName name="_t10.1">#REF!</definedName>
    <definedName name="_Toc488302429" localSheetId="73">'Annex D'!#REF!</definedName>
    <definedName name="a">'[3]Historical Data'!$F$167:$IW$201</definedName>
    <definedName name="applications_array">'[4]Applications datasheet'!$F$3:$FE$44</definedName>
    <definedName name="Army_Off_Req">[5]Process!$D$105</definedName>
    <definedName name="Army_OR_Req">[5]Process!$E$105</definedName>
    <definedName name="Army_Req">[5]Process!$C$105</definedName>
    <definedName name="ArmyRequirement">'[6]Process Sheet'!$M$56</definedName>
    <definedName name="ArmyRequirement2">'[7]Process Sheet'!$M$56</definedName>
    <definedName name="column">#REF!</definedName>
    <definedName name="date_row">'[6]Historical Data'!$F$167:$HW$167</definedName>
    <definedName name="date_row2">'[7]Historical Data'!$F$167:$HW$167</definedName>
    <definedName name="date2">[7]Dates!$A$1:$B$105</definedName>
    <definedName name="datecol">#REF!</definedName>
    <definedName name="datelookup">'[6]Process Sheet'!$E$99:$F$110</definedName>
    <definedName name="datelookup_2">'[7]Process Sheet'!$E$99:$F$110</definedName>
    <definedName name="dates">[6]Dates!$A$1:$B$105</definedName>
    <definedName name="DebtorsX_PrepaymentsPFI" localSheetId="13">'[1]XL Tables - Debtors 2'!#REF!</definedName>
    <definedName name="DebtorsX_PrepaymentsPFI" localSheetId="1">'[1]XL Tables - Debtors 2'!#REF!</definedName>
    <definedName name="DebtorsX_PrepaymentsPFI" localSheetId="2">'[1]XL Tables - Debtors 2'!#REF!</definedName>
    <definedName name="DebtorsX_PrepaymentsPFI" localSheetId="3">'[1]XL Tables - Debtors 2'!#REF!</definedName>
    <definedName name="DebtorsX_PrepaymentsPFI" localSheetId="9">'[1]XL Tables - Debtors 2'!#REF!</definedName>
    <definedName name="DebtorsX_PrepaymentsPFI" localSheetId="17">'[1]XL Tables - Debtors 2'!#REF!</definedName>
    <definedName name="DebtorsX_PrepaymentsPFI" localSheetId="35">'[1]XL Tables - Debtors 2'!#REF!</definedName>
    <definedName name="DebtorsX_PrepaymentsPFI" localSheetId="31">'[1]XL Tables - Debtors 2'!#REF!</definedName>
    <definedName name="DebtorsX_PrepaymentsPFI" localSheetId="32">'[1]XL Tables - Debtors 2'!#REF!</definedName>
    <definedName name="DebtorsX_PrepaymentsPFI" localSheetId="7">'[1]XL Tables - Debtors 2'!#REF!</definedName>
    <definedName name="DebtorsX_PrepaymentsPFI" localSheetId="19">'[1]XL Tables - Debtors 2'!#REF!</definedName>
    <definedName name="DebtorsX_PrepaymentsPFI" localSheetId="29">'[1]XL Tables - Debtors 2'!#REF!</definedName>
    <definedName name="DebtorsX_PrepaymentsPFI" localSheetId="30">'[1]XL Tables - Debtors 2'!#REF!</definedName>
    <definedName name="DebtorsX_PrepaymentsPFI" localSheetId="28">'[1]XL Tables - Debtors 2'!#REF!</definedName>
    <definedName name="DebtorsX_PrepaymentsPFI" localSheetId="10">'[1]XL Tables - Debtors 2'!#REF!</definedName>
    <definedName name="DebtorsX_PrepaymentsPFI" localSheetId="4">'[2]XL Tables - Debtors 2'!#REF!</definedName>
    <definedName name="DebtorsX_PrepaymentsPFI" localSheetId="5">'[1]XL Tables - Debtors 2'!#REF!</definedName>
    <definedName name="DebtorsX_PrepaymentsPFI" localSheetId="8">'[1]XL Tables - Debtors 2'!#REF!</definedName>
    <definedName name="DebtorsX_PrepaymentsPFI" localSheetId="6">'[1]XL Tables - Debtors 2'!#REF!</definedName>
    <definedName name="DebtorsX_PrepaymentsPFI" localSheetId="22">'[1]XL Tables - Debtors 2'!#REF!</definedName>
    <definedName name="DebtorsX_PrepaymentsPFI" localSheetId="23">'[1]XL Tables - Debtors 2'!#REF!</definedName>
    <definedName name="DebtorsX_PrepaymentsPFI" localSheetId="24">'[1]XL Tables - Debtors 2'!#REF!</definedName>
    <definedName name="DebtorsX_PrepaymentsPFI" localSheetId="25">'[1]XL Tables - Debtors 2'!#REF!</definedName>
    <definedName name="DebtorsX_PrepaymentsPFI" localSheetId="27">'[1]XL Tables - Debtors 2'!#REF!</definedName>
    <definedName name="DebtorsX_PrepaymentsPFI" localSheetId="33">'[1]XL Tables - Debtors 2'!#REF!</definedName>
    <definedName name="DebtorsX_PrepaymentsPFI" localSheetId="34">'[1]XL Tables - Debtors 2'!#REF!</definedName>
    <definedName name="DebtorsX_PrepaymentsPFI" localSheetId="12">'[1]XL Tables - Debtors 2'!#REF!</definedName>
    <definedName name="DebtorsX_PrepaymentsPFI" localSheetId="15">'[1]XL Tables - Debtors 2'!#REF!</definedName>
    <definedName name="DebtorsX_PrepaymentsPFI" localSheetId="11">'[1]XL Tables - Debtors 2'!#REF!</definedName>
    <definedName name="DebtorsX_PrepaymentsPFI" localSheetId="20">'[1]XL Tables - Debtors 2'!#REF!</definedName>
    <definedName name="DebtorsX_PrepaymentsPFI">'[1]XL Tables - Debtors 2'!#REF!</definedName>
    <definedName name="fr20intake_army">[5]Process!$P$106</definedName>
    <definedName name="fr20intake_army_new">[5]Process!$Q$106</definedName>
    <definedName name="fr20intake_army_trained">[5]Process!$R$106</definedName>
    <definedName name="fr20intake_date">[5]Process!$U$104</definedName>
    <definedName name="fr20intake_maritime">[5]Process!$P$105</definedName>
    <definedName name="fr20intake_maritime_new">[5]Process!$Q$105</definedName>
    <definedName name="fr20intake_maritime_trained">[5]Process!$R$105</definedName>
    <definedName name="fr20intake_raf">[5]Process!$P$107</definedName>
    <definedName name="fr20intake_raf_new">[5]Process!$Q$107</definedName>
    <definedName name="fr20intake_raf_trained">[5]Process!$R$107</definedName>
    <definedName name="fr20strg_army">[5]Process!$N$106</definedName>
    <definedName name="fr20strg_date">[5]Process!$N$104</definedName>
    <definedName name="fr20strg_raf">[5]Process!$N$107</definedName>
    <definedName name="fr20strg_rnrm">[5]Process!$N$105</definedName>
    <definedName name="fr20strg_tri">[5]Process!$N$108</definedName>
    <definedName name="Full_Time">[4]Data!$C$1:$XFD$48</definedName>
    <definedName name="fy_start">[5]Process!$I$83</definedName>
    <definedName name="gdate">#REF!</definedName>
    <definedName name="graph_data">'[6]Graph Data Sheet'!$B$2:$EK$25</definedName>
    <definedName name="graph_data2">'[7]Graph Data Sheet'!$B$2:$EK$25</definedName>
    <definedName name="Historic_All_Services_FTTS">OFFSET('[8]MI Data'!#REF!,0,0,1,COUNTA('[8]MI Data'!$C$4:$XFD$4))</definedName>
    <definedName name="Historic_All_Services_Liability">OFFSET('[8]MI Data'!#REF!,0,0,1,COUNTA('[8]MI Data'!$C$3:$XFD$3))</definedName>
    <definedName name="Historic_All_Services_Lower_Manning_Balance">OFFSET('[8]MI Data'!#REF!,0,0,1,COUNTA('[8]MI Data'!$C$6:$XFD$6))</definedName>
    <definedName name="Historic_All_Services_Upper_Manning_Balance">OFFSET('[8]MI Data'!#REF!,0,0,1,COUNTA('[8]MI Data'!$C$5:$XFD$5))</definedName>
    <definedName name="Historic_Army_FTTS">OFFSET('[8]MI Data'!#REF!,0,0,1,COUNTA('[8]MI Data'!$C$19:$XFD$19))</definedName>
    <definedName name="Historic_Army_Liability">OFFSET('[8]MI Data'!#REF!,0,0,1,COUNTA('[8]MI Data'!$C$17:$XFD$17))</definedName>
    <definedName name="Historic_Army_Lower_Manning_Balance">OFFSET('[8]MI Data'!#REF!,0,0,1,COUNTA('[8]MI Data'!$C$21:$XFD$21))</definedName>
    <definedName name="Historic_Army_Upper_Manning_Balance">OFFSET('[8]MI Data'!#REF!,0,0,1,COUNTA('[8]MI Data'!$C$20:$XFD$20))</definedName>
    <definedName name="historic_data_full_time">'[5]Full-time_datasheet'!$F$3:$JW$668</definedName>
    <definedName name="historic_data_recruitment">[5]Recruitment_datasheet!$F$3:$CA$82</definedName>
    <definedName name="historic_data_reserves">[5]Reserves_datasheet!$F$3:$HO$736</definedName>
    <definedName name="historic_data_sep_ser">[5]Sep_Ser_datasheet!$F$3:$CI$37</definedName>
    <definedName name="Historic_Dates">OFFSET('[8]MI Data'!#REF!,0,0,1,COUNTA('[8]MI Data'!$C$3:$XFD$3))</definedName>
    <definedName name="Historic_Gridline_100000">OFFSET('[8]MI Data'!#REF!,0,0,1,COUNTA('[8]MI Data'!#REF!))</definedName>
    <definedName name="Historic_Gridline_150000">OFFSET('[8]MI Data'!#REF!,0,0,1,COUNTA('[8]MI Data'!#REF!))</definedName>
    <definedName name="Historic_Gridline_160000">OFFSET('[8]MI Data'!#REF!,0,0,1,COUNTA('[8]MI Data'!#REF!))</definedName>
    <definedName name="Historic_Gridline_170000">OFFSET('[8]MI Data'!#REF!,0,0,1,COUNTA('[8]MI Data'!#REF!))</definedName>
    <definedName name="Historic_Gridline_180000">OFFSET('[8]MI Data'!#REF!,0,0,1,COUNTA('[8]MI Data'!#REF!))</definedName>
    <definedName name="Historic_Gridline_20000">OFFSET('[8]MI Data'!#REF!,0,0,1,COUNTA('[8]MI Data'!#REF!))</definedName>
    <definedName name="Historic_Gridline_30000">OFFSET('[8]MI Data'!#REF!,0,0,1,COUNTA('[8]MI Data'!#REF!))</definedName>
    <definedName name="Historic_Gridline_40000">OFFSET('[8]MI Data'!#REF!,0,0,1,COUNTA('[8]MI Data'!#REF!))</definedName>
    <definedName name="Historic_Gridline_80000">OFFSET('[8]MI Data'!#REF!,0,0,1,COUNTA('[8]MI Data'!#REF!))</definedName>
    <definedName name="Historic_Gridline_90000">OFFSET('[8]MI Data'!#REF!,0,0,1,COUNTA('[8]MI Data'!#REF!))</definedName>
    <definedName name="Historic_RAF_FTTS">OFFSET('[8]MI Data'!#REF!,0,0,1,COUNTA('[8]MI Data'!$C$26:$XFD$26))</definedName>
    <definedName name="Historic_RAF_Liability">OFFSET('[8]MI Data'!#REF!,0,0,1,COUNTA('[8]MI Data'!$C$25:$XFD$25))</definedName>
    <definedName name="Historic_RAF_Lower_Manning_Balance">OFFSET('[8]MI Data'!#REF!,0,0,1,COUNTA('[8]MI Data'!$C$28:$XFD$28))</definedName>
    <definedName name="Historic_RAF_Upper_Manning_Balance">OFFSET('[8]MI Data'!#REF!,0,0,1,COUNTA('[8]MI Data'!$C$27:$XFD$27))</definedName>
    <definedName name="Historic_RNRM_FTTS">OFFSET('[8]MI Data'!#REF!,0,0,1,COUNTA('[8]MI Data'!$C$11:$XFD$11))</definedName>
    <definedName name="Historic_RNRM_Liability">OFFSET('[8]MI Data'!#REF!,0,0,1,COUNTA('[8]MI Data'!$C$10:$XFD$10))</definedName>
    <definedName name="Historic_RNRM_Lower_Manning_Balance">OFFSET('[8]MI Data'!#REF!,0,0,1,COUNTA('[8]MI Data'!$C$13:$XFD$13))</definedName>
    <definedName name="Historic_RNRM_Upper_Manning_Balance">OFFSET('[8]MI Data'!#REF!,0,0,1,COUNTA('[8]MI Data'!$C$12:$XFD$12))</definedName>
    <definedName name="kjlkj2">#REF!</definedName>
    <definedName name="kjllkj">#REF!</definedName>
    <definedName name="lead_first_OF">[5]Process!$M$112</definedName>
    <definedName name="lead_first_OR">[5]Process!$M$113</definedName>
    <definedName name="Liabilities_Table">'[4]Process (2)'!$K$4:$O$53</definedName>
    <definedName name="match">[9]OutflowData!$D$1</definedName>
    <definedName name="mingraphdate">#REF!</definedName>
    <definedName name="MPR">'[10]1.16'!$A$1:$E$57</definedName>
    <definedName name="Navy_From_OR">[5]Process!$G$112</definedName>
    <definedName name="Navy_Non_Reg_FTRS">[5]Process!$G$109</definedName>
    <definedName name="NavyRequirement">'[6]Process Sheet'!$M$55</definedName>
    <definedName name="NavyRequirement_2">'[7]Process Sheet'!$M$55</definedName>
    <definedName name="next_pubdate">[8]Process!$I$81</definedName>
    <definedName name="nonregularforces">#REF!</definedName>
    <definedName name="OCSX_Salaries" localSheetId="13">#REF!</definedName>
    <definedName name="OCSX_Salaries" localSheetId="1">#REF!</definedName>
    <definedName name="OCSX_Salaries" localSheetId="2">#REF!</definedName>
    <definedName name="OCSX_Salaries" localSheetId="3">#REF!</definedName>
    <definedName name="OCSX_Salaries" localSheetId="18">#REF!</definedName>
    <definedName name="OCSX_Salaries" localSheetId="9">#REF!</definedName>
    <definedName name="OCSX_Salaries" localSheetId="17">'Exit Packages'!#REF!</definedName>
    <definedName name="OCSX_Salaries" localSheetId="35">#REF!</definedName>
    <definedName name="OCSX_Salaries" localSheetId="31">#REF!</definedName>
    <definedName name="OCSX_Salaries" localSheetId="32">#REF!</definedName>
    <definedName name="OCSX_Salaries" localSheetId="7">#REF!</definedName>
    <definedName name="OCSX_Salaries" localSheetId="19">#REF!</definedName>
    <definedName name="OCSX_Salaries" localSheetId="29">#REF!</definedName>
    <definedName name="OCSX_Salaries" localSheetId="30">#REF!</definedName>
    <definedName name="OCSX_Salaries" localSheetId="28">#REF!</definedName>
    <definedName name="OCSX_Salaries" localSheetId="10">#REF!</definedName>
    <definedName name="OCSX_Salaries" localSheetId="4">#REF!</definedName>
    <definedName name="OCSX_Salaries" localSheetId="5">#REF!</definedName>
    <definedName name="OCSX_Salaries" localSheetId="8">#REF!</definedName>
    <definedName name="OCSX_Salaries" localSheetId="6">#REF!</definedName>
    <definedName name="OCSX_Salaries" localSheetId="22">#REF!</definedName>
    <definedName name="OCSX_Salaries" localSheetId="23">#REF!</definedName>
    <definedName name="OCSX_Salaries" localSheetId="24">#REF!</definedName>
    <definedName name="OCSX_Salaries" localSheetId="25">#REF!</definedName>
    <definedName name="OCSX_Salaries" localSheetId="26">#REF!</definedName>
    <definedName name="OCSX_Salaries" localSheetId="27">#REF!</definedName>
    <definedName name="OCSX_Salaries" localSheetId="33">#REF!</definedName>
    <definedName name="OCSX_Salaries" localSheetId="34">#REF!</definedName>
    <definedName name="OCSX_Salaries" localSheetId="12">#REF!</definedName>
    <definedName name="OCSX_Salaries" localSheetId="15">#REF!</definedName>
    <definedName name="OCSX_Salaries" localSheetId="11">#REF!</definedName>
    <definedName name="OCSX_Salaries" localSheetId="16">#REF!</definedName>
    <definedName name="OCSX_Salaries" localSheetId="20">#REF!</definedName>
    <definedName name="OCSX_Salaries">#REF!</definedName>
    <definedName name="parents">#REF!</definedName>
    <definedName name="peacekeeping">#REF!</definedName>
    <definedName name="Pivotdatacheck2">'[7]Process Sheet'!$E$46</definedName>
    <definedName name="Pivotdatecheck">'[6]Process Sheet'!$E$46</definedName>
    <definedName name="prevyear">'[11]Process Sheet'!$C$7</definedName>
    <definedName name="prevyear2">'[11]Process Sheet'!$C$8</definedName>
    <definedName name="pubdate">[8]Process!$I$80</definedName>
    <definedName name="RAF_From_OR">[5]Process!$G$113</definedName>
    <definedName name="RAF_Non_Reg_FTRS">[5]Process!$G$110</definedName>
    <definedName name="RAF_Off_Req">[5]Process!$D$106</definedName>
    <definedName name="RAF_OR_Req">[5]Process!$E$106</definedName>
    <definedName name="RAF_req">[5]Process!$C$106</definedName>
    <definedName name="RAFRequirement">'[6]Process Sheet'!$M$57</definedName>
    <definedName name="RAFRequirement2">'[7]Process Sheet'!$M$57</definedName>
    <definedName name="res_data">'[12]Reserves Data'!$F$2:$AL$160</definedName>
    <definedName name="ReservesX_IMGPYA" localSheetId="13">'[1]XL Tables - Reserves'!#REF!</definedName>
    <definedName name="ReservesX_IMGPYA" localSheetId="1">'[1]XL Tables - Reserves'!#REF!</definedName>
    <definedName name="ReservesX_IMGPYA" localSheetId="2">'[1]XL Tables - Reserves'!#REF!</definedName>
    <definedName name="ReservesX_IMGPYA" localSheetId="3">'[1]XL Tables - Reserves'!#REF!</definedName>
    <definedName name="ReservesX_IMGPYA" localSheetId="9">'[1]XL Tables - Reserves'!#REF!</definedName>
    <definedName name="ReservesX_IMGPYA" localSheetId="17">'[1]XL Tables - Reserves'!#REF!</definedName>
    <definedName name="ReservesX_IMGPYA" localSheetId="35">'[1]XL Tables - Reserves'!#REF!</definedName>
    <definedName name="ReservesX_IMGPYA" localSheetId="31">'[1]XL Tables - Reserves'!#REF!</definedName>
    <definedName name="ReservesX_IMGPYA" localSheetId="32">'[1]XL Tables - Reserves'!#REF!</definedName>
    <definedName name="ReservesX_IMGPYA" localSheetId="7">'[1]XL Tables - Reserves'!#REF!</definedName>
    <definedName name="ReservesX_IMGPYA" localSheetId="19">'[1]XL Tables - Reserves'!#REF!</definedName>
    <definedName name="ReservesX_IMGPYA" localSheetId="29">'[1]XL Tables - Reserves'!#REF!</definedName>
    <definedName name="ReservesX_IMGPYA" localSheetId="30">'[1]XL Tables - Reserves'!#REF!</definedName>
    <definedName name="ReservesX_IMGPYA" localSheetId="28">'[1]XL Tables - Reserves'!#REF!</definedName>
    <definedName name="ReservesX_IMGPYA" localSheetId="10">'[1]XL Tables - Reserves'!#REF!</definedName>
    <definedName name="ReservesX_IMGPYA" localSheetId="4">'[2]XL Tables - Reserves'!#REF!</definedName>
    <definedName name="ReservesX_IMGPYA" localSheetId="5">'[1]XL Tables - Reserves'!#REF!</definedName>
    <definedName name="ReservesX_IMGPYA" localSheetId="8">'[1]XL Tables - Reserves'!#REF!</definedName>
    <definedName name="ReservesX_IMGPYA" localSheetId="6">'[1]XL Tables - Reserves'!#REF!</definedName>
    <definedName name="ReservesX_IMGPYA" localSheetId="22">'[1]XL Tables - Reserves'!#REF!</definedName>
    <definedName name="ReservesX_IMGPYA" localSheetId="23">'[1]XL Tables - Reserves'!#REF!</definedName>
    <definedName name="ReservesX_IMGPYA" localSheetId="24">'[1]XL Tables - Reserves'!#REF!</definedName>
    <definedName name="ReservesX_IMGPYA" localSheetId="25">'[1]XL Tables - Reserves'!#REF!</definedName>
    <definedName name="ReservesX_IMGPYA" localSheetId="27">'[1]XL Tables - Reserves'!#REF!</definedName>
    <definedName name="ReservesX_IMGPYA" localSheetId="33">'[1]XL Tables - Reserves'!#REF!</definedName>
    <definedName name="ReservesX_IMGPYA" localSheetId="34">'[1]XL Tables - Reserves'!#REF!</definedName>
    <definedName name="ReservesX_IMGPYA" localSheetId="12">'[1]XL Tables - Reserves'!#REF!</definedName>
    <definedName name="ReservesX_IMGPYA" localSheetId="15">'[1]XL Tables - Reserves'!#REF!</definedName>
    <definedName name="ReservesX_IMGPYA" localSheetId="11">'[1]XL Tables - Reserves'!#REF!</definedName>
    <definedName name="ReservesX_IMGPYA" localSheetId="20">'[1]XL Tables - Reserves'!#REF!</definedName>
    <definedName name="ReservesX_IMGPYA">'[1]XL Tables - Reserves'!#REF!</definedName>
    <definedName name="RN_Off_Req">[5]Process!$D$104</definedName>
    <definedName name="RN_OR_Req">[5]Process!$E$104</definedName>
    <definedName name="RN_req">[5]Process!$C$104</definedName>
    <definedName name="sdsr2020_army">[5]Process!$M$106</definedName>
    <definedName name="sdsr2020_date">[5]Process!$M$104</definedName>
    <definedName name="sdsr2020_raf">[5]Process!$M$107</definedName>
    <definedName name="sdsr2020_rnrm">[5]Process!$M$105</definedName>
    <definedName name="sdsr2020_tri">[5]Process!$M$108</definedName>
    <definedName name="sitdate">[13]Process!$B$81</definedName>
    <definedName name="sitddate2">'[7]Process Sheet'!$D$46</definedName>
    <definedName name="sitmonth">#REF!</definedName>
    <definedName name="sitmonthmat">#REF!</definedName>
    <definedName name="Spendsum">#REF!</definedName>
    <definedName name="STFdates">#REF!</definedName>
    <definedName name="summary_tab1">'[14]Table 1'!$E$11:$AV$45</definedName>
    <definedName name="summary_tab1_ur">[5]Tab1!$E$11:$AV$45</definedName>
    <definedName name="summary_Tab13">'[8]Table 13'!$10:$23</definedName>
    <definedName name="summary_tab2">'[13]Table 3a'!$E$11:$BT$60</definedName>
    <definedName name="tab11match">#REF!</definedName>
    <definedName name="tab11match_r">#REF!</definedName>
    <definedName name="tab13match">'[8]Table 13'!#REF!</definedName>
    <definedName name="tab4match">#REF!</definedName>
    <definedName name="tab5amatch">#REF!</definedName>
    <definedName name="tab5b12mmatch">#REF!</definedName>
    <definedName name="tab5bmatch">#REF!</definedName>
    <definedName name="tab5cmatch">#REF!</definedName>
    <definedName name="tab5dmatch">#REF!</definedName>
    <definedName name="tab7cmatch">#REF!</definedName>
    <definedName name="table1">'[6]Historical Data'!$F$2:$IV$148</definedName>
    <definedName name="table1_2">'[7]Historical Data'!$F$2:$IV$148</definedName>
    <definedName name="table2">#REF!</definedName>
    <definedName name="Table2data">#REF!</definedName>
    <definedName name="Table3redundancies">#REF!</definedName>
    <definedName name="table4exits">'[6]Historical Data'!$E$167:$IV$201</definedName>
    <definedName name="table4exits2">'[7]Historical Data'!$E$167:$IV$201</definedName>
    <definedName name="TangX_LBValuations" localSheetId="13">'[1]XL Tables - Tangible'!#REF!</definedName>
    <definedName name="TangX_LBValuations" localSheetId="1">'[1]XL Tables - Tangible'!#REF!</definedName>
    <definedName name="TangX_LBValuations" localSheetId="2">'[1]XL Tables - Tangible'!#REF!</definedName>
    <definedName name="TangX_LBValuations" localSheetId="3">'[1]XL Tables - Tangible'!#REF!</definedName>
    <definedName name="TangX_LBValuations" localSheetId="9">'[1]XL Tables - Tangible'!#REF!</definedName>
    <definedName name="TangX_LBValuations" localSheetId="17">'[1]XL Tables - Tangible'!#REF!</definedName>
    <definedName name="TangX_LBValuations" localSheetId="35">'[1]XL Tables - Tangible'!#REF!</definedName>
    <definedName name="TangX_LBValuations" localSheetId="31">'[1]XL Tables - Tangible'!#REF!</definedName>
    <definedName name="TangX_LBValuations" localSheetId="32">'[1]XL Tables - Tangible'!#REF!</definedName>
    <definedName name="TangX_LBValuations" localSheetId="7">'[1]XL Tables - Tangible'!#REF!</definedName>
    <definedName name="TangX_LBValuations" localSheetId="19">'[1]XL Tables - Tangible'!#REF!</definedName>
    <definedName name="TangX_LBValuations" localSheetId="29">'[1]XL Tables - Tangible'!#REF!</definedName>
    <definedName name="TangX_LBValuations" localSheetId="30">'[1]XL Tables - Tangible'!#REF!</definedName>
    <definedName name="TangX_LBValuations" localSheetId="28">'[1]XL Tables - Tangible'!#REF!</definedName>
    <definedName name="TangX_LBValuations" localSheetId="10">'[1]XL Tables - Tangible'!#REF!</definedName>
    <definedName name="TangX_LBValuations" localSheetId="4">'[2]XL Tables - Tangible'!#REF!</definedName>
    <definedName name="TangX_LBValuations" localSheetId="5">'[1]XL Tables - Tangible'!#REF!</definedName>
    <definedName name="TangX_LBValuations" localSheetId="8">'[1]XL Tables - Tangible'!#REF!</definedName>
    <definedName name="TangX_LBValuations" localSheetId="6">'[1]XL Tables - Tangible'!#REF!</definedName>
    <definedName name="TangX_LBValuations" localSheetId="22">'[1]XL Tables - Tangible'!#REF!</definedName>
    <definedName name="TangX_LBValuations" localSheetId="23">'[1]XL Tables - Tangible'!#REF!</definedName>
    <definedName name="TangX_LBValuations" localSheetId="24">'[1]XL Tables - Tangible'!#REF!</definedName>
    <definedName name="TangX_LBValuations" localSheetId="25">'[1]XL Tables - Tangible'!#REF!</definedName>
    <definedName name="TangX_LBValuations" localSheetId="27">'[1]XL Tables - Tangible'!#REF!</definedName>
    <definedName name="TangX_LBValuations" localSheetId="33">'[1]XL Tables - Tangible'!#REF!</definedName>
    <definedName name="TangX_LBValuations" localSheetId="34">'[1]XL Tables - Tangible'!#REF!</definedName>
    <definedName name="TangX_LBValuations" localSheetId="12">'[1]XL Tables - Tangible'!#REF!</definedName>
    <definedName name="TangX_LBValuations" localSheetId="15">'[1]XL Tables - Tangible'!#REF!</definedName>
    <definedName name="TangX_LBValuations" localSheetId="11">'[1]XL Tables - Tangible'!#REF!</definedName>
    <definedName name="TangX_LBValuations" localSheetId="20">'[1]XL Tables - Tangible'!#REF!</definedName>
    <definedName name="TangX_LBValuations">'[1]XL Tables - Tangible'!#REF!</definedName>
    <definedName name="test">#REF!</definedName>
    <definedName name="totalOutflowRate">'[6]Historical Data'!$R$41:$GP$52</definedName>
    <definedName name="totalOutflowRates">#REF!</definedName>
    <definedName name="VO_graph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80" l="1"/>
  <c r="H19" i="80"/>
  <c r="G19" i="80"/>
  <c r="F19" i="80"/>
  <c r="E19" i="80"/>
  <c r="D19" i="80"/>
  <c r="C19" i="80"/>
  <c r="C11" i="80"/>
  <c r="E77" i="77" l="1"/>
  <c r="H76" i="77"/>
  <c r="G76" i="77"/>
  <c r="H75" i="77"/>
  <c r="G75" i="77"/>
  <c r="H74" i="77"/>
  <c r="G74" i="77"/>
  <c r="H73" i="77"/>
  <c r="H77" i="77" s="1"/>
  <c r="G73" i="77"/>
  <c r="G77" i="77" s="1"/>
  <c r="H60" i="77"/>
  <c r="G60" i="77"/>
  <c r="H56" i="77"/>
  <c r="G56" i="77"/>
  <c r="H43" i="77"/>
  <c r="G43" i="77"/>
  <c r="H37" i="77"/>
  <c r="H44" i="77" s="1"/>
  <c r="G37" i="77"/>
  <c r="G44" i="77" s="1"/>
  <c r="C15" i="75" l="1"/>
  <c r="B15" i="75"/>
  <c r="C10" i="75"/>
  <c r="B10" i="75"/>
  <c r="C8" i="75"/>
  <c r="B8" i="75"/>
  <c r="C46" i="73"/>
  <c r="C48" i="73" s="1"/>
  <c r="B46" i="73"/>
  <c r="B48" i="73" s="1"/>
  <c r="C41" i="73"/>
  <c r="B41" i="73"/>
  <c r="C39" i="73"/>
  <c r="B39" i="73"/>
  <c r="C34" i="73"/>
  <c r="B34" i="73"/>
  <c r="C32" i="73"/>
  <c r="B32" i="73"/>
  <c r="C20" i="73"/>
  <c r="B20" i="73"/>
  <c r="C15" i="73"/>
  <c r="B15" i="73"/>
  <c r="C10" i="73"/>
  <c r="B10" i="73"/>
  <c r="C8" i="72"/>
  <c r="B8" i="72"/>
  <c r="C7" i="71"/>
  <c r="B7" i="71"/>
  <c r="F13" i="69"/>
  <c r="E13" i="69"/>
  <c r="D13" i="69"/>
  <c r="C13" i="69"/>
  <c r="B13" i="69"/>
  <c r="G12" i="69"/>
  <c r="D12" i="69"/>
  <c r="G11" i="69"/>
  <c r="G13" i="69" s="1"/>
  <c r="D11" i="69"/>
  <c r="F9" i="69"/>
  <c r="F14" i="69" s="1"/>
  <c r="E9" i="69"/>
  <c r="E14" i="69" s="1"/>
  <c r="C9" i="69"/>
  <c r="C14" i="69" s="1"/>
  <c r="B9" i="69"/>
  <c r="B14" i="69" s="1"/>
  <c r="G8" i="69"/>
  <c r="D8" i="69"/>
  <c r="G7" i="69"/>
  <c r="G9" i="69" s="1"/>
  <c r="D7" i="69"/>
  <c r="D9" i="69" s="1"/>
  <c r="D14" i="69" s="1"/>
  <c r="H15" i="66"/>
  <c r="G15" i="66"/>
  <c r="F15" i="66"/>
  <c r="D15" i="66"/>
  <c r="C15" i="66"/>
  <c r="B15" i="66"/>
  <c r="I14" i="66"/>
  <c r="E14" i="66"/>
  <c r="I13" i="66"/>
  <c r="E13" i="66"/>
  <c r="I12" i="66"/>
  <c r="E12" i="66"/>
  <c r="I11" i="66"/>
  <c r="E11" i="66"/>
  <c r="E15" i="66" s="1"/>
  <c r="I10" i="66"/>
  <c r="I15" i="66" s="1"/>
  <c r="E10" i="66"/>
  <c r="I9" i="66"/>
  <c r="E9" i="66"/>
  <c r="I8" i="66"/>
  <c r="E8" i="66"/>
  <c r="E14" i="65"/>
  <c r="D14" i="65"/>
  <c r="C14" i="65"/>
  <c r="B14" i="65"/>
  <c r="F13" i="65"/>
  <c r="F12" i="65"/>
  <c r="F11" i="65"/>
  <c r="F10" i="65"/>
  <c r="F14" i="65" s="1"/>
  <c r="E9" i="65"/>
  <c r="D9" i="65"/>
  <c r="C9" i="65"/>
  <c r="B9" i="65"/>
  <c r="F8" i="65"/>
  <c r="F7" i="65"/>
  <c r="F6" i="65"/>
  <c r="F5" i="65"/>
  <c r="F9" i="65" s="1"/>
  <c r="E15" i="64"/>
  <c r="C15" i="64"/>
  <c r="G14" i="64"/>
  <c r="G13" i="64"/>
  <c r="G12" i="64"/>
  <c r="G11" i="64"/>
  <c r="F10" i="64"/>
  <c r="F15" i="64" s="1"/>
  <c r="E10" i="64"/>
  <c r="D10" i="64"/>
  <c r="D15" i="64" s="1"/>
  <c r="C10" i="64"/>
  <c r="B10" i="64"/>
  <c r="B15" i="64" s="1"/>
  <c r="G9" i="64"/>
  <c r="G8" i="64"/>
  <c r="G7" i="64"/>
  <c r="G10" i="64" s="1"/>
  <c r="G15" i="64" s="1"/>
  <c r="G6" i="64"/>
  <c r="G5" i="64"/>
  <c r="E23" i="63"/>
  <c r="D23" i="63"/>
  <c r="C23" i="63"/>
  <c r="B23" i="63"/>
  <c r="E16" i="63"/>
  <c r="E24" i="63" s="1"/>
  <c r="D16" i="63"/>
  <c r="D24" i="63" s="1"/>
  <c r="C16" i="63"/>
  <c r="C24" i="63" s="1"/>
  <c r="B16" i="63"/>
  <c r="B24" i="63" s="1"/>
  <c r="E17" i="62"/>
  <c r="D17" i="62"/>
  <c r="C17" i="62"/>
  <c r="B17" i="62"/>
  <c r="E8" i="62"/>
  <c r="D8" i="62"/>
  <c r="C8" i="62"/>
  <c r="B8" i="62"/>
  <c r="E17" i="61"/>
  <c r="D17" i="61"/>
  <c r="C17" i="61"/>
  <c r="B17" i="61"/>
  <c r="E12" i="61"/>
  <c r="E18" i="61" s="1"/>
  <c r="D12" i="61"/>
  <c r="D18" i="61" s="1"/>
  <c r="C12" i="61"/>
  <c r="C18" i="61" s="1"/>
  <c r="B12" i="61"/>
  <c r="B18" i="61" s="1"/>
  <c r="C12" i="60"/>
  <c r="C14" i="60" s="1"/>
  <c r="B12" i="60"/>
  <c r="B14" i="60" s="1"/>
  <c r="E23" i="58"/>
  <c r="D23" i="58"/>
  <c r="C23" i="58"/>
  <c r="B23" i="58"/>
  <c r="E16" i="58"/>
  <c r="D16" i="58"/>
  <c r="C16" i="58"/>
  <c r="B16" i="58"/>
  <c r="E9" i="58"/>
  <c r="D9" i="58"/>
  <c r="C9" i="58"/>
  <c r="B9" i="58"/>
  <c r="K63" i="57"/>
  <c r="J63" i="57"/>
  <c r="I63" i="57"/>
  <c r="H63" i="57"/>
  <c r="G63" i="57"/>
  <c r="F63" i="57"/>
  <c r="E63" i="57"/>
  <c r="D63" i="57"/>
  <c r="L63" i="57" s="1"/>
  <c r="C63" i="57"/>
  <c r="B63" i="57"/>
  <c r="L62" i="57"/>
  <c r="L61" i="57"/>
  <c r="K57" i="57"/>
  <c r="J57" i="57"/>
  <c r="I57" i="57"/>
  <c r="H57" i="57"/>
  <c r="G57" i="57"/>
  <c r="F57" i="57"/>
  <c r="E57" i="57"/>
  <c r="D57" i="57"/>
  <c r="L57" i="57" s="1"/>
  <c r="C57" i="57"/>
  <c r="B57" i="57"/>
  <c r="L56" i="57"/>
  <c r="L55" i="57"/>
  <c r="L54" i="57"/>
  <c r="L43" i="57"/>
  <c r="L42" i="57"/>
  <c r="L41" i="57"/>
  <c r="J37" i="57"/>
  <c r="G37" i="57"/>
  <c r="E37" i="57"/>
  <c r="B37" i="57"/>
  <c r="L36" i="57"/>
  <c r="L35" i="57"/>
  <c r="L34" i="57"/>
  <c r="L33" i="57"/>
  <c r="L32" i="57"/>
  <c r="L31" i="57"/>
  <c r="K30" i="57"/>
  <c r="K37" i="57" s="1"/>
  <c r="J30" i="57"/>
  <c r="I30" i="57"/>
  <c r="I37" i="57" s="1"/>
  <c r="H30" i="57"/>
  <c r="H37" i="57" s="1"/>
  <c r="G30" i="57"/>
  <c r="F30" i="57"/>
  <c r="F37" i="57" s="1"/>
  <c r="E30" i="57"/>
  <c r="D30" i="57"/>
  <c r="D37" i="57" s="1"/>
  <c r="C30" i="57"/>
  <c r="C37" i="57" s="1"/>
  <c r="B30" i="57"/>
  <c r="L29" i="57"/>
  <c r="L28" i="57"/>
  <c r="L27" i="57"/>
  <c r="L26" i="57"/>
  <c r="L25" i="57"/>
  <c r="L24" i="57"/>
  <c r="L23" i="57"/>
  <c r="L30" i="57" s="1"/>
  <c r="L37" i="57" s="1"/>
  <c r="J19" i="57"/>
  <c r="H19" i="57"/>
  <c r="E19" i="57"/>
  <c r="B19" i="57"/>
  <c r="L18" i="57"/>
  <c r="L17" i="57"/>
  <c r="L16" i="57"/>
  <c r="L15" i="57"/>
  <c r="L14" i="57"/>
  <c r="L13" i="57"/>
  <c r="K12" i="57"/>
  <c r="K19" i="57" s="1"/>
  <c r="J12" i="57"/>
  <c r="I12" i="57"/>
  <c r="I19" i="57" s="1"/>
  <c r="H12" i="57"/>
  <c r="G12" i="57"/>
  <c r="G19" i="57" s="1"/>
  <c r="F12" i="57"/>
  <c r="F19" i="57" s="1"/>
  <c r="E12" i="57"/>
  <c r="D12" i="57"/>
  <c r="D19" i="57" s="1"/>
  <c r="C12" i="57"/>
  <c r="C19" i="57" s="1"/>
  <c r="B12" i="57"/>
  <c r="L11" i="57"/>
  <c r="L10" i="57"/>
  <c r="L9" i="57"/>
  <c r="L8" i="57"/>
  <c r="L7" i="57"/>
  <c r="L6" i="57"/>
  <c r="L5" i="57"/>
  <c r="L12" i="57" s="1"/>
  <c r="L19" i="57" s="1"/>
  <c r="C8" i="55"/>
  <c r="B8" i="55"/>
  <c r="E37" i="54"/>
  <c r="C37" i="54"/>
  <c r="B37" i="54"/>
  <c r="F30" i="54"/>
  <c r="F37" i="54" s="1"/>
  <c r="E30" i="54"/>
  <c r="D30" i="54"/>
  <c r="D37" i="54" s="1"/>
  <c r="C30" i="54"/>
  <c r="B30" i="54"/>
  <c r="E20" i="54"/>
  <c r="D20" i="54"/>
  <c r="C20" i="54"/>
  <c r="F13" i="54"/>
  <c r="F20" i="54" s="1"/>
  <c r="E13" i="54"/>
  <c r="D13" i="54"/>
  <c r="C13" i="54"/>
  <c r="B13" i="54"/>
  <c r="B20" i="54" s="1"/>
  <c r="E12" i="53"/>
  <c r="D12" i="53"/>
  <c r="C12" i="53"/>
  <c r="B12" i="53"/>
  <c r="E11" i="52"/>
  <c r="D11" i="52"/>
  <c r="C11" i="52"/>
  <c r="B11" i="52"/>
  <c r="E13" i="51"/>
  <c r="D13" i="51"/>
  <c r="C13" i="51"/>
  <c r="B13" i="51"/>
  <c r="E34" i="50"/>
  <c r="D34" i="50"/>
  <c r="C34" i="50"/>
  <c r="B34" i="50"/>
  <c r="E16" i="49"/>
  <c r="D16" i="49"/>
  <c r="C16" i="49"/>
  <c r="B16" i="49"/>
  <c r="E12" i="49"/>
  <c r="D12" i="49"/>
  <c r="C12" i="49"/>
  <c r="B12" i="49"/>
  <c r="E15" i="48"/>
  <c r="D15" i="48"/>
  <c r="B15" i="48"/>
  <c r="E11" i="48"/>
  <c r="D11" i="48"/>
  <c r="C11" i="48"/>
  <c r="C15" i="48" s="1"/>
  <c r="B11" i="48"/>
  <c r="C67" i="47"/>
  <c r="B67" i="47"/>
  <c r="C59" i="47"/>
  <c r="B59" i="47"/>
  <c r="C45" i="47"/>
  <c r="B45" i="47"/>
  <c r="C36" i="47"/>
  <c r="B36" i="47"/>
  <c r="B23" i="47"/>
  <c r="B19" i="47"/>
  <c r="C16" i="47"/>
  <c r="C19" i="47" s="1"/>
  <c r="C23" i="47" s="1"/>
  <c r="B16" i="47"/>
  <c r="G40" i="46"/>
  <c r="E40" i="46"/>
  <c r="D40" i="46"/>
  <c r="H24" i="46"/>
  <c r="H40" i="46" s="1"/>
  <c r="G24" i="46"/>
  <c r="E24" i="46"/>
  <c r="D24" i="46"/>
  <c r="C24" i="46"/>
  <c r="C40" i="46" s="1"/>
  <c r="F35" i="45"/>
  <c r="E35" i="45"/>
  <c r="D35" i="45"/>
  <c r="C35" i="45"/>
  <c r="F32" i="45"/>
  <c r="E32" i="45"/>
  <c r="D32" i="45"/>
  <c r="C32" i="45"/>
  <c r="F26" i="45"/>
  <c r="E26" i="45"/>
  <c r="D26" i="45"/>
  <c r="C26" i="45"/>
  <c r="F18" i="45"/>
  <c r="E18" i="45"/>
  <c r="D18" i="45"/>
  <c r="C18" i="45"/>
  <c r="F38" i="44"/>
  <c r="E38" i="44"/>
  <c r="D38" i="44"/>
  <c r="C38" i="44"/>
  <c r="F32" i="44"/>
  <c r="E32" i="44"/>
  <c r="D32" i="44"/>
  <c r="C32" i="44"/>
  <c r="F26" i="44"/>
  <c r="E26" i="44"/>
  <c r="D26" i="44"/>
  <c r="C26" i="44"/>
  <c r="F20" i="44"/>
  <c r="E20" i="44"/>
  <c r="D20" i="44"/>
  <c r="C20" i="44"/>
  <c r="F13" i="44"/>
  <c r="F21" i="44" s="1"/>
  <c r="F27" i="44" s="1"/>
  <c r="F33" i="44" s="1"/>
  <c r="E13" i="44"/>
  <c r="E21" i="44" s="1"/>
  <c r="E27" i="44" s="1"/>
  <c r="E33" i="44" s="1"/>
  <c r="D13" i="44"/>
  <c r="D21" i="44" s="1"/>
  <c r="D27" i="44" s="1"/>
  <c r="D33" i="44" s="1"/>
  <c r="C13" i="44"/>
  <c r="C21" i="44" s="1"/>
  <c r="C27" i="44" s="1"/>
  <c r="C33" i="44" s="1"/>
  <c r="F15" i="43"/>
  <c r="E15" i="43"/>
  <c r="D15" i="43"/>
  <c r="C15" i="43"/>
  <c r="F8" i="43"/>
  <c r="F16" i="43" s="1"/>
  <c r="F18" i="43" s="1"/>
  <c r="F20" i="43" s="1"/>
  <c r="F29" i="43" s="1"/>
  <c r="E8" i="43"/>
  <c r="E16" i="43" s="1"/>
  <c r="E18" i="43" s="1"/>
  <c r="E20" i="43" s="1"/>
  <c r="E29" i="43" s="1"/>
  <c r="D8" i="43"/>
  <c r="D16" i="43" s="1"/>
  <c r="D18" i="43" s="1"/>
  <c r="D20" i="43" s="1"/>
  <c r="D29" i="43" s="1"/>
  <c r="C8" i="43"/>
  <c r="C16" i="43" s="1"/>
  <c r="C18" i="43" s="1"/>
  <c r="C20" i="43" s="1"/>
  <c r="C29" i="43" s="1"/>
  <c r="G14" i="69" l="1"/>
  <c r="C39" i="31"/>
  <c r="C34" i="31"/>
  <c r="C29" i="31"/>
  <c r="B27" i="31"/>
  <c r="C22" i="31"/>
  <c r="B11" i="33"/>
  <c r="C23" i="33" l="1"/>
  <c r="B22" i="33"/>
  <c r="B20" i="18" l="1"/>
  <c r="D23" i="33" l="1"/>
  <c r="D17" i="33"/>
  <c r="D16" i="33"/>
  <c r="B21" i="33"/>
  <c r="B20" i="33"/>
  <c r="B23" i="33"/>
  <c r="B16" i="31" l="1"/>
  <c r="B17" i="31"/>
  <c r="B14" i="31"/>
  <c r="B19" i="31"/>
  <c r="B20" i="31"/>
  <c r="B21" i="31"/>
  <c r="B18" i="31"/>
  <c r="B24" i="31"/>
  <c r="B23" i="31"/>
  <c r="C36" i="31"/>
  <c r="B35" i="31"/>
  <c r="B36" i="31" s="1"/>
  <c r="D39" i="31"/>
  <c r="D36" i="31"/>
  <c r="D34" i="31"/>
  <c r="D29" i="31"/>
  <c r="B28" i="31"/>
  <c r="B17" i="33" l="1"/>
  <c r="B16" i="33"/>
  <c r="K18" i="21" l="1"/>
  <c r="K15" i="21"/>
  <c r="E19" i="21"/>
  <c r="E15" i="21"/>
  <c r="C18" i="21"/>
  <c r="E18" i="21" s="1"/>
  <c r="E12" i="42" l="1"/>
  <c r="F12" i="42"/>
  <c r="G12" i="42"/>
  <c r="H12" i="42"/>
  <c r="H26" i="42"/>
  <c r="B37" i="31" l="1"/>
  <c r="B38" i="31"/>
  <c r="B33" i="31"/>
  <c r="B30" i="31"/>
  <c r="B34" i="31" s="1"/>
  <c r="B31" i="31"/>
  <c r="B32" i="31"/>
  <c r="B25" i="31"/>
  <c r="B26" i="31"/>
  <c r="B15" i="31"/>
  <c r="B22" i="31" s="1"/>
  <c r="B11" i="31"/>
  <c r="B10" i="31"/>
  <c r="E36" i="31"/>
  <c r="E34" i="31"/>
  <c r="E29" i="31"/>
  <c r="B39" i="31" l="1"/>
  <c r="B29" i="31"/>
  <c r="D41" i="31"/>
  <c r="E39" i="31"/>
  <c r="E41" i="31" s="1"/>
  <c r="B41" i="31" l="1"/>
  <c r="C17" i="25" l="1"/>
  <c r="I14" i="24"/>
  <c r="E15" i="24"/>
  <c r="E16" i="24"/>
  <c r="E17" i="24"/>
  <c r="E8" i="24"/>
  <c r="E9" i="24"/>
  <c r="E10" i="24"/>
  <c r="E11" i="24"/>
  <c r="E12" i="24"/>
  <c r="E13" i="24"/>
  <c r="E14" i="24"/>
  <c r="H9" i="24"/>
  <c r="H10" i="24"/>
  <c r="I10" i="24" s="1"/>
  <c r="H11" i="24"/>
  <c r="I11" i="24" s="1"/>
  <c r="H12" i="24"/>
  <c r="I12" i="24" s="1"/>
  <c r="H13" i="24"/>
  <c r="I13" i="24" s="1"/>
  <c r="H14" i="24"/>
  <c r="H15" i="24"/>
  <c r="I15" i="24" s="1"/>
  <c r="H16" i="24"/>
  <c r="I16" i="24" s="1"/>
  <c r="H17" i="24"/>
  <c r="I17" i="24" s="1"/>
  <c r="H8" i="24"/>
  <c r="C35" i="23"/>
  <c r="D35" i="23"/>
  <c r="F35" i="23"/>
  <c r="G35" i="23"/>
  <c r="J35" i="23"/>
  <c r="J46" i="23"/>
  <c r="F46" i="23"/>
  <c r="H43" i="23"/>
  <c r="H44" i="23"/>
  <c r="H45" i="23"/>
  <c r="H42" i="23"/>
  <c r="H46" i="23" s="1"/>
  <c r="H34" i="23"/>
  <c r="H33" i="23"/>
  <c r="H32" i="23"/>
  <c r="H31" i="23"/>
  <c r="H25" i="23"/>
  <c r="H26" i="23"/>
  <c r="H27" i="23"/>
  <c r="H28" i="23"/>
  <c r="H29" i="23"/>
  <c r="H24" i="23"/>
  <c r="H23" i="23"/>
  <c r="H22" i="23"/>
  <c r="H21" i="23"/>
  <c r="H20" i="23"/>
  <c r="H19" i="23"/>
  <c r="H18" i="23"/>
  <c r="H15" i="23"/>
  <c r="H9" i="23"/>
  <c r="H10" i="23"/>
  <c r="H11" i="23"/>
  <c r="H12" i="23"/>
  <c r="H13" i="23"/>
  <c r="H14" i="23"/>
  <c r="H16" i="23"/>
  <c r="H17" i="23"/>
  <c r="H8" i="23"/>
  <c r="E8" i="22"/>
  <c r="E15" i="22"/>
  <c r="L13" i="21"/>
  <c r="G13" i="21"/>
  <c r="F13" i="21"/>
  <c r="C13" i="21"/>
  <c r="E11" i="21"/>
  <c r="H11" i="21"/>
  <c r="I11" i="21" s="1"/>
  <c r="J11" i="21"/>
  <c r="E12" i="21"/>
  <c r="H12" i="21"/>
  <c r="J12" i="21"/>
  <c r="D13" i="21"/>
  <c r="I9" i="24" l="1"/>
  <c r="I8" i="24"/>
  <c r="K11" i="21"/>
  <c r="J13" i="21"/>
  <c r="H13" i="21"/>
  <c r="H35" i="23"/>
  <c r="E13" i="21"/>
  <c r="I12" i="21"/>
  <c r="G17" i="17"/>
  <c r="K12" i="21" l="1"/>
  <c r="K13" i="21" s="1"/>
  <c r="I13" i="21"/>
  <c r="E16" i="17" l="1"/>
  <c r="F16" i="17"/>
  <c r="G16" i="17"/>
  <c r="H16" i="17"/>
  <c r="I16" i="17"/>
  <c r="J16" i="17"/>
  <c r="K16" i="17"/>
  <c r="L16" i="17"/>
  <c r="M16" i="17"/>
  <c r="B16" i="17" l="1"/>
  <c r="C16" i="17"/>
  <c r="C41" i="31" l="1"/>
  <c r="D16" i="17"/>
  <c r="B23" i="20"/>
  <c r="D17" i="17" l="1"/>
  <c r="C7" i="19" l="1"/>
  <c r="B7" i="19"/>
  <c r="E20" i="19" l="1"/>
  <c r="E21" i="19"/>
  <c r="E23" i="19"/>
  <c r="E24" i="19"/>
  <c r="E25" i="19"/>
  <c r="E26" i="19"/>
  <c r="E18" i="19"/>
  <c r="D9" i="19"/>
  <c r="D10" i="19"/>
  <c r="D11" i="19"/>
  <c r="D12" i="19"/>
  <c r="D13" i="19"/>
  <c r="D7" i="19" l="1"/>
  <c r="I45" i="36" l="1"/>
  <c r="C46" i="23" l="1"/>
  <c r="C20" i="21"/>
  <c r="C20" i="18" l="1"/>
  <c r="F15" i="15" l="1"/>
  <c r="C15" i="15"/>
  <c r="B15" i="15"/>
  <c r="F13" i="15"/>
  <c r="C21" i="16" l="1"/>
  <c r="B21" i="16"/>
  <c r="D11" i="16"/>
  <c r="C11" i="16"/>
  <c r="B11" i="16"/>
  <c r="F18" i="24" l="1"/>
  <c r="E13" i="15"/>
  <c r="D13" i="15"/>
  <c r="D15" i="15" s="1"/>
  <c r="C13" i="15"/>
  <c r="B13" i="15"/>
  <c r="E20" i="18"/>
  <c r="D20" i="18"/>
  <c r="D22" i="26"/>
  <c r="C22" i="26"/>
  <c r="E21" i="26"/>
  <c r="E20" i="26"/>
  <c r="E19" i="26"/>
  <c r="E18" i="26"/>
  <c r="E16" i="26"/>
  <c r="E15" i="26"/>
  <c r="E14" i="26"/>
  <c r="E12" i="26"/>
  <c r="E11" i="26"/>
  <c r="E8" i="26"/>
  <c r="E7" i="26"/>
  <c r="D17" i="25"/>
  <c r="J18" i="24"/>
  <c r="D18" i="24"/>
  <c r="C18" i="24"/>
  <c r="B18" i="24"/>
  <c r="D46" i="23"/>
  <c r="D48" i="23" s="1"/>
  <c r="B46" i="23"/>
  <c r="E45" i="23"/>
  <c r="I45" i="23" s="1"/>
  <c r="E44" i="23"/>
  <c r="I44" i="23" s="1"/>
  <c r="E43" i="23"/>
  <c r="I43" i="23" s="1"/>
  <c r="E42" i="23"/>
  <c r="J48" i="23"/>
  <c r="C48" i="23"/>
  <c r="B35" i="23"/>
  <c r="B48" i="23" s="1"/>
  <c r="E34" i="23"/>
  <c r="I34" i="23" s="1"/>
  <c r="E33" i="23"/>
  <c r="I33" i="23" s="1"/>
  <c r="E32" i="23"/>
  <c r="I32" i="23" s="1"/>
  <c r="E31" i="23"/>
  <c r="E29" i="23"/>
  <c r="I29" i="23" s="1"/>
  <c r="E28" i="23"/>
  <c r="I28" i="23" s="1"/>
  <c r="E27" i="23"/>
  <c r="I27" i="23" s="1"/>
  <c r="E26" i="23"/>
  <c r="I26" i="23" s="1"/>
  <c r="E25" i="23"/>
  <c r="I25" i="23" s="1"/>
  <c r="E24" i="23"/>
  <c r="I24" i="23" s="1"/>
  <c r="E23" i="23"/>
  <c r="I23" i="23" s="1"/>
  <c r="E22" i="23"/>
  <c r="I22" i="23" s="1"/>
  <c r="E21" i="23"/>
  <c r="I21" i="23" s="1"/>
  <c r="E20" i="23"/>
  <c r="I20" i="23" s="1"/>
  <c r="E19" i="23"/>
  <c r="I19" i="23" s="1"/>
  <c r="E18" i="23"/>
  <c r="I18" i="23" s="1"/>
  <c r="E17" i="23"/>
  <c r="I17" i="23" s="1"/>
  <c r="E16" i="23"/>
  <c r="I16" i="23" s="1"/>
  <c r="E15" i="23"/>
  <c r="I15" i="23" s="1"/>
  <c r="E14" i="23"/>
  <c r="I14" i="23" s="1"/>
  <c r="E13" i="23"/>
  <c r="I13" i="23" s="1"/>
  <c r="E12" i="23"/>
  <c r="I12" i="23" s="1"/>
  <c r="E11" i="23"/>
  <c r="I11" i="23" s="1"/>
  <c r="E10" i="23"/>
  <c r="I10" i="23" s="1"/>
  <c r="E9" i="23"/>
  <c r="I9" i="23" s="1"/>
  <c r="E8" i="23"/>
  <c r="I8" i="23" s="1"/>
  <c r="L20" i="21"/>
  <c r="G20" i="21"/>
  <c r="D20" i="21"/>
  <c r="H20" i="21"/>
  <c r="E20" i="21"/>
  <c r="G16" i="21"/>
  <c r="D16" i="21"/>
  <c r="C16" i="21"/>
  <c r="J16" i="21"/>
  <c r="E16" i="21"/>
  <c r="H16" i="21"/>
  <c r="I31" i="23" l="1"/>
  <c r="I35" i="23" s="1"/>
  <c r="E35" i="23"/>
  <c r="I42" i="23"/>
  <c r="I46" i="23" s="1"/>
  <c r="E46" i="23"/>
  <c r="I16" i="21"/>
  <c r="E22" i="26"/>
  <c r="I18" i="24"/>
  <c r="F48" i="23"/>
  <c r="K16" i="21"/>
  <c r="E18" i="24"/>
  <c r="J20" i="21"/>
  <c r="I48" i="23" l="1"/>
  <c r="K20" i="21"/>
  <c r="I20" i="21"/>
  <c r="E48" i="23"/>
</calcChain>
</file>

<file path=xl/sharedStrings.xml><?xml version="1.0" encoding="utf-8"?>
<sst xmlns="http://schemas.openxmlformats.org/spreadsheetml/2006/main" count="2722" uniqueCount="1477">
  <si>
    <t xml:space="preserve">Version 1 of Accounability report </t>
  </si>
  <si>
    <t>DB Pensions</t>
  </si>
  <si>
    <t>2,292 should be 2,294</t>
  </si>
  <si>
    <t>Amended after NAO query -  Transposition</t>
  </si>
  <si>
    <r>
      <rPr>
        <b/>
        <sz val="11"/>
        <color rgb="FF000000"/>
        <rFont val="Calibri"/>
        <family val="2"/>
      </rPr>
      <t>DB Salarie</t>
    </r>
    <r>
      <rPr>
        <sz val="11"/>
        <color rgb="FF000000"/>
        <rFont val="Calibri"/>
        <family val="2"/>
      </rPr>
      <t>s - Simon Henry -  Add 3 x £1.666.66   after query from NAO</t>
    </r>
  </si>
  <si>
    <r>
      <rPr>
        <b/>
        <sz val="11"/>
        <color rgb="FF000000"/>
        <rFont val="Calibri"/>
        <family val="2"/>
      </rPr>
      <t>Rem Report DB Sals etc</t>
    </r>
    <r>
      <rPr>
        <sz val="11"/>
        <color rgb="FF000000"/>
        <rFont val="Calibri"/>
        <family val="2"/>
      </rPr>
      <t xml:space="preserve"> - Simon Henry  Fees - last three months of the year added to tables in the accounts</t>
    </r>
  </si>
  <si>
    <t>Now 15-20</t>
  </si>
  <si>
    <t>Amended to 15-20</t>
  </si>
  <si>
    <t>James Heappey MP – The August 20 payslip notes £374.64 of Jan 20 backpay. We would expect that the prior year salary would be adjusted for this if it relates to earnings in 19/20, unless there was a reason you wouldn’t do this</t>
  </si>
  <si>
    <t>Add £374.64 to 19-20  - now 3,705</t>
  </si>
  <si>
    <t>Johnny Mercer MP, September 2020 - £902.21 refers to 19-20 so as above</t>
  </si>
  <si>
    <r>
      <rPr>
        <b/>
        <sz val="11"/>
        <color rgb="FF000000"/>
        <rFont val="Calibri"/>
        <family val="2"/>
      </rPr>
      <t xml:space="preserve"> Exit Packages</t>
    </r>
    <r>
      <rPr>
        <sz val="11"/>
        <color rgb="FF000000"/>
        <rFont val="Calibri"/>
        <family val="2"/>
      </rPr>
      <t xml:space="preserve"> table for Number of Other Departures Agreed for &lt;£10,000 for Core Departments and Agencies in 2020-21, I calculated 12 as supposed to the disclosed 11. This was due to an omitted exit package within the backing tables relating to service number 473916E for £5,805.64. I wanted to ask if this was an error or if there was a reason this individual was omitted.</t>
    </r>
  </si>
  <si>
    <t>Tables reworked and calcs now show the correct number as 12.</t>
  </si>
  <si>
    <t>ALB number changed from 75 to 58. Sarah Baker NAVY FD-Fin Ops Accounting Mgr advised off payroll staff for NWRN was zero and not 17</t>
  </si>
  <si>
    <t>Also Changed Off Payroll Consolidation worksheet</t>
  </si>
  <si>
    <t>Accountability Report</t>
  </si>
  <si>
    <t>Corporate Governance Report</t>
  </si>
  <si>
    <t>Ministers</t>
  </si>
  <si>
    <t>Role</t>
  </si>
  <si>
    <t xml:space="preserve">Defence Board </t>
  </si>
  <si>
    <t xml:space="preserve">The Rt Hon Ben Wallace MP </t>
  </si>
  <si>
    <t>Secretary of State for Defence</t>
  </si>
  <si>
    <t>6 of 7</t>
  </si>
  <si>
    <t>Minister of State in the House of Lords</t>
  </si>
  <si>
    <t>7 of 7</t>
  </si>
  <si>
    <r>
      <t>Johnny Mercer MP (19 April 21)</t>
    </r>
    <r>
      <rPr>
        <vertAlign val="subscript"/>
        <sz val="10"/>
        <color rgb="FF000000"/>
        <rFont val="Arial"/>
        <family val="2"/>
      </rPr>
      <t>1</t>
    </r>
  </si>
  <si>
    <t>Minister for Defence People and Veterans</t>
  </si>
  <si>
    <t>2 of 7</t>
  </si>
  <si>
    <t>James Heappey MP</t>
  </si>
  <si>
    <t>Minister for the Armed Forces</t>
  </si>
  <si>
    <t xml:space="preserve">Jeremy Quin MP </t>
  </si>
  <si>
    <t>Minister of State for Defence Procurement</t>
  </si>
  <si>
    <t>1 Leo Docherty MP commenced as Ministry for Defence People and Veterans on 20 April 2021</t>
  </si>
  <si>
    <t>Defence Board</t>
  </si>
  <si>
    <t xml:space="preserve">People Committee </t>
  </si>
  <si>
    <t xml:space="preserve">  Defence Audit and Risk Assurance Committee </t>
  </si>
  <si>
    <t>Brian McBride (from 1 June 20)</t>
  </si>
  <si>
    <t>Non-Executive Board Member</t>
  </si>
  <si>
    <t>Simon Henry</t>
  </si>
  <si>
    <t>Danuta Gray</t>
  </si>
  <si>
    <t>5 of 5</t>
  </si>
  <si>
    <t>Robin Marshall (from 1 June 20)</t>
  </si>
  <si>
    <t>Laura Whyte</t>
  </si>
  <si>
    <t>Non-Executive Member</t>
  </si>
  <si>
    <t>3 of 5</t>
  </si>
  <si>
    <t xml:space="preserve">Helen Miles </t>
  </si>
  <si>
    <t>3 of 7</t>
  </si>
  <si>
    <t xml:space="preserve">Tim Walton </t>
  </si>
  <si>
    <t>Paul Smith</t>
  </si>
  <si>
    <t xml:space="preserve">Executive Members of the Defence Board and Executive Committee                                                                                                       </t>
  </si>
  <si>
    <t>Executive Committee (ExCo)</t>
  </si>
  <si>
    <r>
      <t>Sir Stephen Lovegrove KCB</t>
    </r>
    <r>
      <rPr>
        <vertAlign val="subscript"/>
        <sz val="10"/>
        <color rgb="FF000000"/>
        <rFont val="Arial"/>
        <family val="2"/>
      </rPr>
      <t>1</t>
    </r>
  </si>
  <si>
    <t>Permanent Secretary</t>
  </si>
  <si>
    <t>21 of 24</t>
  </si>
  <si>
    <t>4 of 7</t>
  </si>
  <si>
    <t>Chief of the Defence Staff (CDS)</t>
  </si>
  <si>
    <t>22 of 24</t>
  </si>
  <si>
    <t xml:space="preserve">Admiral Sir Tim Fraser CB ADC </t>
  </si>
  <si>
    <t>Vice Chief of the Defence Staff (VCDS)</t>
  </si>
  <si>
    <t>24 of 24</t>
  </si>
  <si>
    <t xml:space="preserve">Charlie Pate </t>
  </si>
  <si>
    <t>Director General Finance (DG Finance)</t>
  </si>
  <si>
    <t>Air Marshal Richard Knighton CB</t>
  </si>
  <si>
    <t>Deputy Chief of the Defence Staff (Financial and Military Capability) (DCDS(Mil Cap))</t>
  </si>
  <si>
    <t>23 of 24</t>
  </si>
  <si>
    <t>Deputy Chief of the Defence Staff (Military Strategy and Operations) (DCDS(MSO))</t>
  </si>
  <si>
    <t xml:space="preserve">Lieutenant General James Swift </t>
  </si>
  <si>
    <t>Chief of Defence People (CDP)</t>
  </si>
  <si>
    <t xml:space="preserve">    22 of 24</t>
  </si>
  <si>
    <t>Mike Baker (from 1 April 20)</t>
  </si>
  <si>
    <t>Chief Operating Officer (COO)</t>
  </si>
  <si>
    <t>Charlie Forte</t>
  </si>
  <si>
    <t>Chief Information Officer (CIO)</t>
  </si>
  <si>
    <t>Director General Strategy and International (DG Strat &amp; Int)</t>
  </si>
  <si>
    <t>Dominic Wilson</t>
  </si>
  <si>
    <t>Director General Security Policy</t>
  </si>
  <si>
    <t xml:space="preserve">Vanessa Nicholls </t>
  </si>
  <si>
    <t>Director General Nuclear (DG Nuclear)</t>
  </si>
  <si>
    <t xml:space="preserve">Prof Dame Angela McLean </t>
  </si>
  <si>
    <t>Chief Scientific Adviser (CSA)</t>
  </si>
  <si>
    <t>16 of 24</t>
  </si>
  <si>
    <t>Summary of Protected Personal Data Related Incidents Formally Reported to the Information Commissioners Office (ICO)</t>
  </si>
  <si>
    <t>Month of Incident</t>
  </si>
  <si>
    <t>Nature of Incident</t>
  </si>
  <si>
    <t>Nature of Data Involved</t>
  </si>
  <si>
    <t>Number of People Affected</t>
  </si>
  <si>
    <t>Identity and home addresses of MOD personnel</t>
  </si>
  <si>
    <t>Images from an incident logbook were posted to social media.</t>
  </si>
  <si>
    <t>Details of the individual, the injury sustained and how it occurred.</t>
  </si>
  <si>
    <t>Documents prepared for court were not correctly redacted. This disclosed the identity of several individuals involved in a court case.</t>
  </si>
  <si>
    <t>Identity of the individual, details specific to the court case in question</t>
  </si>
  <si>
    <t>An individual posted documents to a closed social media group.</t>
  </si>
  <si>
    <t>Details of cadets and adult volunteers.</t>
  </si>
  <si>
    <t>An unredacted copy of criminal allegations was incorrectly passed to the accused in an administrative action.</t>
  </si>
  <si>
    <t>Identity of the victim and witness statements.</t>
  </si>
  <si>
    <t>A member of the public’s question to their MP was accidentally uploaded to the House of Commons website.</t>
  </si>
  <si>
    <t>Name, location details</t>
  </si>
  <si>
    <t>Details of students and parents</t>
  </si>
  <si>
    <t>Total Number of Incidents 7</t>
  </si>
  <si>
    <t>Summary of Other Protected Personal Data Related Incidents</t>
  </si>
  <si>
    <t>Category</t>
  </si>
  <si>
    <t>2020-21</t>
  </si>
  <si>
    <t>2019-20</t>
  </si>
  <si>
    <t xml:space="preserve">I </t>
  </si>
  <si>
    <t>Loss of inadequately protected electronic equipment, devices or paper documents from secured Government premises.</t>
  </si>
  <si>
    <t>II</t>
  </si>
  <si>
    <t>Loss of inadequately protected electronic equipment, devices or paper documents from outside secured Government premises.</t>
  </si>
  <si>
    <t>III</t>
  </si>
  <si>
    <t>Insecure disposal of inadequately protected paper documents.</t>
  </si>
  <si>
    <t>IV</t>
  </si>
  <si>
    <t>Unauthorised disclosure.</t>
  </si>
  <si>
    <t>V</t>
  </si>
  <si>
    <t>Other.</t>
  </si>
  <si>
    <t>Total</t>
  </si>
  <si>
    <t>Remuneration Report</t>
  </si>
  <si>
    <t>Ministerial Salary, Benefits-in-Kind and Pension Benefits</t>
  </si>
  <si>
    <t>Salary
£</t>
  </si>
  <si>
    <t>Benefits-in-kind
£ 
(to the nearest £100)</t>
  </si>
  <si>
    <t>Benefits-in-kind 
£ 
(to the nearest £100)</t>
  </si>
  <si>
    <t>Pension Benefits 
£ 
(to the nearest £1,000)</t>
  </si>
  <si>
    <t>Total
£ 
(to nearest £1,000)</t>
  </si>
  <si>
    <t>(from 24 July 2019)</t>
  </si>
  <si>
    <t>Nil</t>
  </si>
  <si>
    <t>Full year equivalent salary</t>
  </si>
  <si>
    <t>Minister of State and Spokesperson on Defence in The House of Lords</t>
  </si>
  <si>
    <r>
      <t>Baroness Goldie DL</t>
    </r>
    <r>
      <rPr>
        <sz val="8"/>
        <rFont val="Arial"/>
        <family val="2"/>
      </rPr>
      <t xml:space="preserve"> </t>
    </r>
    <r>
      <rPr>
        <vertAlign val="superscript"/>
        <sz val="8"/>
        <rFont val="Arial"/>
        <family val="2"/>
      </rPr>
      <t>2</t>
    </r>
  </si>
  <si>
    <t>(from 27 July 2019)</t>
  </si>
  <si>
    <r>
      <rPr>
        <b/>
        <sz val="10"/>
        <rFont val="Arial"/>
        <family val="2"/>
      </rPr>
      <t>Minister of State and Minister for Defence Procurement</t>
    </r>
    <r>
      <rPr>
        <b/>
        <sz val="9"/>
        <rFont val="Arial"/>
        <family val="2"/>
      </rPr>
      <t xml:space="preserve"> </t>
    </r>
  </si>
  <si>
    <t>Jeremy Quin MP</t>
  </si>
  <si>
    <t>(from 14 February 2020)</t>
  </si>
  <si>
    <r>
      <t>Parliamentary Under Secretary of State and Minister for the Armed Forces</t>
    </r>
    <r>
      <rPr>
        <sz val="8"/>
        <rFont val="Arial"/>
        <family val="2"/>
      </rPr>
      <t xml:space="preserve"> </t>
    </r>
  </si>
  <si>
    <t>Parliamentary Under Secretary of State and Minister for Defence People and Veterans</t>
  </si>
  <si>
    <t>1. The value of pension benefits accrued during the year is calculated as the real pension multiplied by 20, plus the real increase in any lump</t>
  </si>
  <si>
    <t>sum, less the contributions made by the individual. The real increases exclude increases due to inflation or any increases or decreases</t>
  </si>
  <si>
    <t>due to a transfer of pension rights.</t>
  </si>
  <si>
    <t>2. Baroness Goldie has waived her rights to remuneration.</t>
  </si>
  <si>
    <t>3. An adjustment to the 2019-20 salary for Johnny Mercer, is now reflected in the total shown for the year</t>
  </si>
  <si>
    <t>Ministerial Accrued Pension and Cash Equivalent Transfer Value (CETV)</t>
  </si>
  <si>
    <t>Total Accrued Pension at Retirement as at 31 March 21</t>
  </si>
  <si>
    <t>CETV at 31 March  20 or date of Appointment if Later</t>
  </si>
  <si>
    <t>CETV at 31 March 21 or on Cessation of Appointment if Earlier</t>
  </si>
  <si>
    <t>Real Increase in CETV</t>
  </si>
  <si>
    <t>£000</t>
  </si>
  <si>
    <r>
      <rPr>
        <b/>
        <vertAlign val="superscript"/>
        <sz val="10"/>
        <rFont val="Arial"/>
        <family val="2"/>
      </rPr>
      <t>1</t>
    </r>
    <r>
      <rPr>
        <b/>
        <sz val="10"/>
        <rFont val="Arial"/>
        <family val="2"/>
      </rPr>
      <t xml:space="preserve"> 46</t>
    </r>
  </si>
  <si>
    <t xml:space="preserve">Baroness Goldie DL </t>
  </si>
  <si>
    <t>Minister of State and Minister for Defence Procurement</t>
  </si>
  <si>
    <t>Parliamentary Under Secretary of State and Minister for the Armed Forces</t>
  </si>
  <si>
    <t>Parliamentary Under-Secretary of State and Minister for Defence Veterans, Reserves and Personnel</t>
  </si>
  <si>
    <t>Johnny Mercer MP</t>
  </si>
  <si>
    <r>
      <t>1</t>
    </r>
    <r>
      <rPr>
        <i/>
        <sz val="8"/>
        <color rgb="FF403F40"/>
        <rFont val="Arial"/>
        <family val="2"/>
      </rPr>
      <t xml:space="preserve"> The value stated by the data providers last year of £45,387 was based on an incorrect DOB being used in the calculation. This has now been restated as £46,331</t>
    </r>
  </si>
  <si>
    <t xml:space="preserve">Defence Board Salaries, Awards, Benefits-in-Kind and Pension Benefits			</t>
  </si>
  <si>
    <t>2020-2021</t>
  </si>
  <si>
    <t>2019-2020</t>
  </si>
  <si>
    <t xml:space="preserve">Salary
</t>
  </si>
  <si>
    <t>Annual Performance Award</t>
  </si>
  <si>
    <t xml:space="preserve">Total
</t>
  </si>
  <si>
    <t xml:space="preserve">Salary  
</t>
  </si>
  <si>
    <t xml:space="preserve">Pension Benefits 
</t>
  </si>
  <si>
    <t>£ 
(to the nearest £100)</t>
  </si>
  <si>
    <t>£
(to the nearest £1,000)</t>
  </si>
  <si>
    <t>£ 
(to the nearest £1,000)</t>
  </si>
  <si>
    <t>See Minister's Salary Table</t>
  </si>
  <si>
    <t>Parliamentary Under Secretary of State and Minister for Defence Veterans, Reserves and Personnel</t>
  </si>
  <si>
    <t>Permanent Under Secretary of State</t>
  </si>
  <si>
    <t>185-190</t>
  </si>
  <si>
    <t>265-270</t>
  </si>
  <si>
    <t>15-20</t>
  </si>
  <si>
    <t>280-285</t>
  </si>
  <si>
    <t>Chief of the Defence Staff</t>
  </si>
  <si>
    <t>General Sir Nick Carter GCB CBE DSO ADC Gen</t>
  </si>
  <si>
    <t>(from 11 June 2018)</t>
  </si>
  <si>
    <t>275-280</t>
  </si>
  <si>
    <t>460-465</t>
  </si>
  <si>
    <t>565-570</t>
  </si>
  <si>
    <t>Vice Chief of the Defence Staff</t>
  </si>
  <si>
    <t>Admiral Sir Tim Fraser CB ADC</t>
  </si>
  <si>
    <t>(from 13 May 2019)</t>
  </si>
  <si>
    <t>355-360</t>
  </si>
  <si>
    <t>155-160</t>
  </si>
  <si>
    <t>49,700+</t>
  </si>
  <si>
    <t>530-535</t>
  </si>
  <si>
    <t>full year equivalent salary</t>
  </si>
  <si>
    <t>180-185</t>
  </si>
  <si>
    <t>Director General Finance</t>
  </si>
  <si>
    <t>Charlie Pate</t>
  </si>
  <si>
    <t>(from 12 March 2020)</t>
  </si>
  <si>
    <t>135-140</t>
  </si>
  <si>
    <t>10-15</t>
  </si>
  <si>
    <t>270-275</t>
  </si>
  <si>
    <t>5-10</t>
  </si>
  <si>
    <t>130-135</t>
  </si>
  <si>
    <t>Non-Executive Board Members</t>
  </si>
  <si>
    <r>
      <t xml:space="preserve">Brian McBride </t>
    </r>
    <r>
      <rPr>
        <vertAlign val="superscript"/>
        <sz val="8"/>
        <rFont val="Arial"/>
        <family val="2"/>
      </rPr>
      <t>4</t>
    </r>
  </si>
  <si>
    <t>(from 1 June 2020)</t>
  </si>
  <si>
    <r>
      <t xml:space="preserve">Robin Marshall </t>
    </r>
    <r>
      <rPr>
        <vertAlign val="superscript"/>
        <sz val="8"/>
        <rFont val="Arial"/>
        <family val="2"/>
      </rPr>
      <t>4</t>
    </r>
  </si>
  <si>
    <t>1 The value of pension benefits accrued during the year is calculated as the real increase in pension multiplied by 20, plus the real increase in any lump sum less the contributions made by the individual. The real increase excludes increases due to inflation or any increases or decreases due to transfer of pension rights.</t>
  </si>
  <si>
    <t>2 Where the current year's benefit in kind includes an element for the private use of official cars the figures are estimated. The agreement process with HMRC concludes after publication of the accounts and any necessary restatement of the amounts is published in the following year's accounts with changes indicated by a +</t>
  </si>
  <si>
    <t>3 Sir Stephen Lovegrove KCB ceased to be Permanent Secretary on 21 March 21. He continued to be departmental accounting officer until the end of the reporting year.</t>
  </si>
  <si>
    <t>4 Brian McBride and Robin Marshall have elected to waive the £15,000 fee to which they are entitled.</t>
  </si>
  <si>
    <t>5. Payments to Simon Henry for the last three months of the reporting year will be paid during 2021–22.</t>
  </si>
  <si>
    <t>Defence Board Accrued Pension and Cash Equivalent Transfer Value (CETV)</t>
  </si>
  <si>
    <t>Total Accrued Pension at Retirement as at 31 Mar 21</t>
  </si>
  <si>
    <t>CETV at 31 Mar 20 or date of Appointment if Later</t>
  </si>
  <si>
    <t>CETV at 31 Mar 21 or on Cessation of Appointment if Earlier</t>
  </si>
  <si>
    <t>See Minister's Pensions Table</t>
  </si>
  <si>
    <t>The Rt Hon Ben Wallace MP</t>
  </si>
  <si>
    <t>Minister of State and Spokesperson on Defence in the House of Lords</t>
  </si>
  <si>
    <t>Pension</t>
  </si>
  <si>
    <t xml:space="preserve">Sir Stephen Lovegrove KCB </t>
  </si>
  <si>
    <t>45-50</t>
  </si>
  <si>
    <t>2.5-5</t>
  </si>
  <si>
    <t>Lump Sum</t>
  </si>
  <si>
    <t>470-475</t>
  </si>
  <si>
    <t>10-12.5</t>
  </si>
  <si>
    <t>90-95</t>
  </si>
  <si>
    <t>12.5-15</t>
  </si>
  <si>
    <t>50-55</t>
  </si>
  <si>
    <t>5-7.5</t>
  </si>
  <si>
    <t>0-2.5</t>
  </si>
  <si>
    <t>Military and Civilian Pay Multiple</t>
  </si>
  <si>
    <t>Military Pay Multiple</t>
  </si>
  <si>
    <t>Mid point of the £5,000 band for the annual equivalent remuneration of the highest earning military Board member in the table above.</t>
  </si>
  <si>
    <t>Median total remuneration of Armed Forces personnel</t>
  </si>
  <si>
    <t xml:space="preserve">Ratio </t>
  </si>
  <si>
    <t>Civilian Pay Multiple</t>
  </si>
  <si>
    <t>Mid point of the £5,000 band for the annual equivalent remuneration of the highest earning civilian Board member in the table above.</t>
  </si>
  <si>
    <t>Median total remuneration of civilian staff</t>
  </si>
  <si>
    <t>Ratio</t>
  </si>
  <si>
    <t>Staff Report</t>
  </si>
  <si>
    <t>SCS PAY BAND</t>
  </si>
  <si>
    <t>Band 1</t>
  </si>
  <si>
    <t>Band 2</t>
  </si>
  <si>
    <t>Band 3</t>
  </si>
  <si>
    <t>Band 4</t>
  </si>
  <si>
    <t>Number of DE&amp;S Senior Leadership Group (SLG) Staff as at 31 March 2021</t>
  </si>
  <si>
    <t>SLG PAY BAND</t>
  </si>
  <si>
    <t>Number of SDA Senior Leadership Group (SLG) Staff as at 31 March 2021</t>
  </si>
  <si>
    <t xml:space="preserve">2019-20 </t>
  </si>
  <si>
    <t>Analysis of the Number of Persons of Each Gender</t>
  </si>
  <si>
    <t xml:space="preserve">Defence Board Members </t>
  </si>
  <si>
    <t>SCS and equivalent</t>
  </si>
  <si>
    <t>Military/Civilian Employees</t>
  </si>
  <si>
    <t>Defence Board Members</t>
  </si>
  <si>
    <t xml:space="preserve">SCS and equivalent </t>
  </si>
  <si>
    <t>Male</t>
  </si>
  <si>
    <t>Female</t>
  </si>
  <si>
    <t>1. Gender information reported is obtained from individuals on joining the Department.</t>
  </si>
  <si>
    <t>Analysis of Staff Numbers</t>
  </si>
  <si>
    <t>Analysis of the Number of Full-time Equivalent Persons Employed</t>
  </si>
  <si>
    <t>Core Department &amp; Agencies</t>
  </si>
  <si>
    <t>Departmental Group</t>
  </si>
  <si>
    <t>Civilian Staff</t>
  </si>
  <si>
    <r>
      <t>Other Staff</t>
    </r>
    <r>
      <rPr>
        <vertAlign val="superscript"/>
        <sz val="10"/>
        <rFont val="Arial"/>
        <family val="2"/>
      </rPr>
      <t>2</t>
    </r>
  </si>
  <si>
    <t>Special Advisors</t>
  </si>
  <si>
    <t>Armed Forces</t>
  </si>
  <si>
    <t>Totals</t>
  </si>
  <si>
    <t>1. Civilian Staff total for Core Departments &amp; Agencies for 2019–20 restated. An error was identified in the calculation of this total due</t>
  </si>
  <si>
    <t>to elements of Headcount being included as opposed to Full Time Equivalent staff. This change also results in a restatement of Core</t>
  </si>
  <si>
    <t>Department &amp; Agencies and Departmental Group overall totals.</t>
  </si>
  <si>
    <t>2. Other staff is defined as personnel who are engaged on the objectives of the Department but do not fall under the definition of permanent</t>
  </si>
  <si>
    <t>civilian staff. This includes short term contract staff, agency and temporary staff, locally engaged staff overseas.</t>
  </si>
  <si>
    <t xml:space="preserve">Core Department &amp; Agencies </t>
  </si>
  <si>
    <t>Civilian Staff Turnover</t>
  </si>
  <si>
    <t>UK Regular Forces Trained Outflow rate in the 12 months ending 31 Mar 21</t>
  </si>
  <si>
    <t>UK Regular Forces Trained Outflow rate in the 12 months ending 31 Mar 20</t>
  </si>
  <si>
    <t>Military</t>
  </si>
  <si>
    <t>Notes:</t>
  </si>
  <si>
    <t>1. Figures show outflow from the trained UK Regular Forces, including personnel leaving the Services, deaths and recalled Reservists on</t>
  </si>
  <si>
    <t>release. They do not include promotion from Ranks to Officers or flows between Services.</t>
  </si>
  <si>
    <t>2. Rates are the number of people who leave per 100 of the mean average trained strength.</t>
  </si>
  <si>
    <t>3. UK Regulars Full time Service personnel, including Nursing Services, but excluding Full Time Reserve Service (FTRS) personnel, Gurkhas,</t>
  </si>
  <si>
    <t>mobilised Reservists, Military Provost Guard Service (MPGS), Locally Engaged Personnel (LEP), Non Regular Permanent Staff (NRPS),</t>
  </si>
  <si>
    <t>High Readiness Reserve (HRR) and Expeditionary Forces Institute (EFI) personnel. Unless otherwise stated, includes trained and untrained</t>
  </si>
  <si>
    <t>personnel.</t>
  </si>
  <si>
    <t>Analysis of Staff Costs</t>
  </si>
  <si>
    <t>Permanent Staff</t>
  </si>
  <si>
    <t>£M</t>
  </si>
  <si>
    <t>Salaries and Wages</t>
  </si>
  <si>
    <t>Social Security Costs</t>
  </si>
  <si>
    <t>-</t>
  </si>
  <si>
    <t>Pension Costs</t>
  </si>
  <si>
    <t>Redundancy and Severance Payments</t>
  </si>
  <si>
    <t>Sub Total</t>
  </si>
  <si>
    <t>Less Recoveries in Respect of Outward Secondments</t>
  </si>
  <si>
    <t>Total net costs</t>
  </si>
  <si>
    <t>1. Staff costs are also disclosed in Note 4.1 to the accounts.</t>
  </si>
  <si>
    <t>2. Other staff is defined as personnel who are engaged on the objectives of the Department but do not fall under the</t>
  </si>
  <si>
    <t>definition of permanent civilian staff. This includes short term contract staff, agency and temporary staff, locally engaged</t>
  </si>
  <si>
    <t>staff overseas.</t>
  </si>
  <si>
    <t>Number of Staff Redeployed for COVID-19</t>
  </si>
  <si>
    <t>Grade</t>
  </si>
  <si>
    <t>Assignments</t>
  </si>
  <si>
    <t>Programme</t>
  </si>
  <si>
    <t>Administration</t>
  </si>
  <si>
    <t>Short Term 
(less than 6 months)</t>
  </si>
  <si>
    <t>Long Term 
(more than 6 months)</t>
  </si>
  <si>
    <t>SCS or equivalent</t>
  </si>
  <si>
    <t>Band B or equivalent</t>
  </si>
  <si>
    <t>Band C or equivalent</t>
  </si>
  <si>
    <t>Band D and below or equivalent</t>
  </si>
  <si>
    <t>Total number of staff</t>
  </si>
  <si>
    <t>Number of Staff Redeployed for EU Exit</t>
  </si>
  <si>
    <t>Number of Exit Packages and Resource Costs</t>
  </si>
  <si>
    <t>Exit Package Cost Band</t>
  </si>
  <si>
    <t>Number of Compulsory Redundancies</t>
  </si>
  <si>
    <t>Number of Other Departures Agreed</t>
  </si>
  <si>
    <t>Total Number of Exit Packages by Cost Band</t>
  </si>
  <si>
    <t>&lt;£10,000</t>
  </si>
  <si>
    <t>£10,000 - £25,000</t>
  </si>
  <si>
    <t>£25,000 - £50,000</t>
  </si>
  <si>
    <t>£50,000 - £100,000</t>
  </si>
  <si>
    <t>£100,000 - £150,000</t>
  </si>
  <si>
    <t>£150,000 - £200,000</t>
  </si>
  <si>
    <t>£200,000 - £250,000</t>
  </si>
  <si>
    <t>£250,000 - £300,000</t>
  </si>
  <si>
    <t>Total Number of Exit Packages</t>
  </si>
  <si>
    <t>Total Resource Cost £million</t>
  </si>
  <si>
    <t>Analysis of Consultancy and Temporary Staff Costs</t>
  </si>
  <si>
    <t> </t>
  </si>
  <si>
    <t>Consultancy</t>
  </si>
  <si>
    <t>Body</t>
  </si>
  <si>
    <t>Ministry of Defence Main</t>
  </si>
  <si>
    <t>On Vote Agencies</t>
  </si>
  <si>
    <t>Defence Equipment &amp; Support Bespoke Trading Entity</t>
  </si>
  <si>
    <t>Defence Electronics &amp; Components Agency</t>
  </si>
  <si>
    <t>Defence Science &amp; Technology Laboratory</t>
  </si>
  <si>
    <t>Submarine Delivery Agency</t>
  </si>
  <si>
    <t xml:space="preserve">Executive Non-Departmental Public Bodies </t>
  </si>
  <si>
    <t>National Museum of the Royal Navy</t>
  </si>
  <si>
    <t>National Army Museum</t>
  </si>
  <si>
    <t>Royal Air Force Museum</t>
  </si>
  <si>
    <t>Single Source Regulations Office</t>
  </si>
  <si>
    <r>
      <t>Other Bodies</t>
    </r>
    <r>
      <rPr>
        <sz val="8"/>
        <color theme="1"/>
        <rFont val="Arial Regular"/>
      </rPr>
      <t xml:space="preserve"> 3</t>
    </r>
  </si>
  <si>
    <t>Total Expenditure</t>
  </si>
  <si>
    <t>1. 2019–20 numbers have been restated to ensure consistency and comparability with the costs reported for 2020–21.</t>
  </si>
  <si>
    <t>2. Cabinet Office definitions show Contingent Labour as Temporary Staff.</t>
  </si>
  <si>
    <t>Off-Payroll Engagements Earning More Than £245 Per Day and Lasting Longer Than 6 Months as at 31 March 2021</t>
  </si>
  <si>
    <t>Core Department</t>
  </si>
  <si>
    <t>ALBs</t>
  </si>
  <si>
    <t>Number of existing engagements as of 31 March 2021</t>
  </si>
  <si>
    <t>Of which...</t>
  </si>
  <si>
    <t xml:space="preserve"> Number that have existed for less than one year </t>
  </si>
  <si>
    <t xml:space="preserve"> Number that have existed for between one &amp; two years </t>
  </si>
  <si>
    <t xml:space="preserve"> Number that have existed for between two and three years </t>
  </si>
  <si>
    <t xml:space="preserve"> Number that have existed for between three and four years </t>
  </si>
  <si>
    <t xml:space="preserve"> Number that have existed for four or more years </t>
  </si>
  <si>
    <t>New Off-Payroll Engagements, or Those that Reached 6 Months in Duration, Paid More than £245 per Day between 1 April 2020 and 31 March 2021</t>
  </si>
  <si>
    <t>Number of new engagements, or those that reached six months in duration, between 1 April 2020 and 31 March 2021</t>
  </si>
  <si>
    <t> Number assessed to be in-scope of IR35</t>
  </si>
  <si>
    <t> Number assessed to be out of scope of IR35</t>
  </si>
  <si>
    <t xml:space="preserve">Number of engagements reassessed for compliance or assurance purposes during the year </t>
  </si>
  <si>
    <t xml:space="preserve">Number of engagements where the status was disputed under provisions in the off-payroll legislation </t>
  </si>
  <si>
    <t xml:space="preserve">No. of engagements where the status was disputed under provisions in the off-payroll legislation </t>
  </si>
  <si>
    <t xml:space="preserve">Of which: number of engagements that saw a change to IR35 status following review </t>
  </si>
  <si>
    <t>Number of individuals that have been deemed "board members, and/or senior officials with significant financial responsibility", during the financial year.</t>
  </si>
  <si>
    <t>Number of Trade Union Officials</t>
  </si>
  <si>
    <t>Relevant union officials</t>
  </si>
  <si>
    <t>Number of employees who were relevant union officials during the relevant period</t>
  </si>
  <si>
    <t>Full-time equivalent employee number</t>
  </si>
  <si>
    <t>Percentage of Time Spent on Facility Time</t>
  </si>
  <si>
    <t>Percentage of time</t>
  </si>
  <si>
    <t>Number of employees</t>
  </si>
  <si>
    <t>1-50%</t>
  </si>
  <si>
    <t>51%-99%</t>
  </si>
  <si>
    <t>Percentage of Pay Bill Spent on Facility Time</t>
  </si>
  <si>
    <t>Percentage of pay bill spent on facility time</t>
  </si>
  <si>
    <t>Total cost of facility time</t>
  </si>
  <si>
    <t>Total pay bill</t>
  </si>
  <si>
    <t>Percentage of the total pay bill spent on facility time.</t>
  </si>
  <si>
    <t>Time Spent on Trade Union Activities</t>
  </si>
  <si>
    <t>Paid trade union activities</t>
  </si>
  <si>
    <t xml:space="preserve">Time spent on paid trade union activities as a percentage of total paid facility time hours </t>
  </si>
  <si>
    <t>The Parliamentary Accountability and Audit Report</t>
  </si>
  <si>
    <t>Summary of Resource and Capital Outturn 2020-21</t>
  </si>
  <si>
    <t>Outturn</t>
  </si>
  <si>
    <t xml:space="preserve"> Estimate</t>
  </si>
  <si>
    <t>Estimate</t>
  </si>
  <si>
    <t xml:space="preserve"> Outturn v Estimate Saving / (Excess)</t>
  </si>
  <si>
    <t>Note</t>
  </si>
  <si>
    <t>Voted</t>
  </si>
  <si>
    <t>Non Voted</t>
  </si>
  <si>
    <t>Departmental Expenditure Limit</t>
  </si>
  <si>
    <t xml:space="preserve">  Resource</t>
  </si>
  <si>
    <t>SOPS 1.1</t>
  </si>
  <si>
    <t xml:space="preserve">  Capital</t>
  </si>
  <si>
    <t>SOPS 1.2</t>
  </si>
  <si>
    <t>Annually Managed Expenditure</t>
  </si>
  <si>
    <t>Total Budget</t>
  </si>
  <si>
    <t>Net Cash Requirement 2020-21</t>
  </si>
  <si>
    <t>Outturn compared to Estimate: Savings/
(Excess)</t>
  </si>
  <si>
    <t>Net Cash Requirement</t>
  </si>
  <si>
    <t>SOPS 3</t>
  </si>
  <si>
    <t>Administration Costs 2020-21</t>
  </si>
  <si>
    <t>Outturn compared with Estimate</t>
  </si>
  <si>
    <t xml:space="preserve">Administration Costs </t>
  </si>
  <si>
    <t xml:space="preserve">SOPS 1.1    Analysis of Net Resource Outturn </t>
  </si>
  <si>
    <t>Spending in Departmental Expenditure Limits (DEL)</t>
  </si>
  <si>
    <t>Administration Expenditure</t>
  </si>
  <si>
    <t>Programme Expenditure</t>
  </si>
  <si>
    <t>Programme Income</t>
  </si>
  <si>
    <t>Total  Net Resource Outturn</t>
  </si>
  <si>
    <t>Total  Net Resource Estimate</t>
  </si>
  <si>
    <t>Virements</t>
  </si>
  <si>
    <t>Total Resource Estimate Including Virements</t>
  </si>
  <si>
    <t>Total Net Outturn Compared to Estimate</t>
  </si>
  <si>
    <t>Total Net Resource Outturn</t>
  </si>
  <si>
    <t>Voted Expenditure</t>
  </si>
  <si>
    <t>A.  Provision of Defence Capability - Service Personnel Costs</t>
  </si>
  <si>
    <t>B.  Provision of Defence Capability - Civilian Personnel Costs</t>
  </si>
  <si>
    <t>C.  Provision of Defence Capability - Infrastructure Costs</t>
  </si>
  <si>
    <t>D.  Provision of Defence Capability - Inventory Consumption</t>
  </si>
  <si>
    <t>E.  Provision of Defence Capability - Equipment Support Costs</t>
  </si>
  <si>
    <t>F.  Provision of Defence Capability - Other Costs and Services</t>
  </si>
  <si>
    <t>G.  Provision of Defence Capability - Receipts and Other Income</t>
  </si>
  <si>
    <t>H.  Provision of Defence Capability - Depreciation and Impairment Costs</t>
  </si>
  <si>
    <t>I.  Provision of Defence Capability - Cash Release of Provisions</t>
  </si>
  <si>
    <t>N.  Provision of Defence Capability - Research and Development Costs</t>
  </si>
  <si>
    <t>Q.  Operations - Service Personnel Staff Costs</t>
  </si>
  <si>
    <t>R.  Operations and Peacekeeping - Civilian Personnel Staff Costs</t>
  </si>
  <si>
    <t>S.  Operations - Infrastructure Costs</t>
  </si>
  <si>
    <t>T.  Operations - Inventory Consumption</t>
  </si>
  <si>
    <t>U.  Operations - Equipment Support Costs</t>
  </si>
  <si>
    <t>V.  Operations - Other Costs and Services</t>
  </si>
  <si>
    <t>W.  Operations - Receipts and Other Income</t>
  </si>
  <si>
    <t>Operations - Depreciation and Impairment Costs</t>
  </si>
  <si>
    <t>Y. Arm's Length Bodies Costs</t>
  </si>
  <si>
    <t>AA.  Defence Capability DE&amp;S BTE</t>
  </si>
  <si>
    <t>AB.  War Pensions Benefits</t>
  </si>
  <si>
    <t>AC.  Conflict, Stability and Security Fund</t>
  </si>
  <si>
    <r>
      <t xml:space="preserve">Administration Costs </t>
    </r>
    <r>
      <rPr>
        <b/>
        <vertAlign val="superscript"/>
        <sz val="8"/>
        <rFont val="Arial"/>
        <family val="2"/>
      </rPr>
      <t>1</t>
    </r>
  </si>
  <si>
    <t>O.  Administration Costs - Civilian Personnel Costs</t>
  </si>
  <si>
    <t>P.  Administration Costs - Other Costs and Services</t>
  </si>
  <si>
    <t>Z.  Administration Costs - Service Personnel Costs</t>
  </si>
  <si>
    <t>AD.  Administration Costs - Cash Release of Provisions</t>
  </si>
  <si>
    <t>Total Spending in DEL</t>
  </si>
  <si>
    <t>1.The Department does not record any income as Administrative.</t>
  </si>
  <si>
    <t>Spending in Annually Managed Expenditure (AME)</t>
  </si>
  <si>
    <t>Total  Resource Outturn</t>
  </si>
  <si>
    <t>Total  Resource Estimate</t>
  </si>
  <si>
    <t>Total Net Outturn Compared with Estimate</t>
  </si>
  <si>
    <t>AE.  Provision of Defence Capability - Depreciation and Impairment Costs</t>
  </si>
  <si>
    <t>AF.  Provision of Defence Capability - Provisions Costs</t>
  </si>
  <si>
    <t>AG.  Provision of Defence - Cash Release of Provisions Costs</t>
  </si>
  <si>
    <t>AH.  Movement on the Fair Value of Financial Instruments</t>
  </si>
  <si>
    <t>Total Voted Expenditure in AME</t>
  </si>
  <si>
    <t>Total Resource Outturn</t>
  </si>
  <si>
    <t>19-20 Page 135</t>
  </si>
  <si>
    <t xml:space="preserve">SOPS Note 1.2.- Analysis of Net Capital Outturn </t>
  </si>
  <si>
    <t xml:space="preserve">        2020-21</t>
  </si>
  <si>
    <t>Capital Spending in Departmental Expenditure Limits (DEL)</t>
  </si>
  <si>
    <t>Total  Net Capital Outturn</t>
  </si>
  <si>
    <t>Total  Net Capital  Estimate</t>
  </si>
  <si>
    <t>Total Capital Estimate Including Virements</t>
  </si>
  <si>
    <t>Total Net Capital Outturn</t>
  </si>
  <si>
    <t>Capital - Voted Expenditure</t>
  </si>
  <si>
    <t>J.  Provision of Defence Capability - Capital - Single Use Military Equipment (SUME)</t>
  </si>
  <si>
    <t>K.  Provision of Defence Capability - Other Capital (Fiscal)</t>
  </si>
  <si>
    <t>L.  Provision of Defence Capability - Fiscal Assets / Estate Disposal</t>
  </si>
  <si>
    <t>M.  Provision of Defence Capability - New Loans and Loan Repayments</t>
  </si>
  <si>
    <t>Operations Capital Single Use Military Equipment (SUME)</t>
  </si>
  <si>
    <t>X.  Operations Other Capital (Fiscal)</t>
  </si>
  <si>
    <t>Y.  Arm's Length Bodies</t>
  </si>
  <si>
    <t>Total Capital Outturn</t>
  </si>
  <si>
    <t>SOPS Note 2 - Reconciliation of Resource Outturn to Net Expenditure</t>
  </si>
  <si>
    <t>Adjustment for changes in discount rates not passing through net operating costs</t>
  </si>
  <si>
    <t xml:space="preserve">Adjustment for Service Concession Arrangements treated as on-SoFP for Accounts but treated as off-SoFP for Estimates and Budgets and therefore excluded from the resource outturn but included in operating costs </t>
  </si>
  <si>
    <t>SOPS 4</t>
  </si>
  <si>
    <t xml:space="preserve">Income in respect of donated assets and asset disposals treated as capital income  </t>
  </si>
  <si>
    <t>Loss / (gain) on foreign exchange in respect of Capital purchases and other adjustments to resource outturn</t>
  </si>
  <si>
    <t>Less movements on capitalised and other provisions included in resource outturn but not passing through net operating costs</t>
  </si>
  <si>
    <t>SoCiTE</t>
  </si>
  <si>
    <t>Adjust for the net effect of capital grants included in operating costs but excluded from resource outturn and included in resource outturn but excluded from operating costs</t>
  </si>
  <si>
    <t>Add capitalised Research and Development Costs included in operating costs but excluded from resource outturn</t>
  </si>
  <si>
    <t>Net expenditure for the year in the Statements of Comprehensive Net Expenditure</t>
  </si>
  <si>
    <t>SoCNE</t>
  </si>
  <si>
    <r>
      <rPr>
        <vertAlign val="superscript"/>
        <sz val="8"/>
        <color rgb="FF000000"/>
        <rFont val="Arial"/>
        <family val="2"/>
      </rPr>
      <t>1</t>
    </r>
    <r>
      <rPr>
        <sz val="8"/>
        <color indexed="8"/>
        <rFont val="Arial"/>
        <family val="2"/>
      </rPr>
      <t xml:space="preserve"> As directed by HM Treasury, income received from the Court Funds Office was paid into HM Treasury's Consolidated Fund and not retained within the Department.</t>
    </r>
  </si>
  <si>
    <t>SOPS Note 3 - Reconciliation of Net Outturn to Net Cash Requirement</t>
  </si>
  <si>
    <t>Net Total Outturn Compared with Estimate: Savings/(Excess)</t>
  </si>
  <si>
    <t>Net Resource Outturn</t>
  </si>
  <si>
    <t>Net Capital Outturn</t>
  </si>
  <si>
    <t>Adjustments for Arm's Length Bodies (ALBs):</t>
  </si>
  <si>
    <t>Remove voted outturn (Resource and Capital)</t>
  </si>
  <si>
    <t>Add cash Grant in Aid and other Departmental expenditure on behalf of ALBs</t>
  </si>
  <si>
    <t>Adjustments to remove non-cash items:</t>
  </si>
  <si>
    <t>Depreciation and impairment</t>
  </si>
  <si>
    <t xml:space="preserve">New provisions and adjustments to previous provisions </t>
  </si>
  <si>
    <t>Other non-cash items</t>
  </si>
  <si>
    <t>Adjustment to reflect movement in working capital:</t>
  </si>
  <si>
    <t>Increase / (Decrease) in Inventory</t>
  </si>
  <si>
    <t>Increase / (Decrease) in Receivables</t>
  </si>
  <si>
    <t>(Increase) / Decrease in Payables</t>
  </si>
  <si>
    <t>Use of provisions and unfunded pensions</t>
  </si>
  <si>
    <t>SOPS Note 4  Anaysis of income payable to the Consolidated Fund</t>
  </si>
  <si>
    <t xml:space="preserve">         Outturn 2020-21</t>
  </si>
  <si>
    <t>Outturn 2019-20</t>
  </si>
  <si>
    <t>Accruals</t>
  </si>
  <si>
    <t>Cash basis</t>
  </si>
  <si>
    <r>
      <t>Income outside the ambit of the Estimate</t>
    </r>
    <r>
      <rPr>
        <vertAlign val="superscript"/>
        <sz val="8"/>
        <color rgb="FF000000"/>
        <rFont val="Arial"/>
        <family val="2"/>
      </rPr>
      <t>1</t>
    </r>
  </si>
  <si>
    <t>Total amount payable to the Consolidated Fund</t>
  </si>
  <si>
    <r>
      <rPr>
        <vertAlign val="superscript"/>
        <sz val="8"/>
        <color theme="1"/>
        <rFont val="Arial"/>
        <family val="2"/>
      </rPr>
      <t>1</t>
    </r>
    <r>
      <rPr>
        <sz val="8"/>
        <color theme="1"/>
        <rFont val="Arial"/>
        <family val="2"/>
      </rPr>
      <t>. As directed by HM Treasury, income received from the Court Funds Office, was paid into HM Treasury's Consolidated Fund and not retained by the Department.</t>
    </r>
  </si>
  <si>
    <t>Parliamentary session 2020-21: MOD responses to reports published in the previous Parliamentary session</t>
  </si>
  <si>
    <t>Report</t>
  </si>
  <si>
    <t>Title</t>
  </si>
  <si>
    <t>Publication Date</t>
  </si>
  <si>
    <t>HC325</t>
  </si>
  <si>
    <t>Drawing a Line: Protecting Veterans by a Statute of limitations: Government Response to the Defence Committee’s Seventh Report of Session 2017-19</t>
  </si>
  <si>
    <t>6 May 2020</t>
  </si>
  <si>
    <t xml:space="preserve">Financial Year 2020-2021: Defence Select Committee reports </t>
  </si>
  <si>
    <t>HC 165</t>
  </si>
  <si>
    <t>In Search of Strategy – The 2020 Integrated Review (HC 910)</t>
  </si>
  <si>
    <t>13 August 2020</t>
  </si>
  <si>
    <t>HC 201</t>
  </si>
  <si>
    <t>The Security of 5G (HC 1091)</t>
  </si>
  <si>
    <t>8 October 2020</t>
  </si>
  <si>
    <t>HC 989</t>
  </si>
  <si>
    <t>Pre-appointment hearing for the Service Complaints Ombudsman</t>
  </si>
  <si>
    <t>3 December 2020</t>
  </si>
  <si>
    <t>HC 699</t>
  </si>
  <si>
    <t>Foreign Involvement in the Defence Supply Chain</t>
  </si>
  <si>
    <t>14 February 2021</t>
  </si>
  <si>
    <t>HC 659</t>
  </si>
  <si>
    <t>Obsolescent and outgunned: the British Army’s armoured vehicle capability</t>
  </si>
  <si>
    <t>14 March 2021</t>
  </si>
  <si>
    <t>HC 357</t>
  </si>
  <si>
    <t>Manpower or mindset: Defence’s contribution to the UK’s pandemic response</t>
  </si>
  <si>
    <t>25 March 2021</t>
  </si>
  <si>
    <t xml:space="preserve">Financial Year 2020-21: Evidence to Defence Committee Inquiries without reports </t>
  </si>
  <si>
    <t>Select Committee</t>
  </si>
  <si>
    <t>Inquiry</t>
  </si>
  <si>
    <t>Defence Select Committee</t>
  </si>
  <si>
    <t>Introductory Session with the Defence Secretary (22 April 20)</t>
  </si>
  <si>
    <r>
      <t>Military Exercises and the Duty of Care: Further Follow Up (</t>
    </r>
    <r>
      <rPr>
        <sz val="10"/>
        <color rgb="FF000000"/>
        <rFont val="Arial"/>
        <family val="2"/>
      </rPr>
      <t>21 July 20)</t>
    </r>
  </si>
  <si>
    <r>
      <t>Work of the Chief of the Defence Secretary (</t>
    </r>
    <r>
      <rPr>
        <sz val="10"/>
        <color rgb="FF000000"/>
        <rFont val="Arial"/>
        <family val="2"/>
      </rPr>
      <t>7 July 20)</t>
    </r>
  </si>
  <si>
    <t>MOD Annual Report and Accounts 2019-20 [8 December 20]</t>
  </si>
  <si>
    <t>Armed Forces and veterans Mental Health: follow-up (27 January 21)</t>
  </si>
  <si>
    <t>Visits by the Defence Committee to UK Armed Forces</t>
  </si>
  <si>
    <t>Date of Visit</t>
  </si>
  <si>
    <t>Establishment</t>
  </si>
  <si>
    <t>Related Inquiry</t>
  </si>
  <si>
    <t>Thursday 2 July</t>
  </si>
  <si>
    <t>Nightingale Hospitals (virtual)</t>
  </si>
  <si>
    <t>N/A</t>
  </si>
  <si>
    <t>Thursday 1 October</t>
  </si>
  <si>
    <t>Lulworth Camp</t>
  </si>
  <si>
    <t>Progress in delivering the British Army’s armoured vehicle capability</t>
  </si>
  <si>
    <t>Other Select Committee reports (Government responses, if published, are listed in brackets after the report to which they relate)</t>
  </si>
  <si>
    <t>Subject</t>
  </si>
  <si>
    <t>Joint Committee on Human Rights</t>
  </si>
  <si>
    <t>29 October 2020 (14 January 2021)</t>
  </si>
  <si>
    <t>(Lords International Relations and Defence Committee)</t>
  </si>
  <si>
    <t>(The UK and Afghanistan; HL 208)</t>
  </si>
  <si>
    <t>Financial Year 2020-21: Evidence to Other Select Committee Inquiries without reports</t>
  </si>
  <si>
    <t>Environmental Audit Committee</t>
  </si>
  <si>
    <t>International Development Committee</t>
  </si>
  <si>
    <t>EU Security and Justice Sub-Committee</t>
  </si>
  <si>
    <t>Visits by Other Select Committees to UK Armed Forces</t>
  </si>
  <si>
    <t>Evidence to the Committee of Public Accounts and report publications following NAO Value for Money Reports</t>
  </si>
  <si>
    <t xml:space="preserve">Report </t>
  </si>
  <si>
    <t>Hearing Date</t>
  </si>
  <si>
    <t xml:space="preserve">Defence Nuclear Infrastructure </t>
  </si>
  <si>
    <t>Defence Capability and the Equipment Plan 2019 -2029</t>
  </si>
  <si>
    <t>Delivering Carrier Strike</t>
  </si>
  <si>
    <t>Defence Equipment Plan 2020 – 2030</t>
  </si>
  <si>
    <t xml:space="preserve">Improving Single Living Accommodation for Service Personnel </t>
  </si>
  <si>
    <t>Losses</t>
  </si>
  <si>
    <t>Summary of all closed cases:</t>
  </si>
  <si>
    <t>Closed Cases</t>
  </si>
  <si>
    <t>Core Department and Agencies</t>
  </si>
  <si>
    <t>Departmental 
Group</t>
  </si>
  <si>
    <t>Total Number of Losses</t>
  </si>
  <si>
    <t>Total Value of Losses £'000</t>
  </si>
  <si>
    <t>Details of Losses over £300,000</t>
  </si>
  <si>
    <t>Write off historic expenditure on DII(F) Official and Secret Installation at RAF Wyton and Cyber Ranges used for Exercises.</t>
  </si>
  <si>
    <t>Write off of unsupported balances in DIO</t>
  </si>
  <si>
    <t>Write off historic expenditure sitting on Asset under Construction and Asset RACs</t>
  </si>
  <si>
    <t>Write off historic expenditure on minor IT equipment / Laptop assets procured for use on PJHQ exercises.</t>
  </si>
  <si>
    <t>DER Income repayment – Defence Academy</t>
  </si>
  <si>
    <t xml:space="preserve">Combat Systems Write off of unsupportable Opening Balance </t>
  </si>
  <si>
    <t>COS HLB legacy accrual write-off</t>
  </si>
  <si>
    <t>Cash Control Account write off</t>
  </si>
  <si>
    <t>Bookkeeping Adjustments</t>
  </si>
  <si>
    <t>HMS Quorn withdrawn from service</t>
  </si>
  <si>
    <t>Cessation of a project to procure a new information system</t>
  </si>
  <si>
    <t>Cancellation of project due to technical difficulties.</t>
  </si>
  <si>
    <t>Estate Optimisation Technical Studies Scope Change</t>
  </si>
  <si>
    <t>Prince of Wales Ship Landing Platform Helicopter conversion cancellation</t>
  </si>
  <si>
    <t>IT Conferencing Assets write-off</t>
  </si>
  <si>
    <t>Constructive Losses</t>
  </si>
  <si>
    <t>Stores losses of equipment</t>
  </si>
  <si>
    <t>Challenger 2 of the Royal Tank Regiment Misfire/Gun malfunction incident</t>
  </si>
  <si>
    <t>Closure of Multi-Platform Support Unit material accounts</t>
  </si>
  <si>
    <t>Loss of Flank Array</t>
  </si>
  <si>
    <t>Stores Losses</t>
  </si>
  <si>
    <t xml:space="preserve"> </t>
  </si>
  <si>
    <t>Access Type 6 RFD+ Service withdrawal</t>
  </si>
  <si>
    <t>Fruitless Payments</t>
  </si>
  <si>
    <t>Overseas Personnel Support</t>
  </si>
  <si>
    <t>Write-off of uncharged utilities in relation to Portsmouth Naval Base Property Trust</t>
  </si>
  <si>
    <t>Claims Abandoned or Waived</t>
  </si>
  <si>
    <t>TOTAL CLOSED CASES OVER £300,000</t>
  </si>
  <si>
    <t>Details of closed cases over £300,000:</t>
  </si>
  <si>
    <t>Cases</t>
  </si>
  <si>
    <t>Watchkeeper (WK044) Unmanned Aerial System</t>
  </si>
  <si>
    <t>Investigation into loss of image intensifier tubes</t>
  </si>
  <si>
    <t>Cancellation of equipment procurement programmes associated with the results of the Integrated Review of Security, Defence, Development and Foreign Policy</t>
  </si>
  <si>
    <t>Sentry Initial Fleet Reduction</t>
  </si>
  <si>
    <t>Husky Command Vehicle fleet reduction (Fleet Optimisation Programme)</t>
  </si>
  <si>
    <t>HMS Atherstone withdrawal from service</t>
  </si>
  <si>
    <t>E7 Wedgetail initial fleet reduction</t>
  </si>
  <si>
    <t xml:space="preserve">BATCIS Falcon in Service Asset Reduction </t>
  </si>
  <si>
    <t>Defence Geospatial Services Withdrawal</t>
  </si>
  <si>
    <t>MAB Asset Under Construction Write off</t>
  </si>
  <si>
    <t>Panther Command Vehicle fleet reduction (Fleet Optimisation Programme)</t>
  </si>
  <si>
    <t>Claims Waived or Abandoned</t>
  </si>
  <si>
    <t>Overpayment Claim Abandoned</t>
  </si>
  <si>
    <t>TOTAL ADVANCE NOTIFICATIONS OVER £300,000</t>
  </si>
  <si>
    <t>Details of Special Payments</t>
  </si>
  <si>
    <t>Advance Notifications of over £300,000</t>
  </si>
  <si>
    <t>Extra Gratia Payments</t>
  </si>
  <si>
    <t>Charge from the Norwegian Defence Dept for Accommodation</t>
  </si>
  <si>
    <t>Interest on Late Payments</t>
  </si>
  <si>
    <t>Total Number of Special Payments</t>
  </si>
  <si>
    <t>Total Value of Special Payments £'000</t>
  </si>
  <si>
    <t>Details of Special Payments over £300,000</t>
  </si>
  <si>
    <t>Negotiated Settlement of Contractual Claim</t>
  </si>
  <si>
    <t>Employment Tribunal Claim</t>
  </si>
  <si>
    <t>Salvage claim against HMS Dragon</t>
  </si>
  <si>
    <t>Special Severance Payments</t>
  </si>
  <si>
    <t>Analysis of Special Severance Payments</t>
  </si>
  <si>
    <t>(to the nearest £1,000)</t>
  </si>
  <si>
    <t>Maximum Payment</t>
  </si>
  <si>
    <t>Median Payment</t>
  </si>
  <si>
    <t>Minimum Payment</t>
  </si>
  <si>
    <t>Gifts</t>
  </si>
  <si>
    <t>128 Gifts with a total value of £1.84 million (to the nearest £1,000) were made during the year.</t>
  </si>
  <si>
    <t>The following gift over £300,000 was identified during the year.</t>
  </si>
  <si>
    <t>Four former Royal Navy Historic Flight aircraft, associated spare parts and support equipment to Fly Navy Heritage Trust</t>
  </si>
  <si>
    <t>Annex A</t>
  </si>
  <si>
    <t>Statement of Approved Maximum Armed Forces Numbers</t>
  </si>
  <si>
    <t>Maximum Numbers of Personnel to be Maintained for Services with the Armed Forces</t>
  </si>
  <si>
    <t>Numbers Voted by the House of Commons</t>
  </si>
  <si>
    <t>Maximum Numbers Maintained</t>
  </si>
  <si>
    <t>Peak Dates</t>
  </si>
  <si>
    <t>Naval Service</t>
  </si>
  <si>
    <t>Royal Navy</t>
  </si>
  <si>
    <t>Officers</t>
  </si>
  <si>
    <t>Men and Women</t>
  </si>
  <si>
    <t>Aggregate</t>
  </si>
  <si>
    <t>Royal Marines</t>
  </si>
  <si>
    <t>Army Service</t>
  </si>
  <si>
    <t>Army (other than Services below)</t>
  </si>
  <si>
    <t>Commonwealth, Colonial,&amp;c., troops abroad and Gurkhas</t>
  </si>
  <si>
    <t>Air Force Service</t>
  </si>
  <si>
    <t>Royal Air Force</t>
  </si>
  <si>
    <t>Maximum numbers of personnel to be maintained for service with the Reserve Armed Forces: </t>
  </si>
  <si>
    <t>Reserve Naval and Marine Services</t>
  </si>
  <si>
    <t>Royal Fleet Reserve (Naval Officers and Ratings)</t>
  </si>
  <si>
    <t>Royal Fleet Reserve (Marine Officers and Marines)</t>
  </si>
  <si>
    <t>Royal Naval Reserve</t>
  </si>
  <si>
    <t>Royal Marine Reserve</t>
  </si>
  <si>
    <t>Table Note 4</t>
  </si>
  <si>
    <t>Royal Naval Reserve (List 7)</t>
  </si>
  <si>
    <t>Reserve Land Forces</t>
  </si>
  <si>
    <t>Army Regular Reserve</t>
  </si>
  <si>
    <t>Army Reserve</t>
  </si>
  <si>
    <t>Reserve Air Forces</t>
  </si>
  <si>
    <t>Royal Air Force Reserve</t>
  </si>
  <si>
    <t>Royal Auxiliary Air Force</t>
  </si>
  <si>
    <t>Maximum numbers of personnel to be maintained for service as special members of the Reserve Forces:</t>
  </si>
  <si>
    <t>Special Members of The Reserve Naval Forces</t>
  </si>
  <si>
    <t>Special Members of The Reserve Land Forces</t>
  </si>
  <si>
    <t>Table Note 3</t>
  </si>
  <si>
    <t>~</t>
  </si>
  <si>
    <t>Special Members of The Reserve Air Forces</t>
  </si>
  <si>
    <t>1. The figures for Maximum Numbers Maintained have been rounded to the nearest 10, with numbers ending in 5 being rounded to the</t>
  </si>
  <si>
    <t>nearest multiple of 20 to prevent systematic bias.</t>
  </si>
  <si>
    <t>2. Totals and sub-totals have been rounded separately and so may not equal the sum of their rounded parts.</t>
  </si>
  <si>
    <t>~denotes 5 or fewer.</t>
  </si>
  <si>
    <t>3. Strength has been zero for the whole time period.</t>
  </si>
  <si>
    <t>4. Strength has been more than two months at the highest level.</t>
  </si>
  <si>
    <t>Annex B</t>
  </si>
  <si>
    <t>Sponsorship Arrangements over £5,000</t>
  </si>
  <si>
    <t xml:space="preserve">Activity </t>
  </si>
  <si>
    <t xml:space="preserve">Name of Sponsor </t>
  </si>
  <si>
    <t>Sponsor Contribution  
£ excluding VAT</t>
  </si>
  <si>
    <t>AI Fest</t>
  </si>
  <si>
    <t>Northrop Grumman UK Ltd</t>
  </si>
  <si>
    <t>Rowden Technologies Ltd</t>
  </si>
  <si>
    <t>Deloitte MCS Limited</t>
  </si>
  <si>
    <t xml:space="preserve">Battle of Britain Memorial Flight </t>
  </si>
  <si>
    <t>Griffin Military &amp; Diplomatic</t>
  </si>
  <si>
    <t>RAF Falcons Parachute Display</t>
  </si>
  <si>
    <t>Summit Air</t>
  </si>
  <si>
    <t>Annex D</t>
  </si>
  <si>
    <t xml:space="preserve">Energy and Carbon Emmissions Data </t>
  </si>
  <si>
    <t>Greenhouse Gas Emissions</t>
  </si>
  <si>
    <t>2009/10</t>
  </si>
  <si>
    <t>2018/19</t>
  </si>
  <si>
    <t>2019/20</t>
  </si>
  <si>
    <t>2020/21</t>
  </si>
  <si>
    <t>Non-Financial Indicators 
tCO2e 000’s</t>
  </si>
  <si>
    <t>Total emissions for scopes 1, 2 (Estate) plus Business Travel</t>
  </si>
  <si>
    <t>Totals emissions for scopes 1, 2 (Capability)</t>
  </si>
  <si>
    <t>Total emissions for scopes 1, 2 plus Business Travel</t>
  </si>
  <si>
    <t>Related Energy Consumption 
KWh 000’s </t>
  </si>
  <si>
    <t>Electricity: Non-renewable</t>
  </si>
  <si>
    <t>Electricity: Renewable</t>
  </si>
  <si>
    <t>Gas</t>
  </si>
  <si>
    <t>LPG</t>
  </si>
  <si>
    <t>Other</t>
  </si>
  <si>
    <t>Related Equipment Energy Consumption 
Litres 000’s</t>
  </si>
  <si>
    <t>Aviation Fuel</t>
  </si>
  <si>
    <t>Ground Fuel</t>
  </si>
  <si>
    <t>Maritime Fuel</t>
  </si>
  <si>
    <t>Petrol</t>
  </si>
  <si>
    <t>Financial Indicators 
£000’s </t>
  </si>
  <si>
    <t>Expenditure on energy</t>
  </si>
  <si>
    <t xml:space="preserve">Expenditure on GCOF offsets </t>
  </si>
  <si>
    <t>Expenditure on official business travel</t>
  </si>
  <si>
    <t>Expenditure on equipment energy (fuel)</t>
  </si>
  <si>
    <t>Normalisation</t>
  </si>
  <si>
    <t>Total scopes 1, 2 &amp; 3 - tCO2e 000</t>
  </si>
  <si>
    <t>Defence total Spend £000’s</t>
  </si>
  <si>
    <t>Normalisation - Scope 1 &amp; Scope 2 emissions '000 / budget '000</t>
  </si>
  <si>
    <t>Annex E</t>
  </si>
  <si>
    <t>Water and Waste Data</t>
  </si>
  <si>
    <t>Water Data</t>
  </si>
  <si>
    <t>Water</t>
  </si>
  <si>
    <t>Non-Financial Indicators  
000’s m3</t>
  </si>
  <si>
    <t>Water consumption (office estate)</t>
  </si>
  <si>
    <t>Per Full Time Equivalent</t>
  </si>
  <si>
    <r>
      <t xml:space="preserve">9 </t>
    </r>
    <r>
      <rPr>
        <vertAlign val="subscript"/>
        <sz val="12"/>
        <color rgb="FF000000"/>
        <rFont val="Arial"/>
        <family val="2"/>
      </rPr>
      <t>1</t>
    </r>
  </si>
  <si>
    <t>Water consumption (office &amp; non-office estate)</t>
  </si>
  <si>
    <t>Financial Indicators £000’s</t>
  </si>
  <si>
    <t>Water supply costs (whole estate)</t>
  </si>
  <si>
    <t>Department total spend £000’s</t>
  </si>
  <si>
    <r>
      <t>Normalisation - consumption m</t>
    </r>
    <r>
      <rPr>
        <vertAlign val="superscript"/>
        <sz val="12"/>
        <color rgb="FF000000"/>
        <rFont val="Arial"/>
        <family val="2"/>
      </rPr>
      <t>3</t>
    </r>
    <r>
      <rPr>
        <sz val="12"/>
        <color rgb="FF000000"/>
        <rFont val="Arial"/>
        <family val="2"/>
      </rPr>
      <t xml:space="preserve"> 000 / budget £000’s</t>
    </r>
  </si>
  <si>
    <t xml:space="preserve">WASTE </t>
  </si>
  <si>
    <t xml:space="preserve">2018/19 </t>
  </si>
  <si>
    <t>Non-Financial Indicators 
tonnes 000’s </t>
  </si>
  <si>
    <t xml:space="preserve">Total waste </t>
  </si>
  <si>
    <t>Hazardous waste</t>
  </si>
  <si>
    <t>Non-hazardous waste</t>
  </si>
  <si>
    <t>Landfill</t>
  </si>
  <si>
    <t>Reused/Recycled</t>
  </si>
  <si>
    <t>Composted</t>
  </si>
  <si>
    <t>Incinerated with energy recovery</t>
  </si>
  <si>
    <t>Incinerated without energy recovery</t>
  </si>
  <si>
    <t xml:space="preserve">Total disposal cost </t>
  </si>
  <si>
    <t>Not known</t>
  </si>
  <si>
    <t>Not Known</t>
  </si>
  <si>
    <t>Normalisation - waste generated tonnes 000’s/ total spend £000’s</t>
  </si>
  <si>
    <t>Consolidated Statements of Comprehensive Net Expenditure
(SoCNE) for the year ended 31 March 2021</t>
  </si>
  <si>
    <t>Core Department  &amp; Agencies</t>
  </si>
  <si>
    <t>Income from provision of supplies and services</t>
  </si>
  <si>
    <t>Other income</t>
  </si>
  <si>
    <t>Total income</t>
  </si>
  <si>
    <t>Staff costs</t>
  </si>
  <si>
    <t>Purchase of goods and services</t>
  </si>
  <si>
    <r>
      <t>Depreciation, impairment, write-(ons) / offs and disposals</t>
    </r>
    <r>
      <rPr>
        <vertAlign val="superscript"/>
        <sz val="9"/>
        <color rgb="FF000000"/>
        <rFont val="Arial"/>
        <family val="2"/>
      </rPr>
      <t>1</t>
    </r>
  </si>
  <si>
    <r>
      <t>Provision expense</t>
    </r>
    <r>
      <rPr>
        <vertAlign val="superscript"/>
        <sz val="9"/>
        <color rgb="FF000000"/>
        <rFont val="Arial"/>
        <family val="2"/>
      </rPr>
      <t>1</t>
    </r>
  </si>
  <si>
    <t>War pensions / benefits</t>
  </si>
  <si>
    <r>
      <t>Other expenditure</t>
    </r>
    <r>
      <rPr>
        <vertAlign val="superscript"/>
        <sz val="9"/>
        <color rgb="FF000000"/>
        <rFont val="Arial"/>
        <family val="2"/>
      </rPr>
      <t>1</t>
    </r>
  </si>
  <si>
    <t>Total operating expenditure</t>
  </si>
  <si>
    <t>Net operating expenditure</t>
  </si>
  <si>
    <r>
      <t>Finance expense</t>
    </r>
    <r>
      <rPr>
        <vertAlign val="superscript"/>
        <sz val="9"/>
        <rFont val="Arial"/>
        <family val="2"/>
      </rPr>
      <t>1</t>
    </r>
  </si>
  <si>
    <t>Net expenditure for the year</t>
  </si>
  <si>
    <t>Non-operating gain on the transfer of IMS to the Department</t>
  </si>
  <si>
    <t>Net expenditure for the year including the non-operating gain on the transfer of IMS to the Department</t>
  </si>
  <si>
    <t>Other Comprehensive Expenditure</t>
  </si>
  <si>
    <t>Net (gain) or loss on:</t>
  </si>
  <si>
    <t>revaluation of property, plant and equipment</t>
  </si>
  <si>
    <t>revaluation of intangible assets</t>
  </si>
  <si>
    <t>revaluation of assets held for sale</t>
  </si>
  <si>
    <t>revaluation of pensions</t>
  </si>
  <si>
    <t>revaluation of capitalised decommissioning liabilities</t>
  </si>
  <si>
    <t>assets written-off or written-on or transferred in</t>
  </si>
  <si>
    <t>Comprehensive
Net Expenditure for the Year</t>
  </si>
  <si>
    <t xml:space="preserve">1.  From 2020-21 the format of the SoCNE has been changed to: separately identify 'Provision expense' (some expenses previously included as provisions expenses are now disclosed as 'Other expenditure'); report 'Finance expense' (e.g. bank interest and interest on loans, leases and Service Concession Arrangements) as a cost outside operating expenditure and to reclassify some expenditure from Other to write-off of assets. </t>
  </si>
  <si>
    <t>Consolidated Statements of Financial Position (SoFP)
as at 31 March 2021</t>
  </si>
  <si>
    <t>31 March 2021</t>
  </si>
  <si>
    <t>31 March 2020</t>
  </si>
  <si>
    <t>Non-current assets</t>
  </si>
  <si>
    <t>Intangible assets</t>
  </si>
  <si>
    <t>Property, plant and equipment</t>
  </si>
  <si>
    <t>6</t>
  </si>
  <si>
    <t>Retirement benefit scheme assets</t>
  </si>
  <si>
    <t>Financial assets</t>
  </si>
  <si>
    <t>Receivables due after more than one year</t>
  </si>
  <si>
    <t>Total non-current assets</t>
  </si>
  <si>
    <t>Current assets</t>
  </si>
  <si>
    <t>Non-current assets held for sale</t>
  </si>
  <si>
    <t>Inventories</t>
  </si>
  <si>
    <t>Receivables due within one year</t>
  </si>
  <si>
    <t>Cash at bank and in hand</t>
  </si>
  <si>
    <t>Total current assets</t>
  </si>
  <si>
    <t>Total assets</t>
  </si>
  <si>
    <t>Current liabilities</t>
  </si>
  <si>
    <t>Payables due within one year</t>
  </si>
  <si>
    <t>Provisions due within one year</t>
  </si>
  <si>
    <t>Financial liabilities</t>
  </si>
  <si>
    <t>Total current liabilities</t>
  </si>
  <si>
    <t>Total assets less current liabilities</t>
  </si>
  <si>
    <t>Non-current liabilities</t>
  </si>
  <si>
    <t>Provisions due after one year</t>
  </si>
  <si>
    <t>Retirement benefit scheme liabilities</t>
  </si>
  <si>
    <t>Payables due after more than one year</t>
  </si>
  <si>
    <t>Total non-current liabilities</t>
  </si>
  <si>
    <r>
      <t>Total assets less total liabilities</t>
    </r>
    <r>
      <rPr>
        <b/>
        <vertAlign val="superscript"/>
        <sz val="9"/>
        <color rgb="FF000000"/>
        <rFont val="Arial"/>
        <family val="2"/>
      </rPr>
      <t>1</t>
    </r>
  </si>
  <si>
    <t>Taxpayers’ equity and other reserves</t>
  </si>
  <si>
    <t>General fund</t>
  </si>
  <si>
    <t>Revaluation reserve</t>
  </si>
  <si>
    <t>Arm's Length Bodies' reserves</t>
  </si>
  <si>
    <t>Total equity</t>
  </si>
  <si>
    <r>
      <t>1.  The value of assets and liabilities accounted for under leases is understated because contracts, particularly strategic procurement arrangements with key contractors, have not been assessed under IAS 17. Further details of the Department's application of IAS 17 are set out in Note 1 to the accounts - Accounting Policies; specifically notes</t>
    </r>
    <r>
      <rPr>
        <sz val="9"/>
        <color rgb="FFFF0000"/>
        <rFont val="Arial"/>
        <family val="2"/>
      </rPr>
      <t xml:space="preserve"> </t>
    </r>
    <r>
      <rPr>
        <sz val="9"/>
        <rFont val="Arial"/>
        <family val="2"/>
      </rPr>
      <t>1.44 to 1.47.</t>
    </r>
  </si>
  <si>
    <t>Consolidated Statements of Cash Flows (SoCF)</t>
  </si>
  <si>
    <t>for the year ended 31 March 2021</t>
  </si>
  <si>
    <t>Cash flows from operating activities</t>
  </si>
  <si>
    <r>
      <t>Adjustments for non-cash transactions</t>
    </r>
    <r>
      <rPr>
        <vertAlign val="superscript"/>
        <sz val="9"/>
        <color rgb="FF000000"/>
        <rFont val="Arial"/>
        <family val="2"/>
      </rPr>
      <t>1</t>
    </r>
  </si>
  <si>
    <t>Movement in trade and other receivables</t>
  </si>
  <si>
    <t>SoFP</t>
  </si>
  <si>
    <t>Adjustment for movements on receivables relating to items not passing through operating costs</t>
  </si>
  <si>
    <t>Movement in net inventories and financial assets held for sale</t>
  </si>
  <si>
    <t>Movement in trade payables</t>
  </si>
  <si>
    <t>Adjustment for movements in payables relating to items not passing through operating costs</t>
  </si>
  <si>
    <t>Dividends and equity repayments</t>
  </si>
  <si>
    <t>Realised (gain) or loss on derivatives</t>
  </si>
  <si>
    <t>Net cash outflow from operating activities</t>
  </si>
  <si>
    <t>Cash flows from investing activities</t>
  </si>
  <si>
    <r>
      <t>Purchase of property, plant and equipment</t>
    </r>
    <r>
      <rPr>
        <vertAlign val="superscript"/>
        <sz val="9"/>
        <rFont val="Arial"/>
        <family val="2"/>
      </rPr>
      <t>2</t>
    </r>
  </si>
  <si>
    <r>
      <t>Purchase of intangible assets</t>
    </r>
    <r>
      <rPr>
        <vertAlign val="superscript"/>
        <sz val="9"/>
        <rFont val="Arial"/>
        <family val="2"/>
      </rPr>
      <t>2</t>
    </r>
  </si>
  <si>
    <t>5</t>
  </si>
  <si>
    <r>
      <t>Adjustment for non-cash movements relating to PPE and intangibles</t>
    </r>
    <r>
      <rPr>
        <vertAlign val="superscript"/>
        <sz val="9"/>
        <rFont val="Arial"/>
        <family val="2"/>
      </rPr>
      <t>2</t>
    </r>
  </si>
  <si>
    <t>Proceeds on disposal of property, plant and equipment</t>
  </si>
  <si>
    <t>Dividends, equity repayments and other income from investments</t>
  </si>
  <si>
    <t>Recognition of cash balance on absorption of a new ALB</t>
  </si>
  <si>
    <t>Net cash outflow from investing activities</t>
  </si>
  <si>
    <t>Cash flows from financing activities</t>
  </si>
  <si>
    <t>Consolidated Fund (Supply) - current year</t>
  </si>
  <si>
    <t>Repayment of loans from the National Loans Fund</t>
  </si>
  <si>
    <t>Capital element of payments in respect of finance leases and Service Concession Arrangements</t>
  </si>
  <si>
    <t>Movement on collaborative projects</t>
  </si>
  <si>
    <t>Net financing</t>
  </si>
  <si>
    <t>Net increase or (decrease) in cash and cash equivalents in the period before adjustment for payments to the Consolidated Fund</t>
  </si>
  <si>
    <t>Payment of amounts due to the Consolidated Fund</t>
  </si>
  <si>
    <t>Net increase or (decrease) in cash and cash equivalents in the period after adjustment for payments to the Consolidated Fund</t>
  </si>
  <si>
    <t>Cash and cash equivalents at the beginning of the period</t>
  </si>
  <si>
    <t>Cash and cash equivalents at the end of the period</t>
  </si>
  <si>
    <t>1.  The main drivers of the adjustment for non-cash transactions in 2020-21 are: depreciation and amortisation on non-current assets of -£7.5 billion, a -£1.2 billion change in provisions and -£1.5 billion impairments to non-current assets.  The main driver in 2019-20  was depreciation and amortisation of -£7.2billion.</t>
  </si>
  <si>
    <t>2.  There has been a change in the classification of write-ons in both the Property, Plant and Equipment and the Intangible Asset notes, resulting in a change in the comparative figures in the SOCF.  See Notes 5 and 6 for details.</t>
  </si>
  <si>
    <t>Consolidated Statements of Changes in Taxpayers’ Equity (SoCiTE)</t>
  </si>
  <si>
    <t xml:space="preserve">Core Department and Agencies </t>
  </si>
  <si>
    <t>Taxpayers Equity
£M</t>
  </si>
  <si>
    <t>Total
Reserves
£M</t>
  </si>
  <si>
    <t>Balance at 31 March 2019</t>
  </si>
  <si>
    <t>Parliamentary Funding - drawn down in-year</t>
  </si>
  <si>
    <t>SoCF</t>
  </si>
  <si>
    <t>Parliamentary Funding - deemed funding</t>
  </si>
  <si>
    <t>Parliamentary Funding - Supply payable</t>
  </si>
  <si>
    <t>Gain on the transfer by absorption of IMS</t>
  </si>
  <si>
    <t>Non-cash charge - auditors remuneration</t>
  </si>
  <si>
    <t>4.5</t>
  </si>
  <si>
    <t>Other net comprehensive expenditure</t>
  </si>
  <si>
    <t>Net gain or (loss) on:</t>
  </si>
  <si>
    <t>Transfers between reserves</t>
  </si>
  <si>
    <t>Balance at 31 March 2020</t>
  </si>
  <si>
    <t>Balance at 31 March 2021</t>
  </si>
  <si>
    <t>1.  The General Fund represents the total assets less liabilities of the Department, to the extent that the total is not represented by other reserves and financing items. The Revaluation Reserve reflects the change in asset values that have not been recognised as income or expenditure. The total of the Arm’s Length Bodies’ reserves includes general fund and revalued items but these are not shown separately as the detail is not considered material.</t>
  </si>
  <si>
    <t>2.  Segmental Analysis</t>
  </si>
  <si>
    <t xml:space="preserve">
2020-21</t>
  </si>
  <si>
    <t xml:space="preserve">
2019-20</t>
  </si>
  <si>
    <t>Resource and Capital Outturn Reviewed by the Board</t>
  </si>
  <si>
    <t xml:space="preserve">   Royal Navy</t>
  </si>
  <si>
    <t xml:space="preserve">   Army</t>
  </si>
  <si>
    <t xml:space="preserve">   Royal Air Force</t>
  </si>
  <si>
    <t xml:space="preserve">   Strategic Command</t>
  </si>
  <si>
    <t xml:space="preserve">   Defence Equipment &amp; Support</t>
  </si>
  <si>
    <t xml:space="preserve">   Defence Infrastructure Organisation</t>
  </si>
  <si>
    <r>
      <t xml:space="preserve">   Head Office and Enabling Organisations</t>
    </r>
    <r>
      <rPr>
        <vertAlign val="superscript"/>
        <sz val="10"/>
        <rFont val="Arial"/>
        <family val="2"/>
      </rPr>
      <t>1</t>
    </r>
  </si>
  <si>
    <t xml:space="preserve">   Defence Nuclear Organisation</t>
  </si>
  <si>
    <t xml:space="preserve">   Strategic Programme</t>
  </si>
  <si>
    <t xml:space="preserve">   Unallocated Equipment Plan</t>
  </si>
  <si>
    <t xml:space="preserve">   War Pension Benefits</t>
  </si>
  <si>
    <t>Sub total of Resource and Capital reviewed by the Board during the financial year</t>
  </si>
  <si>
    <t>Outturn (Resource and Capital) for Cost of Operations (excluding depreciation, impairments, provisions)</t>
  </si>
  <si>
    <t xml:space="preserve">Balance of Resource and Capital Outturn (depreciation, impairment, provisions, Annually Managed Expenditure (AME) and Arm's Length Bodies) </t>
  </si>
  <si>
    <t>Total Resource and Capital Outturn (See Statement of Outturn against Parliamentary Supply (SOPS))</t>
  </si>
  <si>
    <t>Reconciliation to Net Expenditure:</t>
  </si>
  <si>
    <t>Adjustment: for items included in Net Resource Outturn but not included in Net Operating Costs (see SOPS Note 2)</t>
  </si>
  <si>
    <t>Adjustment for capital expenditure not included in Net Expenditure (see SOPS Note 1.2)</t>
  </si>
  <si>
    <t>Total Departmental Net Expenditure (See Statement of Comprehensive Net Expenditure)</t>
  </si>
  <si>
    <t xml:space="preserve">1.  Includes: Dstl, DECA and organisations delivering services such as HR, payroll, and policing.  </t>
  </si>
  <si>
    <t>Equipment Plan Outturn</t>
  </si>
  <si>
    <t>Equipment Plan - Resource Outturn</t>
  </si>
  <si>
    <t xml:space="preserve">Equipment Plan - Total Resource Outturn </t>
  </si>
  <si>
    <t>Equipment Plan - Capital Outturn</t>
  </si>
  <si>
    <t xml:space="preserve">Equipment Plan - Total Capital Outturn </t>
  </si>
  <si>
    <t>Infrastructure Plan Outturn</t>
  </si>
  <si>
    <t>Infrastructure Plan - Resource Outturn</t>
  </si>
  <si>
    <t xml:space="preserve">   Defence Equipment &amp; Support </t>
  </si>
  <si>
    <t xml:space="preserve">Infrastructure Plan - Total Resource Outturn </t>
  </si>
  <si>
    <t>Infrastructure Plan - Capital Outturn</t>
  </si>
  <si>
    <t xml:space="preserve">Infrastructure Plan - Total Capital Outturn </t>
  </si>
  <si>
    <t>3.  Income</t>
  </si>
  <si>
    <r>
      <t>Receipts - revenue from contracts with customers</t>
    </r>
    <r>
      <rPr>
        <vertAlign val="superscript"/>
        <sz val="9"/>
        <color rgb="FF000000"/>
        <rFont val="Arial"/>
        <family val="2"/>
      </rPr>
      <t xml:space="preserve"> </t>
    </r>
  </si>
  <si>
    <t>Receipts – supplies and services</t>
  </si>
  <si>
    <t xml:space="preserve">Receipts – NATO/UN/US Forces/Foreign Governments                    </t>
  </si>
  <si>
    <t>Receipts from sale of fuel</t>
  </si>
  <si>
    <t xml:space="preserve">Rental income – property </t>
  </si>
  <si>
    <t>Sub total - Income from provision of supplies and services</t>
  </si>
  <si>
    <t>Income Other - receipts personnel</t>
  </si>
  <si>
    <t>Income Other - proceeds from the sale of property, plant, equipment and intangible assets</t>
  </si>
  <si>
    <t>Income Other - including: dividends, donated assets, ALBs' income, commercial exploitation levies and sundry sales</t>
  </si>
  <si>
    <t xml:space="preserve">Total Income </t>
  </si>
  <si>
    <t>4.  Expenditure</t>
  </si>
  <si>
    <t>4.1 Staff costs</t>
  </si>
  <si>
    <r>
      <t>Staff costs comprise</t>
    </r>
    <r>
      <rPr>
        <vertAlign val="superscript"/>
        <sz val="9"/>
        <color theme="1"/>
        <rFont val="Arial"/>
        <family val="2"/>
      </rPr>
      <t xml:space="preserve">1,2 </t>
    </r>
    <r>
      <rPr>
        <sz val="9"/>
        <color theme="1"/>
        <rFont val="Arial"/>
        <family val="2"/>
      </rPr>
      <t>:</t>
    </r>
  </si>
  <si>
    <t>Salaries and wages</t>
  </si>
  <si>
    <t>Social security costs</t>
  </si>
  <si>
    <t>Pension costs</t>
  </si>
  <si>
    <t>Redundancy and severance payments</t>
  </si>
  <si>
    <t>Paid to:</t>
  </si>
  <si>
    <t>Civilian</t>
  </si>
  <si>
    <t xml:space="preserve">1.  Expenditure by Arm's Length Bodies is classified as: staff costs, depreciation, write-off of PPE, or Other expenditure-administrative costs.  Further details of income and expenditure by ALBs is at Annex F. </t>
  </si>
  <si>
    <t xml:space="preserve">2.  Information on staff numbers, exit packages and other relevant disclosures (including relating to Ministers), is included in the Remuneration and Staff Report in the Accountability Report. </t>
  </si>
  <si>
    <t>Note 4.2   Purchase of Goods and Services</t>
  </si>
  <si>
    <t>Equipment management:</t>
  </si>
  <si>
    <t>Equipment support - owned equipment</t>
  </si>
  <si>
    <t>Contractor logistic and operational equipment support contracts</t>
  </si>
  <si>
    <t>Equipment support - under Service Concession Arrangements</t>
  </si>
  <si>
    <t>Equipment support - equipment under finance lease</t>
  </si>
  <si>
    <t>Payments under operating leases - plant &amp; equipment</t>
  </si>
  <si>
    <t>Plant and equipment under Service Concession Arrangements</t>
  </si>
  <si>
    <t>Estate management:</t>
  </si>
  <si>
    <t>Property management</t>
  </si>
  <si>
    <t>Property management under Service Concession Arrangements</t>
  </si>
  <si>
    <t>Utilities</t>
  </si>
  <si>
    <t>Accommodation charges</t>
  </si>
  <si>
    <t>Payments under operating leases - other</t>
  </si>
  <si>
    <t>Defence housing costs under finance leases</t>
  </si>
  <si>
    <t>Inventory:</t>
  </si>
  <si>
    <t>Inventory consumption</t>
  </si>
  <si>
    <t>Fuel consumption</t>
  </si>
  <si>
    <t>Information Technology and communications:</t>
  </si>
  <si>
    <t>IT and telecommunications</t>
  </si>
  <si>
    <t>IT and telecommunications under Service Concession Arrangements</t>
  </si>
  <si>
    <t>Transport and Travel:</t>
  </si>
  <si>
    <t>Cost of travel, subsistence, relocation, and movement of stores and equipment</t>
  </si>
  <si>
    <t>Transport under Service Concession Arrangements</t>
  </si>
  <si>
    <t>Other costs:</t>
  </si>
  <si>
    <t>Research and development</t>
  </si>
  <si>
    <t>Professional fees</t>
  </si>
  <si>
    <t>Training, safety and welfare</t>
  </si>
  <si>
    <t>Note 4.3  Depreciation, impairment, write-(ons), write-offs and disposals</t>
  </si>
  <si>
    <r>
      <t>Depreciation of property, plant and equipment (PPE)</t>
    </r>
    <r>
      <rPr>
        <vertAlign val="superscript"/>
        <sz val="9"/>
        <color rgb="FF000000"/>
        <rFont val="Arial"/>
        <family val="2"/>
      </rPr>
      <t>2</t>
    </r>
  </si>
  <si>
    <t>Amortisation of intangible assets</t>
  </si>
  <si>
    <r>
      <t>Impairments -intangible assets, property, plant and equipment  and assets held for sale</t>
    </r>
    <r>
      <rPr>
        <vertAlign val="superscript"/>
        <sz val="9"/>
        <color rgb="FF000000"/>
        <rFont val="Arial"/>
        <family val="2"/>
      </rPr>
      <t>1,4</t>
    </r>
  </si>
  <si>
    <r>
      <t>Impairment reversals  - intangible assets, property, plant and equipment  and assets held for sale</t>
    </r>
    <r>
      <rPr>
        <vertAlign val="superscript"/>
        <sz val="9"/>
        <color rgb="FF000000"/>
        <rFont val="Arial"/>
        <family val="2"/>
      </rPr>
      <t>1</t>
    </r>
  </si>
  <si>
    <r>
      <t>Adjustments to capital projects, inventory and bad debts</t>
    </r>
    <r>
      <rPr>
        <vertAlign val="superscript"/>
        <sz val="9"/>
        <color rgb="FF000000"/>
        <rFont val="Arial"/>
        <family val="2"/>
      </rPr>
      <t>1,3</t>
    </r>
  </si>
  <si>
    <t>Non-cash cost of disposal of property, plant and equipment and intangible assets</t>
  </si>
  <si>
    <r>
      <t>Net movement in intangible and property, plant and equipment assets written-on and written-off</t>
    </r>
    <r>
      <rPr>
        <vertAlign val="superscript"/>
        <sz val="9"/>
        <color rgb="FF000000"/>
        <rFont val="Arial"/>
        <family val="2"/>
      </rPr>
      <t>1,4</t>
    </r>
  </si>
  <si>
    <t>1.  As a result of a review of write-ons and write-offs the classification between intangible &amp; PPE  and other write-ons and write-offs has been adjusted.  In addition impairments and impairment reversals are now shown on separate lines.  Following these reorgaisations the comparator figures for 2019-20 have also been realigned.</t>
  </si>
  <si>
    <t xml:space="preserve">2.  Expenditure by Arm's Length Bodies is classified as: staff costs, depreciation, write-off of PPE, or Other expenditure-administrative costs.  Further details of income and expenditure by ALBs is at Annex F. </t>
  </si>
  <si>
    <t>3.  Further details of inventory adjustments are at Note 8.3.</t>
  </si>
  <si>
    <t xml:space="preserve">4.  The Integrated Review published in March 2021 has resulted in impairments to intangible and PPE assets of £1,440 million and write-offs to intangible and PPE assets of £546 million being recorded in the accounts. </t>
  </si>
  <si>
    <t>4.4  Provision expense</t>
  </si>
  <si>
    <t xml:space="preserve">
Core Department &amp; Agencies</t>
  </si>
  <si>
    <t xml:space="preserve">
Departmental Group</t>
  </si>
  <si>
    <t>Increase or (decrease) in :</t>
  </si>
  <si>
    <r>
      <t>Nuclear provisions</t>
    </r>
    <r>
      <rPr>
        <vertAlign val="superscript"/>
        <sz val="9"/>
        <color rgb="FF000000"/>
        <rFont val="Arial"/>
        <family val="2"/>
      </rPr>
      <t>2</t>
    </r>
  </si>
  <si>
    <t>Other provisions</t>
  </si>
  <si>
    <t>Unwinding of discount on provisions</t>
  </si>
  <si>
    <r>
      <t>Total</t>
    </r>
    <r>
      <rPr>
        <b/>
        <vertAlign val="superscript"/>
        <sz val="9"/>
        <color rgb="FF000000"/>
        <rFont val="Arial"/>
        <family val="2"/>
      </rPr>
      <t>2</t>
    </r>
  </si>
  <si>
    <t>1.  From 2020-21 the format of the SoCNE has been changed to separately identify 'Provision expenses' as detailed above; the
2019-20 figures are disclosed on the same comparable basis.</t>
  </si>
  <si>
    <t>2.  The increase/(decrease) in nuclear provisions does not include all movements on capitalised provisions; some pass through Other Comprehensive Expenditure.  The movement above is mainly due to changes in the discount rate.  More information on nuclear provisions can be found at Note 12.</t>
  </si>
  <si>
    <t>Note 4.5  Other Expenditure</t>
  </si>
  <si>
    <r>
      <t>Movement on derivatives</t>
    </r>
    <r>
      <rPr>
        <vertAlign val="superscript"/>
        <sz val="10"/>
        <rFont val="Arial"/>
        <family val="2"/>
      </rPr>
      <t>1</t>
    </r>
  </si>
  <si>
    <r>
      <t xml:space="preserve">Administrative costs - including recruitment, insurance, public relations, funeral expenses, cadet forces pay and unwinding of discount on payables and receivables </t>
    </r>
    <r>
      <rPr>
        <vertAlign val="superscript"/>
        <sz val="9"/>
        <color rgb="FF000000"/>
        <rFont val="Arial"/>
        <family val="2"/>
      </rPr>
      <t>1, 2</t>
    </r>
  </si>
  <si>
    <t>Grants-in-Aid (including to bodies within the accounting boundary)</t>
  </si>
  <si>
    <t>Other grants to bodies within the accounting boundary</t>
  </si>
  <si>
    <t>Auditors' remuneration (for audit work only) - notional (non-cash) cost in respect of the Core Department and Agencies</t>
  </si>
  <si>
    <t>Auditors' remuneration (for audit work only) - in respect of Arm's Length Bodies</t>
  </si>
  <si>
    <t>1.  From 2020-21 the format of the SoCNE has been changed.  Movement on derivatives and some other expenses previously included elsewhere are now disclosed as 'Other expenditure' above.  Following these reorganisations the comparator figures for 2019-20 have been restated.</t>
  </si>
  <si>
    <t>5.  Consolidated Departmental Group – Intangible Assets</t>
  </si>
  <si>
    <t>Single Use Military Equipment</t>
  </si>
  <si>
    <t>Transport</t>
  </si>
  <si>
    <t>AUC</t>
  </si>
  <si>
    <t>Others</t>
  </si>
  <si>
    <r>
      <t>Cost or Valuation</t>
    </r>
    <r>
      <rPr>
        <b/>
        <vertAlign val="superscript"/>
        <sz val="9"/>
        <color rgb="FF000000"/>
        <rFont val="Arial"/>
        <family val="2"/>
      </rPr>
      <t xml:space="preserve"> </t>
    </r>
  </si>
  <si>
    <t>Balance at 1 April 2019</t>
  </si>
  <si>
    <r>
      <t>Additions</t>
    </r>
    <r>
      <rPr>
        <vertAlign val="superscript"/>
        <sz val="9"/>
        <color rgb="FF000000"/>
        <rFont val="Arial"/>
        <family val="2"/>
      </rPr>
      <t>1</t>
    </r>
  </si>
  <si>
    <t>Write-ons / (offs)</t>
  </si>
  <si>
    <r>
      <t>Impairments</t>
    </r>
    <r>
      <rPr>
        <vertAlign val="superscript"/>
        <sz val="9"/>
        <color rgb="FF000000"/>
        <rFont val="Arial"/>
        <family val="2"/>
      </rPr>
      <t>2</t>
    </r>
  </si>
  <si>
    <r>
      <t>Impairment reversals</t>
    </r>
    <r>
      <rPr>
        <vertAlign val="superscript"/>
        <sz val="9"/>
        <color rgb="FF000000"/>
        <rFont val="Arial"/>
        <family val="2"/>
      </rPr>
      <t>2</t>
    </r>
  </si>
  <si>
    <r>
      <t>Revaluations</t>
    </r>
    <r>
      <rPr>
        <vertAlign val="superscript"/>
        <sz val="9"/>
        <color rgb="FF000000"/>
        <rFont val="Arial"/>
        <family val="2"/>
      </rPr>
      <t>3</t>
    </r>
  </si>
  <si>
    <r>
      <t>Reclassifications</t>
    </r>
    <r>
      <rPr>
        <vertAlign val="superscript"/>
        <sz val="9"/>
        <color rgb="FF000000"/>
        <rFont val="Arial"/>
        <family val="2"/>
      </rPr>
      <t>4</t>
    </r>
  </si>
  <si>
    <t>Amortisation</t>
  </si>
  <si>
    <t>Charged in Year</t>
  </si>
  <si>
    <t>Net Book Value</t>
  </si>
  <si>
    <t>Notes</t>
  </si>
  <si>
    <t xml:space="preserve">1.  Additions include accruals of £962.4 million (2019-20: £886.8 million).  Information on Frascati compliant R&amp;D expenditure can be found on the website: https://www.gov.uk/government/organisations/ministry-of-defence/about/statistics  </t>
  </si>
  <si>
    <t>2.  Capitalised development costs directly linked to a class of asset are only impaired if the whole class of the associated non- current asset is impaired e.g. when a whole class of asset is withdrawn from service. Reversals of prior year impairments are shown separately.  The net impact of impairments and impairment reversals has been taken to the SoCNE.</t>
  </si>
  <si>
    <t xml:space="preserve">3.  Revaluations include changes due to Modified Historic Cost Accounting through indexation.  For AUC the price inflation embedded within contracts provides for a reasonable estimate of value and therefore the additional annual application of indexation is not required for this category of asset.  To ensure accurate values for AUC, MOD conducts reviews annually on its AUC and their reclassification to assets in use.
</t>
  </si>
  <si>
    <t>4.  Reclassifications in 2019-20 include a reclassification of £757 million from SUME to AUC due to a classification error at 31 March 2019.
Reclassifications include assets classified to property, plant and equipment of £467 million (2019-20:  from property, plant and equipment of £93 million).</t>
  </si>
  <si>
    <t>Note 5.1    Movement in the reserves relating to intangible assets</t>
  </si>
  <si>
    <t xml:space="preserve">Balance - 1 April </t>
  </si>
  <si>
    <t>Revaluation</t>
  </si>
  <si>
    <t>Realised reserve transferred to the General Fund</t>
  </si>
  <si>
    <t>Balance - 31 March</t>
  </si>
  <si>
    <t>Note 5.2    Details of Intangible Assets with a Net Book Value greater than £0.5Bn</t>
  </si>
  <si>
    <t>Net Book Value 
31 March 2021</t>
  </si>
  <si>
    <t>Remaining</t>
  </si>
  <si>
    <t>Useful
Economic</t>
  </si>
  <si>
    <t>Life</t>
  </si>
  <si>
    <t>(to the nearest year)</t>
  </si>
  <si>
    <t>Typhoon</t>
  </si>
  <si>
    <t>19 years</t>
  </si>
  <si>
    <t>Lightning II</t>
  </si>
  <si>
    <t>27 years</t>
  </si>
  <si>
    <t xml:space="preserve">Merlin helicopter </t>
  </si>
  <si>
    <t>10 years</t>
  </si>
  <si>
    <t xml:space="preserve">Type 45 destroyer </t>
  </si>
  <si>
    <t>18 years</t>
  </si>
  <si>
    <t>AJAX armoured vehicles</t>
  </si>
  <si>
    <t>Under Construction</t>
  </si>
  <si>
    <t>Type 26 global combat ship</t>
  </si>
  <si>
    <t xml:space="preserve">Airbus A400M Atlas </t>
  </si>
  <si>
    <t>30 years</t>
  </si>
  <si>
    <t>Lynx Wildcat helicopter</t>
  </si>
  <si>
    <t>24 years</t>
  </si>
  <si>
    <t>Type 23 frigate</t>
  </si>
  <si>
    <t>14 years</t>
  </si>
  <si>
    <t>Meteor air-to-air missile</t>
  </si>
  <si>
    <t xml:space="preserve">SPEAR 3 air-to-surface missile </t>
  </si>
  <si>
    <t xml:space="preserve">Spearfish torpedo </t>
  </si>
  <si>
    <t>28 years</t>
  </si>
  <si>
    <t>Net Book Value
 31 March 2020</t>
  </si>
  <si>
    <t>20 years</t>
  </si>
  <si>
    <t>11 years</t>
  </si>
  <si>
    <t xml:space="preserve">Type 26 global combat ship </t>
  </si>
  <si>
    <t xml:space="preserve">AJAX armoured vehicles </t>
  </si>
  <si>
    <t>Airbus A400M Atlas</t>
  </si>
  <si>
    <t>31 years</t>
  </si>
  <si>
    <t>15 years</t>
  </si>
  <si>
    <t xml:space="preserve">Lynx Wildcat helicopter </t>
  </si>
  <si>
    <t>25 years</t>
  </si>
  <si>
    <t>29 years</t>
  </si>
  <si>
    <t xml:space="preserve">1.  In the interests of national security, details of other platforms with intangible assets valued in excess of £500 million (net book value) are not disclosed.  </t>
  </si>
  <si>
    <t>6.  Consolidated Departmental Group – Property, Plant and Equipment</t>
  </si>
  <si>
    <t>LANDSCAPE</t>
  </si>
  <si>
    <t>Land Dwellings</t>
  </si>
  <si>
    <t>Land Other Buildings</t>
  </si>
  <si>
    <t>Dwellings</t>
  </si>
  <si>
    <t>Other Buildings</t>
  </si>
  <si>
    <t>Single Use Military Equipment (SUME)</t>
  </si>
  <si>
    <t>Plant and Machinery</t>
  </si>
  <si>
    <t>IT and Communication Equipment</t>
  </si>
  <si>
    <t>Cost or Valuation</t>
  </si>
  <si>
    <r>
      <t>Additions</t>
    </r>
    <r>
      <rPr>
        <vertAlign val="superscript"/>
        <sz val="9"/>
        <color rgb="FF000000"/>
        <rFont val="Arial"/>
        <family val="2"/>
      </rPr>
      <t>2</t>
    </r>
  </si>
  <si>
    <r>
      <t>Impairments</t>
    </r>
    <r>
      <rPr>
        <vertAlign val="superscript"/>
        <sz val="9"/>
        <color rgb="FF000000"/>
        <rFont val="Arial"/>
        <family val="2"/>
      </rPr>
      <t>3</t>
    </r>
  </si>
  <si>
    <r>
      <t>Impairment reversals</t>
    </r>
    <r>
      <rPr>
        <vertAlign val="superscript"/>
        <sz val="9"/>
        <color rgb="FF000000"/>
        <rFont val="Arial"/>
        <family val="2"/>
      </rPr>
      <t>3</t>
    </r>
  </si>
  <si>
    <r>
      <t>Revaluations</t>
    </r>
    <r>
      <rPr>
        <vertAlign val="superscript"/>
        <sz val="9"/>
        <color rgb="FF000000"/>
        <rFont val="Arial"/>
        <family val="2"/>
      </rPr>
      <t>5</t>
    </r>
  </si>
  <si>
    <t>Additions</t>
  </si>
  <si>
    <t>AUC (SUME)</t>
  </si>
  <si>
    <t>AUC (Other)</t>
  </si>
  <si>
    <t>Depreciation</t>
  </si>
  <si>
    <r>
      <t>Balance at 31 March 2020</t>
    </r>
    <r>
      <rPr>
        <vertAlign val="superscript"/>
        <sz val="9"/>
        <color rgb="FF000000"/>
        <rFont val="Arial"/>
        <family val="2"/>
      </rPr>
      <t>6</t>
    </r>
  </si>
  <si>
    <r>
      <t>Balance at 31 March 2021</t>
    </r>
    <r>
      <rPr>
        <b/>
        <vertAlign val="superscript"/>
        <sz val="9"/>
        <color rgb="FF000000"/>
        <rFont val="Arial"/>
        <family val="2"/>
      </rPr>
      <t>6</t>
    </r>
  </si>
  <si>
    <t xml:space="preserve">1.  The revaluation in AUC (SUME) in 2019-20 relates to the capitalised decommissioning provision being created for an asset not yet in service; the provision and capitalised asset have to be recognised as soon as the obliging event has occurred.  The revaluation in AUC (Other) is in respect of the MARS tanker where evidence indicated that a fair value adjustment to AUC was appropriate. </t>
  </si>
  <si>
    <t xml:space="preserve">2.  Additions include accruals of £2,493 million (2019-20: £2,200 million).  Write-ons were previously included in additions; they are now disclosed (for the current and prior years) in the separate write-ons / (offs) line. </t>
  </si>
  <si>
    <t>3.  Assets are impaired for a variety of reasons e.g. loss, damage, obsolescence, abandonment of AUC, as part of the disposal process and have been charged or credited (impairment reversals) to operating costs.</t>
  </si>
  <si>
    <t xml:space="preserve">4.  Reclassifications do not net to zero because they include assets reclassified in and out of PPE.  In 2020-21 these movements include reclassifications: from inventory of £157 million, from intangible assets of £467 million and to assets reclassified to assets held for sale of £48 million.   In 2019-20 these movements included reclassifications: from inventory of £82 million, to intangible assets of £93 million and assets reclassified to assets held for sale of £48 million.  </t>
  </si>
  <si>
    <t>5.  Revaluations include changes due to indexation.  For AUC the price inflation embedded within contracts provides for a reasonable estimate of value therefore the additional annual application of indexation is not required for this category of asset.  To ensure accurate values for AUC, MOD conducts reviews annually on its AUC and on their reclassification to assets in use.</t>
  </si>
  <si>
    <t>6.  Property, plant and equipment as at 31 March 2021 include capitalised provisions (net cost) of £1,612 million (31 March 2020: £1,156 million).</t>
  </si>
  <si>
    <t>Asset Financing</t>
  </si>
  <si>
    <t>Owned</t>
  </si>
  <si>
    <t>Leased</t>
  </si>
  <si>
    <t>Service Concession Arrangements</t>
  </si>
  <si>
    <t>Of the total</t>
  </si>
  <si>
    <t>Arm's Length Bodies</t>
  </si>
  <si>
    <t>7.  Financial Instruments and Investments</t>
  </si>
  <si>
    <t>Financial Assets</t>
  </si>
  <si>
    <t>Non-current</t>
  </si>
  <si>
    <t>Investment in UK Hydrographic Office</t>
  </si>
  <si>
    <t>Total non-current financial assets</t>
  </si>
  <si>
    <t>Current</t>
  </si>
  <si>
    <t>Foreign currency forward purchase contracts</t>
  </si>
  <si>
    <t>Fuel fixed swap contracts</t>
  </si>
  <si>
    <t>Investment in Ploughshare Innovations Limited</t>
  </si>
  <si>
    <t>Investment in Sealand Support Services Limited</t>
  </si>
  <si>
    <t>Deposits and other investments held by Arm's Length Bodies</t>
  </si>
  <si>
    <t>Total current financial assets</t>
  </si>
  <si>
    <t>Financial Liabilities</t>
  </si>
  <si>
    <t>Total current financial liabilities</t>
  </si>
  <si>
    <t>7.7 Ownership of Investments</t>
  </si>
  <si>
    <t>Investments held by the Core Department and Agencies are:</t>
  </si>
  <si>
    <t>Organisation</t>
  </si>
  <si>
    <t>Details of investments</t>
  </si>
  <si>
    <t>UK Hydrographic Office</t>
  </si>
  <si>
    <t>100% of the Public Dividend Capital owned by MOD</t>
  </si>
  <si>
    <t>Ploughshare Innovations Limited</t>
  </si>
  <si>
    <t>Wholly owned by Dstl.  Dstl is a MOD Agency</t>
  </si>
  <si>
    <t>Sealand Support Services Limited</t>
  </si>
  <si>
    <t>Equal shareholdings between three entities - DECA (a MOD Agency) and two private sector companies</t>
  </si>
  <si>
    <r>
      <t>International Military Services Limited</t>
    </r>
    <r>
      <rPr>
        <vertAlign val="superscript"/>
        <sz val="10"/>
        <color rgb="FF000000"/>
        <rFont val="Arial"/>
        <family val="2"/>
      </rPr>
      <t>1</t>
    </r>
  </si>
  <si>
    <r>
      <t>The Department has a 100% interest in the shares of IMS Ltd</t>
    </r>
    <r>
      <rPr>
        <vertAlign val="superscript"/>
        <sz val="10"/>
        <rFont val="Arial"/>
        <family val="2"/>
      </rPr>
      <t>1</t>
    </r>
  </si>
  <si>
    <t>1.   International Military Services Limited ceased trading on 31 July 1991.  Following settlement of outstanding contracts, the company will be liquidated and any remaining value distributed in accordance with the company’s constitution.  The Department has written down the value of the investment to nil.</t>
  </si>
  <si>
    <t>Investments held by Arm's Length Bodies are:</t>
  </si>
  <si>
    <t>Arm's Length Body</t>
  </si>
  <si>
    <t>A mixture of UK and Overseas - government and fixed interest securities, bonds, equities and portfolio funds</t>
  </si>
  <si>
    <t>Company</t>
  </si>
  <si>
    <t>Registration Number</t>
  </si>
  <si>
    <t>Devonport Royal Dockyard Limited</t>
  </si>
  <si>
    <t>02077752</t>
  </si>
  <si>
    <t>Rosyth Royal Dockyard Limited</t>
  </si>
  <si>
    <t>SC101959</t>
  </si>
  <si>
    <t>AWE plc</t>
  </si>
  <si>
    <t>02763902</t>
  </si>
  <si>
    <t>QinetiQ Group plc</t>
  </si>
  <si>
    <t>04586941</t>
  </si>
  <si>
    <t>QinetiQ Holdings Limited</t>
  </si>
  <si>
    <t>04154556</t>
  </si>
  <si>
    <t>QinetiQ Limited</t>
  </si>
  <si>
    <t>03796233</t>
  </si>
  <si>
    <t>BAE Systems Marine (Holdings) Limited</t>
  </si>
  <si>
    <t>01957765</t>
  </si>
  <si>
    <t>CLH Pipeline System (CLH-PS) Ltd</t>
  </si>
  <si>
    <t>09497223</t>
  </si>
  <si>
    <t xml:space="preserve">Company </t>
  </si>
  <si>
    <t>Number of shares</t>
  </si>
  <si>
    <t>The Chamber of Shipping Ltd</t>
  </si>
  <si>
    <t>02107383</t>
  </si>
  <si>
    <t>The British Shipping Federation Limited</t>
  </si>
  <si>
    <t>02107375</t>
  </si>
  <si>
    <t>8   Inventories</t>
  </si>
  <si>
    <t xml:space="preserve">
31 March 2020</t>
  </si>
  <si>
    <t>Munitions</t>
  </si>
  <si>
    <t>Clothing &amp; textiles</t>
  </si>
  <si>
    <t>Engineering &amp; technical</t>
  </si>
  <si>
    <t>General</t>
  </si>
  <si>
    <t>Medical, dental &amp; veterinary</t>
  </si>
  <si>
    <t>Oil, fuel &amp; lubricants</t>
  </si>
  <si>
    <t>Work in Progress</t>
  </si>
  <si>
    <t>Total Core Department and Agencies</t>
  </si>
  <si>
    <t>Inventory held by ALBs</t>
  </si>
  <si>
    <t xml:space="preserve">Total Departmental Group </t>
  </si>
  <si>
    <t>9   Trade Receivables and Other Assets</t>
  </si>
  <si>
    <t>Amounts falling due within one year:</t>
  </si>
  <si>
    <t>Trade receivables</t>
  </si>
  <si>
    <t>Value Added Tax</t>
  </si>
  <si>
    <t>Other receivables</t>
  </si>
  <si>
    <t>Prepayments and accrued income</t>
  </si>
  <si>
    <t>Current part of Service Concession Arrangement prepayment</t>
  </si>
  <si>
    <t>Amounts falling due after one year:</t>
  </si>
  <si>
    <t>Total Receivables</t>
  </si>
  <si>
    <t>Note 10   Cash and Cash Equivalents</t>
  </si>
  <si>
    <t>Balance at 1 April</t>
  </si>
  <si>
    <t>Net change in cash and cash equivalents</t>
  </si>
  <si>
    <t>Balance at 31 March</t>
  </si>
  <si>
    <t>The following balances were held at:</t>
  </si>
  <si>
    <t>Government Banking Service</t>
  </si>
  <si>
    <t>Commercial banks and cash in hand</t>
  </si>
  <si>
    <t>11  Payables</t>
  </si>
  <si>
    <t>VAT</t>
  </si>
  <si>
    <t xml:space="preserve">Other taxation and social security  </t>
  </si>
  <si>
    <t>Trade payables</t>
  </si>
  <si>
    <r>
      <t>Other payables</t>
    </r>
    <r>
      <rPr>
        <vertAlign val="superscript"/>
        <sz val="9"/>
        <rFont val="Arial"/>
        <family val="2"/>
      </rPr>
      <t>1</t>
    </r>
  </si>
  <si>
    <t>Accruals and deferred income</t>
  </si>
  <si>
    <t>Current part of finance leases</t>
  </si>
  <si>
    <t>Current part of imputed finance lease element of Service Concession Arrangement contracts</t>
  </si>
  <si>
    <r>
      <t>Current part of NLF loans</t>
    </r>
    <r>
      <rPr>
        <vertAlign val="superscript"/>
        <sz val="9"/>
        <rFont val="Arial"/>
        <family val="2"/>
      </rPr>
      <t>2</t>
    </r>
  </si>
  <si>
    <r>
      <t>Supply payable</t>
    </r>
    <r>
      <rPr>
        <vertAlign val="superscript"/>
        <sz val="9"/>
        <rFont val="Arial"/>
        <family val="2"/>
      </rPr>
      <t>3</t>
    </r>
  </si>
  <si>
    <t>Other payables</t>
  </si>
  <si>
    <t>Finance leases</t>
  </si>
  <si>
    <t>Imputed finance lease element of Service Concession Arrangement contracts</t>
  </si>
  <si>
    <r>
      <t>NLF loans</t>
    </r>
    <r>
      <rPr>
        <vertAlign val="superscript"/>
        <sz val="9"/>
        <rFont val="Arial"/>
        <family val="2"/>
      </rPr>
      <t>2</t>
    </r>
  </si>
  <si>
    <t>Total Payables</t>
  </si>
  <si>
    <t xml:space="preserve">1  Other payables for the Group includes: amounts advanced by foreign governments in respect of various collaborative projects where the United Kingdom is the host nation of £621.5 million (2019-20 : £924.2 million) and a further £386.5 million (2019-20 £456.4 million) lodged with the Court Funds Office. </t>
  </si>
  <si>
    <t>2.  Under the Armed Forces (Housing Loans) Acts 1949, 1958 and 1965, £94 million was borrowed from the National Loans Fund for the construction of families accommodation over the period 1950-51 to 1967-68.  These loans are fully repayable between 2012 and 2028, with the last instalment due on 20 February 2028.  Interest on the loans is payable at rates ranging from 4% to 7% per annum.</t>
  </si>
  <si>
    <t>3.  Amounts received from the Consolidated Fund for Supply but not spent as at 31 March.</t>
  </si>
  <si>
    <t>Note 12.1      Provisions for Liabilities and Charges</t>
  </si>
  <si>
    <t>Nuclear Decommissioning</t>
  </si>
  <si>
    <t>Other Decommissioning and Restoration Costs</t>
  </si>
  <si>
    <t>Early Retirement Commitments</t>
  </si>
  <si>
    <t>Legal</t>
  </si>
  <si>
    <t>Increase in provisions in-year</t>
  </si>
  <si>
    <t>Provisions written back and reclassifications</t>
  </si>
  <si>
    <t>Provisions utilised in-year</t>
  </si>
  <si>
    <t>Unwinding of, and changes in, discount rates</t>
  </si>
  <si>
    <t>1.  Other includes provision, £93 million (2019-20: £93 million) for future payments under the Enhanced Learning Credit Scheme which helps qualifying Service Personnel or Service Leavers with the cost of learning.</t>
  </si>
  <si>
    <t xml:space="preserve">2.  Movements in provisions pass through operating costs (see Note 4.4) or, for some changes in capitalised decommissioning liabilities, through Other Comprehensive Expenditure. </t>
  </si>
  <si>
    <t>12.2  Analysis of Expected Timing of Discounted Cash Flows</t>
  </si>
  <si>
    <t>Other Provisions</t>
  </si>
  <si>
    <t xml:space="preserve">Due within 1 year </t>
  </si>
  <si>
    <t>Due over 1 year and less than 5 years</t>
  </si>
  <si>
    <t xml:space="preserve">Due over 5 years </t>
  </si>
  <si>
    <t>Assets held solely for decommissioning</t>
  </si>
  <si>
    <t>13.5  - Retirement Benefit Schemes</t>
  </si>
  <si>
    <t>British Forces Cyprus (BFC)</t>
  </si>
  <si>
    <t>Sovereign Bases Administration Areas (SBAA)</t>
  </si>
  <si>
    <t>United Kingdom Departments Gibraltar (UKDG)</t>
  </si>
  <si>
    <t>Opening Balances</t>
  </si>
  <si>
    <t>Current Service Cost</t>
  </si>
  <si>
    <t>Interest Charges</t>
  </si>
  <si>
    <t>Changes in assumptions</t>
  </si>
  <si>
    <t>Benefits Paid</t>
  </si>
  <si>
    <t>Exchange Rate (gain)/loss</t>
  </si>
  <si>
    <r>
      <t>Experience (gain)/loss</t>
    </r>
    <r>
      <rPr>
        <vertAlign val="superscript"/>
        <sz val="9"/>
        <color theme="1"/>
        <rFont val="Arial"/>
        <family val="2"/>
      </rPr>
      <t>1</t>
    </r>
  </si>
  <si>
    <t>Closing Balances</t>
  </si>
  <si>
    <t>1.  The changes due to experience gains and losses arise due to scheme experience that has not coincided with the actuarial assumptions made for the latest valuation.  The main reasons for this difference are: a period of pay restraint for active members of these schemes during the inter-valuation period; and a higher than expected rate of pensioner mortality during the inter-valuation period.</t>
  </si>
  <si>
    <t>13.6 - Sensitivity Analysis</t>
  </si>
  <si>
    <t>Discount Rate</t>
  </si>
  <si>
    <t>Future Salary Increases</t>
  </si>
  <si>
    <t>Future Pension Increases</t>
  </si>
  <si>
    <t>13.7  Number of scheme members</t>
  </si>
  <si>
    <t>Active</t>
  </si>
  <si>
    <t>Pensioners</t>
  </si>
  <si>
    <t>Deferred Pensioners</t>
  </si>
  <si>
    <t xml:space="preserve">1.  In accordance with the FReM, actuarial valuations of the schemes are carried out every 4 years.  The membership data above reflects the updated information used at the time of these valuations.  The current valuations for BFC and SBAA are as at 31 March 2018, the previous valuations are as at 31 March 2014.  The current valuation for UKDG is as at 31 March 2019, the previous valuation is as at 31 March 2015. </t>
  </si>
  <si>
    <t>Note 13.9 - Retirement Benefits: defined benefits funded schemes</t>
  </si>
  <si>
    <t>Reserve Forces and Cadets Association Pension Scheme</t>
  </si>
  <si>
    <t>Commonwealth War Graves Commission Superannuation Scheme</t>
  </si>
  <si>
    <t>Scheme Assets</t>
  </si>
  <si>
    <t>Opening Asset Balances</t>
  </si>
  <si>
    <r>
      <t>Net increase / (decrease)</t>
    </r>
    <r>
      <rPr>
        <vertAlign val="superscript"/>
        <sz val="9"/>
        <color theme="1"/>
        <rFont val="Arial"/>
        <family val="2"/>
      </rPr>
      <t>1</t>
    </r>
  </si>
  <si>
    <t>Closing Asset Balances</t>
  </si>
  <si>
    <t>Scheme Liabilities</t>
  </si>
  <si>
    <t>Opening Liability Balances</t>
  </si>
  <si>
    <r>
      <t>Net (increase) / decrease</t>
    </r>
    <r>
      <rPr>
        <vertAlign val="superscript"/>
        <sz val="9"/>
        <color theme="1"/>
        <rFont val="Arial"/>
        <family val="2"/>
      </rPr>
      <t>1</t>
    </r>
  </si>
  <si>
    <t>Closing Liability Balances</t>
  </si>
  <si>
    <t>Net Scheme Asset / (Liabilities)</t>
  </si>
  <si>
    <t>1.  The increase or decrease in the valuations is the net total of individual movements (current service cost, interest charges, contributions by members, enhancements, past service costs, transfers, changes in assumptions, benefits paid, exchange rate gains or losses, and experience gains or losses) which, separately, are not considered material and are not disclosed.</t>
  </si>
  <si>
    <t xml:space="preserve">considered material and are not disclosed.
</t>
  </si>
  <si>
    <t>Note 13.10 - Funded Schemes - Members</t>
  </si>
  <si>
    <t>1.  The Reserve Forces and Cadets Association Pension Scheme's figures for the current number of members is as at 1 August 2018, the previous number of members is as at
1 August 2015.  The Commonwealth War Graves Commission Superannuation Scheme's figures for the current number of members is as at 31 March 2016, the previous number of members is as at 30 November 2013.</t>
  </si>
  <si>
    <t>15 - Other Financial Commitments</t>
  </si>
  <si>
    <t>Not later than 1 year</t>
  </si>
  <si>
    <t>Later than 1 year but not later than 5 years</t>
  </si>
  <si>
    <t>Later than 5 years</t>
  </si>
  <si>
    <t xml:space="preserve">Total </t>
  </si>
  <si>
    <t>16.2  Operating Leases</t>
  </si>
  <si>
    <t>Obligations under operating leases comprise:</t>
  </si>
  <si>
    <t>Land</t>
  </si>
  <si>
    <t>Not later than one year</t>
  </si>
  <si>
    <t>Later than one year and not later than five years</t>
  </si>
  <si>
    <t>Later than five years</t>
  </si>
  <si>
    <t>Buildings</t>
  </si>
  <si>
    <t>16.6  Finance Leases</t>
  </si>
  <si>
    <t>Obligations under finance leases comprise:</t>
  </si>
  <si>
    <t xml:space="preserve">Less interest element </t>
  </si>
  <si>
    <t>17 - Commitments Under Service Concession Arrangements</t>
  </si>
  <si>
    <t xml:space="preserve">Project Description </t>
  </si>
  <si>
    <r>
      <t>Contract Start</t>
    </r>
    <r>
      <rPr>
        <b/>
        <vertAlign val="superscript"/>
        <sz val="10"/>
        <color theme="0"/>
        <rFont val="Arial"/>
        <family val="2"/>
      </rPr>
      <t>1</t>
    </r>
  </si>
  <si>
    <t>Contract End</t>
  </si>
  <si>
    <t>Defence Fixed Telecommunications System: Integration of 50 fixed telecommunications networks used by the Armed Forces and MOD, including the delivery of voice, data, LAN interconnect and other WAN services.</t>
  </si>
  <si>
    <t>Medium Support Helicopter Aircrew Training Facility: Provision of 6 flight simulator training facilities, covering three different types of helicopter, at RAF Benson.</t>
  </si>
  <si>
    <t>Veolia PFI (formerly Thames Water and Tidworth Water and Sewage): Pathfinder project providing water, sewerage and surface water drainage at Tidworth.</t>
  </si>
  <si>
    <t>Joint Services Command and Staff College (JSCSC): Design and delivery of a new tri-Service Command and Staff Training College infrastructure and supporting services, including single residential accommodation and families accommodation.</t>
  </si>
  <si>
    <t>Family Accommodation Yeovilton: Provision of family accommodation for 88 Service families at RNAS Yeovilton</t>
  </si>
  <si>
    <t>Lyneham Sewage Treatment: Refurbishment of existing sewage treatment facilities at Lyneham.</t>
  </si>
  <si>
    <t>RAF Fylingdales: Provision of guaranteed power supply.</t>
  </si>
  <si>
    <t>RAF Cosford / RAF Shawbury Family Accommodation: Provision of accommodation for 145 Service families at RAF Cosford and RAF Shawbury</t>
  </si>
  <si>
    <t>Fire Fighting Training Units: Provision of fire fighting training for the Royal Navy.</t>
  </si>
  <si>
    <t>Central Scotland Family Accommodation: Provision of accommodation for 164 Service families in Central Scotland.</t>
  </si>
  <si>
    <t>Army Foundation College: Provision of teaching and training facilities for the further vocational education and military training of high-quality school leavers.</t>
  </si>
  <si>
    <t>Main Building Refurbishment:  Redevelopment and management services for MOD Main Building.</t>
  </si>
  <si>
    <t>E3D Sentry Aircrew Training Service: E3D Sentry simulators instructors and maintainers at RAF Waddington.</t>
  </si>
  <si>
    <t>Family accommodation at Wattisham: Provision of accommodation for 250 Service families</t>
  </si>
  <si>
    <t>Training: Provision of a training environment for crewmen and maintainers to support submarines.</t>
  </si>
  <si>
    <t>Family accommodation at Bristol/Bath/Portsmouth: Provision of accommodation for 317 Service families</t>
  </si>
  <si>
    <t>Heavy Equipment Transporters: provision of vehicles to replace existing fleet and meet future requirements</t>
  </si>
  <si>
    <t>Field Electrical Power Supplies: Provision of generator sets to support operational electrical requirements in the field.</t>
  </si>
  <si>
    <t>Aquatrine Project A: Provision of water and waste water services.</t>
  </si>
  <si>
    <t>Naval Communications: Submarine fleet communications service.</t>
  </si>
  <si>
    <t>Defence Sixth Form College: Development of a sixth form college to help meet the future recruitment requirements in the Armed Forces and MOD Civil Service.</t>
  </si>
  <si>
    <t xml:space="preserve">Skynet 5: Range of satellite services, including management of existing Skynet 4 satellites. </t>
  </si>
  <si>
    <t>Colchester Garrison: Redevelopment, rebuilding and refurbishment to provide accommodation and associated services (messing, education, storage, workshops).</t>
  </si>
  <si>
    <t>Devonport Armada Single Living Accommodation: Provision of Support Services and Fleet Accommodation Centre services at Devonport Naval Base.</t>
  </si>
  <si>
    <t>Aquatrine Project B: Provision of water and waste water services.</t>
  </si>
  <si>
    <t>Aquatrine Project C: Provision of water and waste water services.</t>
  </si>
  <si>
    <t>C Vehicles: Provision of  Earthmoving and Specialist Plant, Engineer Construction Plant and Material Handling Equipment and support services.</t>
  </si>
  <si>
    <t>Portsmouth 2 Housing: Provision of accommodation for 148 Service families in Portsmouth.</t>
  </si>
  <si>
    <t>Project Allenby/Connaught: Rebuild, refurbishment, management and operation of facilities for Service accommodation at Aldershot, Tidworth, Bulford, Warminster, Larkhill and Perham Down.</t>
  </si>
  <si>
    <t>Northwood: Rebuild, refurbishment, management and operation of facilities for the Permanent Joint Headquarters.</t>
  </si>
  <si>
    <t>Combined Aerial Targets (CATS): Provision of aerial targets and associated ground equipment and support services.</t>
  </si>
  <si>
    <t>Provision of Marine Services: Provision of marine services at UK Dockyard Ports at Portsmouth, Devonport and Clyde and support to military exercises, training and deep water trials, worldwide.</t>
  </si>
  <si>
    <t>Future Strategic Tanker Aircraft (FSTA): FSTA is an innovative PFI programme that will provide modern air-to-air refuelling and passenger air transport capabilities.</t>
  </si>
  <si>
    <t>UK Military Flying Training System: Advanced Jet Trainer, Ground Based Training Equipment Element: Management and provision of Fast Jet Phase IV training and Fixed Wing Training.</t>
  </si>
  <si>
    <t>Corsham Development Project: Rebuild, refurbishment, management and operation of facilities at the Basil Hill site.</t>
  </si>
  <si>
    <t xml:space="preserve">1.  Date when contract signed. </t>
  </si>
  <si>
    <t>17.2  Total Obligations under Service Concession Arrangements</t>
  </si>
  <si>
    <t>31 March 2021
£M</t>
  </si>
  <si>
    <t>31 March 2020
£M</t>
  </si>
  <si>
    <t xml:space="preserve">Details of the imputed finance lease charges </t>
  </si>
  <si>
    <t>Present value of obligations</t>
  </si>
  <si>
    <t>Details of the minimum service charge</t>
  </si>
  <si>
    <t>20 - Entities within the Departmental Boundary</t>
  </si>
  <si>
    <t>On-Vote Defence Agencies</t>
  </si>
  <si>
    <t>Defence Electronic Components Agency</t>
  </si>
  <si>
    <t>Defence Equipment and Support - Bespoke Trading Entity</t>
  </si>
  <si>
    <t>Defence Science and Technology Laboratory</t>
  </si>
  <si>
    <t>Non-Departmental Public Bodies</t>
  </si>
  <si>
    <t>Armed Forces Covenant Fund Trustee Limited</t>
  </si>
  <si>
    <t>Advisory Non-Departmental Public Bodies</t>
  </si>
  <si>
    <t>Advisory Committee on Conscientious Objectors</t>
  </si>
  <si>
    <t>Armed Forces Pay Review Body</t>
  </si>
  <si>
    <t>Defence Nuclear Safety Committee</t>
  </si>
  <si>
    <t>Independent Medical Expert Group</t>
  </si>
  <si>
    <t>Nuclear Research Advisory Council</t>
  </si>
  <si>
    <t>Science Advisory Committee on the Medical Implications of Less Lethal Weapons</t>
  </si>
  <si>
    <t>Veterans Advisory and Pensions Committees</t>
  </si>
  <si>
    <t>Other Bodies</t>
  </si>
  <si>
    <t>Advisory Group on Military Medicine</t>
  </si>
  <si>
    <t>Central Advisory Committee on Compensation</t>
  </si>
  <si>
    <t>Commonwealth War Graves Commission</t>
  </si>
  <si>
    <t>Defence Science Expert Committee</t>
  </si>
  <si>
    <t>Independent Monitoring Board for the Military Corrective Training Centre, Colchester</t>
  </si>
  <si>
    <t>International Military Services Limited</t>
  </si>
  <si>
    <t>Royal Hospital Chelsea</t>
  </si>
  <si>
    <t>Service Complaints Ombudsman</t>
  </si>
  <si>
    <t>Service Prosecuting Authority</t>
  </si>
  <si>
    <t>Territorial, auxiliary and volunteer reserve associations established under section 110 of the Reserve Forces Act 1996 c14</t>
  </si>
  <si>
    <t>Annex C</t>
  </si>
  <si>
    <t>Core Tables</t>
  </si>
  <si>
    <t>Organisation (All)</t>
  </si>
  <si>
    <t>Total departmental spending , 2015-16 to 2021-22</t>
  </si>
  <si>
    <t>2015-16</t>
  </si>
  <si>
    <t>2016-17</t>
  </si>
  <si>
    <t>2017-18</t>
  </si>
  <si>
    <t>2018-19</t>
  </si>
  <si>
    <t>2021-22</t>
  </si>
  <si>
    <t>OUTTURN</t>
  </si>
  <si>
    <t>PLANS</t>
  </si>
  <si>
    <t>Resource DEL</t>
  </si>
  <si>
    <t>Provision of Defence Capability Service Personnel Costs</t>
  </si>
  <si>
    <t>Provision of Defence Capability Civilian Personnel Costs</t>
  </si>
  <si>
    <t>Provision of Defence Capability Infrastructure costs</t>
  </si>
  <si>
    <t>Provision of Defence Capability Inventory Consumption</t>
  </si>
  <si>
    <t>Provision of Defence Capability Equipment Support Costs</t>
  </si>
  <si>
    <t>Provision of Defence Capability Other Costs and Services</t>
  </si>
  <si>
    <t>Provision of Defence Capability Receipts and other Income</t>
  </si>
  <si>
    <t>Provision of Defence Capability Depreciation and Impairments Costs</t>
  </si>
  <si>
    <t>Provision of Defence Capability Cash Release of Provisions Costs</t>
  </si>
  <si>
    <r>
      <t>Provision of Defence Capability Research and Development Costs</t>
    </r>
    <r>
      <rPr>
        <vertAlign val="superscript"/>
        <sz val="10"/>
        <color theme="1"/>
        <rFont val="Arial"/>
        <family val="2"/>
      </rPr>
      <t>1</t>
    </r>
    <r>
      <rPr>
        <vertAlign val="subscript"/>
        <sz val="10"/>
        <color theme="1"/>
        <rFont val="Arial"/>
        <family val="2"/>
      </rPr>
      <t xml:space="preserve"> </t>
    </r>
  </si>
  <si>
    <t>Provision of Defence CapabilityAdministration Civilian Personnel Costs</t>
  </si>
  <si>
    <t>Provision of Defence Capability Administration  Other Costs and Services</t>
  </si>
  <si>
    <t>Operations Service Personnel Staff Cost</t>
  </si>
  <si>
    <t>Operations and Peacekeeping Civilian Personnel Staff Costs</t>
  </si>
  <si>
    <t>Operations Infrastructure Costs</t>
  </si>
  <si>
    <t>Operations Inventory Consumption</t>
  </si>
  <si>
    <t>Operations Equipment Support Costs</t>
  </si>
  <si>
    <t>Operations Other Costs and Services</t>
  </si>
  <si>
    <t>Operations Receipts and other Income</t>
  </si>
  <si>
    <t>Operations Depreciation and Impairment Costs</t>
  </si>
  <si>
    <t>Operations Cash Release of Provisions Costs</t>
  </si>
  <si>
    <t>Conflict Pools Resource Costs</t>
  </si>
  <si>
    <t>Non Departmental Public Bodies Costs</t>
  </si>
  <si>
    <t>Defence Capability  Admin Serivce Pers Costs</t>
  </si>
  <si>
    <t>Defence Capability  DE&amp;S DEL Costs</t>
  </si>
  <si>
    <t>War Pension Benefits  Programme Costs</t>
  </si>
  <si>
    <t>Conflict,Stability and Security Fund</t>
  </si>
  <si>
    <t>Cash Release of Provisions Admin Costs</t>
  </si>
  <si>
    <t>Total Resource DEL</t>
  </si>
  <si>
    <t>Resource AME</t>
  </si>
  <si>
    <t>Provision of Defence Capability Depreciation and Impairment Costs</t>
  </si>
  <si>
    <t>Provision of Defence Capability Provisions Costs</t>
  </si>
  <si>
    <t>Provision of Defence Cash Release of Provisions Costs</t>
  </si>
  <si>
    <t>Movement On Fair Value of Financial Instruments</t>
  </si>
  <si>
    <t>Total Resource AME</t>
  </si>
  <si>
    <t>Total Resource Budget</t>
  </si>
  <si>
    <t>Capital DEL</t>
  </si>
  <si>
    <t>Provision of Defence Capability Capital Single Use Military Equipment</t>
  </si>
  <si>
    <t>Provision of Defence Capability Other Capital (Fiscal)</t>
  </si>
  <si>
    <t>Provision of Defence Capability Fiscal Assets / Estate Disposal</t>
  </si>
  <si>
    <t>Provision of Defence Capability New Loans and Loan Repayment</t>
  </si>
  <si>
    <r>
      <t>Provision of Defence Capability Research and Development Costs</t>
    </r>
    <r>
      <rPr>
        <vertAlign val="superscript"/>
        <sz val="10"/>
        <color theme="1"/>
        <rFont val="Arial"/>
        <family val="2"/>
      </rPr>
      <t>1</t>
    </r>
    <r>
      <rPr>
        <sz val="10"/>
        <color theme="1"/>
        <rFont val="Arial"/>
        <family val="2"/>
      </rPr>
      <t xml:space="preserve"> </t>
    </r>
  </si>
  <si>
    <t>Operations Capital Single Use Military Equipment</t>
  </si>
  <si>
    <t>Operations Other Capital (Fiscal)</t>
  </si>
  <si>
    <t>Total Capital DEL</t>
  </si>
  <si>
    <t>Capital AME</t>
  </si>
  <si>
    <t>Total Capital AME</t>
  </si>
  <si>
    <t>Total Capital Budget</t>
  </si>
  <si>
    <r>
      <t>Total departmental spending</t>
    </r>
    <r>
      <rPr>
        <vertAlign val="superscript"/>
        <sz val="10"/>
        <color theme="1"/>
        <rFont val="Arial"/>
        <family val="2"/>
      </rPr>
      <t xml:space="preserve"> 2</t>
    </r>
  </si>
  <si>
    <t>Tablenotes</t>
  </si>
  <si>
    <t>1 The R&amp;D costs have been restated to comply with European System of Accounts (ESA 10) as per HMT directive.</t>
  </si>
  <si>
    <t>2 Total departmental spending is the sum of the resource budget and the capital budget less depreciation and movement in fair value of financial instruments. Similarly, total DEL is the sum of the resource budget DEL and capital budget DEL less depreciation in DEL, and total AME is the sum of resource budget AME and capital budget AME less depreciation in AME.</t>
  </si>
  <si>
    <t>Administration budget , 2015-16 to 2021-22</t>
  </si>
  <si>
    <t>Total administration budget</t>
  </si>
  <si>
    <t>Baroness Goldie DL</t>
  </si>
  <si>
    <t>An individual emailed personal data to external organisations and international media outlets.</t>
  </si>
  <si>
    <t>An email account associated with MOD Schools was compromised for 72-hours.</t>
  </si>
  <si>
    <r>
      <t xml:space="preserve">Johnny Mercer MP </t>
    </r>
    <r>
      <rPr>
        <vertAlign val="superscript"/>
        <sz val="9"/>
        <rFont val="Arial"/>
        <family val="2"/>
      </rPr>
      <t>3</t>
    </r>
  </si>
  <si>
    <t>Total
£
(to the nearest £1,000)</t>
  </si>
  <si>
    <t>0-5</t>
  </si>
  <si>
    <t xml:space="preserve">Benefits-in-kind 
</t>
  </si>
  <si>
    <r>
      <t xml:space="preserve">Sir Stephen Lovegrove KCB </t>
    </r>
    <r>
      <rPr>
        <vertAlign val="superscript"/>
        <sz val="8"/>
        <rFont val="Arial"/>
        <family val="2"/>
      </rPr>
      <t>3</t>
    </r>
  </si>
  <si>
    <r>
      <t xml:space="preserve">Simon Henry </t>
    </r>
    <r>
      <rPr>
        <vertAlign val="superscript"/>
        <sz val="9"/>
        <rFont val="Arial"/>
        <family val="2"/>
      </rPr>
      <t>5</t>
    </r>
  </si>
  <si>
    <r>
      <t xml:space="preserve">Gender </t>
    </r>
    <r>
      <rPr>
        <b/>
        <vertAlign val="superscript"/>
        <sz val="6"/>
        <rFont val="Arial"/>
        <family val="2"/>
      </rPr>
      <t>1</t>
    </r>
  </si>
  <si>
    <r>
      <t xml:space="preserve">Core Department &amp; Agencies </t>
    </r>
    <r>
      <rPr>
        <b/>
        <vertAlign val="superscript"/>
        <sz val="6"/>
        <rFont val="Arial"/>
        <family val="2"/>
      </rPr>
      <t>1</t>
    </r>
  </si>
  <si>
    <r>
      <t xml:space="preserve">Non-Executive Members </t>
    </r>
    <r>
      <rPr>
        <sz val="8"/>
        <rFont val="Arial"/>
        <family val="2"/>
      </rPr>
      <t xml:space="preserve">1    </t>
    </r>
    <r>
      <rPr>
        <sz val="10"/>
        <rFont val="Arial"/>
        <family val="2"/>
      </rPr>
      <t xml:space="preserve">                                                              </t>
    </r>
  </si>
  <si>
    <r>
      <t xml:space="preserve">  Defence Audit and Risk Assurance Committee</t>
    </r>
    <r>
      <rPr>
        <sz val="8"/>
        <rFont val="Arial"/>
        <family val="2"/>
      </rPr>
      <t xml:space="preserve"> </t>
    </r>
  </si>
  <si>
    <r>
      <t>Pension Benefits</t>
    </r>
    <r>
      <rPr>
        <b/>
        <vertAlign val="subscript"/>
        <sz val="9"/>
        <rFont val="Arial"/>
        <family val="2"/>
      </rPr>
      <t xml:space="preserve"> </t>
    </r>
    <r>
      <rPr>
        <b/>
        <vertAlign val="superscript"/>
        <sz val="9"/>
        <rFont val="Arial"/>
        <family val="2"/>
      </rPr>
      <t>1</t>
    </r>
    <r>
      <rPr>
        <b/>
        <sz val="9"/>
        <rFont val="Arial"/>
        <family val="2"/>
      </rPr>
      <t xml:space="preserve">
£ 
(to the nearest £1,000)</t>
    </r>
    <r>
      <rPr>
        <b/>
        <sz val="8"/>
        <rFont val="Arial"/>
        <family val="2"/>
      </rPr>
      <t xml:space="preserve"> </t>
    </r>
  </si>
  <si>
    <r>
      <t>Pension Benefits</t>
    </r>
    <r>
      <rPr>
        <b/>
        <sz val="8"/>
        <rFont val="Arial"/>
        <family val="2"/>
      </rPr>
      <t xml:space="preserve"> </t>
    </r>
    <r>
      <rPr>
        <vertAlign val="superscript"/>
        <sz val="8"/>
        <rFont val="Arial"/>
        <family val="2"/>
      </rPr>
      <t>1</t>
    </r>
    <r>
      <rPr>
        <b/>
        <sz val="9"/>
        <rFont val="Arial"/>
        <family val="2"/>
      </rPr>
      <t xml:space="preserve">
</t>
    </r>
  </si>
  <si>
    <r>
      <t xml:space="preserve">Benefits-in-kind </t>
    </r>
    <r>
      <rPr>
        <vertAlign val="superscript"/>
        <sz val="9"/>
        <rFont val="Arial"/>
        <family val="2"/>
      </rPr>
      <t>2</t>
    </r>
    <r>
      <rPr>
        <sz val="9"/>
        <rFont val="Arial"/>
        <family val="2"/>
      </rPr>
      <t xml:space="preserve">
</t>
    </r>
  </si>
  <si>
    <r>
      <t>2020-21</t>
    </r>
    <r>
      <rPr>
        <b/>
        <vertAlign val="superscript"/>
        <sz val="8"/>
        <rFont val="Arial"/>
        <family val="2"/>
      </rPr>
      <t>1</t>
    </r>
  </si>
  <si>
    <r>
      <t xml:space="preserve">Other staff </t>
    </r>
    <r>
      <rPr>
        <b/>
        <vertAlign val="superscript"/>
        <sz val="10"/>
        <rFont val="Arial"/>
        <family val="2"/>
      </rPr>
      <t>2</t>
    </r>
  </si>
  <si>
    <r>
      <t xml:space="preserve">2019-20 </t>
    </r>
    <r>
      <rPr>
        <vertAlign val="superscript"/>
        <sz val="10"/>
        <rFont val="Arial Regular"/>
      </rPr>
      <t>1</t>
    </r>
  </si>
  <si>
    <r>
      <t>Temporary Staff</t>
    </r>
    <r>
      <rPr>
        <b/>
        <sz val="8"/>
        <rFont val="Arial Regular"/>
      </rPr>
      <t xml:space="preserve"> </t>
    </r>
    <r>
      <rPr>
        <b/>
        <vertAlign val="superscript"/>
        <sz val="8"/>
        <rFont val="Arial Regular"/>
      </rPr>
      <t>2</t>
    </r>
  </si>
  <si>
    <r>
      <t>Temporary Staff</t>
    </r>
    <r>
      <rPr>
        <sz val="8"/>
        <rFont val="Arial Regular"/>
      </rPr>
      <t xml:space="preserve"> </t>
    </r>
    <r>
      <rPr>
        <vertAlign val="superscript"/>
        <sz val="8"/>
        <rFont val="Arial Regular"/>
      </rPr>
      <t>1</t>
    </r>
  </si>
  <si>
    <t>3. Other bodies are made up of Commonwealth War Graves Commission, Royal Hospital Chelsea, Reserve Forces and Cadet Associations, Armed Forces Covenant Fund Trust, International Military Services Ltd.</t>
  </si>
  <si>
    <r>
      <t xml:space="preserve">Core Department </t>
    </r>
    <r>
      <rPr>
        <b/>
        <vertAlign val="superscript"/>
        <sz val="10"/>
        <rFont val="Arial"/>
        <family val="2"/>
      </rPr>
      <t>1</t>
    </r>
  </si>
  <si>
    <r>
      <t xml:space="preserve">Less income payable to the Consolidated Fund </t>
    </r>
    <r>
      <rPr>
        <vertAlign val="superscript"/>
        <sz val="8"/>
        <color rgb="FF000000"/>
        <rFont val="Arial"/>
        <family val="2"/>
      </rPr>
      <t>1</t>
    </r>
  </si>
  <si>
    <t xml:space="preserve">Ninth Report: Legislative Scrutiny: Overseas Operations Bill (Service Personnel and Veterans); HC 655/HL 155 (HC 1120) </t>
  </si>
  <si>
    <t>Lords International Relations and Defence Committee</t>
  </si>
  <si>
    <t>Sexual exploitation and abuse in the aid sector: next steps 3 November 20</t>
  </si>
  <si>
    <t>One-off session on the Sustainability of the Ministry of Defence 30 June 20</t>
  </si>
  <si>
    <t>The UK and Afghanistan 4 November 20</t>
  </si>
  <si>
    <t>[The UK and Afghanistan 17 November 20</t>
  </si>
  <si>
    <t>Future UK-EU foreign policy and defence co-operation 1 December 2020</t>
  </si>
  <si>
    <r>
      <t xml:space="preserve">2019-20 </t>
    </r>
    <r>
      <rPr>
        <vertAlign val="superscript"/>
        <sz val="10"/>
        <color theme="1"/>
        <rFont val="Arial"/>
        <family val="2"/>
      </rPr>
      <t>1</t>
    </r>
  </si>
  <si>
    <r>
      <t>Restated 2019-20</t>
    </r>
    <r>
      <rPr>
        <vertAlign val="superscript"/>
        <sz val="9"/>
        <rFont val="Arial"/>
        <family val="2"/>
      </rPr>
      <t>1</t>
    </r>
  </si>
  <si>
    <r>
      <t>General Fund</t>
    </r>
    <r>
      <rPr>
        <b/>
        <vertAlign val="superscript"/>
        <sz val="10"/>
        <rFont val="Arial"/>
        <family val="2"/>
      </rPr>
      <t>1</t>
    </r>
    <r>
      <rPr>
        <b/>
        <sz val="10"/>
        <rFont val="Arial"/>
        <family val="2"/>
      </rPr>
      <t xml:space="preserve">
£M</t>
    </r>
  </si>
  <si>
    <r>
      <t>Revaluation Reserve</t>
    </r>
    <r>
      <rPr>
        <b/>
        <vertAlign val="superscript"/>
        <sz val="10"/>
        <rFont val="Arial"/>
        <family val="2"/>
      </rPr>
      <t>1</t>
    </r>
    <r>
      <rPr>
        <b/>
        <sz val="10"/>
        <rFont val="Arial"/>
        <family val="2"/>
      </rPr>
      <t xml:space="preserve">
£M</t>
    </r>
  </si>
  <si>
    <r>
      <t>ALBs'
Reserves</t>
    </r>
    <r>
      <rPr>
        <b/>
        <vertAlign val="superscript"/>
        <sz val="10"/>
        <rFont val="Arial"/>
        <family val="2"/>
      </rPr>
      <t>1</t>
    </r>
    <r>
      <rPr>
        <b/>
        <sz val="10"/>
        <rFont val="Arial"/>
        <family val="2"/>
      </rPr>
      <t xml:space="preserve">
£M</t>
    </r>
  </si>
  <si>
    <r>
      <t>Restated 2019-20</t>
    </r>
    <r>
      <rPr>
        <vertAlign val="superscript"/>
        <sz val="10"/>
        <rFont val="Arial"/>
        <family val="2"/>
      </rPr>
      <t>1</t>
    </r>
  </si>
  <si>
    <r>
      <t>Description</t>
    </r>
    <r>
      <rPr>
        <b/>
        <vertAlign val="superscript"/>
        <sz val="10"/>
        <rFont val="Arial"/>
        <family val="2"/>
      </rPr>
      <t>1</t>
    </r>
    <r>
      <rPr>
        <b/>
        <sz val="10"/>
        <rFont val="Arial"/>
        <family val="2"/>
      </rPr>
      <t xml:space="preserve">
Development costs and other intangible assets are associated with the following platforms and equipment:</t>
    </r>
  </si>
  <si>
    <r>
      <t>Description</t>
    </r>
    <r>
      <rPr>
        <vertAlign val="superscript"/>
        <sz val="10"/>
        <rFont val="Arial"/>
        <family val="2"/>
      </rPr>
      <t>1</t>
    </r>
    <r>
      <rPr>
        <sz val="10"/>
        <rFont val="Arial"/>
        <family val="2"/>
      </rPr>
      <t xml:space="preserve">
Development costs and other intangible assets are associated with the following platforms and equipment:</t>
    </r>
  </si>
  <si>
    <r>
      <t>AUC (SUME)</t>
    </r>
    <r>
      <rPr>
        <b/>
        <vertAlign val="superscript"/>
        <sz val="10"/>
        <rFont val="Arial"/>
        <family val="2"/>
      </rPr>
      <t>1</t>
    </r>
  </si>
  <si>
    <r>
      <t>AUC (Other)</t>
    </r>
    <r>
      <rPr>
        <b/>
        <vertAlign val="superscript"/>
        <sz val="10"/>
        <rFont val="Arial"/>
        <family val="2"/>
      </rPr>
      <t>1</t>
    </r>
  </si>
  <si>
    <r>
      <t>Other</t>
    </r>
    <r>
      <rPr>
        <b/>
        <vertAlign val="superscript"/>
        <sz val="10"/>
        <rFont val="Arial"/>
        <family val="2"/>
      </rPr>
      <t>1</t>
    </r>
  </si>
  <si>
    <r>
      <t>Total</t>
    </r>
    <r>
      <rPr>
        <b/>
        <vertAlign val="superscript"/>
        <sz val="10"/>
        <rFont val="Arial"/>
        <family val="2"/>
      </rPr>
      <t>2</t>
    </r>
  </si>
  <si>
    <r>
      <t>Number of Members as at the Current
Valuation Date</t>
    </r>
    <r>
      <rPr>
        <b/>
        <vertAlign val="superscript"/>
        <sz val="10"/>
        <rFont val="Arial"/>
        <family val="2"/>
      </rPr>
      <t>1</t>
    </r>
  </si>
  <si>
    <r>
      <t>Number of Members as at the Previous
Valuation Date</t>
    </r>
    <r>
      <rPr>
        <vertAlign val="superscript"/>
        <sz val="10"/>
        <rFont val="Arial"/>
        <family val="2"/>
      </rPr>
      <t>1</t>
    </r>
  </si>
  <si>
    <r>
      <t>Current Number of Members</t>
    </r>
    <r>
      <rPr>
        <b/>
        <vertAlign val="superscript"/>
        <sz val="10"/>
        <rFont val="Arial"/>
        <family val="2"/>
      </rPr>
      <t>1</t>
    </r>
  </si>
  <si>
    <r>
      <t>Previous Number of Members</t>
    </r>
    <r>
      <rPr>
        <vertAlign val="superscript"/>
        <sz val="10"/>
        <rFont val="Arial"/>
        <family val="2"/>
      </rPr>
      <t>1</t>
    </r>
  </si>
  <si>
    <r>
      <t>Contract Start</t>
    </r>
    <r>
      <rPr>
        <b/>
        <vertAlign val="superscript"/>
        <sz val="10"/>
        <rFont val="Arial"/>
        <family val="2"/>
      </rPr>
      <t>1</t>
    </r>
  </si>
  <si>
    <t>Main Department</t>
  </si>
  <si>
    <t>(from 25 April 2016))</t>
  </si>
  <si>
    <t>1 The off-payroll legislation does not apply to sole traders or workers that are employed by and on the payroll of an umbrella company, agency or other organisation in the supply chain. A large number of workers fall into the category in which the IR35 legislation does not apply.</t>
  </si>
  <si>
    <t>13 January 21 (26 March 21; no reference)</t>
  </si>
  <si>
    <t>HC86</t>
  </si>
  <si>
    <t>HC247</t>
  </si>
  <si>
    <t>HC684</t>
  </si>
  <si>
    <t>HC693</t>
  </si>
  <si>
    <t>HC940</t>
  </si>
  <si>
    <r>
      <rPr>
        <vertAlign val="superscript"/>
        <sz val="8"/>
        <rFont val="Arial"/>
        <family val="2"/>
      </rPr>
      <t>1</t>
    </r>
    <r>
      <rPr>
        <sz val="8"/>
        <rFont val="Arial"/>
        <family val="2"/>
      </rPr>
      <t xml:space="preserve"> The total number of cases was incorrectly disclosed as 13,967 in 2019-20 and has been restated.</t>
    </r>
  </si>
  <si>
    <t>1. Only 6 of the MOD Benchmarked Central Civil (Office) Estate are included in this figure.</t>
  </si>
  <si>
    <t>1. Previous year’s figures restated as expenditure values have been updated to reflect the latest available information.</t>
  </si>
  <si>
    <t>Who we are &amp; Attendance Non Executive Members</t>
  </si>
  <si>
    <t>Who we are &amp; Attendance Ministers</t>
  </si>
  <si>
    <t>Who we are &amp; Attendance Executive Members of the Defence Board and
Executive Committee</t>
  </si>
  <si>
    <t>Annex F:</t>
  </si>
  <si>
    <t>Arm’s Length Bodies – Additional Information</t>
  </si>
  <si>
    <t>Total Operating income</t>
  </si>
  <si>
    <t>Total Operating expenditure</t>
  </si>
  <si>
    <t>Net expenditure for the year (including financing)</t>
  </si>
  <si>
    <t>Permanently employed staff</t>
  </si>
  <si>
    <t>Other Staff</t>
  </si>
  <si>
    <t>Staff Costs</t>
  </si>
  <si>
    <t xml:space="preserve">Territorial, auxillary and volunteer reserve associations </t>
  </si>
  <si>
    <t>Note: All tabled information was materially correct and accurate as at the approval date of the accompanying annual report and accounts.</t>
  </si>
  <si>
    <r>
      <t>Number of Senior Civil Service (SCS) Staff by Pay Band</t>
    </r>
    <r>
      <rPr>
        <i/>
        <sz val="12"/>
        <rFont val="Arial"/>
        <family val="2"/>
      </rPr>
      <t> </t>
    </r>
  </si>
  <si>
    <t>Departmental Staff Turnover Percentages</t>
  </si>
  <si>
    <r>
      <t>14.</t>
    </r>
    <r>
      <rPr>
        <b/>
        <sz val="7"/>
        <color rgb="FF660033"/>
        <rFont val="Times New Roman"/>
        <family val="1"/>
      </rPr>
      <t xml:space="preserve">    </t>
    </r>
    <r>
      <rPr>
        <b/>
        <sz val="12"/>
        <color rgb="FF660033"/>
        <rFont val="Arial"/>
        <family val="2"/>
      </rPr>
      <t>Capital Commitments</t>
    </r>
  </si>
  <si>
    <r>
      <t xml:space="preserve">1,990 </t>
    </r>
    <r>
      <rPr>
        <vertAlign val="subscript"/>
        <sz val="12"/>
        <color rgb="FF000000"/>
        <rFont val="Arial"/>
        <family val="2"/>
      </rPr>
      <t>1</t>
    </r>
  </si>
  <si>
    <r>
      <t xml:space="preserve">2,773 </t>
    </r>
    <r>
      <rPr>
        <vertAlign val="subscript"/>
        <sz val="12"/>
        <color rgb="FF000000"/>
        <rFont val="Arial"/>
        <family val="2"/>
      </rPr>
      <t>1</t>
    </r>
  </si>
  <si>
    <t>Write-(Ons) / offs</t>
  </si>
  <si>
    <r>
      <rPr>
        <vertAlign val="superscript"/>
        <sz val="10"/>
        <color rgb="FF000000"/>
        <rFont val="Arial"/>
        <family val="2"/>
      </rPr>
      <t>1</t>
    </r>
    <r>
      <rPr>
        <sz val="10"/>
        <color rgb="FF000000"/>
        <rFont val="Arial"/>
        <family val="2"/>
      </rPr>
      <t xml:space="preserve"> Danuta Gray ceased to be a Non Executive Board Member on the 31 July 2021. No successor appointed as yet.</t>
    </r>
  </si>
  <si>
    <r>
      <t xml:space="preserve">Danuta Gray </t>
    </r>
    <r>
      <rPr>
        <vertAlign val="superscript"/>
        <sz val="10"/>
        <color rgb="FF000000"/>
        <rFont val="Arial"/>
        <family val="2"/>
      </rPr>
      <t>1</t>
    </r>
  </si>
  <si>
    <r>
      <t xml:space="preserve">1 </t>
    </r>
    <r>
      <rPr>
        <sz val="9"/>
        <color rgb="FF000000"/>
        <rFont val="Arial"/>
        <family val="2"/>
      </rPr>
      <t>David Williams CB was appointed as Permanent Secretary on 6 April 2021</t>
    </r>
  </si>
  <si>
    <r>
      <t>2</t>
    </r>
    <r>
      <rPr>
        <sz val="9"/>
        <color rgb="FF000000"/>
        <rFont val="Arial"/>
        <family val="2"/>
      </rPr>
      <t xml:space="preserve"> Admiral Sir Tony Radakin KCB ADC was appointed as Chief of Defence Staff on 30 November 2021</t>
    </r>
  </si>
  <si>
    <r>
      <t xml:space="preserve">4 </t>
    </r>
    <r>
      <rPr>
        <sz val="9"/>
        <color rgb="FF000000"/>
        <rFont val="Arial"/>
        <family val="2"/>
      </rPr>
      <t>Damian Parmenter was appointed as DG Strategy &amp; International (DG Strat &amp; Int) 16 August 2021</t>
    </r>
  </si>
  <si>
    <r>
      <t xml:space="preserve">General Sir Nick Carter GCB CBE DSO ADC Gen </t>
    </r>
    <r>
      <rPr>
        <vertAlign val="superscript"/>
        <sz val="10"/>
        <color rgb="FF000000"/>
        <rFont val="Arial"/>
        <family val="2"/>
      </rPr>
      <t>2</t>
    </r>
    <r>
      <rPr>
        <sz val="10"/>
        <color rgb="FF000000"/>
        <rFont val="Arial"/>
        <family val="2"/>
      </rPr>
      <t xml:space="preserve"> </t>
    </r>
  </si>
  <si>
    <r>
      <t xml:space="preserve">Lieutenant General Doug Chalmers DSO OBE </t>
    </r>
    <r>
      <rPr>
        <vertAlign val="superscript"/>
        <sz val="10"/>
        <color rgb="FF000000"/>
        <rFont val="Arial"/>
        <family val="2"/>
      </rPr>
      <t>3</t>
    </r>
  </si>
  <si>
    <r>
      <t xml:space="preserve">Angus Lapsley </t>
    </r>
    <r>
      <rPr>
        <vertAlign val="superscript"/>
        <sz val="10"/>
        <color rgb="FF000000"/>
        <rFont val="Arial"/>
        <family val="2"/>
      </rPr>
      <t>4</t>
    </r>
    <r>
      <rPr>
        <sz val="10"/>
        <color rgb="FF000000"/>
        <rFont val="Arial"/>
        <family val="2"/>
      </rPr>
      <t xml:space="preserve"> </t>
    </r>
  </si>
  <si>
    <r>
      <t xml:space="preserve">3 </t>
    </r>
    <r>
      <rPr>
        <sz val="9"/>
        <color rgb="FF000000"/>
        <rFont val="Arial"/>
        <family val="2"/>
      </rPr>
      <t>Lieutenant General Charles Walker DSO was appointed as DCDS (MSO) on the 17 April 2021</t>
    </r>
  </si>
  <si>
    <t>Earlier retirement of assets associated with the results of the Integrated Review of Security, Defence, Development and Foreign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</si>
</sst>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6" formatCode="&quot;£&quot;#,##0;[Red]\-&quot;£&quot;#,##0"/>
    <numFmt numFmtId="44" formatCode="_-&quot;£&quot;* #,##0.00_-;\-&quot;£&quot;* #,##0.00_-;_-&quot;£&quot;* &quot;-&quot;??_-;_-@_-"/>
    <numFmt numFmtId="43" formatCode="_-* #,##0.00_-;\-* #,##0.00_-;_-* &quot;-&quot;??_-;_-@_-"/>
    <numFmt numFmtId="164" formatCode="_-* #,##0_-;\-* #,##0_-;_-* &quot;-&quot;??_-;_-@_-"/>
    <numFmt numFmtId="165" formatCode="#,##0\ ;\(#,##0\ \)"/>
    <numFmt numFmtId="166" formatCode="#,##0;[Red]#,##0"/>
    <numFmt numFmtId="167" formatCode="0_);\(0\)"/>
    <numFmt numFmtId="168" formatCode="#,###;\(#,###\)"/>
    <numFmt numFmtId="169" formatCode="&quot;£&quot;#,##0"/>
    <numFmt numFmtId="170" formatCode="#,##0.0"/>
    <numFmt numFmtId="171" formatCode="#,###.0;\(#,###.0\)"/>
    <numFmt numFmtId="172" formatCode="#,###;\(#,###\);&quot;-&quot;"/>
    <numFmt numFmtId="173" formatCode="#,##0.0;\(#,##0.0\);&quot;-&quot;"/>
    <numFmt numFmtId="174" formatCode="&quot;£&quot;#,##0.000;[Red]\-&quot;£&quot;#,##0.000"/>
    <numFmt numFmtId="175" formatCode="0.000"/>
    <numFmt numFmtId="176" formatCode="[$-F800]dddd\,\ mmmm\ dd\,\ yyyy"/>
    <numFmt numFmtId="177" formatCode="#,##0.000"/>
    <numFmt numFmtId="178" formatCode="0.0%"/>
    <numFmt numFmtId="179" formatCode="mmmm\ yyyy"/>
    <numFmt numFmtId="180" formatCode="_-* #,##0.000_-;\-* #,##0.000_-;_-* &quot;-&quot;??_-;_-@_-"/>
    <numFmt numFmtId="181" formatCode="_-* #,##0.00000_-;\-* #,##0.00000_-;_-* &quot;-&quot;??_-;_-@_-"/>
    <numFmt numFmtId="182" formatCode="0.000000"/>
    <numFmt numFmtId="183" formatCode="_-* #,##0.000000_-;\-* #,##0.000000_-;_-* &quot;-&quot;??_-;_-@_-"/>
    <numFmt numFmtId="184" formatCode="_-* #,##0.000_-;\-* #,##0.000_-;_-* &quot;-&quot;???_-;_-@_-"/>
    <numFmt numFmtId="185" formatCode="0.0"/>
    <numFmt numFmtId="186" formatCode="#,##0;&quot;-&quot;#,##0;\-"/>
    <numFmt numFmtId="187" formatCode="#,##0.0_ ;\-#,##0.0\ "/>
    <numFmt numFmtId="188" formatCode="#,##0.0;\-#,##0.0"/>
  </numFmts>
  <fonts count="173">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rgb="FF660033"/>
      <name val="Arial"/>
      <family val="2"/>
    </font>
    <font>
      <b/>
      <i/>
      <sz val="10"/>
      <color rgb="FF660033"/>
      <name val="Arial"/>
      <family val="2"/>
    </font>
    <font>
      <sz val="10"/>
      <color rgb="FF000000"/>
      <name val="Arial"/>
      <family val="2"/>
    </font>
    <font>
      <sz val="8"/>
      <color rgb="FF000000"/>
      <name val="Arial"/>
      <family val="2"/>
    </font>
    <font>
      <sz val="8"/>
      <color theme="1"/>
      <name val="Calibri"/>
      <family val="2"/>
      <scheme val="minor"/>
    </font>
    <font>
      <sz val="8"/>
      <name val="Arial"/>
      <family val="2"/>
    </font>
    <font>
      <sz val="8"/>
      <color theme="1"/>
      <name val="Arial"/>
      <family val="2"/>
    </font>
    <font>
      <sz val="10"/>
      <color theme="1"/>
      <name val="Arial"/>
      <family val="2"/>
    </font>
    <font>
      <b/>
      <i/>
      <sz val="12"/>
      <color rgb="FF660033"/>
      <name val="Arial"/>
      <family val="2"/>
    </font>
    <font>
      <sz val="10"/>
      <name val="Arial"/>
      <family val="2"/>
    </font>
    <font>
      <b/>
      <sz val="10"/>
      <color theme="0"/>
      <name val="Arial"/>
      <family val="2"/>
    </font>
    <font>
      <b/>
      <sz val="10"/>
      <name val="Arial"/>
      <family val="2"/>
    </font>
    <font>
      <sz val="10"/>
      <color theme="0"/>
      <name val="Arial"/>
      <family val="2"/>
    </font>
    <font>
      <b/>
      <sz val="10"/>
      <color theme="1"/>
      <name val="Arial"/>
      <family val="2"/>
    </font>
    <font>
      <b/>
      <sz val="8"/>
      <color theme="0"/>
      <name val="Arial"/>
      <family val="2"/>
    </font>
    <font>
      <sz val="9"/>
      <name val="Arial"/>
      <family val="2"/>
    </font>
    <font>
      <i/>
      <sz val="9"/>
      <name val="Arial"/>
      <family val="2"/>
    </font>
    <font>
      <b/>
      <sz val="9"/>
      <name val="Arial"/>
      <family val="2"/>
    </font>
    <font>
      <sz val="9"/>
      <color rgb="FF000000"/>
      <name val="Arial"/>
      <family val="2"/>
    </font>
    <font>
      <sz val="9"/>
      <color theme="1"/>
      <name val="Calibri"/>
      <family val="2"/>
      <scheme val="minor"/>
    </font>
    <font>
      <i/>
      <sz val="10"/>
      <name val="Arial"/>
      <family val="2"/>
    </font>
    <font>
      <sz val="10"/>
      <color theme="1"/>
      <name val="Calibri"/>
      <family val="2"/>
      <scheme val="minor"/>
    </font>
    <font>
      <sz val="11"/>
      <name val="Calibri"/>
      <family val="2"/>
      <scheme val="minor"/>
    </font>
    <font>
      <b/>
      <sz val="11"/>
      <name val="Arial"/>
      <family val="2"/>
    </font>
    <font>
      <b/>
      <sz val="10"/>
      <color theme="1"/>
      <name val="Arial Regular"/>
      <charset val="1"/>
    </font>
    <font>
      <sz val="10"/>
      <color theme="1"/>
      <name val="Arial Regular"/>
      <charset val="1"/>
    </font>
    <font>
      <sz val="8"/>
      <color theme="1"/>
      <name val="Arial Regular"/>
    </font>
    <font>
      <sz val="12"/>
      <color theme="1"/>
      <name val="Arial"/>
      <family val="2"/>
    </font>
    <font>
      <u/>
      <sz val="11"/>
      <color theme="1"/>
      <name val="Calibri"/>
      <family val="2"/>
      <scheme val="minor"/>
    </font>
    <font>
      <sz val="11"/>
      <color rgb="FF660033"/>
      <name val="Calibri"/>
      <family val="2"/>
    </font>
    <font>
      <sz val="10"/>
      <name val="Arial CE"/>
      <family val="2"/>
      <charset val="238"/>
    </font>
    <font>
      <b/>
      <sz val="10"/>
      <color indexed="8"/>
      <name val="Arial"/>
      <family val="2"/>
    </font>
    <font>
      <b/>
      <sz val="9"/>
      <color indexed="8"/>
      <name val="Arial"/>
      <family val="2"/>
    </font>
    <font>
      <b/>
      <sz val="12"/>
      <color indexed="8"/>
      <name val="Arial"/>
      <family val="2"/>
    </font>
    <font>
      <sz val="10"/>
      <color indexed="8"/>
      <name val="Arial"/>
      <family val="2"/>
    </font>
    <font>
      <sz val="11"/>
      <color indexed="8"/>
      <name val="Arial"/>
      <family val="2"/>
    </font>
    <font>
      <sz val="8"/>
      <color indexed="8"/>
      <name val="Arial"/>
      <family val="2"/>
    </font>
    <font>
      <b/>
      <sz val="8"/>
      <name val="Arial"/>
      <family val="2"/>
    </font>
    <font>
      <b/>
      <sz val="8"/>
      <color indexed="8"/>
      <name val="Arial"/>
      <family val="2"/>
    </font>
    <font>
      <sz val="9"/>
      <color indexed="8"/>
      <name val="Arial"/>
      <family val="2"/>
    </font>
    <font>
      <i/>
      <sz val="10"/>
      <color rgb="FF000000"/>
      <name val="Arial"/>
      <family val="2"/>
    </font>
    <font>
      <b/>
      <sz val="10"/>
      <color rgb="FF000000"/>
      <name val="Arial"/>
      <family val="2"/>
    </font>
    <font>
      <b/>
      <i/>
      <sz val="10"/>
      <color rgb="FF000000"/>
      <name val="Arial"/>
      <family val="2"/>
    </font>
    <font>
      <i/>
      <sz val="11"/>
      <color theme="1"/>
      <name val="Arial"/>
      <family val="2"/>
    </font>
    <font>
      <b/>
      <i/>
      <sz val="10"/>
      <name val="Arial"/>
      <family val="2"/>
    </font>
    <font>
      <b/>
      <sz val="10"/>
      <color rgb="FF660033"/>
      <name val="Arial"/>
      <family val="2"/>
    </font>
    <font>
      <sz val="8"/>
      <name val="Calibri"/>
      <family val="2"/>
    </font>
    <font>
      <sz val="10"/>
      <color theme="1"/>
      <name val="Arial Regula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Tahoma"/>
      <family val="2"/>
    </font>
    <font>
      <sz val="8"/>
      <color rgb="FF403F40"/>
      <name val="Arial"/>
      <family val="2"/>
    </font>
    <font>
      <sz val="8"/>
      <name val="Calibri"/>
      <family val="2"/>
    </font>
    <font>
      <sz val="8"/>
      <color rgb="FF000000"/>
      <name val="Calibri"/>
      <family val="2"/>
    </font>
    <font>
      <sz val="9"/>
      <color theme="1" tint="0.14999847407452621"/>
      <name val="Arial"/>
      <family val="2"/>
    </font>
    <font>
      <b/>
      <sz val="9"/>
      <color theme="1" tint="0.14999847407452621"/>
      <name val="Arial"/>
      <family val="2"/>
    </font>
    <font>
      <b/>
      <sz val="10"/>
      <color theme="1" tint="0.14999847407452621"/>
      <name val="Arial Regular"/>
    </font>
    <font>
      <sz val="10"/>
      <color theme="1" tint="0.14999847407452621"/>
      <name val="Arial Regular"/>
    </font>
    <font>
      <sz val="8"/>
      <color rgb="FF660033"/>
      <name val="Calibri"/>
      <family val="2"/>
    </font>
    <font>
      <vertAlign val="superscript"/>
      <sz val="8"/>
      <name val="Arial"/>
      <family val="2"/>
    </font>
    <font>
      <b/>
      <vertAlign val="superscript"/>
      <sz val="8"/>
      <name val="Arial"/>
      <family val="2"/>
    </font>
    <font>
      <vertAlign val="superscript"/>
      <sz val="8"/>
      <color rgb="FF000000"/>
      <name val="Arial"/>
      <family val="2"/>
    </font>
    <font>
      <vertAlign val="superscript"/>
      <sz val="8"/>
      <color theme="1"/>
      <name val="Arial"/>
      <family val="2"/>
    </font>
    <font>
      <b/>
      <sz val="11"/>
      <color rgb="FF000000"/>
      <name val="Calibri"/>
      <family val="2"/>
    </font>
    <font>
      <sz val="11"/>
      <color rgb="FF000000"/>
      <name val="Calibri"/>
      <family val="2"/>
    </font>
    <font>
      <sz val="11"/>
      <color rgb="FF000000"/>
      <name val="Times New Roman"/>
      <family val="1"/>
    </font>
    <font>
      <sz val="11"/>
      <color theme="1"/>
      <name val="Arial"/>
      <family val="2"/>
    </font>
    <font>
      <sz val="11"/>
      <color rgb="FF000000"/>
      <name val="Arial"/>
      <family val="2"/>
    </font>
    <font>
      <sz val="11"/>
      <color rgb="FF000000"/>
      <name val="Calibri"/>
      <family val="2"/>
    </font>
    <font>
      <sz val="14"/>
      <color rgb="FF000000"/>
      <name val="Calibri"/>
      <family val="2"/>
    </font>
    <font>
      <sz val="10"/>
      <color rgb="FF000000"/>
      <name val="Calibri"/>
      <family val="2"/>
    </font>
    <font>
      <b/>
      <sz val="11"/>
      <name val="Calibri"/>
      <family val="2"/>
      <scheme val="minor"/>
    </font>
    <font>
      <sz val="9"/>
      <color rgb="FF504E53"/>
      <name val="Tahoma"/>
      <family val="2"/>
    </font>
    <font>
      <sz val="14"/>
      <color theme="1"/>
      <name val="Arial"/>
      <family val="2"/>
    </font>
    <font>
      <b/>
      <sz val="11"/>
      <color rgb="FF000000"/>
      <name val="Arial"/>
      <family val="2"/>
    </font>
    <font>
      <sz val="11"/>
      <color theme="1"/>
      <name val="Calibri"/>
      <family val="2"/>
    </font>
    <font>
      <u/>
      <sz val="11"/>
      <color theme="10"/>
      <name val="Calibri"/>
      <family val="2"/>
    </font>
    <font>
      <i/>
      <vertAlign val="superscript"/>
      <sz val="8"/>
      <color rgb="FF403F40"/>
      <name val="Arial"/>
      <family val="2"/>
    </font>
    <font>
      <i/>
      <sz val="8"/>
      <color rgb="FF403F40"/>
      <name val="Arial"/>
      <family val="2"/>
    </font>
    <font>
      <b/>
      <vertAlign val="superscript"/>
      <sz val="10"/>
      <name val="Arial"/>
      <family val="2"/>
    </font>
    <font>
      <sz val="11"/>
      <color rgb="FFFF33CC"/>
      <name val="Calibri"/>
      <family val="2"/>
      <scheme val="minor"/>
    </font>
    <font>
      <b/>
      <sz val="12"/>
      <color rgb="FF000000"/>
      <name val="Arial"/>
      <family val="2"/>
    </font>
    <font>
      <sz val="12"/>
      <color rgb="FF000000"/>
      <name val="Arial"/>
      <family val="2"/>
    </font>
    <font>
      <vertAlign val="superscript"/>
      <sz val="12"/>
      <color rgb="FF000000"/>
      <name val="Arial"/>
      <family val="2"/>
    </font>
    <font>
      <sz val="11"/>
      <name val="Calibri"/>
      <family val="2"/>
    </font>
    <font>
      <sz val="11"/>
      <color rgb="FFFFC000"/>
      <name val="Calibri"/>
      <family val="2"/>
      <scheme val="minor"/>
    </font>
    <font>
      <vertAlign val="subscript"/>
      <sz val="12"/>
      <color rgb="FF000000"/>
      <name val="Arial"/>
      <family val="2"/>
    </font>
    <font>
      <vertAlign val="subscript"/>
      <sz val="10"/>
      <color rgb="FF000000"/>
      <name val="Arial"/>
      <family val="2"/>
    </font>
    <font>
      <b/>
      <sz val="10"/>
      <color theme="1"/>
      <name val="Calibri"/>
      <family val="2"/>
      <scheme val="minor"/>
    </font>
    <font>
      <sz val="9"/>
      <color theme="0"/>
      <name val="Arial"/>
      <family val="2"/>
    </font>
    <font>
      <b/>
      <sz val="9"/>
      <color theme="0"/>
      <name val="Arial"/>
      <family val="2"/>
    </font>
    <font>
      <vertAlign val="superscript"/>
      <sz val="10"/>
      <name val="Arial"/>
      <family val="2"/>
    </font>
    <font>
      <b/>
      <vertAlign val="superscript"/>
      <sz val="10"/>
      <color theme="0"/>
      <name val="Arial"/>
      <family val="2"/>
    </font>
    <font>
      <b/>
      <sz val="16"/>
      <color rgb="FF660033"/>
      <name val="Arial"/>
      <family val="2"/>
    </font>
    <font>
      <i/>
      <sz val="10"/>
      <color theme="1"/>
      <name val="Arial"/>
      <family val="2"/>
    </font>
    <font>
      <sz val="10"/>
      <name val="Arial"/>
    </font>
    <font>
      <vertAlign val="superscript"/>
      <sz val="9"/>
      <color rgb="FF000000"/>
      <name val="Arial"/>
      <family val="2"/>
    </font>
    <font>
      <vertAlign val="superscript"/>
      <sz val="9"/>
      <name val="Arial"/>
      <family val="2"/>
    </font>
    <font>
      <sz val="10"/>
      <color rgb="FFFF0000"/>
      <name val="Arial"/>
      <family val="2"/>
    </font>
    <font>
      <b/>
      <vertAlign val="superscript"/>
      <sz val="9"/>
      <color rgb="FF000000"/>
      <name val="Arial"/>
      <family val="2"/>
    </font>
    <font>
      <sz val="9"/>
      <color rgb="FFFF0000"/>
      <name val="Arial"/>
      <family val="2"/>
    </font>
    <font>
      <b/>
      <sz val="14"/>
      <name val="Arial"/>
      <family val="2"/>
    </font>
    <font>
      <sz val="9"/>
      <color theme="1"/>
      <name val="Arial"/>
      <family val="2"/>
    </font>
    <font>
      <vertAlign val="superscript"/>
      <sz val="9"/>
      <color theme="1"/>
      <name val="Arial"/>
      <family val="2"/>
    </font>
    <font>
      <sz val="10"/>
      <color rgb="FF660033"/>
      <name val="Arial"/>
      <family val="2"/>
    </font>
    <font>
      <b/>
      <sz val="14"/>
      <color indexed="8"/>
      <name val="Arial"/>
      <family val="2"/>
    </font>
    <font>
      <sz val="14"/>
      <color indexed="8"/>
      <name val="Arial"/>
      <family val="2"/>
    </font>
    <font>
      <sz val="14"/>
      <name val="Arial"/>
      <family val="2"/>
    </font>
    <font>
      <sz val="14"/>
      <color rgb="FF660033"/>
      <name val="Arial"/>
      <family val="2"/>
    </font>
    <font>
      <u/>
      <sz val="10"/>
      <name val="Arial"/>
      <family val="2"/>
    </font>
    <font>
      <b/>
      <i/>
      <sz val="14"/>
      <name val="Arial"/>
      <family val="2"/>
    </font>
    <font>
      <b/>
      <sz val="14"/>
      <color theme="6"/>
      <name val="Arial"/>
      <family val="2"/>
    </font>
    <font>
      <sz val="12"/>
      <color theme="0"/>
      <name val="Arial"/>
      <family val="2"/>
    </font>
    <font>
      <sz val="12"/>
      <name val="Arial"/>
      <family val="2"/>
    </font>
    <font>
      <vertAlign val="superscript"/>
      <sz val="10"/>
      <color rgb="FF000000"/>
      <name val="Arial"/>
      <family val="2"/>
    </font>
    <font>
      <i/>
      <sz val="8"/>
      <color rgb="FF0000CC"/>
      <name val="Arial"/>
      <family val="2"/>
    </font>
    <font>
      <b/>
      <u/>
      <sz val="9"/>
      <color indexed="8"/>
      <name val="Arial"/>
      <family val="2"/>
    </font>
    <font>
      <b/>
      <sz val="11"/>
      <color theme="1"/>
      <name val="Arial"/>
      <family val="2"/>
    </font>
    <font>
      <b/>
      <sz val="9"/>
      <color theme="1"/>
      <name val="Arial"/>
      <family val="2"/>
    </font>
    <font>
      <b/>
      <u/>
      <sz val="10"/>
      <color indexed="8"/>
      <name val="Arial"/>
      <family val="2"/>
    </font>
    <font>
      <b/>
      <sz val="14"/>
      <color rgb="FF9BBB59"/>
      <name val="Arial"/>
      <family val="2"/>
    </font>
    <font>
      <sz val="9"/>
      <color indexed="10"/>
      <name val="Arial"/>
      <family val="2"/>
    </font>
    <font>
      <b/>
      <sz val="9"/>
      <color indexed="10"/>
      <name val="Arial"/>
      <family val="2"/>
    </font>
    <font>
      <b/>
      <sz val="12"/>
      <name val="Arial"/>
      <family val="2"/>
    </font>
    <font>
      <sz val="11"/>
      <name val="Arial"/>
      <family val="2"/>
    </font>
    <font>
      <b/>
      <sz val="10"/>
      <color rgb="FFFF0000"/>
      <name val="Arial"/>
      <family val="2"/>
    </font>
    <font>
      <vertAlign val="superscript"/>
      <sz val="10"/>
      <color theme="1"/>
      <name val="Arial"/>
      <family val="2"/>
    </font>
    <font>
      <vertAlign val="subscript"/>
      <sz val="10"/>
      <color theme="1"/>
      <name val="Arial"/>
      <family val="2"/>
    </font>
    <font>
      <b/>
      <vertAlign val="superscript"/>
      <sz val="6"/>
      <name val="Arial"/>
      <family val="2"/>
    </font>
    <font>
      <b/>
      <vertAlign val="subscript"/>
      <sz val="9"/>
      <name val="Arial"/>
      <family val="2"/>
    </font>
    <font>
      <b/>
      <vertAlign val="superscript"/>
      <sz val="9"/>
      <name val="Arial"/>
      <family val="2"/>
    </font>
    <font>
      <b/>
      <sz val="10"/>
      <name val="Arial Regular"/>
    </font>
    <font>
      <sz val="10"/>
      <name val="Arial Regular"/>
    </font>
    <font>
      <vertAlign val="superscript"/>
      <sz val="10"/>
      <name val="Arial Regular"/>
    </font>
    <font>
      <b/>
      <sz val="8"/>
      <name val="Arial Regular"/>
    </font>
    <font>
      <b/>
      <vertAlign val="superscript"/>
      <sz val="8"/>
      <name val="Arial Regular"/>
    </font>
    <font>
      <sz val="8"/>
      <name val="Arial Regular"/>
    </font>
    <font>
      <vertAlign val="superscript"/>
      <sz val="8"/>
      <name val="Arial Regular"/>
    </font>
    <font>
      <sz val="11"/>
      <color theme="5" tint="-0.249977111117893"/>
      <name val="Calibri"/>
      <family val="2"/>
      <scheme val="minor"/>
    </font>
    <font>
      <sz val="10"/>
      <name val="Calibri"/>
      <family val="2"/>
      <scheme val="minor"/>
    </font>
    <font>
      <b/>
      <i/>
      <sz val="10"/>
      <color theme="1"/>
      <name val="Arial"/>
      <family val="2"/>
    </font>
    <font>
      <vertAlign val="superscript"/>
      <sz val="11"/>
      <color theme="1"/>
      <name val="Calibri"/>
      <family val="2"/>
      <scheme val="minor"/>
    </font>
    <font>
      <i/>
      <sz val="12"/>
      <name val="Arial"/>
      <family val="2"/>
    </font>
    <font>
      <b/>
      <sz val="12"/>
      <color rgb="FF660033"/>
      <name val="Arial"/>
      <family val="2"/>
    </font>
    <font>
      <b/>
      <sz val="7"/>
      <color rgb="FF660033"/>
      <name val="Times New Roman"/>
      <family val="1"/>
    </font>
  </fonts>
  <fills count="3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660033"/>
        <bgColor indexed="64"/>
      </patternFill>
    </fill>
    <fill>
      <patternFill patternType="solid">
        <fgColor theme="0" tint="-0.24994659260841701"/>
        <bgColor indexed="64"/>
      </patternFill>
    </fill>
    <fill>
      <patternFill patternType="solid">
        <fgColor rgb="FFC1B7C1"/>
        <bgColor indexed="64"/>
      </patternFill>
    </fill>
  </fills>
  <borders count="82">
    <border>
      <left/>
      <right/>
      <top/>
      <bottom/>
      <diagonal/>
    </border>
    <border>
      <left style="thin">
        <color auto="1"/>
      </left>
      <right style="thin">
        <color auto="1"/>
      </right>
      <top/>
      <bottom style="thin">
        <color auto="1"/>
      </bottom>
      <diagonal/>
    </border>
    <border>
      <left style="thin">
        <color auto="1"/>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auto="1"/>
      </right>
      <top/>
      <bottom style="thin">
        <color auto="1"/>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indexed="64"/>
      </right>
      <top style="thin">
        <color auto="1"/>
      </top>
      <bottom style="thin">
        <color auto="1"/>
      </bottom>
      <diagonal/>
    </border>
    <border>
      <left style="thin">
        <color auto="1"/>
      </left>
      <right/>
      <top style="thin">
        <color auto="1"/>
      </top>
      <bottom style="thin">
        <color indexed="64"/>
      </bottom>
      <diagonal/>
    </border>
    <border>
      <left/>
      <right style="thin">
        <color indexed="64"/>
      </right>
      <top style="thin">
        <color auto="1"/>
      </top>
      <bottom style="thin">
        <color indexed="64"/>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auto="1"/>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thin">
        <color auto="1"/>
      </top>
      <bottom style="medium">
        <color indexed="64"/>
      </bottom>
      <diagonal/>
    </border>
    <border>
      <left style="thin">
        <color auto="1"/>
      </left>
      <right style="thin">
        <color indexed="64"/>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auto="1"/>
      </bottom>
      <diagonal/>
    </border>
    <border>
      <left style="medium">
        <color indexed="64"/>
      </left>
      <right style="thin">
        <color auto="1"/>
      </right>
      <top style="thin">
        <color auto="1"/>
      </top>
      <bottom/>
      <diagonal/>
    </border>
    <border>
      <left style="medium">
        <color indexed="64"/>
      </left>
      <right style="thin">
        <color indexed="64"/>
      </right>
      <top/>
      <bottom/>
      <diagonal/>
    </border>
    <border>
      <left style="medium">
        <color indexed="64"/>
      </left>
      <right/>
      <top style="thin">
        <color auto="1"/>
      </top>
      <bottom style="thin">
        <color indexed="64"/>
      </bottom>
      <diagonal/>
    </border>
    <border>
      <left/>
      <right style="medium">
        <color indexed="64"/>
      </right>
      <top style="thin">
        <color auto="1"/>
      </top>
      <bottom style="thin">
        <color indexed="64"/>
      </bottom>
      <diagonal/>
    </border>
    <border>
      <left style="medium">
        <color indexed="64"/>
      </left>
      <right/>
      <top/>
      <bottom style="thin">
        <color indexed="64"/>
      </bottom>
      <diagonal/>
    </border>
    <border>
      <left/>
      <right style="thin">
        <color indexed="64"/>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106">
    <xf numFmtId="0" fontId="0" fillId="0" borderId="0"/>
    <xf numFmtId="0" fontId="9" fillId="0" borderId="0"/>
    <xf numFmtId="0" fontId="21" fillId="0" borderId="0"/>
    <xf numFmtId="43" fontId="9" fillId="0" borderId="0" applyFont="0" applyFill="0" applyBorder="0" applyAlignment="0" applyProtection="0"/>
    <xf numFmtId="0" fontId="21" fillId="0" borderId="0"/>
    <xf numFmtId="43" fontId="21"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42" fillId="0" borderId="0"/>
    <xf numFmtId="0" fontId="42" fillId="0" borderId="0"/>
    <xf numFmtId="0" fontId="9" fillId="0" borderId="0"/>
    <xf numFmtId="0" fontId="9" fillId="0" borderId="0"/>
    <xf numFmtId="43" fontId="21" fillId="0" borderId="0" applyFont="0" applyFill="0" applyBorder="0" applyAlignment="0" applyProtection="0"/>
    <xf numFmtId="0" fontId="21" fillId="0" borderId="0"/>
    <xf numFmtId="0" fontId="21" fillId="0" borderId="0"/>
    <xf numFmtId="0" fontId="21" fillId="0" borderId="0"/>
    <xf numFmtId="0" fontId="8" fillId="0" borderId="0"/>
    <xf numFmtId="0" fontId="42" fillId="0" borderId="0"/>
    <xf numFmtId="0" fontId="21" fillId="0" borderId="0"/>
    <xf numFmtId="0" fontId="21" fillId="0" borderId="0"/>
    <xf numFmtId="43" fontId="21" fillId="0" borderId="0" applyFont="0" applyFill="0" applyBorder="0" applyAlignment="0" applyProtection="0"/>
    <xf numFmtId="0" fontId="60" fillId="0" borderId="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9" borderId="0" applyNumberFormat="0" applyBorder="0" applyAlignment="0" applyProtection="0"/>
    <xf numFmtId="0" fontId="61" fillId="12" borderId="0" applyNumberFormat="0" applyBorder="0" applyAlignment="0" applyProtection="0"/>
    <xf numFmtId="0" fontId="61" fillId="15" borderId="0" applyNumberFormat="0" applyBorder="0" applyAlignment="0" applyProtection="0"/>
    <xf numFmtId="0" fontId="62" fillId="16"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23" borderId="0" applyNumberFormat="0" applyBorder="0" applyAlignment="0" applyProtection="0"/>
    <xf numFmtId="0" fontId="63" fillId="7" borderId="0" applyNumberFormat="0" applyBorder="0" applyAlignment="0" applyProtection="0"/>
    <xf numFmtId="0" fontId="64" fillId="24" borderId="8" applyNumberFormat="0" applyAlignment="0" applyProtection="0"/>
    <xf numFmtId="0" fontId="65" fillId="25" borderId="9" applyNumberFormat="0" applyAlignment="0" applyProtection="0"/>
    <xf numFmtId="0" fontId="66" fillId="0" borderId="0" applyNumberFormat="0" applyFill="0" applyBorder="0" applyAlignment="0" applyProtection="0"/>
    <xf numFmtId="0" fontId="67" fillId="8" borderId="0" applyNumberFormat="0" applyBorder="0" applyAlignment="0" applyProtection="0"/>
    <xf numFmtId="0" fontId="68" fillId="0" borderId="10" applyNumberFormat="0" applyFill="0" applyAlignment="0" applyProtection="0"/>
    <xf numFmtId="0" fontId="69" fillId="0" borderId="11" applyNumberFormat="0" applyFill="0" applyAlignment="0" applyProtection="0"/>
    <xf numFmtId="0" fontId="70" fillId="0" borderId="12" applyNumberFormat="0" applyFill="0" applyAlignment="0" applyProtection="0"/>
    <xf numFmtId="0" fontId="70" fillId="0" borderId="0" applyNumberFormat="0" applyFill="0" applyBorder="0" applyAlignment="0" applyProtection="0"/>
    <xf numFmtId="0" fontId="71" fillId="11" borderId="8" applyNumberFormat="0" applyAlignment="0" applyProtection="0"/>
    <xf numFmtId="0" fontId="72" fillId="0" borderId="13" applyNumberFormat="0" applyFill="0" applyAlignment="0" applyProtection="0"/>
    <xf numFmtId="0" fontId="73" fillId="26" borderId="0" applyNumberFormat="0" applyBorder="0" applyAlignment="0" applyProtection="0"/>
    <xf numFmtId="0" fontId="21" fillId="27" borderId="14" applyNumberFormat="0" applyFont="0" applyAlignment="0" applyProtection="0"/>
    <xf numFmtId="0" fontId="74" fillId="24" borderId="15" applyNumberFormat="0" applyAlignment="0" applyProtection="0"/>
    <xf numFmtId="0" fontId="75" fillId="0" borderId="0" applyNumberFormat="0" applyFill="0" applyBorder="0" applyAlignment="0" applyProtection="0"/>
    <xf numFmtId="0" fontId="76" fillId="0" borderId="16" applyNumberFormat="0" applyFill="0" applyAlignment="0" applyProtection="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21" fillId="0" borderId="0"/>
    <xf numFmtId="0" fontId="7" fillId="0" borderId="0"/>
    <xf numFmtId="43" fontId="21" fillId="0" borderId="0" applyFont="0" applyFill="0" applyBorder="0" applyAlignment="0" applyProtection="0"/>
    <xf numFmtId="0" fontId="7" fillId="0" borderId="0"/>
    <xf numFmtId="0" fontId="64" fillId="24" borderId="8" applyNumberFormat="0" applyAlignment="0" applyProtection="0"/>
    <xf numFmtId="0" fontId="71" fillId="11" borderId="8" applyNumberFormat="0" applyAlignment="0" applyProtection="0"/>
    <xf numFmtId="0" fontId="21" fillId="27" borderId="14" applyNumberFormat="0" applyFont="0" applyAlignment="0" applyProtection="0"/>
    <xf numFmtId="0" fontId="74" fillId="24" borderId="15" applyNumberFormat="0" applyAlignment="0" applyProtection="0"/>
    <xf numFmtId="0" fontId="76" fillId="0" borderId="16" applyNumberFormat="0" applyFill="0" applyAlignment="0" applyProtection="0"/>
    <xf numFmtId="0" fontId="21" fillId="27" borderId="14" applyNumberFormat="0" applyFont="0" applyAlignment="0" applyProtection="0"/>
    <xf numFmtId="0" fontId="7" fillId="0" borderId="0"/>
    <xf numFmtId="43" fontId="21"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1" fillId="0" borderId="0"/>
    <xf numFmtId="0" fontId="64" fillId="24" borderId="17" applyNumberFormat="0" applyAlignment="0" applyProtection="0"/>
    <xf numFmtId="0" fontId="71" fillId="11" borderId="17" applyNumberFormat="0" applyAlignment="0" applyProtection="0"/>
    <xf numFmtId="0" fontId="21" fillId="27" borderId="18" applyNumberFormat="0" applyFont="0" applyAlignment="0" applyProtection="0"/>
    <xf numFmtId="0" fontId="74" fillId="24" borderId="19" applyNumberFormat="0" applyAlignment="0" applyProtection="0"/>
    <xf numFmtId="0" fontId="76" fillId="0" borderId="20" applyNumberFormat="0" applyFill="0" applyAlignment="0" applyProtection="0"/>
    <xf numFmtId="0" fontId="64" fillId="24" borderId="17" applyNumberFormat="0" applyAlignment="0" applyProtection="0"/>
    <xf numFmtId="0" fontId="71" fillId="11" borderId="17" applyNumberFormat="0" applyAlignment="0" applyProtection="0"/>
    <xf numFmtId="0" fontId="21" fillId="27" borderId="18" applyNumberFormat="0" applyFont="0" applyAlignment="0" applyProtection="0"/>
    <xf numFmtId="0" fontId="74" fillId="24" borderId="19" applyNumberFormat="0" applyAlignment="0" applyProtection="0"/>
    <xf numFmtId="0" fontId="76" fillId="0" borderId="20" applyNumberFormat="0" applyFill="0" applyAlignment="0" applyProtection="0"/>
    <xf numFmtId="0" fontId="21" fillId="27" borderId="18" applyNumberFormat="0" applyFont="0" applyAlignment="0" applyProtection="0"/>
    <xf numFmtId="43" fontId="96" fillId="0" borderId="0" applyFont="0" applyFill="0" applyBorder="0" applyAlignment="0" applyProtection="0"/>
    <xf numFmtId="0" fontId="6" fillId="0" borderId="0"/>
    <xf numFmtId="0" fontId="104" fillId="0" borderId="0" applyNumberFormat="0" applyFill="0" applyBorder="0" applyAlignment="0" applyProtection="0"/>
    <xf numFmtId="0" fontId="123" fillId="0" borderId="0"/>
    <xf numFmtId="0" fontId="21" fillId="0" borderId="0"/>
    <xf numFmtId="0" fontId="4" fillId="0" borderId="0"/>
    <xf numFmtId="0" fontId="4" fillId="0" borderId="0"/>
    <xf numFmtId="0" fontId="21" fillId="0" borderId="0"/>
    <xf numFmtId="43" fontId="4" fillId="0" borderId="0" applyFont="0" applyFill="0" applyBorder="0" applyAlignment="0" applyProtection="0"/>
    <xf numFmtId="0" fontId="1" fillId="0" borderId="0"/>
  </cellStyleXfs>
  <cellXfs count="1915">
    <xf numFmtId="0" fontId="0" fillId="0" borderId="0" xfId="0"/>
    <xf numFmtId="0" fontId="12" fillId="0" borderId="0" xfId="0" applyFont="1" applyAlignment="1">
      <alignment vertical="center"/>
    </xf>
    <xf numFmtId="0" fontId="9" fillId="0" borderId="0" xfId="1" applyAlignment="1">
      <alignment vertical="top"/>
    </xf>
    <xf numFmtId="0" fontId="9" fillId="0" borderId="0" xfId="1"/>
    <xf numFmtId="0" fontId="13" fillId="0" borderId="0" xfId="0" applyFont="1" applyAlignment="1">
      <alignment vertical="center"/>
    </xf>
    <xf numFmtId="0" fontId="14" fillId="0" borderId="1" xfId="1" applyFont="1" applyBorder="1" applyAlignment="1">
      <alignment vertical="center" wrapText="1"/>
    </xf>
    <xf numFmtId="0" fontId="16" fillId="0" borderId="0" xfId="1" applyFont="1"/>
    <xf numFmtId="0" fontId="17" fillId="0" borderId="0" xfId="1" applyFont="1"/>
    <xf numFmtId="0" fontId="9" fillId="0" borderId="0" xfId="1" applyAlignment="1">
      <alignment horizontal="right"/>
    </xf>
    <xf numFmtId="0" fontId="18" fillId="0" borderId="0" xfId="1" applyFont="1"/>
    <xf numFmtId="0" fontId="18" fillId="0" borderId="0" xfId="1" applyFont="1" applyAlignment="1">
      <alignment horizontal="right"/>
    </xf>
    <xf numFmtId="0" fontId="19" fillId="0" borderId="0" xfId="1" applyFont="1"/>
    <xf numFmtId="0" fontId="16" fillId="0" borderId="0" xfId="1" applyFont="1" applyAlignment="1">
      <alignment horizontal="right"/>
    </xf>
    <xf numFmtId="0" fontId="20" fillId="0" borderId="0" xfId="0" applyFont="1" applyAlignment="1">
      <alignment vertical="center"/>
    </xf>
    <xf numFmtId="0" fontId="9" fillId="0" borderId="0" xfId="1" applyAlignment="1">
      <alignment horizontal="center" vertical="top"/>
    </xf>
    <xf numFmtId="0" fontId="12" fillId="0" borderId="0" xfId="0" applyFont="1" applyAlignment="1">
      <alignment horizontal="left" vertical="center"/>
    </xf>
    <xf numFmtId="0" fontId="11" fillId="0" borderId="0" xfId="1" applyFont="1" applyAlignment="1">
      <alignment horizontal="right"/>
    </xf>
    <xf numFmtId="0" fontId="13" fillId="0" borderId="0" xfId="0" applyFont="1" applyAlignment="1">
      <alignment horizontal="left" vertical="center"/>
    </xf>
    <xf numFmtId="0" fontId="12" fillId="0" borderId="0" xfId="0" applyFont="1" applyAlignment="1">
      <alignment horizontal="right" vertical="center"/>
    </xf>
    <xf numFmtId="0" fontId="9" fillId="0" borderId="0" xfId="1" applyAlignment="1">
      <alignment horizontal="left"/>
    </xf>
    <xf numFmtId="3" fontId="10" fillId="0" borderId="0" xfId="1" applyNumberFormat="1" applyFont="1"/>
    <xf numFmtId="0" fontId="16" fillId="0" borderId="0" xfId="1" applyFont="1" applyAlignment="1">
      <alignment vertical="top"/>
    </xf>
    <xf numFmtId="3" fontId="27" fillId="0" borderId="5" xfId="4" applyNumberFormat="1" applyFont="1" applyBorder="1" applyAlignment="1">
      <alignment horizontal="center" wrapText="1"/>
    </xf>
    <xf numFmtId="0" fontId="27" fillId="0" borderId="5" xfId="4" applyFont="1" applyBorder="1" applyAlignment="1">
      <alignment horizontal="center"/>
    </xf>
    <xf numFmtId="3" fontId="27" fillId="0" borderId="1" xfId="4" quotePrefix="1" applyNumberFormat="1" applyFont="1" applyBorder="1" applyAlignment="1">
      <alignment horizontal="center" wrapText="1"/>
    </xf>
    <xf numFmtId="3" fontId="27" fillId="0" borderId="1" xfId="4" applyNumberFormat="1" applyFont="1" applyBorder="1" applyAlignment="1">
      <alignment horizontal="center" wrapText="1"/>
    </xf>
    <xf numFmtId="165" fontId="27" fillId="0" borderId="5" xfId="4" quotePrefix="1" applyNumberFormat="1" applyFont="1" applyBorder="1" applyAlignment="1">
      <alignment horizontal="center" wrapText="1"/>
    </xf>
    <xf numFmtId="3" fontId="27" fillId="0" borderId="4" xfId="4" applyNumberFormat="1" applyFont="1" applyBorder="1" applyAlignment="1">
      <alignment horizontal="center" wrapText="1"/>
    </xf>
    <xf numFmtId="0" fontId="27" fillId="0" borderId="1" xfId="4" applyFont="1" applyBorder="1" applyAlignment="1">
      <alignment horizontal="center"/>
    </xf>
    <xf numFmtId="0" fontId="27" fillId="0" borderId="2" xfId="4" applyFont="1" applyBorder="1" applyAlignment="1">
      <alignment horizontal="center"/>
    </xf>
    <xf numFmtId="0" fontId="27" fillId="0" borderId="4" xfId="4" applyFont="1" applyBorder="1" applyAlignment="1">
      <alignment horizontal="center"/>
    </xf>
    <xf numFmtId="3" fontId="27" fillId="0" borderId="5" xfId="4" quotePrefix="1" applyNumberFormat="1" applyFont="1" applyBorder="1" applyAlignment="1">
      <alignment horizontal="center" wrapText="1"/>
    </xf>
    <xf numFmtId="0" fontId="27" fillId="0" borderId="7" xfId="4" applyFont="1" applyBorder="1" applyAlignment="1">
      <alignment horizontal="center"/>
    </xf>
    <xf numFmtId="3" fontId="27" fillId="0" borderId="3" xfId="4" applyNumberFormat="1" applyFont="1" applyBorder="1" applyAlignment="1">
      <alignment horizontal="center" wrapText="1"/>
    </xf>
    <xf numFmtId="49" fontId="27" fillId="0" borderId="4" xfId="4" applyNumberFormat="1" applyFont="1" applyBorder="1" applyAlignment="1">
      <alignment horizontal="center" wrapText="1"/>
    </xf>
    <xf numFmtId="164" fontId="27" fillId="0" borderId="4" xfId="5" applyNumberFormat="1" applyFont="1" applyBorder="1" applyAlignment="1">
      <alignment horizontal="center"/>
    </xf>
    <xf numFmtId="0" fontId="21" fillId="0" borderId="5" xfId="4" applyBorder="1" applyAlignment="1">
      <alignment horizontal="center" vertical="top"/>
    </xf>
    <xf numFmtId="3" fontId="32" fillId="0" borderId="5" xfId="4" applyNumberFormat="1" applyFont="1" applyBorder="1" applyAlignment="1">
      <alignment horizontal="right" vertical="top" wrapText="1"/>
    </xf>
    <xf numFmtId="3" fontId="21" fillId="0" borderId="5" xfId="4" applyNumberFormat="1" applyBorder="1" applyAlignment="1">
      <alignment horizontal="center" vertical="top" wrapText="1"/>
    </xf>
    <xf numFmtId="3" fontId="21" fillId="0" borderId="5" xfId="4" quotePrefix="1" applyNumberFormat="1" applyBorder="1" applyAlignment="1">
      <alignment horizontal="right" vertical="top" wrapText="1"/>
    </xf>
    <xf numFmtId="3" fontId="23" fillId="0" borderId="5" xfId="4" applyNumberFormat="1" applyFont="1" applyBorder="1" applyAlignment="1">
      <alignment horizontal="right" vertical="top" wrapText="1"/>
    </xf>
    <xf numFmtId="3" fontId="21" fillId="0" borderId="5" xfId="4" applyNumberFormat="1" applyBorder="1" applyAlignment="1">
      <alignment horizontal="right" vertical="top" wrapText="1"/>
    </xf>
    <xf numFmtId="166" fontId="23" fillId="0" borderId="3" xfId="4" applyNumberFormat="1" applyFont="1" applyBorder="1" applyAlignment="1">
      <alignment horizontal="right" vertical="top" wrapText="1"/>
    </xf>
    <xf numFmtId="168" fontId="21" fillId="0" borderId="0" xfId="4" applyNumberFormat="1" applyAlignment="1">
      <alignment wrapText="1"/>
    </xf>
    <xf numFmtId="171" fontId="21" fillId="0" borderId="0" xfId="4" applyNumberFormat="1" applyAlignment="1">
      <alignment horizontal="center" wrapText="1"/>
    </xf>
    <xf numFmtId="0" fontId="9" fillId="0" borderId="0" xfId="6"/>
    <xf numFmtId="0" fontId="33" fillId="0" borderId="0" xfId="6" applyFont="1"/>
    <xf numFmtId="0" fontId="14" fillId="0" borderId="0" xfId="6" applyFont="1" applyAlignment="1">
      <alignment horizontal="right"/>
    </xf>
    <xf numFmtId="164" fontId="18" fillId="0" borderId="0" xfId="7" applyNumberFormat="1" applyFont="1"/>
    <xf numFmtId="0" fontId="16" fillId="0" borderId="0" xfId="6" applyFont="1"/>
    <xf numFmtId="0" fontId="9" fillId="0" borderId="0" xfId="6" applyAlignment="1">
      <alignment vertical="top" wrapText="1"/>
    </xf>
    <xf numFmtId="0" fontId="18" fillId="0" borderId="0" xfId="6" applyFont="1"/>
    <xf numFmtId="3" fontId="26" fillId="0" borderId="0" xfId="6" applyNumberFormat="1" applyFont="1" applyAlignment="1">
      <alignment vertical="top" wrapText="1"/>
    </xf>
    <xf numFmtId="3" fontId="22" fillId="0" borderId="0" xfId="6" applyNumberFormat="1" applyFont="1" applyAlignment="1">
      <alignment horizontal="center" vertical="top" wrapText="1"/>
    </xf>
    <xf numFmtId="3" fontId="22" fillId="0" borderId="0" xfId="6" applyNumberFormat="1" applyFont="1" applyAlignment="1">
      <alignment horizontal="center" vertical="center" wrapText="1"/>
    </xf>
    <xf numFmtId="3" fontId="24" fillId="0" borderId="0" xfId="6" applyNumberFormat="1" applyFont="1" applyAlignment="1">
      <alignment horizontal="center" vertical="center" wrapText="1"/>
    </xf>
    <xf numFmtId="164" fontId="0" fillId="0" borderId="0" xfId="7" applyNumberFormat="1" applyFont="1"/>
    <xf numFmtId="0" fontId="14" fillId="0" borderId="0" xfId="6" applyFont="1" applyAlignment="1">
      <alignment horizontal="center"/>
    </xf>
    <xf numFmtId="3" fontId="14" fillId="0" borderId="0" xfId="6" applyNumberFormat="1" applyFont="1" applyAlignment="1">
      <alignment horizontal="center"/>
    </xf>
    <xf numFmtId="0" fontId="9" fillId="0" borderId="0" xfId="6" applyAlignment="1">
      <alignment horizontal="center" vertical="center"/>
    </xf>
    <xf numFmtId="168" fontId="21" fillId="0" borderId="0" xfId="2" applyNumberFormat="1" applyAlignment="1">
      <alignment horizontal="center" vertical="center"/>
    </xf>
    <xf numFmtId="0" fontId="21" fillId="0" borderId="0" xfId="2" applyAlignment="1">
      <alignment horizontal="center" vertical="center" wrapText="1"/>
    </xf>
    <xf numFmtId="0" fontId="18" fillId="0" borderId="0" xfId="6" applyFont="1" applyAlignment="1">
      <alignment vertical="top"/>
    </xf>
    <xf numFmtId="0" fontId="9" fillId="0" borderId="0" xfId="6" applyAlignment="1">
      <alignment horizontal="right"/>
    </xf>
    <xf numFmtId="0" fontId="33" fillId="0" borderId="0" xfId="6" applyFont="1" applyAlignment="1">
      <alignment horizontal="right"/>
    </xf>
    <xf numFmtId="0" fontId="9" fillId="0" borderId="0" xfId="6" applyAlignment="1">
      <alignment horizontal="right" vertical="center" wrapText="1"/>
    </xf>
    <xf numFmtId="0" fontId="9" fillId="0" borderId="0" xfId="6" applyAlignment="1">
      <alignment vertical="center" wrapText="1"/>
    </xf>
    <xf numFmtId="0" fontId="19" fillId="0" borderId="0" xfId="6" applyFont="1" applyAlignment="1">
      <alignment horizontal="right"/>
    </xf>
    <xf numFmtId="0" fontId="19" fillId="0" borderId="0" xfId="6" applyFont="1"/>
    <xf numFmtId="0" fontId="19" fillId="0" borderId="0" xfId="6" applyFont="1" applyAlignment="1">
      <alignment vertical="top"/>
    </xf>
    <xf numFmtId="0" fontId="19" fillId="0" borderId="0" xfId="6" applyFont="1" applyAlignment="1">
      <alignment wrapText="1"/>
    </xf>
    <xf numFmtId="0" fontId="9" fillId="0" borderId="0" xfId="6" applyAlignment="1">
      <alignment vertical="center"/>
    </xf>
    <xf numFmtId="0" fontId="9" fillId="0" borderId="0" xfId="6" applyAlignment="1">
      <alignment wrapText="1"/>
    </xf>
    <xf numFmtId="0" fontId="9" fillId="0" borderId="0" xfId="6" applyAlignment="1">
      <alignment vertical="top"/>
    </xf>
    <xf numFmtId="0" fontId="37" fillId="2" borderId="3" xfId="6" quotePrefix="1" applyFont="1" applyFill="1" applyBorder="1" applyAlignment="1">
      <alignment horizontal="right"/>
    </xf>
    <xf numFmtId="0" fontId="37" fillId="0" borderId="6" xfId="6" applyFont="1" applyBorder="1" applyAlignment="1">
      <alignment horizontal="right"/>
    </xf>
    <xf numFmtId="0" fontId="37" fillId="0" borderId="6" xfId="6" quotePrefix="1" applyFont="1" applyBorder="1" applyAlignment="1">
      <alignment horizontal="right"/>
    </xf>
    <xf numFmtId="0" fontId="37" fillId="2" borderId="6" xfId="6" applyFont="1" applyFill="1" applyBorder="1" applyAlignment="1">
      <alignment horizontal="right"/>
    </xf>
    <xf numFmtId="0" fontId="18" fillId="0" borderId="0" xfId="6" applyFont="1" applyAlignment="1">
      <alignment vertical="top" wrapText="1"/>
    </xf>
    <xf numFmtId="0" fontId="18" fillId="0" borderId="0" xfId="6" applyFont="1" applyAlignment="1">
      <alignment horizontal="right"/>
    </xf>
    <xf numFmtId="0" fontId="19" fillId="0" borderId="0" xfId="6" applyFont="1" applyAlignment="1">
      <alignment horizontal="center" vertical="center" wrapText="1"/>
    </xf>
    <xf numFmtId="0" fontId="40" fillId="0" borderId="0" xfId="6" applyFont="1" applyAlignment="1">
      <alignment wrapText="1"/>
    </xf>
    <xf numFmtId="10" fontId="0" fillId="0" borderId="0" xfId="8" applyNumberFormat="1" applyFont="1"/>
    <xf numFmtId="3" fontId="9" fillId="0" borderId="0" xfId="6" applyNumberFormat="1"/>
    <xf numFmtId="0" fontId="12" fillId="0" borderId="0" xfId="0" applyFont="1" applyAlignment="1">
      <alignment horizontal="left" vertical="top"/>
    </xf>
    <xf numFmtId="0" fontId="41" fillId="0" borderId="0" xfId="0" applyFont="1"/>
    <xf numFmtId="168" fontId="21" fillId="0" borderId="0" xfId="9" applyNumberFormat="1" applyFont="1" applyAlignment="1">
      <alignment wrapText="1"/>
    </xf>
    <xf numFmtId="0" fontId="43" fillId="0" borderId="0" xfId="9" applyFont="1"/>
    <xf numFmtId="0" fontId="44" fillId="0" borderId="0" xfId="9" applyFont="1"/>
    <xf numFmtId="172" fontId="29" fillId="0" borderId="0" xfId="9" applyNumberFormat="1" applyFont="1" applyAlignment="1">
      <alignment horizontal="right" vertical="center"/>
    </xf>
    <xf numFmtId="0" fontId="27" fillId="0" borderId="0" xfId="9" applyFont="1" applyAlignment="1">
      <alignment horizontal="right" vertical="center"/>
    </xf>
    <xf numFmtId="172" fontId="27" fillId="0" borderId="0" xfId="9" applyNumberFormat="1" applyFont="1" applyAlignment="1">
      <alignment horizontal="right" wrapText="1"/>
    </xf>
    <xf numFmtId="172" fontId="21" fillId="0" borderId="0" xfId="10" applyNumberFormat="1" applyFont="1" applyAlignment="1">
      <alignment horizontal="right" vertical="center" wrapText="1"/>
    </xf>
    <xf numFmtId="0" fontId="21" fillId="0" borderId="0" xfId="10" applyFont="1"/>
    <xf numFmtId="168" fontId="21" fillId="0" borderId="0" xfId="10" applyNumberFormat="1" applyFont="1" applyAlignment="1">
      <alignment wrapText="1"/>
    </xf>
    <xf numFmtId="172" fontId="23" fillId="0" borderId="0" xfId="10" applyNumberFormat="1" applyFont="1" applyAlignment="1">
      <alignment horizontal="left" vertical="center"/>
    </xf>
    <xf numFmtId="0" fontId="21" fillId="0" borderId="0" xfId="10" applyFont="1" applyAlignment="1">
      <alignment horizontal="left" vertical="center"/>
    </xf>
    <xf numFmtId="0" fontId="21" fillId="0" borderId="0" xfId="10" applyFont="1" applyAlignment="1">
      <alignment vertical="center"/>
    </xf>
    <xf numFmtId="0" fontId="19" fillId="0" borderId="0" xfId="0" applyFont="1"/>
    <xf numFmtId="0" fontId="33" fillId="0" borderId="0" xfId="0" applyFont="1"/>
    <xf numFmtId="0" fontId="21" fillId="4" borderId="0" xfId="10" applyFont="1" applyFill="1"/>
    <xf numFmtId="0" fontId="17" fillId="0" borderId="0" xfId="10" applyFont="1"/>
    <xf numFmtId="168" fontId="17" fillId="0" borderId="0" xfId="10" applyNumberFormat="1" applyFont="1" applyAlignment="1">
      <alignment wrapText="1"/>
    </xf>
    <xf numFmtId="173" fontId="45" fillId="0" borderId="0" xfId="10" applyNumberFormat="1" applyFont="1"/>
    <xf numFmtId="173" fontId="46" fillId="0" borderId="0" xfId="10" applyNumberFormat="1" applyFont="1"/>
    <xf numFmtId="0" fontId="9" fillId="0" borderId="0" xfId="11"/>
    <xf numFmtId="168" fontId="47" fillId="0" borderId="0" xfId="10" applyNumberFormat="1" applyFont="1" applyAlignment="1">
      <alignment horizontal="left" vertical="center"/>
    </xf>
    <xf numFmtId="49" fontId="48" fillId="0" borderId="0" xfId="10" applyNumberFormat="1" applyFont="1"/>
    <xf numFmtId="49" fontId="48" fillId="0" borderId="0" xfId="10" applyNumberFormat="1" applyFont="1" applyAlignment="1">
      <alignment wrapText="1"/>
    </xf>
    <xf numFmtId="168" fontId="50" fillId="0" borderId="0" xfId="10" applyNumberFormat="1" applyFont="1" applyAlignment="1">
      <alignment vertical="center"/>
    </xf>
    <xf numFmtId="172" fontId="49" fillId="0" borderId="0" xfId="10" applyNumberFormat="1" applyFont="1" applyAlignment="1">
      <alignment horizontal="right" vertical="center" wrapText="1"/>
    </xf>
    <xf numFmtId="172" fontId="48" fillId="0" borderId="0" xfId="10" applyNumberFormat="1" applyFont="1" applyAlignment="1">
      <alignment horizontal="right" vertical="center" wrapText="1"/>
    </xf>
    <xf numFmtId="172" fontId="17" fillId="0" borderId="0" xfId="10" applyNumberFormat="1" applyFont="1" applyAlignment="1">
      <alignment horizontal="right" vertical="center" wrapText="1"/>
    </xf>
    <xf numFmtId="168" fontId="48" fillId="0" borderId="0" xfId="10" applyNumberFormat="1" applyFont="1" applyAlignment="1">
      <alignment horizontal="left" vertical="center" wrapText="1"/>
    </xf>
    <xf numFmtId="172" fontId="35" fillId="0" borderId="0" xfId="10" applyNumberFormat="1" applyFont="1" applyAlignment="1">
      <alignment horizontal="right" vertical="center" wrapText="1"/>
    </xf>
    <xf numFmtId="0" fontId="9" fillId="0" borderId="0" xfId="11" applyAlignment="1">
      <alignment vertical="top"/>
    </xf>
    <xf numFmtId="172" fontId="27" fillId="0" borderId="0" xfId="10" applyNumberFormat="1" applyFont="1" applyAlignment="1">
      <alignment horizontal="left" vertical="top" wrapText="1"/>
    </xf>
    <xf numFmtId="173" fontId="46" fillId="0" borderId="0" xfId="10" applyNumberFormat="1" applyFont="1" applyAlignment="1">
      <alignment horizontal="center" wrapText="1"/>
    </xf>
    <xf numFmtId="173" fontId="46" fillId="0" borderId="0" xfId="10" applyNumberFormat="1" applyFont="1" applyAlignment="1">
      <alignment horizontal="right" wrapText="1"/>
    </xf>
    <xf numFmtId="173" fontId="46" fillId="0" borderId="0" xfId="10" applyNumberFormat="1" applyFont="1" applyAlignment="1">
      <alignment wrapText="1"/>
    </xf>
    <xf numFmtId="173" fontId="51" fillId="0" borderId="0" xfId="10" applyNumberFormat="1" applyFont="1" applyAlignment="1">
      <alignment horizontal="right" vertical="top" wrapText="1"/>
    </xf>
    <xf numFmtId="173" fontId="51" fillId="0" borderId="0" xfId="10" applyNumberFormat="1" applyFont="1" applyAlignment="1">
      <alignment horizontal="center" vertical="top" wrapText="1"/>
    </xf>
    <xf numFmtId="173" fontId="29" fillId="0" borderId="0" xfId="10" applyNumberFormat="1" applyFont="1" applyAlignment="1">
      <alignment horizontal="right" vertical="top" wrapText="1"/>
    </xf>
    <xf numFmtId="173" fontId="29" fillId="0" borderId="0" xfId="10" applyNumberFormat="1" applyFont="1" applyAlignment="1">
      <alignment horizontal="right" wrapText="1"/>
    </xf>
    <xf numFmtId="173" fontId="46" fillId="0" borderId="0" xfId="10" applyNumberFormat="1" applyFont="1" applyAlignment="1">
      <alignment horizontal="left"/>
    </xf>
    <xf numFmtId="173" fontId="46" fillId="0" borderId="0" xfId="10" applyNumberFormat="1" applyFont="1" applyAlignment="1">
      <alignment horizontal="center"/>
    </xf>
    <xf numFmtId="173" fontId="46" fillId="0" borderId="0" xfId="10" applyNumberFormat="1" applyFont="1" applyAlignment="1">
      <alignment horizontal="right"/>
    </xf>
    <xf numFmtId="173" fontId="46" fillId="4" borderId="0" xfId="10" applyNumberFormat="1" applyFont="1" applyFill="1" applyAlignment="1">
      <alignment horizontal="center" wrapText="1"/>
    </xf>
    <xf numFmtId="173" fontId="46" fillId="4" borderId="0" xfId="10" applyNumberFormat="1" applyFont="1" applyFill="1" applyAlignment="1">
      <alignment horizontal="right" wrapText="1"/>
    </xf>
    <xf numFmtId="172" fontId="46" fillId="0" borderId="0" xfId="9" applyNumberFormat="1" applyFont="1"/>
    <xf numFmtId="172" fontId="46" fillId="0" borderId="0" xfId="9" applyNumberFormat="1" applyFont="1" applyAlignment="1">
      <alignment horizontal="center"/>
    </xf>
    <xf numFmtId="0" fontId="9" fillId="0" borderId="0" xfId="12"/>
    <xf numFmtId="172" fontId="51" fillId="0" borderId="0" xfId="9" applyNumberFormat="1" applyFont="1"/>
    <xf numFmtId="172" fontId="51" fillId="0" borderId="0" xfId="9" applyNumberFormat="1" applyFont="1" applyAlignment="1">
      <alignment horizontal="center"/>
    </xf>
    <xf numFmtId="0" fontId="9" fillId="0" borderId="0" xfId="12" applyAlignment="1">
      <alignment vertical="center" wrapText="1"/>
    </xf>
    <xf numFmtId="0" fontId="18" fillId="0" borderId="0" xfId="12" applyFont="1"/>
    <xf numFmtId="0" fontId="9" fillId="0" borderId="0" xfId="6" applyAlignment="1">
      <alignment horizontal="center"/>
    </xf>
    <xf numFmtId="0" fontId="19" fillId="0" borderId="0" xfId="6" applyFont="1" applyAlignment="1">
      <alignment horizontal="center"/>
    </xf>
    <xf numFmtId="0" fontId="55" fillId="0" borderId="0" xfId="6" applyFont="1" applyAlignment="1">
      <alignment vertical="center"/>
    </xf>
    <xf numFmtId="0" fontId="9" fillId="0" borderId="0" xfId="6" applyAlignment="1">
      <alignment horizontal="left"/>
    </xf>
    <xf numFmtId="0" fontId="19" fillId="0" borderId="0" xfId="6" applyFont="1" applyAlignment="1">
      <alignment horizontal="left"/>
    </xf>
    <xf numFmtId="3" fontId="22" fillId="0" borderId="0" xfId="6" applyNumberFormat="1" applyFont="1" applyAlignment="1">
      <alignment horizontal="left" vertical="top" wrapText="1"/>
    </xf>
    <xf numFmtId="0" fontId="19" fillId="0" borderId="0" xfId="6" applyFont="1" applyAlignment="1">
      <alignment horizontal="left" vertical="center" wrapText="1"/>
    </xf>
    <xf numFmtId="176" fontId="19" fillId="0" borderId="0" xfId="6" applyNumberFormat="1" applyFont="1" applyAlignment="1">
      <alignment horizontal="left" vertical="center" wrapText="1"/>
    </xf>
    <xf numFmtId="0" fontId="21" fillId="0" borderId="0" xfId="4" applyAlignment="1">
      <alignment horizontal="right"/>
    </xf>
    <xf numFmtId="0" fontId="21" fillId="0" borderId="0" xfId="4"/>
    <xf numFmtId="0" fontId="21" fillId="0" borderId="0" xfId="4" applyAlignment="1">
      <alignment horizontal="right" vertical="top"/>
    </xf>
    <xf numFmtId="0" fontId="21" fillId="0" borderId="0" xfId="4" applyAlignment="1">
      <alignment vertical="top"/>
    </xf>
    <xf numFmtId="0" fontId="39" fillId="0" borderId="0" xfId="4" applyFont="1" applyAlignment="1">
      <alignment vertical="center"/>
    </xf>
    <xf numFmtId="0" fontId="21" fillId="0" borderId="0" xfId="4" applyAlignment="1">
      <alignment vertical="top" wrapText="1"/>
    </xf>
    <xf numFmtId="0" fontId="21" fillId="0" borderId="0" xfId="4" applyAlignment="1">
      <alignment horizontal="center"/>
    </xf>
    <xf numFmtId="0" fontId="21" fillId="0" borderId="0" xfId="4" applyAlignment="1">
      <alignment horizontal="center" vertical="center"/>
    </xf>
    <xf numFmtId="0" fontId="21" fillId="0" borderId="0" xfId="4" applyAlignment="1">
      <alignment horizontal="center" vertical="top"/>
    </xf>
    <xf numFmtId="0" fontId="56" fillId="0" borderId="0" xfId="4" applyFont="1" applyAlignment="1">
      <alignment vertical="top" wrapText="1"/>
    </xf>
    <xf numFmtId="0" fontId="55" fillId="0" borderId="0" xfId="4" applyFont="1" applyAlignment="1">
      <alignment vertical="top"/>
    </xf>
    <xf numFmtId="0" fontId="21" fillId="0" borderId="0" xfId="4" applyAlignment="1">
      <alignment wrapText="1"/>
    </xf>
    <xf numFmtId="3" fontId="23" fillId="0" borderId="1" xfId="4" applyNumberFormat="1" applyFont="1" applyBorder="1" applyAlignment="1">
      <alignment horizontal="right" vertical="top" wrapText="1"/>
    </xf>
    <xf numFmtId="3" fontId="23" fillId="0" borderId="5" xfId="4" quotePrefix="1" applyNumberFormat="1" applyFont="1" applyBorder="1" applyAlignment="1">
      <alignment horizontal="right" vertical="top" wrapText="1"/>
    </xf>
    <xf numFmtId="3" fontId="32" fillId="0" borderId="5" xfId="4" quotePrefix="1" applyNumberFormat="1" applyFont="1" applyBorder="1" applyAlignment="1">
      <alignment horizontal="right" vertical="top" wrapText="1"/>
    </xf>
    <xf numFmtId="3" fontId="32" fillId="0" borderId="1" xfId="4" quotePrefix="1" applyNumberFormat="1" applyFont="1" applyBorder="1" applyAlignment="1">
      <alignment horizontal="right" vertical="top" wrapText="1"/>
    </xf>
    <xf numFmtId="0" fontId="10" fillId="0" borderId="0" xfId="1" applyFont="1"/>
    <xf numFmtId="49" fontId="23" fillId="0" borderId="5" xfId="4" quotePrefix="1" applyNumberFormat="1" applyFont="1" applyBorder="1" applyAlignment="1">
      <alignment horizontal="right" vertical="top" wrapText="1"/>
    </xf>
    <xf numFmtId="0" fontId="79" fillId="0" borderId="0" xfId="0" applyFont="1" applyAlignment="1">
      <alignment horizontal="left" vertical="center" indent="2"/>
    </xf>
    <xf numFmtId="175" fontId="37" fillId="0" borderId="4" xfId="6" applyNumberFormat="1" applyFont="1" applyBorder="1" applyAlignment="1">
      <alignment horizontal="right"/>
    </xf>
    <xf numFmtId="175" fontId="37" fillId="2" borderId="3" xfId="6" quotePrefix="1" applyNumberFormat="1" applyFont="1" applyFill="1" applyBorder="1" applyAlignment="1">
      <alignment horizontal="right"/>
    </xf>
    <xf numFmtId="175" fontId="37" fillId="0" borderId="6" xfId="6" applyNumberFormat="1" applyFont="1" applyBorder="1" applyAlignment="1">
      <alignment horizontal="right"/>
    </xf>
    <xf numFmtId="175" fontId="37" fillId="2" borderId="3" xfId="6" applyNumberFormat="1" applyFont="1" applyFill="1" applyBorder="1" applyAlignment="1">
      <alignment horizontal="right"/>
    </xf>
    <xf numFmtId="175" fontId="37" fillId="2" borderId="6" xfId="6" applyNumberFormat="1" applyFont="1" applyFill="1" applyBorder="1" applyAlignment="1">
      <alignment horizontal="right"/>
    </xf>
    <xf numFmtId="175" fontId="37" fillId="2" borderId="6" xfId="6" quotePrefix="1" applyNumberFormat="1" applyFont="1" applyFill="1" applyBorder="1" applyAlignment="1">
      <alignment horizontal="right"/>
    </xf>
    <xf numFmtId="175" fontId="37" fillId="0" borderId="6" xfId="6" quotePrefix="1" applyNumberFormat="1" applyFont="1" applyBorder="1" applyAlignment="1">
      <alignment horizontal="right"/>
    </xf>
    <xf numFmtId="3" fontId="14" fillId="0" borderId="1" xfId="12" applyNumberFormat="1" applyFont="1" applyBorder="1" applyAlignment="1">
      <alignment horizontal="right" vertical="center" wrapText="1"/>
    </xf>
    <xf numFmtId="173" fontId="50" fillId="0" borderId="0" xfId="10" applyNumberFormat="1" applyFont="1"/>
    <xf numFmtId="173" fontId="48" fillId="0" borderId="0" xfId="10" applyNumberFormat="1" applyFont="1"/>
    <xf numFmtId="0" fontId="86" fillId="0" borderId="0" xfId="0" applyFont="1"/>
    <xf numFmtId="168" fontId="17" fillId="0" borderId="0" xfId="9" applyNumberFormat="1" applyFont="1" applyAlignment="1">
      <alignment wrapText="1"/>
    </xf>
    <xf numFmtId="168" fontId="48" fillId="0" borderId="0" xfId="10" applyNumberFormat="1" applyFont="1" applyAlignment="1">
      <alignment horizontal="left" vertical="center"/>
    </xf>
    <xf numFmtId="0" fontId="17" fillId="0" borderId="0" xfId="10" applyFont="1" applyAlignment="1">
      <alignment horizontal="left"/>
    </xf>
    <xf numFmtId="0" fontId="21" fillId="0" borderId="0" xfId="6" applyFont="1" applyAlignment="1">
      <alignment vertical="center" wrapText="1"/>
    </xf>
    <xf numFmtId="0" fontId="28" fillId="0" borderId="21" xfId="1" applyFont="1" applyBorder="1" applyAlignment="1">
      <alignment wrapText="1"/>
    </xf>
    <xf numFmtId="0" fontId="27" fillId="0" borderId="1" xfId="1" applyFont="1" applyBorder="1" applyAlignment="1">
      <alignment wrapText="1"/>
    </xf>
    <xf numFmtId="0" fontId="21" fillId="0" borderId="21" xfId="1" applyFont="1" applyBorder="1" applyAlignment="1">
      <alignment wrapText="1"/>
    </xf>
    <xf numFmtId="3" fontId="23" fillId="0" borderId="21" xfId="1" applyNumberFormat="1" applyFont="1" applyBorder="1" applyAlignment="1">
      <alignment horizontal="right" wrapText="1" indent="1"/>
    </xf>
    <xf numFmtId="49" fontId="23" fillId="0" borderId="21" xfId="1" applyNumberFormat="1" applyFont="1" applyBorder="1" applyAlignment="1">
      <alignment horizontal="right" wrapText="1" indent="1"/>
    </xf>
    <xf numFmtId="0" fontId="23" fillId="0" borderId="21" xfId="1" quotePrefix="1" applyFont="1" applyBorder="1" applyAlignment="1">
      <alignment horizontal="right" wrapText="1" indent="1"/>
    </xf>
    <xf numFmtId="0" fontId="23" fillId="0" borderId="21" xfId="1" applyFont="1" applyBorder="1" applyAlignment="1">
      <alignment horizontal="right" wrapText="1" indent="1"/>
    </xf>
    <xf numFmtId="172" fontId="23" fillId="0" borderId="5" xfId="10" applyNumberFormat="1" applyFont="1" applyBorder="1" applyAlignment="1">
      <alignment horizontal="right" vertical="center" wrapText="1"/>
    </xf>
    <xf numFmtId="0" fontId="19" fillId="0" borderId="0" xfId="6" applyFont="1" applyAlignment="1">
      <alignment vertical="center" wrapText="1"/>
    </xf>
    <xf numFmtId="0" fontId="14" fillId="0" borderId="0" xfId="0" applyFont="1"/>
    <xf numFmtId="0" fontId="33" fillId="0" borderId="0" xfId="6" applyFont="1" applyAlignment="1">
      <alignment horizontal="left"/>
    </xf>
    <xf numFmtId="0" fontId="91" fillId="0" borderId="0" xfId="0" applyFont="1"/>
    <xf numFmtId="0" fontId="0" fillId="0" borderId="7" xfId="0" applyBorder="1"/>
    <xf numFmtId="0" fontId="0" fillId="0" borderId="3" xfId="0" applyBorder="1"/>
    <xf numFmtId="0" fontId="0" fillId="0" borderId="6" xfId="0" applyBorder="1"/>
    <xf numFmtId="0" fontId="0" fillId="0" borderId="2" xfId="0" applyBorder="1"/>
    <xf numFmtId="0" fontId="0" fillId="0" borderId="4" xfId="0" applyBorder="1"/>
    <xf numFmtId="0" fontId="91" fillId="0" borderId="2" xfId="0" applyFont="1" applyBorder="1"/>
    <xf numFmtId="0" fontId="92" fillId="0" borderId="0" xfId="0" applyFont="1"/>
    <xf numFmtId="0" fontId="92" fillId="0" borderId="7" xfId="0" applyFont="1" applyBorder="1"/>
    <xf numFmtId="0" fontId="0" fillId="29" borderId="2" xfId="0" applyFill="1" applyBorder="1"/>
    <xf numFmtId="0" fontId="0" fillId="29" borderId="0" xfId="0" applyFill="1"/>
    <xf numFmtId="0" fontId="0" fillId="29" borderId="4" xfId="0" applyFill="1" applyBorder="1"/>
    <xf numFmtId="0" fontId="92" fillId="29" borderId="2" xfId="0" applyFont="1" applyFill="1" applyBorder="1"/>
    <xf numFmtId="0" fontId="92" fillId="29" borderId="7" xfId="0" applyFont="1" applyFill="1" applyBorder="1"/>
    <xf numFmtId="0" fontId="0" fillId="29" borderId="3" xfId="0" applyFill="1" applyBorder="1"/>
    <xf numFmtId="0" fontId="93" fillId="0" borderId="0" xfId="0" applyFont="1" applyAlignment="1">
      <alignment vertical="center"/>
    </xf>
    <xf numFmtId="0" fontId="21" fillId="5" borderId="0" xfId="4" applyFill="1"/>
    <xf numFmtId="0" fontId="0" fillId="0" borderId="21" xfId="0" applyBorder="1"/>
    <xf numFmtId="0" fontId="97" fillId="0" borderId="0" xfId="0" applyFont="1"/>
    <xf numFmtId="0" fontId="14" fillId="0" borderId="0" xfId="0" applyFont="1" applyAlignment="1">
      <alignment vertical="center"/>
    </xf>
    <xf numFmtId="0" fontId="98" fillId="0" borderId="0" xfId="0" applyFont="1"/>
    <xf numFmtId="0" fontId="14" fillId="0" borderId="0" xfId="0" applyFont="1" applyAlignment="1">
      <alignment horizontal="left" vertical="center" indent="5"/>
    </xf>
    <xf numFmtId="172" fontId="17" fillId="0" borderId="21" xfId="10" applyNumberFormat="1" applyFont="1" applyBorder="1" applyAlignment="1">
      <alignment horizontal="right" vertical="center" wrapText="1"/>
    </xf>
    <xf numFmtId="172" fontId="17" fillId="0" borderId="0" xfId="9" applyNumberFormat="1" applyFont="1" applyAlignment="1">
      <alignment horizontal="right" vertical="center" wrapText="1" indent="1"/>
    </xf>
    <xf numFmtId="0" fontId="6" fillId="0" borderId="0" xfId="97"/>
    <xf numFmtId="0" fontId="6" fillId="0" borderId="0" xfId="97" applyAlignment="1">
      <alignment vertical="top" wrapText="1"/>
    </xf>
    <xf numFmtId="0" fontId="6" fillId="0" borderId="0" xfId="97" applyAlignment="1">
      <alignment vertical="top"/>
    </xf>
    <xf numFmtId="0" fontId="95" fillId="0" borderId="0" xfId="0" applyFont="1"/>
    <xf numFmtId="0" fontId="95" fillId="2" borderId="21" xfId="0" applyFont="1" applyFill="1" applyBorder="1" applyAlignment="1">
      <alignment horizontal="right" vertical="center" wrapText="1" indent="1"/>
    </xf>
    <xf numFmtId="0" fontId="95" fillId="0" borderId="21" xfId="0" applyFont="1" applyBorder="1" applyAlignment="1">
      <alignment horizontal="right" vertical="center" wrapText="1" indent="1"/>
    </xf>
    <xf numFmtId="3" fontId="95" fillId="0" borderId="21" xfId="0" applyNumberFormat="1" applyFont="1" applyBorder="1" applyAlignment="1">
      <alignment horizontal="right" vertical="center" wrapText="1" indent="1"/>
    </xf>
    <xf numFmtId="0" fontId="104" fillId="0" borderId="0" xfId="98"/>
    <xf numFmtId="17" fontId="103" fillId="0" borderId="21" xfId="0" applyNumberFormat="1" applyFont="1" applyBorder="1" applyAlignment="1">
      <alignment vertical="center" wrapText="1"/>
    </xf>
    <xf numFmtId="0" fontId="103" fillId="0" borderId="21" xfId="0" applyFont="1" applyBorder="1" applyAlignment="1">
      <alignment vertical="center" wrapText="1"/>
    </xf>
    <xf numFmtId="49" fontId="21" fillId="0" borderId="21" xfId="2" applyNumberFormat="1" applyBorder="1" applyAlignment="1">
      <alignment horizontal="left" vertical="center"/>
    </xf>
    <xf numFmtId="0" fontId="21" fillId="0" borderId="21" xfId="1" applyFont="1" applyBorder="1" applyAlignment="1">
      <alignment horizontal="left" vertical="top" wrapText="1"/>
    </xf>
    <xf numFmtId="0" fontId="21" fillId="0" borderId="21" xfId="1" applyFont="1" applyBorder="1" applyAlignment="1">
      <alignment horizontal="right" vertical="center" wrapText="1"/>
    </xf>
    <xf numFmtId="0" fontId="21" fillId="30" borderId="21" xfId="1" applyFont="1" applyFill="1" applyBorder="1" applyAlignment="1">
      <alignment horizontal="center" vertical="top" wrapText="1"/>
    </xf>
    <xf numFmtId="0" fontId="23" fillId="30" borderId="21" xfId="1" applyFont="1" applyFill="1" applyBorder="1" applyAlignment="1">
      <alignment horizontal="left" vertical="top" wrapText="1"/>
    </xf>
    <xf numFmtId="0" fontId="9" fillId="30" borderId="21" xfId="1" applyFill="1" applyBorder="1" applyAlignment="1">
      <alignment vertical="top"/>
    </xf>
    <xf numFmtId="0" fontId="105" fillId="0" borderId="0" xfId="0" applyFont="1"/>
    <xf numFmtId="3" fontId="6" fillId="0" borderId="0" xfId="97" applyNumberFormat="1"/>
    <xf numFmtId="3" fontId="6" fillId="0" borderId="0" xfId="97" applyNumberFormat="1" applyAlignment="1">
      <alignment horizontal="right"/>
    </xf>
    <xf numFmtId="164" fontId="94" fillId="0" borderId="21" xfId="96" applyNumberFormat="1" applyFont="1" applyBorder="1" applyAlignment="1">
      <alignment horizontal="right" indent="1"/>
    </xf>
    <xf numFmtId="164" fontId="94" fillId="0" borderId="21" xfId="96" applyNumberFormat="1" applyFont="1" applyFill="1" applyBorder="1" applyAlignment="1">
      <alignment horizontal="right" indent="1"/>
    </xf>
    <xf numFmtId="0" fontId="108" fillId="0" borderId="0" xfId="97" applyFont="1"/>
    <xf numFmtId="0" fontId="94" fillId="0" borderId="21" xfId="97" applyFont="1" applyBorder="1" applyAlignment="1">
      <alignment horizontal="left" indent="1"/>
    </xf>
    <xf numFmtId="0" fontId="110" fillId="0" borderId="21" xfId="0" applyFont="1" applyBorder="1" applyAlignment="1">
      <alignment horizontal="left" vertical="center" wrapText="1" indent="1"/>
    </xf>
    <xf numFmtId="3" fontId="110" fillId="0" borderId="21" xfId="0" applyNumberFormat="1" applyFont="1" applyBorder="1" applyAlignment="1">
      <alignment horizontal="right" vertical="center" wrapText="1" indent="1"/>
    </xf>
    <xf numFmtId="164" fontId="95" fillId="2" borderId="21" xfId="96" applyNumberFormat="1" applyFont="1" applyFill="1" applyBorder="1" applyAlignment="1">
      <alignment horizontal="right" vertical="center" wrapText="1" indent="1"/>
    </xf>
    <xf numFmtId="164" fontId="95" fillId="0" borderId="21" xfId="96" applyNumberFormat="1" applyFont="1" applyBorder="1" applyAlignment="1">
      <alignment horizontal="right" vertical="center" wrapText="1" indent="1"/>
    </xf>
    <xf numFmtId="164" fontId="110" fillId="0" borderId="21" xfId="96" applyNumberFormat="1" applyFont="1" applyBorder="1" applyAlignment="1">
      <alignment horizontal="right" vertical="center" wrapText="1" indent="1"/>
    </xf>
    <xf numFmtId="0" fontId="81" fillId="0" borderId="0" xfId="0" applyFont="1" applyAlignment="1">
      <alignment vertical="center"/>
    </xf>
    <xf numFmtId="0" fontId="91" fillId="29" borderId="22" xfId="0" applyFont="1" applyFill="1" applyBorder="1"/>
    <xf numFmtId="0" fontId="92" fillId="29" borderId="36" xfId="0" applyFont="1" applyFill="1" applyBorder="1"/>
    <xf numFmtId="0" fontId="0" fillId="29" borderId="36" xfId="0" applyFill="1" applyBorder="1"/>
    <xf numFmtId="0" fontId="0" fillId="29" borderId="23" xfId="0" applyFill="1" applyBorder="1"/>
    <xf numFmtId="0" fontId="92" fillId="29" borderId="22" xfId="0" applyFont="1" applyFill="1" applyBorder="1"/>
    <xf numFmtId="0" fontId="92" fillId="29" borderId="22" xfId="0" applyFont="1" applyFill="1" applyBorder="1" applyAlignment="1">
      <alignment horizontal="left" vertical="center" indent="1"/>
    </xf>
    <xf numFmtId="0" fontId="0" fillId="29" borderId="22" xfId="0" applyFill="1" applyBorder="1"/>
    <xf numFmtId="0" fontId="0" fillId="0" borderId="32" xfId="0" applyBorder="1"/>
    <xf numFmtId="0" fontId="92" fillId="5" borderId="31" xfId="0" applyFont="1" applyFill="1" applyBorder="1" applyAlignment="1">
      <alignment wrapText="1"/>
    </xf>
    <xf numFmtId="0" fontId="92" fillId="5" borderId="32" xfId="0" applyFont="1" applyFill="1" applyBorder="1" applyAlignment="1">
      <alignment wrapText="1"/>
    </xf>
    <xf numFmtId="0" fontId="92" fillId="5" borderId="33" xfId="0" applyFont="1" applyFill="1" applyBorder="1" applyAlignment="1">
      <alignment wrapText="1"/>
    </xf>
    <xf numFmtId="0" fontId="92" fillId="29" borderId="31" xfId="0" applyFont="1" applyFill="1" applyBorder="1" applyAlignment="1">
      <alignment horizontal="left" vertical="center" indent="1"/>
    </xf>
    <xf numFmtId="0" fontId="0" fillId="29" borderId="32" xfId="0" applyFill="1" applyBorder="1"/>
    <xf numFmtId="0" fontId="0" fillId="29" borderId="33" xfId="0" applyFill="1" applyBorder="1"/>
    <xf numFmtId="0" fontId="92" fillId="0" borderId="31" xfId="0" applyFont="1" applyBorder="1"/>
    <xf numFmtId="0" fontId="0" fillId="0" borderId="33" xfId="0" applyBorder="1"/>
    <xf numFmtId="0" fontId="0" fillId="0" borderId="31" xfId="0" applyBorder="1"/>
    <xf numFmtId="0" fontId="14" fillId="0" borderId="21" xfId="1" applyFont="1" applyBorder="1" applyAlignment="1">
      <alignment vertical="center" wrapText="1"/>
    </xf>
    <xf numFmtId="0" fontId="14" fillId="0" borderId="21" xfId="1" applyFont="1" applyBorder="1" applyAlignment="1">
      <alignment horizontal="right" vertical="center" wrapText="1"/>
    </xf>
    <xf numFmtId="0" fontId="9" fillId="0" borderId="21" xfId="1" applyBorder="1" applyAlignment="1">
      <alignment horizontal="right"/>
    </xf>
    <xf numFmtId="0" fontId="14" fillId="5" borderId="21" xfId="1" applyFont="1" applyFill="1" applyBorder="1" applyAlignment="1">
      <alignment horizontal="right" vertical="center" wrapText="1"/>
    </xf>
    <xf numFmtId="49" fontId="21" fillId="0" borderId="21" xfId="2" applyNumberFormat="1" applyBorder="1" applyAlignment="1">
      <alignment horizontal="left" vertical="center" indent="1"/>
    </xf>
    <xf numFmtId="0" fontId="21" fillId="0" borderId="22" xfId="2" applyBorder="1" applyAlignment="1">
      <alignment wrapText="1"/>
    </xf>
    <xf numFmtId="0" fontId="19" fillId="0" borderId="21" xfId="1" applyFont="1" applyBorder="1" applyAlignment="1">
      <alignment horizontal="right" vertical="center"/>
    </xf>
    <xf numFmtId="0" fontId="21" fillId="0" borderId="21" xfId="2" applyBorder="1" applyAlignment="1">
      <alignment horizontal="left" vertical="center" indent="1"/>
    </xf>
    <xf numFmtId="0" fontId="27" fillId="0" borderId="24" xfId="1" applyFont="1" applyBorder="1" applyAlignment="1">
      <alignment wrapText="1"/>
    </xf>
    <xf numFmtId="3" fontId="27" fillId="0" borderId="24" xfId="1" applyNumberFormat="1" applyFont="1" applyBorder="1" applyAlignment="1">
      <alignment horizontal="center" vertical="center" wrapText="1"/>
    </xf>
    <xf numFmtId="0" fontId="27" fillId="0" borderId="24" xfId="1" applyFont="1" applyBorder="1" applyAlignment="1">
      <alignment horizontal="center"/>
    </xf>
    <xf numFmtId="3" fontId="32" fillId="0" borderId="21" xfId="1" applyNumberFormat="1" applyFont="1" applyBorder="1" applyAlignment="1">
      <alignment horizontal="right" wrapText="1" indent="1"/>
    </xf>
    <xf numFmtId="49" fontId="23" fillId="0" borderId="21" xfId="1" applyNumberFormat="1" applyFont="1" applyBorder="1" applyAlignment="1">
      <alignment horizontal="right" wrapText="1"/>
    </xf>
    <xf numFmtId="0" fontId="9" fillId="0" borderId="24" xfId="1" applyBorder="1" applyAlignment="1">
      <alignment horizontal="center" wrapText="1"/>
    </xf>
    <xf numFmtId="3" fontId="27" fillId="0" borderId="24" xfId="4" applyNumberFormat="1" applyFont="1" applyBorder="1" applyAlignment="1">
      <alignment horizontal="center" wrapText="1"/>
    </xf>
    <xf numFmtId="0" fontId="27" fillId="0" borderId="24" xfId="4" applyFont="1" applyBorder="1" applyAlignment="1">
      <alignment horizontal="center"/>
    </xf>
    <xf numFmtId="3" fontId="27" fillId="0" borderId="21" xfId="4" applyNumberFormat="1" applyFont="1" applyBorder="1" applyAlignment="1">
      <alignment horizontal="center"/>
    </xf>
    <xf numFmtId="0" fontId="19" fillId="0" borderId="24" xfId="1" applyFont="1" applyBorder="1" applyAlignment="1">
      <alignment horizontal="right" wrapText="1"/>
    </xf>
    <xf numFmtId="0" fontId="33" fillId="0" borderId="24" xfId="1" applyFont="1" applyBorder="1" applyAlignment="1">
      <alignment horizontal="center" wrapText="1"/>
    </xf>
    <xf numFmtId="3" fontId="23" fillId="0" borderId="32" xfId="4" applyNumberFormat="1" applyFont="1" applyBorder="1" applyAlignment="1">
      <alignment horizontal="right" vertical="top" wrapText="1"/>
    </xf>
    <xf numFmtId="3" fontId="23" fillId="0" borderId="24" xfId="4" applyNumberFormat="1" applyFont="1" applyBorder="1" applyAlignment="1">
      <alignment horizontal="right" vertical="top" wrapText="1"/>
    </xf>
    <xf numFmtId="3" fontId="21" fillId="0" borderId="24" xfId="4" applyNumberFormat="1" applyBorder="1" applyAlignment="1">
      <alignment horizontal="right" vertical="top" wrapText="1"/>
    </xf>
    <xf numFmtId="169" fontId="21" fillId="0" borderId="21" xfId="4" applyNumberFormat="1" applyBorder="1" applyAlignment="1">
      <alignment horizontal="right" wrapText="1"/>
    </xf>
    <xf numFmtId="170" fontId="21" fillId="0" borderId="21" xfId="4" applyNumberFormat="1" applyBorder="1" applyAlignment="1">
      <alignment horizontal="right" wrapText="1"/>
    </xf>
    <xf numFmtId="172" fontId="21" fillId="0" borderId="21" xfId="2" applyNumberFormat="1" applyBorder="1" applyAlignment="1">
      <alignment horizontal="right" wrapText="1"/>
    </xf>
    <xf numFmtId="172" fontId="49" fillId="28" borderId="21" xfId="10" applyNumberFormat="1" applyFont="1" applyFill="1" applyBorder="1" applyAlignment="1">
      <alignment horizontal="right" vertical="center" wrapText="1"/>
    </xf>
    <xf numFmtId="172" fontId="17" fillId="0" borderId="22" xfId="10" applyNumberFormat="1" applyFont="1" applyBorder="1" applyAlignment="1">
      <alignment horizontal="left" wrapText="1"/>
    </xf>
    <xf numFmtId="172" fontId="17" fillId="0" borderId="21" xfId="10" applyNumberFormat="1" applyFont="1" applyBorder="1" applyAlignment="1">
      <alignment horizontal="right" vertical="center" wrapText="1" indent="1"/>
    </xf>
    <xf numFmtId="172" fontId="49" fillId="0" borderId="21" xfId="10" applyNumberFormat="1" applyFont="1" applyBorder="1" applyAlignment="1">
      <alignment horizontal="right" vertical="center" wrapText="1" indent="1"/>
    </xf>
    <xf numFmtId="172" fontId="17" fillId="0" borderId="22" xfId="10" applyNumberFormat="1" applyFont="1" applyBorder="1" applyAlignment="1">
      <alignment horizontal="left" vertical="top" wrapText="1"/>
    </xf>
    <xf numFmtId="172" fontId="49" fillId="28" borderId="22" xfId="10" applyNumberFormat="1" applyFont="1" applyFill="1" applyBorder="1" applyAlignment="1">
      <alignment horizontal="left" vertical="center" wrapText="1"/>
    </xf>
    <xf numFmtId="172" fontId="49" fillId="28" borderId="21" xfId="10" applyNumberFormat="1" applyFont="1" applyFill="1" applyBorder="1" applyAlignment="1">
      <alignment horizontal="right" vertical="center" wrapText="1" indent="1"/>
    </xf>
    <xf numFmtId="172" fontId="50" fillId="28" borderId="21" xfId="10" applyNumberFormat="1" applyFont="1" applyFill="1" applyBorder="1" applyAlignment="1">
      <alignment horizontal="right" vertical="center" wrapText="1" indent="1"/>
    </xf>
    <xf numFmtId="172" fontId="48" fillId="28" borderId="21" xfId="10" applyNumberFormat="1" applyFont="1" applyFill="1" applyBorder="1" applyAlignment="1">
      <alignment horizontal="right" vertical="center" wrapText="1" indent="1"/>
    </xf>
    <xf numFmtId="0" fontId="11" fillId="28" borderId="36" xfId="97" applyFont="1" applyFill="1" applyBorder="1"/>
    <xf numFmtId="0" fontId="6" fillId="28" borderId="36" xfId="97" applyFill="1" applyBorder="1" applyAlignment="1">
      <alignment vertical="top" wrapText="1"/>
    </xf>
    <xf numFmtId="172" fontId="17" fillId="0" borderId="0" xfId="10" applyNumberFormat="1" applyFont="1"/>
    <xf numFmtId="0" fontId="104" fillId="0" borderId="0" xfId="98" applyAlignment="1">
      <alignment vertical="top"/>
    </xf>
    <xf numFmtId="164" fontId="6" fillId="0" borderId="0" xfId="97" applyNumberFormat="1"/>
    <xf numFmtId="177" fontId="21" fillId="0" borderId="0" xfId="4" applyNumberFormat="1" applyAlignment="1">
      <alignment horizontal="center"/>
    </xf>
    <xf numFmtId="43" fontId="21" fillId="0" borderId="0" xfId="4" applyNumberFormat="1" applyAlignment="1">
      <alignment horizontal="center"/>
    </xf>
    <xf numFmtId="0" fontId="112" fillId="0" borderId="21" xfId="0" applyFont="1" applyBorder="1" applyAlignment="1">
      <alignment vertical="center" wrapText="1"/>
    </xf>
    <xf numFmtId="164" fontId="23" fillId="0" borderId="21" xfId="96" applyNumberFormat="1" applyFont="1" applyBorder="1" applyAlignment="1">
      <alignment horizontal="right"/>
    </xf>
    <xf numFmtId="164" fontId="21" fillId="0" borderId="21" xfId="96" applyNumberFormat="1" applyFont="1" applyBorder="1" applyAlignment="1">
      <alignment horizontal="right"/>
    </xf>
    <xf numFmtId="0" fontId="21" fillId="0" borderId="0" xfId="4" applyAlignment="1">
      <alignment horizontal="left"/>
    </xf>
    <xf numFmtId="0" fontId="9" fillId="0" borderId="0" xfId="6" applyAlignment="1">
      <alignment horizontal="left" vertical="top"/>
    </xf>
    <xf numFmtId="0" fontId="14" fillId="0" borderId="0" xfId="6" applyFont="1" applyAlignment="1">
      <alignment horizontal="left"/>
    </xf>
    <xf numFmtId="0" fontId="113" fillId="0" borderId="0" xfId="1" applyFont="1"/>
    <xf numFmtId="49" fontId="21" fillId="0" borderId="0" xfId="4" applyNumberFormat="1" applyAlignment="1">
      <alignment horizontal="center"/>
    </xf>
    <xf numFmtId="184" fontId="21" fillId="0" borderId="0" xfId="4" applyNumberFormat="1" applyAlignment="1">
      <alignment horizontal="center"/>
    </xf>
    <xf numFmtId="0" fontId="109" fillId="0" borderId="21" xfId="6" applyFont="1" applyBorder="1" applyAlignment="1">
      <alignment horizontal="right"/>
    </xf>
    <xf numFmtId="0" fontId="21" fillId="5" borderId="0" xfId="4" applyFill="1" applyAlignment="1">
      <alignment horizontal="right"/>
    </xf>
    <xf numFmtId="0" fontId="15" fillId="0" borderId="0" xfId="0" applyFont="1"/>
    <xf numFmtId="0" fontId="100" fillId="0" borderId="0" xfId="97" applyFont="1" applyAlignment="1">
      <alignment horizontal="left" vertical="center"/>
    </xf>
    <xf numFmtId="0" fontId="95" fillId="0" borderId="21" xfId="0" applyFont="1" applyBorder="1" applyAlignment="1">
      <alignment horizontal="left" vertical="center" wrapText="1" indent="1"/>
    </xf>
    <xf numFmtId="0" fontId="14" fillId="3" borderId="21" xfId="1" applyFont="1" applyFill="1" applyBorder="1" applyAlignment="1">
      <alignment vertical="center" wrapText="1"/>
    </xf>
    <xf numFmtId="0" fontId="14" fillId="0" borderId="39" xfId="1" applyFont="1" applyBorder="1" applyAlignment="1">
      <alignment vertical="center" wrapText="1"/>
    </xf>
    <xf numFmtId="0" fontId="14" fillId="0" borderId="40" xfId="1" applyFont="1" applyBorder="1" applyAlignment="1">
      <alignment horizontal="right" wrapText="1"/>
    </xf>
    <xf numFmtId="0" fontId="14" fillId="3" borderId="41" xfId="1" applyFont="1" applyFill="1" applyBorder="1" applyAlignment="1">
      <alignment vertical="center" wrapText="1"/>
    </xf>
    <xf numFmtId="0" fontId="14" fillId="3" borderId="37" xfId="1" applyFont="1" applyFill="1" applyBorder="1" applyAlignment="1">
      <alignment horizontal="right" wrapText="1"/>
    </xf>
    <xf numFmtId="0" fontId="14" fillId="0" borderId="42" xfId="1" applyFont="1" applyBorder="1" applyAlignment="1">
      <alignment vertical="center" wrapText="1"/>
    </xf>
    <xf numFmtId="0" fontId="14" fillId="0" borderId="43" xfId="1" applyFont="1" applyBorder="1" applyAlignment="1">
      <alignment vertical="center" wrapText="1"/>
    </xf>
    <xf numFmtId="0" fontId="14" fillId="0" borderId="44" xfId="1" applyFont="1" applyBorder="1" applyAlignment="1">
      <alignment horizontal="right" wrapText="1"/>
    </xf>
    <xf numFmtId="0" fontId="17" fillId="0" borderId="0" xfId="1" applyFont="1" applyAlignment="1">
      <alignment horizontal="left"/>
    </xf>
    <xf numFmtId="0" fontId="14" fillId="3" borderId="21" xfId="1" applyFont="1" applyFill="1" applyBorder="1" applyAlignment="1">
      <alignment horizontal="right" vertical="center" wrapText="1"/>
    </xf>
    <xf numFmtId="0" fontId="14" fillId="0" borderId="41" xfId="1" applyFont="1" applyBorder="1" applyAlignment="1">
      <alignment vertical="center" wrapText="1"/>
    </xf>
    <xf numFmtId="0" fontId="14" fillId="0" borderId="37" xfId="1" applyFont="1" applyBorder="1" applyAlignment="1">
      <alignment horizontal="right" vertical="center" wrapText="1"/>
    </xf>
    <xf numFmtId="0" fontId="14" fillId="3" borderId="37" xfId="1" applyFont="1" applyFill="1" applyBorder="1" applyAlignment="1">
      <alignment horizontal="right" vertical="center" wrapText="1"/>
    </xf>
    <xf numFmtId="0" fontId="14" fillId="3" borderId="45" xfId="1" applyFont="1" applyFill="1" applyBorder="1" applyAlignment="1">
      <alignment vertical="center" wrapText="1"/>
    </xf>
    <xf numFmtId="0" fontId="14" fillId="3" borderId="46" xfId="1" applyFont="1" applyFill="1" applyBorder="1" applyAlignment="1">
      <alignment vertical="center" wrapText="1"/>
    </xf>
    <xf numFmtId="0" fontId="14" fillId="3" borderId="46" xfId="1" applyFont="1" applyFill="1" applyBorder="1" applyAlignment="1">
      <alignment horizontal="right" vertical="center" wrapText="1"/>
    </xf>
    <xf numFmtId="0" fontId="14" fillId="3" borderId="47" xfId="1" applyFont="1" applyFill="1" applyBorder="1" applyAlignment="1">
      <alignment horizontal="right" vertical="center" wrapText="1"/>
    </xf>
    <xf numFmtId="0" fontId="14" fillId="0" borderId="0" xfId="1" applyFont="1" applyAlignment="1">
      <alignment horizontal="left" vertical="center"/>
    </xf>
    <xf numFmtId="0" fontId="14" fillId="0" borderId="41" xfId="1" applyFont="1" applyBorder="1" applyAlignment="1">
      <alignment horizontal="justify" vertical="center" wrapText="1"/>
    </xf>
    <xf numFmtId="0" fontId="14" fillId="3" borderId="37" xfId="1" applyFont="1" applyFill="1" applyBorder="1" applyAlignment="1">
      <alignment horizontal="center" vertical="center" wrapText="1"/>
    </xf>
    <xf numFmtId="0" fontId="14" fillId="0" borderId="45" xfId="1" applyFont="1" applyBorder="1" applyAlignment="1">
      <alignment vertical="center" wrapText="1"/>
    </xf>
    <xf numFmtId="0" fontId="14" fillId="0" borderId="46" xfId="1" applyFont="1" applyBorder="1" applyAlignment="1">
      <alignment vertical="center" wrapText="1"/>
    </xf>
    <xf numFmtId="0" fontId="14" fillId="0" borderId="46" xfId="1" applyFont="1" applyBorder="1" applyAlignment="1">
      <alignment horizontal="right" vertical="center" wrapText="1"/>
    </xf>
    <xf numFmtId="0" fontId="14" fillId="0" borderId="47" xfId="1" applyFont="1" applyBorder="1" applyAlignment="1">
      <alignment horizontal="right" vertical="center" wrapText="1"/>
    </xf>
    <xf numFmtId="0" fontId="23" fillId="30" borderId="21" xfId="2" applyFont="1" applyFill="1" applyBorder="1" applyAlignment="1">
      <alignment horizontal="left"/>
    </xf>
    <xf numFmtId="0" fontId="116" fillId="30" borderId="21" xfId="1" applyFont="1" applyFill="1" applyBorder="1" applyAlignment="1">
      <alignment wrapText="1"/>
    </xf>
    <xf numFmtId="0" fontId="25" fillId="30" borderId="21" xfId="1" applyFont="1" applyFill="1" applyBorder="1" applyAlignment="1">
      <alignment horizontal="right" vertical="center"/>
    </xf>
    <xf numFmtId="0" fontId="19" fillId="30" borderId="21" xfId="1" applyFont="1" applyFill="1" applyBorder="1" applyAlignment="1">
      <alignment horizontal="right" vertical="center"/>
    </xf>
    <xf numFmtId="3" fontId="27" fillId="30" borderId="0" xfId="1" applyNumberFormat="1" applyFont="1" applyFill="1" applyAlignment="1">
      <alignment horizontal="center" vertical="center" wrapText="1"/>
    </xf>
    <xf numFmtId="0" fontId="23" fillId="3" borderId="2" xfId="1" applyFont="1" applyFill="1" applyBorder="1"/>
    <xf numFmtId="0" fontId="29" fillId="3" borderId="2" xfId="1" applyFont="1" applyFill="1" applyBorder="1"/>
    <xf numFmtId="0" fontId="23" fillId="3" borderId="0" xfId="1" applyFont="1" applyFill="1" applyAlignment="1">
      <alignment wrapText="1"/>
    </xf>
    <xf numFmtId="3" fontId="27" fillId="3" borderId="0" xfId="1" applyNumberFormat="1" applyFont="1" applyFill="1" applyAlignment="1">
      <alignment horizontal="center" vertical="center" wrapText="1"/>
    </xf>
    <xf numFmtId="0" fontId="27" fillId="3" borderId="0" xfId="1" applyFont="1" applyFill="1" applyAlignment="1">
      <alignment horizontal="center"/>
    </xf>
    <xf numFmtId="0" fontId="23" fillId="3" borderId="7" xfId="1" applyFont="1" applyFill="1" applyBorder="1"/>
    <xf numFmtId="0" fontId="23" fillId="3" borderId="3" xfId="1" applyFont="1" applyFill="1" applyBorder="1"/>
    <xf numFmtId="0" fontId="23" fillId="3" borderId="6" xfId="1" applyFont="1" applyFill="1" applyBorder="1"/>
    <xf numFmtId="0" fontId="23" fillId="3" borderId="4" xfId="1" applyFont="1" applyFill="1" applyBorder="1" applyAlignment="1">
      <alignment horizontal="right"/>
    </xf>
    <xf numFmtId="0" fontId="23" fillId="3" borderId="0" xfId="1" applyFont="1" applyFill="1" applyAlignment="1">
      <alignment horizontal="right"/>
    </xf>
    <xf numFmtId="49" fontId="29" fillId="0" borderId="49" xfId="4" applyNumberFormat="1" applyFont="1" applyBorder="1" applyAlignment="1">
      <alignment wrapText="1"/>
    </xf>
    <xf numFmtId="0" fontId="27" fillId="0" borderId="27" xfId="4" applyFont="1" applyBorder="1" applyAlignment="1">
      <alignment wrapText="1"/>
    </xf>
    <xf numFmtId="0" fontId="29" fillId="0" borderId="49" xfId="4" applyFont="1" applyBorder="1" applyAlignment="1">
      <alignment vertical="top" wrapText="1"/>
    </xf>
    <xf numFmtId="0" fontId="27" fillId="0" borderId="27" xfId="4" applyFont="1" applyBorder="1" applyAlignment="1">
      <alignment vertical="top" wrapText="1"/>
    </xf>
    <xf numFmtId="0" fontId="29" fillId="0" borderId="49" xfId="4" applyFont="1" applyBorder="1" applyAlignment="1">
      <alignment wrapText="1"/>
    </xf>
    <xf numFmtId="49" fontId="29" fillId="0" borderId="52" xfId="4" applyNumberFormat="1" applyFont="1" applyBorder="1" applyAlignment="1">
      <alignment wrapText="1"/>
    </xf>
    <xf numFmtId="0" fontId="9" fillId="0" borderId="34" xfId="1" applyBorder="1" applyAlignment="1">
      <alignment horizontal="center" wrapText="1"/>
    </xf>
    <xf numFmtId="49" fontId="27" fillId="0" borderId="53" xfId="4" applyNumberFormat="1" applyFont="1" applyBorder="1" applyAlignment="1">
      <alignment wrapText="1"/>
    </xf>
    <xf numFmtId="0" fontId="27" fillId="0" borderId="35" xfId="4" applyFont="1" applyBorder="1" applyAlignment="1">
      <alignment horizontal="center"/>
    </xf>
    <xf numFmtId="49" fontId="27" fillId="0" borderId="39" xfId="4" applyNumberFormat="1" applyFont="1" applyBorder="1" applyAlignment="1">
      <alignment wrapText="1"/>
    </xf>
    <xf numFmtId="3" fontId="27" fillId="0" borderId="40" xfId="4" applyNumberFormat="1" applyFont="1" applyBorder="1" applyAlignment="1">
      <alignment horizontal="center" wrapText="1"/>
    </xf>
    <xf numFmtId="3" fontId="27" fillId="0" borderId="34" xfId="4" applyNumberFormat="1" applyFont="1" applyBorder="1" applyAlignment="1">
      <alignment horizontal="center" wrapText="1"/>
    </xf>
    <xf numFmtId="3" fontId="27" fillId="0" borderId="0" xfId="4" applyNumberFormat="1" applyFont="1" applyAlignment="1">
      <alignment horizontal="center" wrapText="1"/>
    </xf>
    <xf numFmtId="3" fontId="27" fillId="0" borderId="48" xfId="4" applyNumberFormat="1" applyFont="1" applyBorder="1" applyAlignment="1">
      <alignment horizontal="center" wrapText="1"/>
    </xf>
    <xf numFmtId="49" fontId="29" fillId="0" borderId="53" xfId="4" applyNumberFormat="1" applyFont="1" applyBorder="1" applyAlignment="1">
      <alignment wrapText="1"/>
    </xf>
    <xf numFmtId="0" fontId="27" fillId="0" borderId="48" xfId="4" applyFont="1" applyBorder="1" applyAlignment="1">
      <alignment horizontal="center"/>
    </xf>
    <xf numFmtId="49" fontId="27" fillId="0" borderId="53" xfId="4" applyNumberFormat="1" applyFont="1" applyBorder="1" applyAlignment="1">
      <alignment vertical="top" wrapText="1"/>
    </xf>
    <xf numFmtId="49" fontId="21" fillId="0" borderId="0" xfId="1" applyNumberFormat="1" applyFont="1"/>
    <xf numFmtId="0" fontId="27" fillId="0" borderId="0" xfId="4" applyFont="1" applyAlignment="1">
      <alignment horizontal="center"/>
    </xf>
    <xf numFmtId="3" fontId="27" fillId="0" borderId="35" xfId="4" quotePrefix="1" applyNumberFormat="1" applyFont="1" applyBorder="1" applyAlignment="1">
      <alignment horizontal="center" wrapText="1"/>
    </xf>
    <xf numFmtId="49" fontId="28" fillId="0" borderId="39" xfId="4" applyNumberFormat="1" applyFont="1" applyBorder="1" applyAlignment="1">
      <alignment wrapText="1"/>
    </xf>
    <xf numFmtId="0" fontId="27" fillId="0" borderId="40" xfId="4" applyFont="1" applyBorder="1" applyAlignment="1">
      <alignment horizontal="center"/>
    </xf>
    <xf numFmtId="0" fontId="27" fillId="0" borderId="0" xfId="4" quotePrefix="1" applyFont="1" applyAlignment="1">
      <alignment horizontal="center"/>
    </xf>
    <xf numFmtId="49" fontId="28" fillId="0" borderId="53" xfId="4" applyNumberFormat="1" applyFont="1" applyBorder="1" applyAlignment="1">
      <alignment wrapText="1"/>
    </xf>
    <xf numFmtId="49" fontId="27" fillId="0" borderId="52" xfId="4" applyNumberFormat="1" applyFont="1" applyBorder="1" applyAlignment="1">
      <alignment wrapText="1"/>
    </xf>
    <xf numFmtId="49" fontId="27" fillId="0" borderId="41" xfId="4" applyNumberFormat="1" applyFont="1" applyBorder="1" applyAlignment="1">
      <alignment wrapText="1"/>
    </xf>
    <xf numFmtId="3" fontId="27" fillId="0" borderId="37" xfId="4" applyNumberFormat="1" applyFont="1" applyBorder="1" applyAlignment="1">
      <alignment horizontal="center"/>
    </xf>
    <xf numFmtId="49" fontId="27" fillId="0" borderId="49" xfId="4" applyNumberFormat="1" applyFont="1" applyBorder="1" applyAlignment="1">
      <alignment wrapText="1"/>
    </xf>
    <xf numFmtId="49" fontId="27" fillId="0" borderId="56" xfId="4" applyNumberFormat="1" applyFont="1" applyBorder="1" applyAlignment="1">
      <alignment wrapText="1"/>
    </xf>
    <xf numFmtId="49" fontId="27" fillId="0" borderId="28" xfId="4" applyNumberFormat="1" applyFont="1" applyBorder="1" applyAlignment="1">
      <alignment wrapText="1"/>
    </xf>
    <xf numFmtId="3" fontId="30" fillId="0" borderId="43" xfId="4" applyNumberFormat="1" applyFont="1" applyBorder="1" applyAlignment="1">
      <alignment horizontal="center" wrapText="1"/>
    </xf>
    <xf numFmtId="3" fontId="30" fillId="0" borderId="44" xfId="4" applyNumberFormat="1" applyFont="1" applyBorder="1" applyAlignment="1">
      <alignment horizontal="center" wrapText="1"/>
    </xf>
    <xf numFmtId="49" fontId="29" fillId="3" borderId="54" xfId="4" applyNumberFormat="1" applyFont="1" applyFill="1" applyBorder="1" applyAlignment="1">
      <alignment wrapText="1"/>
    </xf>
    <xf numFmtId="3" fontId="27" fillId="3" borderId="36" xfId="4" applyNumberFormat="1" applyFont="1" applyFill="1" applyBorder="1" applyAlignment="1">
      <alignment horizontal="center" wrapText="1"/>
    </xf>
    <xf numFmtId="0" fontId="27" fillId="3" borderId="36" xfId="4" applyFont="1" applyFill="1" applyBorder="1" applyAlignment="1">
      <alignment horizontal="center"/>
    </xf>
    <xf numFmtId="0" fontId="27" fillId="3" borderId="55" xfId="4" applyFont="1" applyFill="1" applyBorder="1" applyAlignment="1">
      <alignment horizontal="center"/>
    </xf>
    <xf numFmtId="49" fontId="23" fillId="0" borderId="52" xfId="4" applyNumberFormat="1" applyFont="1" applyBorder="1" applyAlignment="1">
      <alignment vertical="top" wrapText="1"/>
    </xf>
    <xf numFmtId="49" fontId="21" fillId="0" borderId="39" xfId="4" applyNumberFormat="1" applyBorder="1" applyAlignment="1">
      <alignment vertical="top" wrapText="1"/>
    </xf>
    <xf numFmtId="0" fontId="23" fillId="0" borderId="52" xfId="4" applyFont="1" applyBorder="1" applyAlignment="1">
      <alignment vertical="top" wrapText="1"/>
    </xf>
    <xf numFmtId="0" fontId="21" fillId="0" borderId="39" xfId="4" applyBorder="1" applyAlignment="1">
      <alignment vertical="top" wrapText="1"/>
    </xf>
    <xf numFmtId="49" fontId="23" fillId="0" borderId="27" xfId="4" applyNumberFormat="1" applyFont="1" applyBorder="1" applyAlignment="1">
      <alignment vertical="top" wrapText="1"/>
    </xf>
    <xf numFmtId="0" fontId="33" fillId="0" borderId="50" xfId="1" applyFont="1" applyBorder="1" applyAlignment="1">
      <alignment horizontal="center" wrapText="1"/>
    </xf>
    <xf numFmtId="0" fontId="21" fillId="0" borderId="53" xfId="4" applyBorder="1" applyAlignment="1">
      <alignment vertical="top"/>
    </xf>
    <xf numFmtId="0" fontId="21" fillId="0" borderId="35" xfId="4" applyBorder="1" applyAlignment="1">
      <alignment horizontal="center" vertical="top"/>
    </xf>
    <xf numFmtId="49" fontId="21" fillId="0" borderId="27" xfId="4" applyNumberFormat="1" applyBorder="1" applyAlignment="1">
      <alignment vertical="top" wrapText="1"/>
    </xf>
    <xf numFmtId="3" fontId="21" fillId="0" borderId="0" xfId="4" applyNumberFormat="1" applyAlignment="1">
      <alignment horizontal="center" vertical="top" wrapText="1"/>
    </xf>
    <xf numFmtId="3" fontId="21" fillId="0" borderId="48" xfId="4" applyNumberFormat="1" applyBorder="1" applyAlignment="1">
      <alignment horizontal="center" vertical="top" wrapText="1"/>
    </xf>
    <xf numFmtId="49" fontId="23" fillId="0" borderId="39" xfId="4" applyNumberFormat="1" applyFont="1" applyBorder="1" applyAlignment="1">
      <alignment vertical="top" wrapText="1"/>
    </xf>
    <xf numFmtId="3" fontId="23" fillId="0" borderId="0" xfId="4" applyNumberFormat="1" applyFont="1" applyAlignment="1">
      <alignment horizontal="right" vertical="top" wrapText="1"/>
    </xf>
    <xf numFmtId="3" fontId="23" fillId="0" borderId="48" xfId="4" applyNumberFormat="1" applyFont="1" applyBorder="1" applyAlignment="1">
      <alignment horizontal="right" vertical="top" wrapText="1"/>
    </xf>
    <xf numFmtId="3" fontId="23" fillId="0" borderId="50" xfId="4" applyNumberFormat="1" applyFont="1" applyBorder="1" applyAlignment="1">
      <alignment horizontal="right" vertical="top" wrapText="1"/>
    </xf>
    <xf numFmtId="49" fontId="21" fillId="5" borderId="53" xfId="4" applyNumberFormat="1" applyFill="1" applyBorder="1" applyAlignment="1">
      <alignment vertical="top"/>
    </xf>
    <xf numFmtId="49" fontId="23" fillId="5" borderId="53" xfId="4" applyNumberFormat="1" applyFont="1" applyFill="1" applyBorder="1" applyAlignment="1">
      <alignment vertical="top" wrapText="1"/>
    </xf>
    <xf numFmtId="3" fontId="23" fillId="0" borderId="51" xfId="4" applyNumberFormat="1" applyFont="1" applyBorder="1" applyAlignment="1">
      <alignment horizontal="right" vertical="top" wrapText="1"/>
    </xf>
    <xf numFmtId="3" fontId="21" fillId="0" borderId="48" xfId="4" applyNumberFormat="1" applyBorder="1" applyAlignment="1">
      <alignment horizontal="right" vertical="top" wrapText="1"/>
    </xf>
    <xf numFmtId="167" fontId="23" fillId="0" borderId="50" xfId="4" applyNumberFormat="1" applyFont="1" applyBorder="1" applyAlignment="1">
      <alignment horizontal="right" vertical="top" wrapText="1"/>
    </xf>
    <xf numFmtId="49" fontId="21" fillId="5" borderId="53" xfId="4" applyNumberFormat="1" applyFill="1" applyBorder="1" applyAlignment="1">
      <alignment vertical="top" wrapText="1"/>
    </xf>
    <xf numFmtId="167" fontId="23" fillId="0" borderId="48" xfId="4" applyNumberFormat="1" applyFont="1" applyBorder="1" applyAlignment="1">
      <alignment horizontal="right" vertical="top" wrapText="1"/>
    </xf>
    <xf numFmtId="49" fontId="21" fillId="0" borderId="42" xfId="4" applyNumberFormat="1" applyBorder="1" applyAlignment="1">
      <alignment vertical="top" wrapText="1"/>
    </xf>
    <xf numFmtId="3" fontId="32" fillId="0" borderId="43" xfId="4" quotePrefix="1" applyNumberFormat="1" applyFont="1" applyBorder="1" applyAlignment="1">
      <alignment horizontal="right" vertical="top" wrapText="1"/>
    </xf>
    <xf numFmtId="3" fontId="23" fillId="0" borderId="43" xfId="4" applyNumberFormat="1" applyFont="1" applyBorder="1" applyAlignment="1">
      <alignment horizontal="right" vertical="top" wrapText="1"/>
    </xf>
    <xf numFmtId="167" fontId="23" fillId="0" borderId="44" xfId="4" applyNumberFormat="1" applyFont="1" applyBorder="1" applyAlignment="1">
      <alignment horizontal="right" vertical="top" wrapText="1"/>
    </xf>
    <xf numFmtId="0" fontId="23" fillId="3" borderId="3" xfId="1" applyFont="1" applyFill="1" applyBorder="1" applyAlignment="1">
      <alignment horizontal="center"/>
    </xf>
    <xf numFmtId="0" fontId="23" fillId="3" borderId="56" xfId="1" applyFont="1" applyFill="1" applyBorder="1"/>
    <xf numFmtId="0" fontId="23" fillId="3" borderId="51" xfId="1" applyFont="1" applyFill="1" applyBorder="1" applyAlignment="1">
      <alignment horizontal="center"/>
    </xf>
    <xf numFmtId="168" fontId="21" fillId="0" borderId="41" xfId="4" applyNumberFormat="1" applyBorder="1" applyAlignment="1">
      <alignment wrapText="1"/>
    </xf>
    <xf numFmtId="169" fontId="21" fillId="0" borderId="37" xfId="4" applyNumberFormat="1" applyBorder="1" applyAlignment="1">
      <alignment horizontal="right" wrapText="1"/>
    </xf>
    <xf numFmtId="170" fontId="21" fillId="0" borderId="37" xfId="4" applyNumberFormat="1" applyBorder="1" applyAlignment="1">
      <alignment horizontal="right" wrapText="1"/>
    </xf>
    <xf numFmtId="0" fontId="23" fillId="3" borderId="27" xfId="1" applyFont="1" applyFill="1" applyBorder="1"/>
    <xf numFmtId="0" fontId="23" fillId="3" borderId="55" xfId="1" applyFont="1" applyFill="1" applyBorder="1" applyAlignment="1">
      <alignment horizontal="right"/>
    </xf>
    <xf numFmtId="168" fontId="21" fillId="0" borderId="45" xfId="4" applyNumberFormat="1" applyBorder="1" applyAlignment="1">
      <alignment wrapText="1"/>
    </xf>
    <xf numFmtId="171" fontId="21" fillId="0" borderId="46" xfId="4" applyNumberFormat="1" applyBorder="1" applyAlignment="1">
      <alignment horizontal="right" wrapText="1"/>
    </xf>
    <xf numFmtId="171" fontId="21" fillId="0" borderId="47" xfId="4" applyNumberFormat="1" applyBorder="1" applyAlignment="1">
      <alignment horizontal="right" wrapText="1"/>
    </xf>
    <xf numFmtId="164" fontId="39" fillId="0" borderId="41" xfId="7" applyNumberFormat="1" applyFont="1" applyBorder="1"/>
    <xf numFmtId="0" fontId="109" fillId="0" borderId="37" xfId="6" applyFont="1" applyBorder="1" applyAlignment="1">
      <alignment horizontal="right"/>
    </xf>
    <xf numFmtId="164" fontId="39" fillId="0" borderId="45" xfId="7" applyNumberFormat="1" applyFont="1" applyBorder="1"/>
    <xf numFmtId="0" fontId="109" fillId="0" borderId="46" xfId="6" applyFont="1" applyBorder="1" applyAlignment="1">
      <alignment horizontal="right"/>
    </xf>
    <xf numFmtId="0" fontId="109" fillId="0" borderId="47" xfId="6" applyFont="1" applyBorder="1" applyAlignment="1">
      <alignment horizontal="right"/>
    </xf>
    <xf numFmtId="0" fontId="110" fillId="0" borderId="37" xfId="6" applyFont="1" applyBorder="1" applyAlignment="1">
      <alignment horizontal="right"/>
    </xf>
    <xf numFmtId="0" fontId="110" fillId="0" borderId="47" xfId="6" applyFont="1" applyBorder="1" applyAlignment="1">
      <alignment horizontal="right"/>
    </xf>
    <xf numFmtId="172" fontId="21" fillId="0" borderId="41" xfId="2" applyNumberFormat="1" applyBorder="1" applyAlignment="1">
      <alignment vertical="center" wrapText="1"/>
    </xf>
    <xf numFmtId="172" fontId="21" fillId="0" borderId="37" xfId="2" applyNumberFormat="1" applyBorder="1" applyAlignment="1">
      <alignment horizontal="right" wrapText="1"/>
    </xf>
    <xf numFmtId="0" fontId="35" fillId="3" borderId="45" xfId="6" applyFont="1" applyFill="1" applyBorder="1" applyAlignment="1">
      <alignment wrapText="1"/>
    </xf>
    <xf numFmtId="172" fontId="23" fillId="3" borderId="46" xfId="2" applyNumberFormat="1" applyFont="1" applyFill="1" applyBorder="1" applyAlignment="1">
      <alignment horizontal="right" wrapText="1"/>
    </xf>
    <xf numFmtId="172" fontId="23" fillId="3" borderId="47" xfId="2" applyNumberFormat="1" applyFont="1" applyFill="1" applyBorder="1" applyAlignment="1">
      <alignment horizontal="right" wrapText="1"/>
    </xf>
    <xf numFmtId="0" fontId="5" fillId="0" borderId="0" xfId="6" applyFont="1"/>
    <xf numFmtId="0" fontId="19" fillId="0" borderId="41" xfId="6" applyFont="1" applyBorder="1" applyAlignment="1">
      <alignment vertical="center" wrapText="1"/>
    </xf>
    <xf numFmtId="0" fontId="21" fillId="0" borderId="54" xfId="6" applyFont="1" applyBorder="1" applyAlignment="1">
      <alignment vertical="center" wrapText="1"/>
    </xf>
    <xf numFmtId="172" fontId="21" fillId="3" borderId="5" xfId="10" applyNumberFormat="1" applyFont="1" applyFill="1" applyBorder="1" applyAlignment="1">
      <alignment horizontal="center" vertical="center" wrapText="1"/>
    </xf>
    <xf numFmtId="172" fontId="29" fillId="0" borderId="0" xfId="10" applyNumberFormat="1" applyFont="1" applyAlignment="1">
      <alignment horizontal="right" vertical="center" wrapText="1"/>
    </xf>
    <xf numFmtId="172" fontId="27" fillId="0" borderId="0" xfId="10" applyNumberFormat="1" applyFont="1" applyAlignment="1">
      <alignment horizontal="right" vertical="center" wrapText="1"/>
    </xf>
    <xf numFmtId="0" fontId="21" fillId="0" borderId="41" xfId="4" applyBorder="1"/>
    <xf numFmtId="164" fontId="21" fillId="0" borderId="37" xfId="96" applyNumberFormat="1" applyFont="1" applyBorder="1" applyAlignment="1">
      <alignment horizontal="right"/>
    </xf>
    <xf numFmtId="0" fontId="21" fillId="0" borderId="45" xfId="4" applyBorder="1"/>
    <xf numFmtId="164" fontId="23" fillId="0" borderId="46" xfId="96" applyNumberFormat="1" applyFont="1" applyBorder="1" applyAlignment="1">
      <alignment horizontal="right"/>
    </xf>
    <xf numFmtId="164" fontId="21" fillId="0" borderId="46" xfId="96" applyNumberFormat="1" applyFont="1" applyBorder="1" applyAlignment="1">
      <alignment horizontal="right"/>
    </xf>
    <xf numFmtId="164" fontId="21" fillId="0" borderId="47" xfId="96" applyNumberFormat="1" applyFont="1" applyBorder="1" applyAlignment="1">
      <alignment horizontal="right"/>
    </xf>
    <xf numFmtId="164" fontId="23" fillId="3" borderId="21" xfId="96" applyNumberFormat="1" applyFont="1" applyFill="1" applyBorder="1" applyAlignment="1">
      <alignment horizontal="right"/>
    </xf>
    <xf numFmtId="0" fontId="23" fillId="3" borderId="60" xfId="4" applyFont="1" applyFill="1" applyBorder="1"/>
    <xf numFmtId="6" fontId="23" fillId="3" borderId="61" xfId="4" quotePrefix="1" applyNumberFormat="1" applyFont="1" applyFill="1" applyBorder="1" applyAlignment="1">
      <alignment horizontal="center"/>
    </xf>
    <xf numFmtId="6" fontId="23" fillId="3" borderId="62" xfId="4" quotePrefix="1" applyNumberFormat="1" applyFont="1" applyFill="1" applyBorder="1" applyAlignment="1">
      <alignment horizontal="center"/>
    </xf>
    <xf numFmtId="0" fontId="14" fillId="0" borderId="41" xfId="0" applyFont="1" applyBorder="1" applyAlignment="1">
      <alignment vertical="center" wrapText="1"/>
    </xf>
    <xf numFmtId="164" fontId="21" fillId="0" borderId="48" xfId="96" applyNumberFormat="1" applyFont="1" applyBorder="1" applyAlignment="1">
      <alignment horizontal="right"/>
    </xf>
    <xf numFmtId="0" fontId="19" fillId="0" borderId="49" xfId="6" applyFont="1" applyBorder="1" applyAlignment="1">
      <alignment vertical="center" wrapText="1"/>
    </xf>
    <xf numFmtId="0" fontId="19" fillId="0" borderId="54" xfId="6" applyFont="1" applyBorder="1" applyAlignment="1">
      <alignment vertical="center" wrapText="1"/>
    </xf>
    <xf numFmtId="0" fontId="19" fillId="3" borderId="54" xfId="6" applyFont="1" applyFill="1" applyBorder="1" applyAlignment="1">
      <alignment vertical="center" wrapText="1"/>
    </xf>
    <xf numFmtId="0" fontId="19" fillId="0" borderId="54" xfId="4" applyFont="1" applyBorder="1" applyAlignment="1">
      <alignment vertical="center" wrapText="1"/>
    </xf>
    <xf numFmtId="164" fontId="21" fillId="0" borderId="50" xfId="96" applyNumberFormat="1" applyFont="1" applyBorder="1" applyAlignment="1">
      <alignment horizontal="right"/>
    </xf>
    <xf numFmtId="164" fontId="21" fillId="0" borderId="51" xfId="96" applyNumberFormat="1" applyFont="1" applyBorder="1" applyAlignment="1">
      <alignment horizontal="right"/>
    </xf>
    <xf numFmtId="0" fontId="19" fillId="3" borderId="54" xfId="4" applyFont="1" applyFill="1" applyBorder="1" applyAlignment="1">
      <alignment vertical="center" wrapText="1"/>
    </xf>
    <xf numFmtId="0" fontId="21" fillId="0" borderId="54" xfId="4" applyBorder="1" applyAlignment="1">
      <alignment vertical="center" wrapText="1"/>
    </xf>
    <xf numFmtId="164" fontId="21" fillId="0" borderId="55" xfId="96" applyNumberFormat="1" applyFont="1" applyFill="1" applyBorder="1" applyAlignment="1">
      <alignment horizontal="right"/>
    </xf>
    <xf numFmtId="0" fontId="19" fillId="3" borderId="41" xfId="4" applyFont="1" applyFill="1" applyBorder="1" applyAlignment="1">
      <alignment vertical="center" wrapText="1"/>
    </xf>
    <xf numFmtId="164" fontId="21" fillId="3" borderId="55" xfId="96" applyNumberFormat="1" applyFont="1" applyFill="1" applyBorder="1" applyAlignment="1">
      <alignment horizontal="right"/>
    </xf>
    <xf numFmtId="0" fontId="21" fillId="5" borderId="27" xfId="4" applyFill="1" applyBorder="1"/>
    <xf numFmtId="164" fontId="21" fillId="5" borderId="0" xfId="96" applyNumberFormat="1" applyFont="1" applyFill="1" applyBorder="1" applyAlignment="1">
      <alignment horizontal="right"/>
    </xf>
    <xf numFmtId="164" fontId="21" fillId="5" borderId="48" xfId="96" applyNumberFormat="1" applyFont="1" applyFill="1" applyBorder="1" applyAlignment="1">
      <alignment horizontal="right"/>
    </xf>
    <xf numFmtId="0" fontId="25" fillId="3" borderId="45" xfId="4" applyFont="1" applyFill="1" applyBorder="1" applyAlignment="1">
      <alignment vertical="center" wrapText="1"/>
    </xf>
    <xf numFmtId="164" fontId="23" fillId="3" borderId="46" xfId="96" applyNumberFormat="1" applyFont="1" applyFill="1" applyBorder="1" applyAlignment="1">
      <alignment horizontal="right"/>
    </xf>
    <xf numFmtId="164" fontId="23" fillId="3" borderId="57" xfId="96" applyNumberFormat="1" applyFont="1" applyFill="1" applyBorder="1" applyAlignment="1">
      <alignment horizontal="right"/>
    </xf>
    <xf numFmtId="164" fontId="23" fillId="3" borderId="58" xfId="96" applyNumberFormat="1" applyFont="1" applyFill="1" applyBorder="1" applyAlignment="1">
      <alignment horizontal="right"/>
    </xf>
    <xf numFmtId="0" fontId="25" fillId="3" borderId="54" xfId="4" applyFont="1" applyFill="1" applyBorder="1" applyAlignment="1">
      <alignment vertical="center" wrapText="1"/>
    </xf>
    <xf numFmtId="0" fontId="25" fillId="3" borderId="55" xfId="4" applyFont="1" applyFill="1" applyBorder="1" applyAlignment="1">
      <alignment horizontal="center" vertical="center" wrapText="1"/>
    </xf>
    <xf numFmtId="0" fontId="19" fillId="0" borderId="41" xfId="4" applyFont="1" applyBorder="1" applyAlignment="1">
      <alignment vertical="center" wrapText="1"/>
    </xf>
    <xf numFmtId="177" fontId="23" fillId="0" borderId="37" xfId="4" applyNumberFormat="1" applyFont="1" applyBorder="1" applyAlignment="1">
      <alignment horizontal="right" vertical="center" wrapText="1"/>
    </xf>
    <xf numFmtId="0" fontId="25" fillId="3" borderId="49" xfId="4" applyFont="1" applyFill="1" applyBorder="1" applyAlignment="1">
      <alignment vertical="center" wrapText="1"/>
    </xf>
    <xf numFmtId="0" fontId="25" fillId="3" borderId="50" xfId="4" applyFont="1" applyFill="1" applyBorder="1" applyAlignment="1">
      <alignment horizontal="center" vertical="center" wrapText="1"/>
    </xf>
    <xf numFmtId="177" fontId="23" fillId="0" borderId="37" xfId="4" applyNumberFormat="1" applyFont="1" applyBorder="1"/>
    <xf numFmtId="175" fontId="23" fillId="0" borderId="37" xfId="0" applyNumberFormat="1" applyFont="1" applyBorder="1" applyAlignment="1">
      <alignment horizontal="right" vertical="center" wrapText="1"/>
    </xf>
    <xf numFmtId="0" fontId="0" fillId="0" borderId="41" xfId="0" applyBorder="1"/>
    <xf numFmtId="177" fontId="25" fillId="0" borderId="37" xfId="4" applyNumberFormat="1" applyFont="1" applyBorder="1" applyAlignment="1">
      <alignment horizontal="right" vertical="center" wrapText="1"/>
    </xf>
    <xf numFmtId="177" fontId="25" fillId="0" borderId="40" xfId="4" applyNumberFormat="1" applyFont="1" applyBorder="1" applyAlignment="1">
      <alignment horizontal="right" vertical="center" wrapText="1"/>
    </xf>
    <xf numFmtId="0" fontId="53" fillId="3" borderId="54" xfId="0" applyFont="1" applyFill="1" applyBorder="1" applyAlignment="1">
      <alignment vertical="center"/>
    </xf>
    <xf numFmtId="177" fontId="25" fillId="3" borderId="55" xfId="4" applyNumberFormat="1" applyFont="1" applyFill="1" applyBorder="1" applyAlignment="1">
      <alignment horizontal="right" vertical="center" wrapText="1"/>
    </xf>
    <xf numFmtId="0" fontId="14" fillId="0" borderId="41" xfId="0" applyFont="1" applyBorder="1" applyAlignment="1">
      <alignment vertical="center"/>
    </xf>
    <xf numFmtId="180" fontId="53" fillId="0" borderId="37" xfId="96" applyNumberFormat="1" applyFont="1" applyBorder="1" applyAlignment="1">
      <alignment horizontal="right" vertical="center" wrapText="1"/>
    </xf>
    <xf numFmtId="0" fontId="23" fillId="3" borderId="45" xfId="0" applyFont="1" applyFill="1" applyBorder="1"/>
    <xf numFmtId="177" fontId="23" fillId="3" borderId="47" xfId="4" applyNumberFormat="1" applyFont="1" applyFill="1" applyBorder="1"/>
    <xf numFmtId="0" fontId="121" fillId="0" borderId="0" xfId="67" applyFont="1"/>
    <xf numFmtId="0" fontId="12" fillId="0" borderId="0" xfId="69" applyFont="1" applyAlignment="1">
      <alignment vertical="center"/>
    </xf>
    <xf numFmtId="0" fontId="122" fillId="0" borderId="0" xfId="69" applyFont="1" applyAlignment="1">
      <alignment vertical="center"/>
    </xf>
    <xf numFmtId="0" fontId="34" fillId="3" borderId="36" xfId="97" applyFont="1" applyFill="1" applyBorder="1"/>
    <xf numFmtId="0" fontId="34" fillId="3" borderId="0" xfId="97" applyFont="1" applyFill="1"/>
    <xf numFmtId="0" fontId="99" fillId="28" borderId="54" xfId="97" applyFont="1" applyFill="1" applyBorder="1"/>
    <xf numFmtId="0" fontId="6" fillId="28" borderId="55" xfId="97" applyFill="1" applyBorder="1"/>
    <xf numFmtId="179" fontId="6" fillId="0" borderId="48" xfId="97" applyNumberFormat="1" applyBorder="1" applyAlignment="1">
      <alignment horizontal="right"/>
    </xf>
    <xf numFmtId="0" fontId="99" fillId="3" borderId="54" xfId="97" applyFont="1" applyFill="1" applyBorder="1" applyAlignment="1">
      <alignment horizontal="left" vertical="top"/>
    </xf>
    <xf numFmtId="179" fontId="34" fillId="3" borderId="55" xfId="97" applyNumberFormat="1" applyFont="1" applyFill="1" applyBorder="1"/>
    <xf numFmtId="0" fontId="6" fillId="0" borderId="27" xfId="97" applyBorder="1" applyAlignment="1">
      <alignment vertical="top" wrapText="1"/>
    </xf>
    <xf numFmtId="0" fontId="99" fillId="3" borderId="27" xfId="97" applyFont="1" applyFill="1" applyBorder="1"/>
    <xf numFmtId="179" fontId="34" fillId="3" borderId="48" xfId="97" applyNumberFormat="1" applyFont="1" applyFill="1" applyBorder="1"/>
    <xf numFmtId="0" fontId="6" fillId="0" borderId="27" xfId="97" applyBorder="1"/>
    <xf numFmtId="179" fontId="6" fillId="0" borderId="48" xfId="97" applyNumberFormat="1" applyBorder="1"/>
    <xf numFmtId="0" fontId="99" fillId="3" borderId="27" xfId="97" applyFont="1" applyFill="1" applyBorder="1" applyAlignment="1">
      <alignment vertical="top"/>
    </xf>
    <xf numFmtId="0" fontId="6" fillId="0" borderId="27" xfId="97" applyBorder="1" applyAlignment="1">
      <alignment vertical="top"/>
    </xf>
    <xf numFmtId="0" fontId="6" fillId="0" borderId="28" xfId="97" applyBorder="1"/>
    <xf numFmtId="0" fontId="6" fillId="0" borderId="29" xfId="97" applyBorder="1"/>
    <xf numFmtId="3" fontId="6" fillId="0" borderId="29" xfId="97" applyNumberFormat="1" applyBorder="1"/>
    <xf numFmtId="179" fontId="6" fillId="0" borderId="30" xfId="97" applyNumberFormat="1" applyBorder="1" applyAlignment="1">
      <alignment horizontal="right"/>
    </xf>
    <xf numFmtId="0" fontId="99" fillId="3" borderId="56" xfId="97" applyFont="1" applyFill="1" applyBorder="1" applyAlignment="1">
      <alignment horizontal="left" vertical="top"/>
    </xf>
    <xf numFmtId="0" fontId="34" fillId="3" borderId="3" xfId="97" applyFont="1" applyFill="1" applyBorder="1"/>
    <xf numFmtId="179" fontId="34" fillId="3" borderId="51" xfId="97" applyNumberFormat="1" applyFont="1" applyFill="1" applyBorder="1"/>
    <xf numFmtId="0" fontId="6" fillId="0" borderId="0" xfId="97" applyAlignment="1">
      <alignment horizontal="left" vertical="top"/>
    </xf>
    <xf numFmtId="179" fontId="6" fillId="0" borderId="0" xfId="97" applyNumberFormat="1" applyAlignment="1">
      <alignment horizontal="right"/>
    </xf>
    <xf numFmtId="164" fontId="0" fillId="0" borderId="37" xfId="96" applyNumberFormat="1" applyFont="1" applyBorder="1"/>
    <xf numFmtId="0" fontId="0" fillId="0" borderId="45" xfId="0" applyBorder="1"/>
    <xf numFmtId="0" fontId="0" fillId="0" borderId="46" xfId="0" applyBorder="1"/>
    <xf numFmtId="164" fontId="0" fillId="0" borderId="47" xfId="96" applyNumberFormat="1" applyFont="1" applyBorder="1"/>
    <xf numFmtId="164" fontId="94" fillId="0" borderId="37" xfId="96" applyNumberFormat="1" applyFont="1" applyBorder="1" applyAlignment="1">
      <alignment horizontal="right" indent="1"/>
    </xf>
    <xf numFmtId="164" fontId="94" fillId="0" borderId="37" xfId="96" applyNumberFormat="1" applyFont="1" applyFill="1" applyBorder="1" applyAlignment="1">
      <alignment horizontal="right" indent="1"/>
    </xf>
    <xf numFmtId="0" fontId="94" fillId="0" borderId="46" xfId="97" applyFont="1" applyBorder="1" applyAlignment="1">
      <alignment horizontal="left" indent="1"/>
    </xf>
    <xf numFmtId="181" fontId="94" fillId="0" borderId="46" xfId="96" applyNumberFormat="1" applyFont="1" applyBorder="1" applyAlignment="1">
      <alignment horizontal="right" indent="1"/>
    </xf>
    <xf numFmtId="181" fontId="94" fillId="0" borderId="47" xfId="96" applyNumberFormat="1" applyFont="1" applyBorder="1" applyAlignment="1">
      <alignment horizontal="right" indent="1"/>
    </xf>
    <xf numFmtId="164" fontId="110" fillId="0" borderId="37" xfId="96" applyNumberFormat="1" applyFont="1" applyBorder="1" applyAlignment="1">
      <alignment horizontal="right" vertical="center" wrapText="1" indent="1"/>
    </xf>
    <xf numFmtId="49" fontId="110" fillId="0" borderId="37" xfId="96" quotePrefix="1" applyNumberFormat="1" applyFont="1" applyBorder="1" applyAlignment="1">
      <alignment horizontal="right" vertical="center" wrapText="1" indent="1"/>
    </xf>
    <xf numFmtId="0" fontId="109" fillId="0" borderId="41" xfId="0" applyFont="1" applyBorder="1" applyAlignment="1">
      <alignment horizontal="left" vertical="center" wrapText="1" indent="1"/>
    </xf>
    <xf numFmtId="164" fontId="110" fillId="0" borderId="37" xfId="96" applyNumberFormat="1" applyFont="1" applyFill="1" applyBorder="1" applyAlignment="1">
      <alignment horizontal="center" vertical="center" wrapText="1"/>
    </xf>
    <xf numFmtId="3" fontId="110" fillId="0" borderId="37" xfId="0" applyNumberFormat="1" applyFont="1" applyBorder="1" applyAlignment="1">
      <alignment horizontal="right" vertical="center" wrapText="1" indent="1"/>
    </xf>
    <xf numFmtId="0" fontId="110" fillId="0" borderId="46" xfId="0" applyFont="1" applyBorder="1" applyAlignment="1">
      <alignment horizontal="left" vertical="center" wrapText="1" indent="1"/>
    </xf>
    <xf numFmtId="183" fontId="110" fillId="0" borderId="46" xfId="96" applyNumberFormat="1" applyFont="1" applyBorder="1" applyAlignment="1">
      <alignment horizontal="center" vertical="center" wrapText="1"/>
    </xf>
    <xf numFmtId="183" fontId="110" fillId="0" borderId="47" xfId="96" applyNumberFormat="1" applyFont="1" applyBorder="1" applyAlignment="1">
      <alignment horizontal="center" vertical="center" wrapText="1"/>
    </xf>
    <xf numFmtId="0" fontId="102" fillId="0" borderId="41" xfId="0" applyFont="1" applyBorder="1" applyAlignment="1">
      <alignment horizontal="left" vertical="center" wrapText="1" indent="1"/>
    </xf>
    <xf numFmtId="164" fontId="95" fillId="0" borderId="37" xfId="96" applyNumberFormat="1" applyFont="1" applyBorder="1" applyAlignment="1">
      <alignment horizontal="right" vertical="center" wrapText="1" indent="1"/>
    </xf>
    <xf numFmtId="0" fontId="0" fillId="0" borderId="41" xfId="0" applyBorder="1" applyAlignment="1">
      <alignment horizontal="left" indent="1"/>
    </xf>
    <xf numFmtId="0" fontId="95" fillId="0" borderId="37" xfId="0" applyFont="1" applyBorder="1" applyAlignment="1">
      <alignment horizontal="right" vertical="center" wrapText="1" indent="1"/>
    </xf>
    <xf numFmtId="3" fontId="95" fillId="0" borderId="37" xfId="0" applyNumberFormat="1" applyFont="1" applyBorder="1" applyAlignment="1">
      <alignment horizontal="right" vertical="center" wrapText="1" indent="1"/>
    </xf>
    <xf numFmtId="0" fontId="102" fillId="0" borderId="45" xfId="0" applyFont="1" applyBorder="1" applyAlignment="1">
      <alignment horizontal="left" vertical="center" wrapText="1" indent="1"/>
    </xf>
    <xf numFmtId="0" fontId="95" fillId="2" borderId="46" xfId="0" applyFont="1" applyFill="1" applyBorder="1" applyAlignment="1">
      <alignment horizontal="right" vertical="center" wrapText="1" indent="1"/>
    </xf>
    <xf numFmtId="0" fontId="95" fillId="0" borderId="46" xfId="0" applyFont="1" applyBorder="1" applyAlignment="1">
      <alignment horizontal="right" vertical="center" wrapText="1" indent="1"/>
    </xf>
    <xf numFmtId="182" fontId="95" fillId="0" borderId="47" xfId="0" applyNumberFormat="1" applyFont="1" applyBorder="1" applyAlignment="1">
      <alignment horizontal="right" vertical="center" wrapText="1" indent="1"/>
    </xf>
    <xf numFmtId="0" fontId="5" fillId="29" borderId="36" xfId="1" applyFont="1" applyFill="1" applyBorder="1"/>
    <xf numFmtId="0" fontId="5" fillId="0" borderId="0" xfId="1" applyFont="1"/>
    <xf numFmtId="0" fontId="5" fillId="0" borderId="0" xfId="11" applyFont="1"/>
    <xf numFmtId="0" fontId="5" fillId="0" borderId="0" xfId="12" applyFont="1"/>
    <xf numFmtId="179" fontId="5" fillId="0" borderId="48" xfId="97" applyNumberFormat="1" applyFont="1" applyBorder="1" applyAlignment="1">
      <alignment horizontal="right"/>
    </xf>
    <xf numFmtId="0" fontId="5" fillId="0" borderId="0" xfId="97" applyFont="1"/>
    <xf numFmtId="181" fontId="5" fillId="0" borderId="0" xfId="96" applyNumberFormat="1" applyFont="1"/>
    <xf numFmtId="0" fontId="123" fillId="0" borderId="0" xfId="99"/>
    <xf numFmtId="173" fontId="51" fillId="0" borderId="63" xfId="9" applyNumberFormat="1" applyFont="1" applyBorder="1" applyAlignment="1">
      <alignment horizontal="left" wrapText="1"/>
    </xf>
    <xf numFmtId="1" fontId="51" fillId="0" borderId="63" xfId="9" quotePrefix="1" applyNumberFormat="1" applyFont="1" applyBorder="1" applyAlignment="1">
      <alignment horizontal="center" wrapText="1"/>
    </xf>
    <xf numFmtId="173" fontId="44" fillId="0" borderId="63" xfId="9" quotePrefix="1" applyNumberFormat="1" applyFont="1" applyBorder="1" applyAlignment="1">
      <alignment horizontal="right" wrapText="1"/>
    </xf>
    <xf numFmtId="173" fontId="51" fillId="0" borderId="63" xfId="9" quotePrefix="1" applyNumberFormat="1" applyFont="1" applyBorder="1" applyAlignment="1">
      <alignment horizontal="right" wrapText="1"/>
    </xf>
    <xf numFmtId="173" fontId="44" fillId="30" borderId="63" xfId="9" applyNumberFormat="1" applyFont="1" applyFill="1" applyBorder="1" applyAlignment="1">
      <alignment horizontal="left" wrapText="1"/>
    </xf>
    <xf numFmtId="185" fontId="44" fillId="30" borderId="63" xfId="9" applyNumberFormat="1" applyFont="1" applyFill="1" applyBorder="1" applyAlignment="1">
      <alignment horizontal="center" wrapText="1"/>
    </xf>
    <xf numFmtId="173" fontId="44" fillId="30" borderId="63" xfId="9" quotePrefix="1" applyNumberFormat="1" applyFont="1" applyFill="1" applyBorder="1" applyAlignment="1">
      <alignment horizontal="right" wrapText="1"/>
    </xf>
    <xf numFmtId="173" fontId="51" fillId="30" borderId="63" xfId="9" quotePrefix="1" applyNumberFormat="1" applyFont="1" applyFill="1" applyBorder="1" applyAlignment="1">
      <alignment horizontal="right" wrapText="1"/>
    </xf>
    <xf numFmtId="173" fontId="51" fillId="0" borderId="63" xfId="9" applyNumberFormat="1" applyFont="1" applyBorder="1" applyAlignment="1">
      <alignment wrapText="1"/>
    </xf>
    <xf numFmtId="185" fontId="51" fillId="0" borderId="63" xfId="9" quotePrefix="1" applyNumberFormat="1" applyFont="1" applyBorder="1" applyAlignment="1">
      <alignment horizontal="center" wrapText="1"/>
    </xf>
    <xf numFmtId="173" fontId="29" fillId="0" borderId="63" xfId="9" applyNumberFormat="1" applyFont="1" applyBorder="1" applyAlignment="1">
      <alignment horizontal="right"/>
    </xf>
    <xf numFmtId="173" fontId="27" fillId="0" borderId="63" xfId="9" applyNumberFormat="1" applyFont="1" applyBorder="1" applyAlignment="1">
      <alignment horizontal="right"/>
    </xf>
    <xf numFmtId="173" fontId="44" fillId="30" borderId="63" xfId="9" applyNumberFormat="1" applyFont="1" applyFill="1" applyBorder="1" applyAlignment="1">
      <alignment wrapText="1"/>
    </xf>
    <xf numFmtId="185" fontId="51" fillId="30" borderId="63" xfId="9" quotePrefix="1" applyNumberFormat="1" applyFont="1" applyFill="1" applyBorder="1" applyAlignment="1">
      <alignment horizontal="center" wrapText="1"/>
    </xf>
    <xf numFmtId="173" fontId="29" fillId="30" borderId="63" xfId="9" applyNumberFormat="1" applyFont="1" applyFill="1" applyBorder="1" applyAlignment="1">
      <alignment horizontal="right"/>
    </xf>
    <xf numFmtId="173" fontId="27" fillId="30" borderId="63" xfId="9" applyNumberFormat="1" applyFont="1" applyFill="1" applyBorder="1" applyAlignment="1">
      <alignment horizontal="right"/>
    </xf>
    <xf numFmtId="173" fontId="29" fillId="30" borderId="63" xfId="9" applyNumberFormat="1" applyFont="1" applyFill="1" applyBorder="1" applyAlignment="1">
      <alignment wrapText="1"/>
    </xf>
    <xf numFmtId="185" fontId="51" fillId="30" borderId="63" xfId="9" applyNumberFormat="1" applyFont="1" applyFill="1" applyBorder="1" applyAlignment="1">
      <alignment horizontal="center" wrapText="1"/>
    </xf>
    <xf numFmtId="173" fontId="27" fillId="0" borderId="63" xfId="9" applyNumberFormat="1" applyFont="1" applyBorder="1" applyAlignment="1">
      <alignment wrapText="1"/>
    </xf>
    <xf numFmtId="185" fontId="51" fillId="0" borderId="63" xfId="9" applyNumberFormat="1" applyFont="1" applyBorder="1" applyAlignment="1">
      <alignment horizontal="center" wrapText="1"/>
    </xf>
    <xf numFmtId="173" fontId="51" fillId="0" borderId="7" xfId="9" applyNumberFormat="1" applyFont="1" applyBorder="1" applyAlignment="1">
      <alignment horizontal="left"/>
    </xf>
    <xf numFmtId="173" fontId="44" fillId="0" borderId="3" xfId="9" applyNumberFormat="1" applyFont="1" applyBorder="1" applyAlignment="1">
      <alignment horizontal="left"/>
    </xf>
    <xf numFmtId="173" fontId="44" fillId="0" borderId="6" xfId="9" applyNumberFormat="1" applyFont="1" applyBorder="1" applyAlignment="1">
      <alignment horizontal="left"/>
    </xf>
    <xf numFmtId="185" fontId="51" fillId="0" borderId="63" xfId="9" applyNumberFormat="1" applyFont="1" applyBorder="1" applyAlignment="1">
      <alignment horizontal="center"/>
    </xf>
    <xf numFmtId="185" fontId="21" fillId="30" borderId="63" xfId="9" applyNumberFormat="1" applyFont="1" applyFill="1" applyBorder="1" applyAlignment="1">
      <alignment horizontal="center"/>
    </xf>
    <xf numFmtId="0" fontId="21" fillId="0" borderId="0" xfId="99" applyFont="1"/>
    <xf numFmtId="0" fontId="126" fillId="0" borderId="0" xfId="99" applyFont="1"/>
    <xf numFmtId="173" fontId="48" fillId="0" borderId="0" xfId="9" applyNumberFormat="1" applyFont="1" applyAlignment="1">
      <alignment wrapText="1"/>
    </xf>
    <xf numFmtId="0" fontId="123" fillId="0" borderId="0" xfId="99" applyAlignment="1">
      <alignment horizontal="center"/>
    </xf>
    <xf numFmtId="0" fontId="27" fillId="0" borderId="0" xfId="99" applyFont="1"/>
    <xf numFmtId="0" fontId="27" fillId="0" borderId="0" xfId="99" applyFont="1" applyAlignment="1">
      <alignment vertical="top"/>
    </xf>
    <xf numFmtId="0" fontId="29" fillId="0" borderId="63" xfId="99" applyFont="1" applyBorder="1"/>
    <xf numFmtId="0" fontId="27" fillId="0" borderId="63" xfId="99" applyFont="1" applyBorder="1" applyAlignment="1">
      <alignment horizontal="center"/>
    </xf>
    <xf numFmtId="173" fontId="29" fillId="0" borderId="63" xfId="9" applyNumberFormat="1" applyFont="1" applyBorder="1" applyAlignment="1">
      <alignment horizontal="center" vertical="center"/>
    </xf>
    <xf numFmtId="173" fontId="27" fillId="0" borderId="63" xfId="9" applyNumberFormat="1" applyFont="1" applyBorder="1" applyAlignment="1">
      <alignment horizontal="center" vertical="center"/>
    </xf>
    <xf numFmtId="0" fontId="27" fillId="0" borderId="63" xfId="99" applyFont="1" applyBorder="1"/>
    <xf numFmtId="0" fontId="29" fillId="30" borderId="63" xfId="99" applyFont="1" applyFill="1" applyBorder="1"/>
    <xf numFmtId="0" fontId="27" fillId="30" borderId="63" xfId="99" applyFont="1" applyFill="1" applyBorder="1" applyAlignment="1">
      <alignment horizontal="center"/>
    </xf>
    <xf numFmtId="173" fontId="44" fillId="30" borderId="63" xfId="9" applyNumberFormat="1" applyFont="1" applyFill="1" applyBorder="1" applyAlignment="1">
      <alignment horizontal="left" vertical="top" wrapText="1"/>
    </xf>
    <xf numFmtId="0" fontId="27" fillId="0" borderId="0" xfId="99" applyFont="1" applyAlignment="1">
      <alignment horizontal="left" vertical="top"/>
    </xf>
    <xf numFmtId="0" fontId="27" fillId="0" borderId="0" xfId="99" applyFont="1" applyAlignment="1">
      <alignment horizontal="center"/>
    </xf>
    <xf numFmtId="173" fontId="129" fillId="0" borderId="0" xfId="9" applyNumberFormat="1" applyFont="1" applyAlignment="1">
      <alignment horizontal="left" vertical="center"/>
    </xf>
    <xf numFmtId="173" fontId="27" fillId="0" borderId="0" xfId="9" applyNumberFormat="1" applyFont="1" applyAlignment="1">
      <alignment horizontal="center" vertical="center" wrapText="1"/>
    </xf>
    <xf numFmtId="173" fontId="29" fillId="0" borderId="63" xfId="9" applyNumberFormat="1" applyFont="1" applyBorder="1" applyAlignment="1">
      <alignment horizontal="left" wrapText="1"/>
    </xf>
    <xf numFmtId="173" fontId="27" fillId="0" borderId="63" xfId="9" quotePrefix="1" applyNumberFormat="1" applyFont="1" applyBorder="1" applyAlignment="1">
      <alignment horizontal="center" wrapText="1"/>
    </xf>
    <xf numFmtId="173" fontId="29" fillId="0" borderId="63" xfId="9" quotePrefix="1" applyNumberFormat="1" applyFont="1" applyBorder="1" applyAlignment="1">
      <alignment horizontal="center" wrapText="1"/>
    </xf>
    <xf numFmtId="173" fontId="27" fillId="0" borderId="63" xfId="9" applyNumberFormat="1" applyFont="1" applyBorder="1" applyAlignment="1">
      <alignment horizontal="left" wrapText="1"/>
    </xf>
    <xf numFmtId="173" fontId="27" fillId="0" borderId="63" xfId="9" applyNumberFormat="1" applyFont="1" applyBorder="1" applyAlignment="1">
      <alignment horizontal="center" wrapText="1"/>
    </xf>
    <xf numFmtId="173" fontId="29" fillId="0" borderId="63" xfId="9" applyNumberFormat="1" applyFont="1" applyBorder="1" applyAlignment="1">
      <alignment horizontal="right" wrapText="1"/>
    </xf>
    <xf numFmtId="173" fontId="27" fillId="0" borderId="63" xfId="9" applyNumberFormat="1" applyFont="1" applyBorder="1" applyAlignment="1">
      <alignment horizontal="right" wrapText="1"/>
    </xf>
    <xf numFmtId="173" fontId="29" fillId="30" borderId="63" xfId="9" applyNumberFormat="1" applyFont="1" applyFill="1" applyBorder="1" applyAlignment="1">
      <alignment horizontal="left" wrapText="1"/>
    </xf>
    <xf numFmtId="173" fontId="27" fillId="30" borderId="63" xfId="9" quotePrefix="1" applyNumberFormat="1" applyFont="1" applyFill="1" applyBorder="1" applyAlignment="1">
      <alignment horizontal="center" wrapText="1"/>
    </xf>
    <xf numFmtId="173" fontId="29" fillId="30" borderId="63" xfId="9" applyNumberFormat="1" applyFont="1" applyFill="1" applyBorder="1" applyAlignment="1">
      <alignment horizontal="right" wrapText="1"/>
    </xf>
    <xf numFmtId="173" fontId="27" fillId="30" borderId="63" xfId="9" applyNumberFormat="1" applyFont="1" applyFill="1" applyBorder="1" applyAlignment="1">
      <alignment horizontal="right" wrapText="1"/>
    </xf>
    <xf numFmtId="173" fontId="27" fillId="30" borderId="63" xfId="9" applyNumberFormat="1" applyFont="1" applyFill="1" applyBorder="1" applyAlignment="1">
      <alignment horizontal="center" wrapText="1"/>
    </xf>
    <xf numFmtId="3" fontId="27" fillId="30" borderId="63" xfId="9" applyNumberFormat="1" applyFont="1" applyFill="1" applyBorder="1" applyAlignment="1">
      <alignment horizontal="center" wrapText="1"/>
    </xf>
    <xf numFmtId="0" fontId="23" fillId="0" borderId="0" xfId="99" applyFont="1" applyAlignment="1">
      <alignment horizontal="center" wrapText="1"/>
    </xf>
    <xf numFmtId="0" fontId="22" fillId="0" borderId="0" xfId="99" applyFont="1" applyAlignment="1">
      <alignment horizontal="right" wrapText="1"/>
    </xf>
    <xf numFmtId="173" fontId="51" fillId="30" borderId="63" xfId="9" applyNumberFormat="1" applyFont="1" applyFill="1" applyBorder="1" applyAlignment="1">
      <alignment vertical="top" wrapText="1"/>
    </xf>
    <xf numFmtId="3" fontId="51" fillId="30" borderId="63" xfId="9" applyNumberFormat="1" applyFont="1" applyFill="1" applyBorder="1" applyAlignment="1">
      <alignment horizontal="center" vertical="top" wrapText="1"/>
    </xf>
    <xf numFmtId="173" fontId="27" fillId="30" borderId="63" xfId="9" applyNumberFormat="1" applyFont="1" applyFill="1" applyBorder="1" applyAlignment="1">
      <alignment horizontal="right" vertical="center" wrapText="1"/>
    </xf>
    <xf numFmtId="173" fontId="27" fillId="0" borderId="5" xfId="9" applyNumberFormat="1" applyFont="1" applyBorder="1" applyAlignment="1">
      <alignment horizontal="right" vertical="center" wrapText="1"/>
    </xf>
    <xf numFmtId="173" fontId="29" fillId="30" borderId="63" xfId="9" applyNumberFormat="1" applyFont="1" applyFill="1" applyBorder="1" applyAlignment="1">
      <alignment horizontal="right" vertical="center" wrapText="1"/>
    </xf>
    <xf numFmtId="173" fontId="51" fillId="0" borderId="63" xfId="9" applyNumberFormat="1" applyFont="1" applyBorder="1" applyAlignment="1">
      <alignment vertical="top" wrapText="1"/>
    </xf>
    <xf numFmtId="3" fontId="51" fillId="0" borderId="63" xfId="9" applyNumberFormat="1" applyFont="1" applyBorder="1" applyAlignment="1">
      <alignment horizontal="center" vertical="top" wrapText="1"/>
    </xf>
    <xf numFmtId="173" fontId="27" fillId="0" borderId="63" xfId="9" applyNumberFormat="1" applyFont="1" applyBorder="1" applyAlignment="1">
      <alignment horizontal="right" vertical="center" wrapText="1"/>
    </xf>
    <xf numFmtId="3" fontId="51" fillId="0" borderId="63" xfId="9" quotePrefix="1" applyNumberFormat="1" applyFont="1" applyBorder="1" applyAlignment="1">
      <alignment horizontal="center" vertical="top" wrapText="1"/>
    </xf>
    <xf numFmtId="173" fontId="51" fillId="0" borderId="67" xfId="9" applyNumberFormat="1" applyFont="1" applyBorder="1" applyAlignment="1">
      <alignment vertical="top" wrapText="1"/>
    </xf>
    <xf numFmtId="3" fontId="51" fillId="0" borderId="67" xfId="9" applyNumberFormat="1" applyFont="1" applyBorder="1" applyAlignment="1">
      <alignment horizontal="center" vertical="top" wrapText="1"/>
    </xf>
    <xf numFmtId="173" fontId="27" fillId="0" borderId="67" xfId="9" applyNumberFormat="1" applyFont="1" applyBorder="1" applyAlignment="1">
      <alignment horizontal="right" vertical="center" wrapText="1"/>
    </xf>
    <xf numFmtId="173" fontId="51" fillId="0" borderId="1" xfId="9" applyNumberFormat="1" applyFont="1" applyBorder="1" applyAlignment="1">
      <alignment vertical="top" wrapText="1"/>
    </xf>
    <xf numFmtId="3" fontId="51" fillId="0" borderId="1" xfId="9" applyNumberFormat="1" applyFont="1" applyBorder="1" applyAlignment="1">
      <alignment horizontal="center" vertical="top" wrapText="1"/>
    </xf>
    <xf numFmtId="173" fontId="27" fillId="0" borderId="1" xfId="9" applyNumberFormat="1" applyFont="1" applyBorder="1" applyAlignment="1">
      <alignment horizontal="right" vertical="center" wrapText="1"/>
    </xf>
    <xf numFmtId="173" fontId="51" fillId="0" borderId="63" xfId="9" applyNumberFormat="1" applyFont="1" applyBorder="1" applyAlignment="1">
      <alignment horizontal="left" wrapText="1" indent="2"/>
    </xf>
    <xf numFmtId="3" fontId="51" fillId="0" borderId="63" xfId="9" applyNumberFormat="1" applyFont="1" applyBorder="1" applyAlignment="1">
      <alignment horizontal="center" vertical="center" wrapText="1"/>
    </xf>
    <xf numFmtId="173" fontId="29" fillId="0" borderId="63" xfId="9" applyNumberFormat="1" applyFont="1" applyBorder="1" applyAlignment="1">
      <alignment horizontal="right" vertical="center" wrapText="1"/>
    </xf>
    <xf numFmtId="173" fontId="29" fillId="0" borderId="5" xfId="9" applyNumberFormat="1" applyFont="1" applyBorder="1" applyAlignment="1">
      <alignment horizontal="right" vertical="center" wrapText="1"/>
    </xf>
    <xf numFmtId="173" fontId="29" fillId="0" borderId="67" xfId="9" applyNumberFormat="1" applyFont="1" applyBorder="1" applyAlignment="1">
      <alignment horizontal="right" vertical="center" wrapText="1"/>
    </xf>
    <xf numFmtId="173" fontId="29" fillId="0" borderId="1" xfId="9" applyNumberFormat="1" applyFont="1" applyBorder="1" applyAlignment="1">
      <alignment horizontal="right" vertical="center" wrapText="1"/>
    </xf>
    <xf numFmtId="173" fontId="51" fillId="0" borderId="63" xfId="9" applyNumberFormat="1" applyFont="1" applyBorder="1" applyAlignment="1">
      <alignment horizontal="left" vertical="top" wrapText="1" indent="2"/>
    </xf>
    <xf numFmtId="173" fontId="44" fillId="30" borderId="63" xfId="9" applyNumberFormat="1" applyFont="1" applyFill="1" applyBorder="1" applyAlignment="1">
      <alignment vertical="top" wrapText="1"/>
    </xf>
    <xf numFmtId="173" fontId="21" fillId="0" borderId="0" xfId="100" applyNumberFormat="1" applyAlignment="1">
      <alignment horizontal="left" vertical="top" wrapText="1"/>
    </xf>
    <xf numFmtId="173" fontId="21" fillId="0" borderId="63" xfId="100" applyNumberFormat="1" applyBorder="1" applyAlignment="1">
      <alignment horizontal="left" wrapText="1"/>
    </xf>
    <xf numFmtId="173" fontId="23" fillId="0" borderId="63" xfId="9" applyNumberFormat="1" applyFont="1" applyBorder="1" applyAlignment="1">
      <alignment horizontal="right" vertical="center" wrapText="1"/>
    </xf>
    <xf numFmtId="173" fontId="21" fillId="0" borderId="63" xfId="9" applyNumberFormat="1" applyFont="1" applyBorder="1" applyAlignment="1">
      <alignment horizontal="right" vertical="center" wrapText="1"/>
    </xf>
    <xf numFmtId="173" fontId="21" fillId="30" borderId="63" xfId="100" applyNumberFormat="1" applyFill="1" applyBorder="1" applyAlignment="1">
      <alignment wrapText="1"/>
    </xf>
    <xf numFmtId="173" fontId="23" fillId="30" borderId="63" xfId="9" applyNumberFormat="1" applyFont="1" applyFill="1" applyBorder="1" applyAlignment="1">
      <alignment horizontal="right" wrapText="1"/>
    </xf>
    <xf numFmtId="173" fontId="21" fillId="30" borderId="63" xfId="9" applyNumberFormat="1" applyFont="1" applyFill="1" applyBorder="1" applyAlignment="1">
      <alignment horizontal="right" wrapText="1"/>
    </xf>
    <xf numFmtId="173" fontId="21" fillId="0" borderId="63" xfId="100" applyNumberFormat="1" applyBorder="1" applyAlignment="1">
      <alignment wrapText="1"/>
    </xf>
    <xf numFmtId="173" fontId="23" fillId="30" borderId="63" xfId="100" applyNumberFormat="1" applyFont="1" applyFill="1" applyBorder="1" applyAlignment="1">
      <alignment wrapText="1"/>
    </xf>
    <xf numFmtId="173" fontId="21" fillId="0" borderId="63" xfId="9" applyNumberFormat="1" applyFont="1" applyBorder="1" applyAlignment="1">
      <alignment horizontal="right" wrapText="1"/>
    </xf>
    <xf numFmtId="173" fontId="23" fillId="30" borderId="63" xfId="100" applyNumberFormat="1" applyFont="1" applyFill="1" applyBorder="1" applyAlignment="1">
      <alignment vertical="center" wrapText="1"/>
    </xf>
    <xf numFmtId="173" fontId="21" fillId="0" borderId="0" xfId="100" applyNumberFormat="1" applyAlignment="1">
      <alignment wrapText="1"/>
    </xf>
    <xf numFmtId="173" fontId="0" fillId="0" borderId="0" xfId="9" applyNumberFormat="1" applyFont="1" applyAlignment="1">
      <alignment wrapText="1"/>
    </xf>
    <xf numFmtId="173" fontId="23" fillId="0" borderId="63" xfId="100" applyNumberFormat="1" applyFont="1" applyBorder="1" applyAlignment="1">
      <alignment wrapText="1"/>
    </xf>
    <xf numFmtId="0" fontId="123" fillId="0" borderId="63" xfId="99" applyBorder="1"/>
    <xf numFmtId="0" fontId="21" fillId="0" borderId="63" xfId="99" applyFont="1" applyBorder="1"/>
    <xf numFmtId="173" fontId="23" fillId="0" borderId="0" xfId="9" applyNumberFormat="1" applyFont="1" applyAlignment="1">
      <alignment horizontal="right" wrapText="1"/>
    </xf>
    <xf numFmtId="173" fontId="21" fillId="0" borderId="0" xfId="9" applyNumberFormat="1" applyFont="1" applyAlignment="1">
      <alignment horizontal="right" wrapText="1"/>
    </xf>
    <xf numFmtId="173" fontId="23" fillId="0" borderId="63" xfId="100" quotePrefix="1" applyNumberFormat="1" applyFont="1" applyBorder="1" applyAlignment="1">
      <alignment horizontal="right" wrapText="1"/>
    </xf>
    <xf numFmtId="173" fontId="21" fillId="0" borderId="63" xfId="100" quotePrefix="1" applyNumberFormat="1" applyBorder="1" applyAlignment="1">
      <alignment horizontal="right" wrapText="1"/>
    </xf>
    <xf numFmtId="173" fontId="51" fillId="0" borderId="63" xfId="9" applyNumberFormat="1" applyFont="1" applyBorder="1" applyAlignment="1">
      <alignment horizontal="left" vertical="top" wrapText="1"/>
    </xf>
    <xf numFmtId="173" fontId="29" fillId="0" borderId="63" xfId="9" applyNumberFormat="1" applyFont="1" applyBorder="1" applyAlignment="1">
      <alignment horizontal="right" vertical="center"/>
    </xf>
    <xf numFmtId="173" fontId="27" fillId="0" borderId="63" xfId="9" applyNumberFormat="1" applyFont="1" applyBorder="1" applyAlignment="1">
      <alignment horizontal="right" vertical="center"/>
    </xf>
    <xf numFmtId="173" fontId="51" fillId="30" borderId="63" xfId="9" applyNumberFormat="1" applyFont="1" applyFill="1" applyBorder="1" applyAlignment="1">
      <alignment horizontal="left" vertical="top" wrapText="1"/>
    </xf>
    <xf numFmtId="173" fontId="29" fillId="30" borderId="63" xfId="9" applyNumberFormat="1" applyFont="1" applyFill="1" applyBorder="1" applyAlignment="1">
      <alignment horizontal="right" vertical="center"/>
    </xf>
    <xf numFmtId="173" fontId="27" fillId="30" borderId="63" xfId="9" applyNumberFormat="1" applyFont="1" applyFill="1" applyBorder="1" applyAlignment="1">
      <alignment horizontal="right" vertical="center"/>
    </xf>
    <xf numFmtId="173" fontId="29" fillId="30" borderId="63" xfId="9" applyNumberFormat="1" applyFont="1" applyFill="1" applyBorder="1" applyAlignment="1">
      <alignment horizontal="justify" vertical="top" wrapText="1"/>
    </xf>
    <xf numFmtId="0" fontId="12" fillId="0" borderId="0" xfId="99" applyFont="1"/>
    <xf numFmtId="0" fontId="129" fillId="0" borderId="0" xfId="99" applyFont="1"/>
    <xf numFmtId="173" fontId="130" fillId="0" borderId="63" xfId="9" applyNumberFormat="1" applyFont="1" applyBorder="1" applyAlignment="1">
      <alignment vertical="top"/>
    </xf>
    <xf numFmtId="173" fontId="44" fillId="0" borderId="63" xfId="9" applyNumberFormat="1" applyFont="1" applyBorder="1" applyAlignment="1">
      <alignment horizontal="right" vertical="top" wrapText="1"/>
    </xf>
    <xf numFmtId="173" fontId="51" fillId="0" borderId="63" xfId="9" applyNumberFormat="1" applyFont="1" applyBorder="1" applyAlignment="1">
      <alignment vertical="top"/>
    </xf>
    <xf numFmtId="173" fontId="51" fillId="30" borderId="63" xfId="9" applyNumberFormat="1" applyFont="1" applyFill="1" applyBorder="1" applyAlignment="1">
      <alignment vertical="top"/>
    </xf>
    <xf numFmtId="173" fontId="27" fillId="0" borderId="63" xfId="9" applyNumberFormat="1" applyFont="1" applyBorder="1"/>
    <xf numFmtId="173" fontId="51" fillId="0" borderId="63" xfId="9" applyNumberFormat="1" applyFont="1" applyBorder="1" applyAlignment="1">
      <alignment horizontal="left" vertical="top"/>
    </xf>
    <xf numFmtId="173" fontId="12" fillId="0" borderId="63" xfId="9" applyNumberFormat="1" applyFont="1" applyBorder="1" applyAlignment="1">
      <alignment vertical="top" wrapText="1"/>
    </xf>
    <xf numFmtId="0" fontId="123" fillId="0" borderId="0" xfId="99" applyAlignment="1">
      <alignment wrapText="1"/>
    </xf>
    <xf numFmtId="173" fontId="46" fillId="32" borderId="63" xfId="9" applyNumberFormat="1" applyFont="1" applyFill="1" applyBorder="1" applyAlignment="1">
      <alignment vertical="top" wrapText="1"/>
    </xf>
    <xf numFmtId="173" fontId="27" fillId="32" borderId="63" xfId="9" applyNumberFormat="1" applyFont="1" applyFill="1" applyBorder="1" applyAlignment="1">
      <alignment horizontal="center" vertical="center"/>
    </xf>
    <xf numFmtId="0" fontId="21" fillId="32" borderId="63" xfId="99" applyFont="1" applyFill="1" applyBorder="1" applyAlignment="1">
      <alignment horizontal="center"/>
    </xf>
    <xf numFmtId="0" fontId="21" fillId="32" borderId="63" xfId="99" applyFont="1" applyFill="1" applyBorder="1"/>
    <xf numFmtId="173" fontId="21" fillId="0" borderId="63" xfId="9" applyNumberFormat="1" applyFont="1" applyBorder="1" applyAlignment="1">
      <alignment wrapText="1"/>
    </xf>
    <xf numFmtId="173" fontId="23" fillId="0" borderId="63" xfId="9" applyNumberFormat="1" applyFont="1" applyBorder="1"/>
    <xf numFmtId="173" fontId="21" fillId="0" borderId="63" xfId="9" applyNumberFormat="1" applyFont="1" applyBorder="1"/>
    <xf numFmtId="0" fontId="123" fillId="0" borderId="63" xfId="99" applyBorder="1" applyAlignment="1">
      <alignment wrapText="1"/>
    </xf>
    <xf numFmtId="0" fontId="123" fillId="30" borderId="63" xfId="99" applyFill="1" applyBorder="1" applyAlignment="1">
      <alignment wrapText="1"/>
    </xf>
    <xf numFmtId="173" fontId="23" fillId="30" borderId="63" xfId="9" applyNumberFormat="1" applyFont="1" applyFill="1" applyBorder="1" applyAlignment="1">
      <alignment horizontal="right"/>
    </xf>
    <xf numFmtId="173" fontId="21" fillId="30" borderId="63" xfId="9" applyNumberFormat="1" applyFont="1" applyFill="1" applyBorder="1" applyAlignment="1">
      <alignment horizontal="right"/>
    </xf>
    <xf numFmtId="0" fontId="132" fillId="0" borderId="0" xfId="99" applyFont="1"/>
    <xf numFmtId="0" fontId="21" fillId="30" borderId="63" xfId="99" applyFont="1" applyFill="1" applyBorder="1" applyAlignment="1">
      <alignment wrapText="1"/>
    </xf>
    <xf numFmtId="0" fontId="23" fillId="30" borderId="63" xfId="99" applyFont="1" applyFill="1" applyBorder="1" applyAlignment="1">
      <alignment wrapText="1"/>
    </xf>
    <xf numFmtId="0" fontId="21" fillId="0" borderId="0" xfId="99" applyFont="1" applyAlignment="1">
      <alignment wrapText="1"/>
    </xf>
    <xf numFmtId="173" fontId="12" fillId="0" borderId="0" xfId="9" applyNumberFormat="1" applyFont="1"/>
    <xf numFmtId="173" fontId="133" fillId="0" borderId="0" xfId="9" quotePrefix="1" applyNumberFormat="1" applyFont="1" applyAlignment="1">
      <alignment horizontal="right" vertical="center" wrapText="1"/>
    </xf>
    <xf numFmtId="173" fontId="134" fillId="0" borderId="0" xfId="9" quotePrefix="1" applyNumberFormat="1" applyFont="1" applyAlignment="1">
      <alignment horizontal="right" vertical="center" wrapText="1"/>
    </xf>
    <xf numFmtId="173" fontId="135" fillId="0" borderId="0" xfId="9" applyNumberFormat="1" applyFont="1" applyAlignment="1">
      <alignment horizontal="right"/>
    </xf>
    <xf numFmtId="0" fontId="135" fillId="0" borderId="0" xfId="99" applyFont="1"/>
    <xf numFmtId="173" fontId="43" fillId="0" borderId="0" xfId="9" applyNumberFormat="1" applyFont="1"/>
    <xf numFmtId="173" fontId="44" fillId="0" borderId="0" xfId="9" quotePrefix="1" applyNumberFormat="1" applyFont="1" applyAlignment="1">
      <alignment horizontal="right" vertical="center" wrapText="1"/>
    </xf>
    <xf numFmtId="173" fontId="51" fillId="0" borderId="0" xfId="9" quotePrefix="1" applyNumberFormat="1" applyFont="1" applyAlignment="1">
      <alignment horizontal="right" vertical="center" wrapText="1"/>
    </xf>
    <xf numFmtId="173" fontId="21" fillId="0" borderId="0" xfId="9" applyNumberFormat="1" applyFont="1" applyAlignment="1">
      <alignment horizontal="right"/>
    </xf>
    <xf numFmtId="173" fontId="21" fillId="0" borderId="0" xfId="9" applyNumberFormat="1" applyFont="1" applyAlignment="1">
      <alignment horizontal="center" vertical="top"/>
    </xf>
    <xf numFmtId="0" fontId="123" fillId="0" borderId="0" xfId="99" applyAlignment="1">
      <alignment horizontal="center" vertical="top"/>
    </xf>
    <xf numFmtId="173" fontId="27" fillId="0" borderId="0" xfId="9" applyNumberFormat="1" applyFont="1" applyAlignment="1">
      <alignment horizontal="right"/>
    </xf>
    <xf numFmtId="173" fontId="51" fillId="0" borderId="63" xfId="9" quotePrefix="1" applyNumberFormat="1" applyFont="1" applyBorder="1" applyAlignment="1">
      <alignment vertical="top" wrapText="1"/>
    </xf>
    <xf numFmtId="173" fontId="29" fillId="0" borderId="0" xfId="9" applyNumberFormat="1" applyFont="1" applyAlignment="1">
      <alignment horizontal="right" vertical="center"/>
    </xf>
    <xf numFmtId="170" fontId="29" fillId="0" borderId="0" xfId="9" applyNumberFormat="1" applyFont="1" applyAlignment="1">
      <alignment horizontal="right" vertical="center"/>
    </xf>
    <xf numFmtId="170" fontId="123" fillId="0" borderId="0" xfId="99" applyNumberFormat="1"/>
    <xf numFmtId="173" fontId="46" fillId="0" borderId="0" xfId="9" applyNumberFormat="1" applyFont="1"/>
    <xf numFmtId="0" fontId="21" fillId="0" borderId="0" xfId="99" applyFont="1" applyAlignment="1">
      <alignment horizontal="left" vertical="top" wrapText="1"/>
    </xf>
    <xf numFmtId="0" fontId="23" fillId="0" borderId="0" xfId="99" applyFont="1" applyAlignment="1">
      <alignment horizontal="right" vertical="top" wrapText="1"/>
    </xf>
    <xf numFmtId="0" fontId="21" fillId="0" borderId="0" xfId="99" applyFont="1" applyAlignment="1">
      <alignment horizontal="right" vertical="top" wrapText="1"/>
    </xf>
    <xf numFmtId="173" fontId="51" fillId="0" borderId="63" xfId="9" quotePrefix="1" applyNumberFormat="1" applyFont="1" applyBorder="1" applyAlignment="1">
      <alignment horizontal="left" vertical="top" wrapText="1" indent="2"/>
    </xf>
    <xf numFmtId="173" fontId="44" fillId="0" borderId="63" xfId="9" quotePrefix="1" applyNumberFormat="1" applyFont="1" applyBorder="1" applyAlignment="1">
      <alignment horizontal="right" vertical="center" wrapText="1"/>
    </xf>
    <xf numFmtId="173" fontId="51" fillId="0" borderId="63" xfId="9" quotePrefix="1" applyNumberFormat="1" applyFont="1" applyBorder="1" applyAlignment="1">
      <alignment horizontal="right" vertical="center" wrapText="1"/>
    </xf>
    <xf numFmtId="173" fontId="44" fillId="30" borderId="63" xfId="9" quotePrefix="1" applyNumberFormat="1" applyFont="1" applyFill="1" applyBorder="1" applyAlignment="1">
      <alignment horizontal="right" vertical="center" wrapText="1"/>
    </xf>
    <xf numFmtId="173" fontId="43" fillId="0" borderId="0" xfId="9" applyNumberFormat="1" applyFont="1" applyAlignment="1">
      <alignment horizontal="left"/>
    </xf>
    <xf numFmtId="0" fontId="21" fillId="0" borderId="63" xfId="99" applyFont="1" applyBorder="1" applyAlignment="1">
      <alignment horizontal="left" vertical="top" wrapText="1"/>
    </xf>
    <xf numFmtId="173" fontId="44" fillId="30" borderId="63" xfId="9" applyNumberFormat="1" applyFont="1" applyFill="1" applyBorder="1"/>
    <xf numFmtId="173" fontId="51" fillId="30" borderId="63" xfId="9" applyNumberFormat="1" applyFont="1" applyFill="1" applyBorder="1"/>
    <xf numFmtId="173" fontId="51" fillId="0" borderId="0" xfId="9" applyNumberFormat="1" applyFont="1" applyAlignment="1">
      <alignment horizontal="left" vertical="top" wrapText="1"/>
    </xf>
    <xf numFmtId="185" fontId="123" fillId="0" borderId="0" xfId="99" applyNumberFormat="1"/>
    <xf numFmtId="173" fontId="48" fillId="0" borderId="0" xfId="9" applyNumberFormat="1" applyFont="1"/>
    <xf numFmtId="173" fontId="51" fillId="0" borderId="0" xfId="9" applyNumberFormat="1" applyFont="1"/>
    <xf numFmtId="173" fontId="44" fillId="0" borderId="0" xfId="9" applyNumberFormat="1" applyFont="1" applyAlignment="1">
      <alignment horizontal="right"/>
    </xf>
    <xf numFmtId="173" fontId="44" fillId="0" borderId="63" xfId="9" applyNumberFormat="1" applyFont="1" applyBorder="1"/>
    <xf numFmtId="173" fontId="51" fillId="0" borderId="63" xfId="9" applyNumberFormat="1" applyFont="1" applyBorder="1"/>
    <xf numFmtId="173" fontId="51" fillId="0" borderId="63" xfId="9" applyNumberFormat="1" applyFont="1" applyBorder="1" applyAlignment="1">
      <alignment vertical="center" wrapText="1"/>
    </xf>
    <xf numFmtId="173" fontId="44" fillId="0" borderId="63" xfId="9" applyNumberFormat="1" applyFont="1" applyBorder="1" applyAlignment="1">
      <alignment vertical="center" wrapText="1"/>
    </xf>
    <xf numFmtId="173" fontId="51" fillId="0" borderId="68" xfId="9" applyNumberFormat="1" applyFont="1" applyBorder="1"/>
    <xf numFmtId="173" fontId="51" fillId="0" borderId="68" xfId="9" applyNumberFormat="1" applyFont="1" applyBorder="1" applyAlignment="1">
      <alignment vertical="center" wrapText="1"/>
    </xf>
    <xf numFmtId="173" fontId="51" fillId="0" borderId="0" xfId="9" applyNumberFormat="1" applyFont="1" applyAlignment="1">
      <alignment horizontal="center"/>
    </xf>
    <xf numFmtId="173" fontId="44" fillId="0" borderId="68" xfId="9" applyNumberFormat="1" applyFont="1" applyBorder="1"/>
    <xf numFmtId="173" fontId="51" fillId="0" borderId="0" xfId="9" applyNumberFormat="1" applyFont="1" applyAlignment="1">
      <alignment horizontal="right" vertical="top" wrapText="1"/>
    </xf>
    <xf numFmtId="173" fontId="45" fillId="0" borderId="0" xfId="9" applyNumberFormat="1" applyFont="1" applyAlignment="1">
      <alignment horizontal="left" vertical="top"/>
    </xf>
    <xf numFmtId="173" fontId="46" fillId="0" borderId="63" xfId="9" applyNumberFormat="1" applyFont="1" applyBorder="1" applyAlignment="1">
      <alignment wrapText="1"/>
    </xf>
    <xf numFmtId="173" fontId="44" fillId="0" borderId="63" xfId="9" applyNumberFormat="1" applyFont="1" applyBorder="1" applyAlignment="1">
      <alignment horizontal="right" vertical="center" wrapText="1"/>
    </xf>
    <xf numFmtId="173" fontId="51" fillId="0" borderId="63" xfId="9" applyNumberFormat="1" applyFont="1" applyBorder="1" applyAlignment="1">
      <alignment horizontal="right" vertical="center" wrapText="1"/>
    </xf>
    <xf numFmtId="173" fontId="43" fillId="30" borderId="63" xfId="9" applyNumberFormat="1" applyFont="1" applyFill="1" applyBorder="1"/>
    <xf numFmtId="173" fontId="44" fillId="30" borderId="63" xfId="9" applyNumberFormat="1" applyFont="1" applyFill="1" applyBorder="1" applyAlignment="1">
      <alignment horizontal="right" vertical="center" wrapText="1"/>
    </xf>
    <xf numFmtId="173" fontId="51" fillId="30" borderId="63" xfId="9" applyNumberFormat="1" applyFont="1" applyFill="1" applyBorder="1" applyAlignment="1">
      <alignment horizontal="right" vertical="center" wrapText="1"/>
    </xf>
    <xf numFmtId="173" fontId="44" fillId="0" borderId="0" xfId="9" applyNumberFormat="1" applyFont="1" applyAlignment="1">
      <alignment horizontal="right" vertical="center" wrapText="1"/>
    </xf>
    <xf numFmtId="173" fontId="51" fillId="0" borderId="0" xfId="9" applyNumberFormat="1" applyFont="1" applyAlignment="1">
      <alignment horizontal="right" vertical="top"/>
    </xf>
    <xf numFmtId="173" fontId="44" fillId="0" borderId="0" xfId="9" applyNumberFormat="1" applyFont="1" applyAlignment="1">
      <alignment horizontal="right" vertical="center"/>
    </xf>
    <xf numFmtId="173" fontId="46" fillId="0" borderId="69" xfId="9" applyNumberFormat="1" applyFont="1" applyBorder="1" applyAlignment="1">
      <alignment vertical="top"/>
    </xf>
    <xf numFmtId="173" fontId="46" fillId="0" borderId="63" xfId="9" applyNumberFormat="1" applyFont="1" applyBorder="1" applyAlignment="1">
      <alignment horizontal="right" vertical="top"/>
    </xf>
    <xf numFmtId="173" fontId="21" fillId="0" borderId="70" xfId="9" applyNumberFormat="1" applyFont="1" applyBorder="1" applyAlignment="1">
      <alignment horizontal="right"/>
    </xf>
    <xf numFmtId="173" fontId="0" fillId="0" borderId="70" xfId="9" applyNumberFormat="1" applyFont="1" applyBorder="1" applyAlignment="1">
      <alignment horizontal="right"/>
    </xf>
    <xf numFmtId="173" fontId="51" fillId="30" borderId="63" xfId="9" applyNumberFormat="1" applyFont="1" applyFill="1" applyBorder="1" applyAlignment="1">
      <alignment horizontal="left" vertical="center" wrapText="1"/>
    </xf>
    <xf numFmtId="173" fontId="44" fillId="30" borderId="63" xfId="9" applyNumberFormat="1" applyFont="1" applyFill="1" applyBorder="1" applyAlignment="1">
      <alignment horizontal="left" vertical="center" wrapText="1"/>
    </xf>
    <xf numFmtId="173" fontId="50" fillId="0" borderId="65" xfId="9" applyNumberFormat="1" applyFont="1" applyBorder="1" applyAlignment="1">
      <alignment horizontal="left" vertical="top" wrapText="1"/>
    </xf>
    <xf numFmtId="173" fontId="50" fillId="0" borderId="65" xfId="9" applyNumberFormat="1" applyFont="1" applyBorder="1" applyAlignment="1">
      <alignment horizontal="right" wrapText="1"/>
    </xf>
    <xf numFmtId="173" fontId="44" fillId="30" borderId="67" xfId="9" applyNumberFormat="1" applyFont="1" applyFill="1" applyBorder="1" applyAlignment="1">
      <alignment horizontal="left" vertical="center" wrapText="1"/>
    </xf>
    <xf numFmtId="173" fontId="44" fillId="30" borderId="67" xfId="9" applyNumberFormat="1" applyFont="1" applyFill="1" applyBorder="1" applyAlignment="1">
      <alignment horizontal="right" vertical="center" wrapText="1"/>
    </xf>
    <xf numFmtId="173" fontId="50" fillId="0" borderId="0" xfId="9" applyNumberFormat="1" applyFont="1" applyAlignment="1">
      <alignment horizontal="left" vertical="center" wrapText="1"/>
    </xf>
    <xf numFmtId="173" fontId="50" fillId="0" borderId="0" xfId="9" applyNumberFormat="1" applyFont="1" applyAlignment="1">
      <alignment horizontal="right" vertical="center" wrapText="1"/>
    </xf>
    <xf numFmtId="173" fontId="50" fillId="0" borderId="65" xfId="9" applyNumberFormat="1" applyFont="1" applyBorder="1" applyAlignment="1">
      <alignment horizontal="right" vertical="center" wrapText="1"/>
    </xf>
    <xf numFmtId="173" fontId="44" fillId="0" borderId="65" xfId="9" applyNumberFormat="1" applyFont="1" applyBorder="1" applyAlignment="1">
      <alignment horizontal="left" vertical="top" wrapText="1"/>
    </xf>
    <xf numFmtId="173" fontId="44" fillId="0" borderId="65" xfId="9" applyNumberFormat="1" applyFont="1" applyBorder="1" applyAlignment="1">
      <alignment horizontal="right" vertical="center" wrapText="1"/>
    </xf>
    <xf numFmtId="0" fontId="123" fillId="0" borderId="0" xfId="99" applyAlignment="1">
      <alignment vertical="top"/>
    </xf>
    <xf numFmtId="0" fontId="21" fillId="0" borderId="0" xfId="99" applyFont="1" applyAlignment="1">
      <alignment vertical="top"/>
    </xf>
    <xf numFmtId="0" fontId="23" fillId="0" borderId="63" xfId="16" applyFont="1" applyBorder="1"/>
    <xf numFmtId="0" fontId="21" fillId="0" borderId="63" xfId="16" applyBorder="1"/>
    <xf numFmtId="0" fontId="21" fillId="30" borderId="63" xfId="16" applyFill="1" applyBorder="1"/>
    <xf numFmtId="0" fontId="21" fillId="0" borderId="63" xfId="16" applyBorder="1" applyAlignment="1">
      <alignment wrapText="1"/>
    </xf>
    <xf numFmtId="173" fontId="21" fillId="0" borderId="0" xfId="16" applyNumberFormat="1"/>
    <xf numFmtId="0" fontId="139" fillId="0" borderId="0" xfId="16" applyFont="1" applyAlignment="1">
      <alignment horizontal="left" vertical="top" wrapText="1"/>
    </xf>
    <xf numFmtId="0" fontId="22" fillId="31" borderId="0" xfId="16" applyFont="1" applyFill="1"/>
    <xf numFmtId="0" fontId="21" fillId="0" borderId="0" xfId="16"/>
    <xf numFmtId="173" fontId="46" fillId="0" borderId="63" xfId="9" applyNumberFormat="1" applyFont="1" applyBorder="1"/>
    <xf numFmtId="173" fontId="21" fillId="0" borderId="0" xfId="20" applyNumberFormat="1" applyAlignment="1">
      <alignment wrapText="1"/>
    </xf>
    <xf numFmtId="0" fontId="21" fillId="0" borderId="0" xfId="16" applyAlignment="1">
      <alignment wrapText="1"/>
    </xf>
    <xf numFmtId="173" fontId="21" fillId="0" borderId="63" xfId="20" applyNumberFormat="1" applyBorder="1" applyAlignment="1">
      <alignment wrapText="1"/>
    </xf>
    <xf numFmtId="173" fontId="21" fillId="0" borderId="0" xfId="20" applyNumberFormat="1" applyAlignment="1">
      <alignment horizontal="left" wrapText="1"/>
    </xf>
    <xf numFmtId="0" fontId="21" fillId="0" borderId="0" xfId="16" applyAlignment="1">
      <alignment horizontal="left" wrapText="1"/>
    </xf>
    <xf numFmtId="173" fontId="21" fillId="0" borderId="0" xfId="20" applyNumberFormat="1" applyAlignment="1">
      <alignment vertical="top" wrapText="1"/>
    </xf>
    <xf numFmtId="173" fontId="21" fillId="0" borderId="0" xfId="20" applyNumberFormat="1" applyAlignment="1">
      <alignment horizontal="right" vertical="top" wrapText="1"/>
    </xf>
    <xf numFmtId="173" fontId="21" fillId="0" borderId="63" xfId="20" applyNumberFormat="1" applyBorder="1" applyAlignment="1">
      <alignment vertical="top" wrapText="1"/>
    </xf>
    <xf numFmtId="173" fontId="21" fillId="0" borderId="63" xfId="20" applyNumberFormat="1" applyBorder="1" applyAlignment="1">
      <alignment horizontal="right" vertical="top" wrapText="1"/>
    </xf>
    <xf numFmtId="173" fontId="21" fillId="0" borderId="63" xfId="20" quotePrefix="1" applyNumberFormat="1" applyBorder="1" applyAlignment="1">
      <alignment horizontal="right" vertical="top" wrapText="1"/>
    </xf>
    <xf numFmtId="173" fontId="143" fillId="0" borderId="0" xfId="16" applyNumberFormat="1" applyFont="1"/>
    <xf numFmtId="173" fontId="21" fillId="0" borderId="63" xfId="16" applyNumberFormat="1" applyBorder="1" applyAlignment="1">
      <alignment horizontal="left"/>
    </xf>
    <xf numFmtId="173" fontId="21" fillId="0" borderId="63" xfId="16" applyNumberFormat="1" applyBorder="1" applyAlignment="1">
      <alignment horizontal="right"/>
    </xf>
    <xf numFmtId="3" fontId="21" fillId="0" borderId="63" xfId="16" applyNumberFormat="1" applyBorder="1"/>
    <xf numFmtId="173" fontId="21" fillId="4" borderId="0" xfId="16" applyNumberFormat="1" applyFill="1"/>
    <xf numFmtId="173" fontId="51" fillId="0" borderId="0" xfId="9" applyNumberFormat="1" applyFont="1" applyAlignment="1">
      <alignment horizontal="left"/>
    </xf>
    <xf numFmtId="173" fontId="44" fillId="0" borderId="63" xfId="9" applyNumberFormat="1" applyFont="1" applyBorder="1" applyAlignment="1">
      <alignment horizontal="right" wrapText="1"/>
    </xf>
    <xf numFmtId="173" fontId="51" fillId="0" borderId="63" xfId="9" applyNumberFormat="1" applyFont="1" applyBorder="1" applyAlignment="1">
      <alignment horizontal="right" wrapText="1"/>
    </xf>
    <xf numFmtId="173" fontId="51" fillId="30" borderId="63" xfId="9" applyNumberFormat="1" applyFont="1" applyFill="1" applyBorder="1" applyAlignment="1">
      <alignment horizontal="left" wrapText="1"/>
    </xf>
    <xf numFmtId="173" fontId="44" fillId="30" borderId="63" xfId="9" applyNumberFormat="1" applyFont="1" applyFill="1" applyBorder="1" applyAlignment="1">
      <alignment horizontal="right" wrapText="1"/>
    </xf>
    <xf numFmtId="173" fontId="51" fillId="30" borderId="63" xfId="9" applyNumberFormat="1" applyFont="1" applyFill="1" applyBorder="1" applyAlignment="1">
      <alignment horizontal="right" wrapText="1"/>
    </xf>
    <xf numFmtId="173" fontId="51" fillId="0" borderId="0" xfId="9" applyNumberFormat="1" applyFont="1" applyAlignment="1">
      <alignment horizontal="center" vertical="top" wrapText="1"/>
    </xf>
    <xf numFmtId="173" fontId="51" fillId="0" borderId="0" xfId="9" applyNumberFormat="1" applyFont="1" applyAlignment="1">
      <alignment horizontal="right" wrapText="1"/>
    </xf>
    <xf numFmtId="173" fontId="44" fillId="0" borderId="63" xfId="9" applyNumberFormat="1" applyFont="1" applyBorder="1" applyAlignment="1">
      <alignment horizontal="justify" vertical="top" wrapText="1"/>
    </xf>
    <xf numFmtId="173" fontId="44" fillId="0" borderId="63" xfId="9" applyNumberFormat="1" applyFont="1" applyBorder="1" applyAlignment="1">
      <alignment vertical="top" wrapText="1"/>
    </xf>
    <xf numFmtId="173" fontId="51" fillId="30" borderId="63" xfId="9" applyNumberFormat="1" applyFont="1" applyFill="1" applyBorder="1" applyAlignment="1">
      <alignment horizontal="right" vertical="top" wrapText="1"/>
    </xf>
    <xf numFmtId="173" fontId="44" fillId="30" borderId="63" xfId="9" applyNumberFormat="1" applyFont="1" applyFill="1" applyBorder="1" applyAlignment="1">
      <alignment vertical="center" wrapText="1"/>
    </xf>
    <xf numFmtId="173" fontId="51" fillId="30" borderId="63" xfId="9" applyNumberFormat="1" applyFont="1" applyFill="1" applyBorder="1" applyAlignment="1">
      <alignment vertical="center" wrapText="1"/>
    </xf>
    <xf numFmtId="173" fontId="44" fillId="30" borderId="63" xfId="9" applyNumberFormat="1" applyFont="1" applyFill="1" applyBorder="1" applyAlignment="1">
      <alignment horizontal="justify" vertical="top" wrapText="1"/>
    </xf>
    <xf numFmtId="173" fontId="44" fillId="0" borderId="0" xfId="9" applyNumberFormat="1" applyFont="1" applyAlignment="1">
      <alignment horizontal="left" vertical="top" wrapText="1"/>
    </xf>
    <xf numFmtId="173" fontId="27" fillId="0" borderId="0" xfId="9" applyNumberFormat="1" applyFont="1" applyAlignment="1">
      <alignment wrapText="1"/>
    </xf>
    <xf numFmtId="173" fontId="51" fillId="0" borderId="63" xfId="9" quotePrefix="1" applyNumberFormat="1" applyFont="1" applyBorder="1" applyAlignment="1">
      <alignment horizontal="justify" vertical="top" wrapText="1"/>
    </xf>
    <xf numFmtId="173" fontId="44" fillId="30" borderId="63" xfId="9" quotePrefix="1" applyNumberFormat="1" applyFont="1" applyFill="1" applyBorder="1" applyAlignment="1">
      <alignment horizontal="justify" vertical="top" wrapText="1"/>
    </xf>
    <xf numFmtId="173" fontId="44" fillId="30" borderId="63" xfId="9" applyNumberFormat="1" applyFont="1" applyFill="1" applyBorder="1" applyAlignment="1">
      <alignment horizontal="right" vertical="top" wrapText="1"/>
    </xf>
    <xf numFmtId="0" fontId="23" fillId="0" borderId="0" xfId="99" applyFont="1"/>
    <xf numFmtId="173" fontId="51" fillId="0" borderId="0" xfId="9" applyNumberFormat="1" applyFont="1" applyAlignment="1">
      <alignment horizontal="justify" vertical="top" wrapText="1"/>
    </xf>
    <xf numFmtId="173" fontId="29" fillId="0" borderId="0" xfId="9" applyNumberFormat="1" applyFont="1" applyAlignment="1">
      <alignment horizontal="right" vertical="center" wrapText="1"/>
    </xf>
    <xf numFmtId="173" fontId="51" fillId="0" borderId="0" xfId="9" applyNumberFormat="1" applyFont="1" applyAlignment="1">
      <alignment horizontal="justify"/>
    </xf>
    <xf numFmtId="173" fontId="51" fillId="0" borderId="63" xfId="9" applyNumberFormat="1" applyFont="1" applyBorder="1" applyAlignment="1">
      <alignment horizontal="justify" vertical="top" wrapText="1"/>
    </xf>
    <xf numFmtId="173" fontId="51" fillId="0" borderId="63" xfId="9" applyNumberFormat="1" applyFont="1" applyBorder="1" applyAlignment="1">
      <alignment horizontal="right" vertical="top" wrapText="1"/>
    </xf>
    <xf numFmtId="173" fontId="44" fillId="0" borderId="0" xfId="9" applyNumberFormat="1" applyFont="1" applyAlignment="1">
      <alignment horizontal="justify" vertical="top" wrapText="1"/>
    </xf>
    <xf numFmtId="173" fontId="27" fillId="0" borderId="63" xfId="9" applyNumberFormat="1" applyFont="1" applyBorder="1" applyAlignment="1">
      <alignment vertical="top" wrapText="1"/>
    </xf>
    <xf numFmtId="173" fontId="27" fillId="0" borderId="63" xfId="9" applyNumberFormat="1" applyFont="1" applyBorder="1" applyAlignment="1">
      <alignment horizontal="justify" vertical="top" wrapText="1"/>
    </xf>
    <xf numFmtId="173" fontId="27" fillId="0" borderId="63" xfId="9" applyNumberFormat="1" applyFont="1" applyBorder="1" applyAlignment="1">
      <alignment horizontal="left" vertical="top" wrapText="1"/>
    </xf>
    <xf numFmtId="173" fontId="144" fillId="0" borderId="0" xfId="9" applyNumberFormat="1" applyFont="1" applyAlignment="1">
      <alignment vertical="top"/>
    </xf>
    <xf numFmtId="173" fontId="45" fillId="0" borderId="0" xfId="9" applyNumberFormat="1" applyFont="1" applyAlignment="1">
      <alignment vertical="top"/>
    </xf>
    <xf numFmtId="173" fontId="27" fillId="0" borderId="63" xfId="9" quotePrefix="1" applyNumberFormat="1" applyFont="1" applyBorder="1" applyAlignment="1">
      <alignment vertical="top" wrapText="1"/>
    </xf>
    <xf numFmtId="173" fontId="27" fillId="30" borderId="63" xfId="9" quotePrefix="1" applyNumberFormat="1" applyFont="1" applyFill="1" applyBorder="1" applyAlignment="1">
      <alignment vertical="top" wrapText="1"/>
    </xf>
    <xf numFmtId="173" fontId="29" fillId="30" borderId="63" xfId="9" applyNumberFormat="1" applyFont="1" applyFill="1" applyBorder="1" applyAlignment="1">
      <alignment vertical="top" wrapText="1"/>
    </xf>
    <xf numFmtId="173" fontId="144" fillId="0" borderId="0" xfId="9" applyNumberFormat="1" applyFont="1" applyAlignment="1">
      <alignment horizontal="left" vertical="top"/>
    </xf>
    <xf numFmtId="173" fontId="29" fillId="30" borderId="63" xfId="9" quotePrefix="1" applyNumberFormat="1" applyFont="1" applyFill="1" applyBorder="1" applyAlignment="1">
      <alignment vertical="top" wrapText="1"/>
    </xf>
    <xf numFmtId="173" fontId="29" fillId="30" borderId="63" xfId="9" applyNumberFormat="1" applyFont="1" applyFill="1" applyBorder="1" applyAlignment="1">
      <alignment horizontal="right" vertical="top" wrapText="1"/>
    </xf>
    <xf numFmtId="173" fontId="27" fillId="0" borderId="65" xfId="9" applyNumberFormat="1" applyFont="1" applyBorder="1" applyAlignment="1">
      <alignment horizontal="left" vertical="top"/>
    </xf>
    <xf numFmtId="173" fontId="123" fillId="0" borderId="65" xfId="99" applyNumberFormat="1" applyBorder="1" applyAlignment="1">
      <alignment horizontal="right"/>
    </xf>
    <xf numFmtId="173" fontId="145" fillId="0" borderId="0" xfId="101" applyNumberFormat="1" applyFont="1" applyAlignment="1">
      <alignment horizontal="right"/>
    </xf>
    <xf numFmtId="173" fontId="145" fillId="0" borderId="0" xfId="101" applyNumberFormat="1" applyFont="1"/>
    <xf numFmtId="173" fontId="94" fillId="0" borderId="0" xfId="101" applyNumberFormat="1" applyFont="1" applyAlignment="1">
      <alignment wrapText="1"/>
    </xf>
    <xf numFmtId="173" fontId="94" fillId="0" borderId="0" xfId="101" applyNumberFormat="1" applyFont="1"/>
    <xf numFmtId="173" fontId="94" fillId="0" borderId="0" xfId="101" applyNumberFormat="1" applyFont="1" applyAlignment="1">
      <alignment horizontal="right"/>
    </xf>
    <xf numFmtId="173" fontId="130" fillId="0" borderId="63" xfId="101" applyNumberFormat="1" applyFont="1" applyBorder="1" applyAlignment="1">
      <alignment horizontal="right" wrapText="1"/>
    </xf>
    <xf numFmtId="173" fontId="146" fillId="30" borderId="63" xfId="101" applyNumberFormat="1" applyFont="1" applyFill="1" applyBorder="1" applyAlignment="1">
      <alignment horizontal="right" wrapText="1"/>
    </xf>
    <xf numFmtId="0" fontId="27" fillId="0" borderId="63" xfId="16" applyFont="1" applyBorder="1"/>
    <xf numFmtId="10" fontId="29" fillId="0" borderId="63" xfId="16" applyNumberFormat="1" applyFont="1" applyBorder="1" applyAlignment="1">
      <alignment horizontal="right"/>
    </xf>
    <xf numFmtId="10" fontId="27" fillId="0" borderId="63" xfId="16" applyNumberFormat="1" applyFont="1" applyBorder="1" applyAlignment="1">
      <alignment horizontal="right"/>
    </xf>
    <xf numFmtId="0" fontId="21" fillId="0" borderId="59" xfId="16" applyBorder="1"/>
    <xf numFmtId="0" fontId="21" fillId="0" borderId="45" xfId="16" applyBorder="1" applyAlignment="1">
      <alignment horizontal="right"/>
    </xf>
    <xf numFmtId="0" fontId="21" fillId="0" borderId="47" xfId="16" applyBorder="1" applyAlignment="1">
      <alignment horizontal="right"/>
    </xf>
    <xf numFmtId="173" fontId="130" fillId="0" borderId="1" xfId="101" applyNumberFormat="1" applyFont="1" applyBorder="1"/>
    <xf numFmtId="172" fontId="146" fillId="0" borderId="63" xfId="101" applyNumberFormat="1" applyFont="1" applyBorder="1"/>
    <xf numFmtId="172" fontId="130" fillId="0" borderId="63" xfId="101" applyNumberFormat="1" applyFont="1" applyBorder="1"/>
    <xf numFmtId="173" fontId="130" fillId="0" borderId="63" xfId="101" applyNumberFormat="1" applyFont="1" applyBorder="1"/>
    <xf numFmtId="0" fontId="139" fillId="0" borderId="0" xfId="16" applyFont="1" applyAlignment="1">
      <alignment horizontal="left" wrapText="1"/>
    </xf>
    <xf numFmtId="173" fontId="130" fillId="0" borderId="0" xfId="101" applyNumberFormat="1" applyFont="1"/>
    <xf numFmtId="173" fontId="130" fillId="0" borderId="0" xfId="101" applyNumberFormat="1" applyFont="1" applyAlignment="1">
      <alignment wrapText="1"/>
    </xf>
    <xf numFmtId="173" fontId="130" fillId="0" borderId="69" xfId="16" applyNumberFormat="1" applyFont="1" applyBorder="1" applyAlignment="1">
      <alignment horizontal="left"/>
    </xf>
    <xf numFmtId="173" fontId="29" fillId="0" borderId="63" xfId="20" applyNumberFormat="1" applyFont="1" applyBorder="1" applyAlignment="1">
      <alignment horizontal="right" vertical="center" wrapText="1"/>
    </xf>
    <xf numFmtId="173" fontId="27" fillId="0" borderId="63" xfId="20" applyNumberFormat="1" applyFont="1" applyBorder="1" applyAlignment="1">
      <alignment horizontal="right" vertical="center" wrapText="1"/>
    </xf>
    <xf numFmtId="173" fontId="130" fillId="30" borderId="64" xfId="16" applyNumberFormat="1" applyFont="1" applyFill="1" applyBorder="1" applyAlignment="1">
      <alignment horizontal="left"/>
    </xf>
    <xf numFmtId="173" fontId="29" fillId="30" borderId="67" xfId="20" applyNumberFormat="1" applyFont="1" applyFill="1" applyBorder="1" applyAlignment="1">
      <alignment horizontal="right" vertical="center" wrapText="1"/>
    </xf>
    <xf numFmtId="173" fontId="27" fillId="30" borderId="67" xfId="20" applyNumberFormat="1" applyFont="1" applyFill="1" applyBorder="1" applyAlignment="1">
      <alignment horizontal="right" vertical="center" wrapText="1"/>
    </xf>
    <xf numFmtId="173" fontId="118" fillId="31" borderId="1" xfId="16" applyNumberFormat="1" applyFont="1" applyFill="1" applyBorder="1" applyAlignment="1">
      <alignment horizontal="left"/>
    </xf>
    <xf numFmtId="173" fontId="118" fillId="31" borderId="1" xfId="101" applyNumberFormat="1" applyFont="1" applyFill="1" applyBorder="1" applyAlignment="1">
      <alignment horizontal="right"/>
    </xf>
    <xf numFmtId="173" fontId="117" fillId="31" borderId="1" xfId="101" applyNumberFormat="1" applyFont="1" applyFill="1" applyBorder="1" applyAlignment="1">
      <alignment horizontal="right"/>
    </xf>
    <xf numFmtId="173" fontId="130" fillId="0" borderId="63" xfId="16" applyNumberFormat="1" applyFont="1" applyBorder="1" applyAlignment="1">
      <alignment horizontal="left"/>
    </xf>
    <xf numFmtId="173" fontId="130" fillId="30" borderId="63" xfId="16" applyNumberFormat="1" applyFont="1" applyFill="1" applyBorder="1" applyAlignment="1">
      <alignment horizontal="left"/>
    </xf>
    <xf numFmtId="173" fontId="29" fillId="30" borderId="63" xfId="20" applyNumberFormat="1" applyFont="1" applyFill="1" applyBorder="1" applyAlignment="1">
      <alignment horizontal="right" vertical="center" wrapText="1"/>
    </xf>
    <xf numFmtId="173" fontId="27" fillId="30" borderId="63" xfId="20" applyNumberFormat="1" applyFont="1" applyFill="1" applyBorder="1" applyAlignment="1">
      <alignment horizontal="right" vertical="center" wrapText="1"/>
    </xf>
    <xf numFmtId="173" fontId="146" fillId="30" borderId="63" xfId="16" applyNumberFormat="1" applyFont="1" applyFill="1" applyBorder="1" applyAlignment="1">
      <alignment horizontal="left"/>
    </xf>
    <xf numFmtId="173" fontId="146" fillId="30" borderId="63" xfId="101" applyNumberFormat="1" applyFont="1" applyFill="1" applyBorder="1" applyAlignment="1">
      <alignment horizontal="right"/>
    </xf>
    <xf numFmtId="173" fontId="130" fillId="30" borderId="63" xfId="101" applyNumberFormat="1" applyFont="1" applyFill="1" applyBorder="1" applyAlignment="1">
      <alignment horizontal="right"/>
    </xf>
    <xf numFmtId="173" fontId="130" fillId="0" borderId="0" xfId="101" applyNumberFormat="1" applyFont="1" applyAlignment="1" applyProtection="1">
      <alignment readingOrder="1"/>
      <protection locked="0"/>
    </xf>
    <xf numFmtId="173" fontId="130" fillId="4" borderId="0" xfId="101" applyNumberFormat="1" applyFont="1" applyFill="1" applyAlignment="1" applyProtection="1">
      <alignment readingOrder="1"/>
      <protection locked="0"/>
    </xf>
    <xf numFmtId="173" fontId="101" fillId="0" borderId="0" xfId="101" applyNumberFormat="1" applyFont="1" applyAlignment="1">
      <alignment wrapText="1"/>
    </xf>
    <xf numFmtId="173" fontId="130" fillId="0" borderId="2" xfId="101" applyNumberFormat="1" applyFont="1" applyBorder="1" applyAlignment="1">
      <alignment wrapText="1"/>
    </xf>
    <xf numFmtId="172" fontId="146" fillId="0" borderId="1" xfId="101" applyNumberFormat="1" applyFont="1" applyBorder="1"/>
    <xf numFmtId="172" fontId="130" fillId="0" borderId="1" xfId="101" applyNumberFormat="1" applyFont="1" applyBorder="1"/>
    <xf numFmtId="173" fontId="94" fillId="0" borderId="0" xfId="101" applyNumberFormat="1" applyFont="1" applyAlignment="1">
      <alignment horizontal="right" wrapText="1"/>
    </xf>
    <xf numFmtId="173" fontId="130" fillId="0" borderId="63" xfId="101" applyNumberFormat="1" applyFont="1" applyBorder="1" applyAlignment="1">
      <alignment wrapText="1"/>
    </xf>
    <xf numFmtId="173" fontId="43" fillId="0" borderId="0" xfId="9" applyNumberFormat="1" applyFont="1" applyAlignment="1">
      <alignment vertical="top"/>
    </xf>
    <xf numFmtId="173" fontId="147" fillId="0" borderId="0" xfId="9" applyNumberFormat="1" applyFont="1" applyAlignment="1">
      <alignment vertical="top"/>
    </xf>
    <xf numFmtId="173" fontId="51" fillId="0" borderId="69" xfId="9" applyNumberFormat="1" applyFont="1" applyBorder="1" applyAlignment="1">
      <alignment horizontal="left" vertical="top" wrapText="1"/>
    </xf>
    <xf numFmtId="173" fontId="51" fillId="0" borderId="64" xfId="9" applyNumberFormat="1" applyFont="1" applyBorder="1" applyAlignment="1">
      <alignment horizontal="left" vertical="top" wrapText="1"/>
    </xf>
    <xf numFmtId="173" fontId="44" fillId="30" borderId="69" xfId="9" applyNumberFormat="1" applyFont="1" applyFill="1" applyBorder="1" applyAlignment="1">
      <alignment horizontal="left" vertical="top" wrapText="1"/>
    </xf>
    <xf numFmtId="0" fontId="148" fillId="0" borderId="0" xfId="16" applyFont="1" applyAlignment="1">
      <alignment horizontal="left"/>
    </xf>
    <xf numFmtId="173" fontId="11" fillId="0" borderId="0" xfId="102" applyNumberFormat="1" applyFont="1"/>
    <xf numFmtId="173" fontId="130" fillId="0" borderId="63" xfId="102" applyNumberFormat="1" applyFont="1" applyBorder="1"/>
    <xf numFmtId="173" fontId="29" fillId="0" borderId="63" xfId="9" quotePrefix="1" applyNumberFormat="1" applyFont="1" applyBorder="1" applyAlignment="1">
      <alignment horizontal="right" vertical="center" wrapText="1"/>
    </xf>
    <xf numFmtId="173" fontId="27" fillId="0" borderId="63" xfId="9" quotePrefix="1" applyNumberFormat="1" applyFont="1" applyBorder="1" applyAlignment="1">
      <alignment horizontal="right" vertical="center" wrapText="1"/>
    </xf>
    <xf numFmtId="173" fontId="130" fillId="0" borderId="63" xfId="102" applyNumberFormat="1" applyFont="1" applyBorder="1" applyAlignment="1">
      <alignment wrapText="1"/>
    </xf>
    <xf numFmtId="173" fontId="130" fillId="30" borderId="63" xfId="102" applyNumberFormat="1" applyFont="1" applyFill="1" applyBorder="1"/>
    <xf numFmtId="173" fontId="29" fillId="30" borderId="63" xfId="9" quotePrefix="1" applyNumberFormat="1" applyFont="1" applyFill="1" applyBorder="1" applyAlignment="1">
      <alignment horizontal="right" vertical="center" wrapText="1"/>
    </xf>
    <xf numFmtId="173" fontId="27" fillId="30" borderId="63" xfId="9" quotePrefix="1" applyNumberFormat="1" applyFont="1" applyFill="1" applyBorder="1" applyAlignment="1">
      <alignment horizontal="right" vertical="center" wrapText="1"/>
    </xf>
    <xf numFmtId="173" fontId="17" fillId="0" borderId="65" xfId="102" applyNumberFormat="1" applyFont="1" applyBorder="1" applyAlignment="1">
      <alignment wrapText="1"/>
    </xf>
    <xf numFmtId="0" fontId="17" fillId="0" borderId="65" xfId="99" applyFont="1" applyBorder="1" applyAlignment="1">
      <alignment wrapText="1"/>
    </xf>
    <xf numFmtId="173" fontId="132" fillId="0" borderId="0" xfId="9" applyNumberFormat="1" applyFont="1" applyAlignment="1">
      <alignment horizontal="left" wrapText="1"/>
    </xf>
    <xf numFmtId="173" fontId="0" fillId="0" borderId="0" xfId="9" applyNumberFormat="1" applyFont="1" applyAlignment="1">
      <alignment horizontal="left"/>
    </xf>
    <xf numFmtId="173" fontId="51" fillId="0" borderId="0" xfId="9" applyNumberFormat="1" applyFont="1" applyAlignment="1">
      <alignment horizontal="left" vertical="top"/>
    </xf>
    <xf numFmtId="173" fontId="43" fillId="0" borderId="0" xfId="9" applyNumberFormat="1" applyFont="1" applyAlignment="1">
      <alignment horizontal="left" wrapText="1"/>
    </xf>
    <xf numFmtId="173" fontId="149" fillId="0" borderId="0" xfId="9" applyNumberFormat="1" applyFont="1" applyAlignment="1">
      <alignment horizontal="left"/>
    </xf>
    <xf numFmtId="173" fontId="51" fillId="0" borderId="0" xfId="9" applyNumberFormat="1" applyFont="1" applyAlignment="1">
      <alignment horizontal="right"/>
    </xf>
    <xf numFmtId="173" fontId="51" fillId="0" borderId="64" xfId="9" applyNumberFormat="1" applyFont="1" applyBorder="1" applyAlignment="1">
      <alignment horizontal="left" wrapText="1"/>
    </xf>
    <xf numFmtId="173" fontId="44" fillId="0" borderId="67" xfId="9" applyNumberFormat="1" applyFont="1" applyBorder="1"/>
    <xf numFmtId="173" fontId="51" fillId="0" borderId="66" xfId="9" applyNumberFormat="1" applyFont="1" applyBorder="1"/>
    <xf numFmtId="173" fontId="44" fillId="0" borderId="7" xfId="9" applyNumberFormat="1" applyFont="1" applyBorder="1" applyAlignment="1">
      <alignment horizontal="justify" wrapText="1"/>
    </xf>
    <xf numFmtId="173" fontId="44" fillId="0" borderId="1" xfId="9" applyNumberFormat="1" applyFont="1" applyBorder="1" applyAlignment="1">
      <alignment horizontal="right" wrapText="1"/>
    </xf>
    <xf numFmtId="173" fontId="51" fillId="0" borderId="6" xfId="9" applyNumberFormat="1" applyFont="1" applyBorder="1" applyAlignment="1">
      <alignment horizontal="right" wrapText="1"/>
    </xf>
    <xf numFmtId="173" fontId="51" fillId="0" borderId="69" xfId="9" applyNumberFormat="1" applyFont="1" applyBorder="1" applyAlignment="1">
      <alignment wrapText="1"/>
    </xf>
    <xf numFmtId="173" fontId="51" fillId="30" borderId="69" xfId="9" applyNumberFormat="1" applyFont="1" applyFill="1" applyBorder="1" applyAlignment="1">
      <alignment wrapText="1"/>
    </xf>
    <xf numFmtId="173" fontId="51" fillId="30" borderId="70" xfId="9" applyNumberFormat="1" applyFont="1" applyFill="1" applyBorder="1" applyAlignment="1">
      <alignment horizontal="right" wrapText="1"/>
    </xf>
    <xf numFmtId="173" fontId="44" fillId="0" borderId="69" xfId="9" applyNumberFormat="1" applyFont="1" applyBorder="1" applyAlignment="1">
      <alignment horizontal="justify" wrapText="1"/>
    </xf>
    <xf numFmtId="173" fontId="51" fillId="0" borderId="70" xfId="9" applyNumberFormat="1" applyFont="1" applyBorder="1" applyAlignment="1">
      <alignment horizontal="right" wrapText="1"/>
    </xf>
    <xf numFmtId="173" fontId="51" fillId="0" borderId="0" xfId="9" applyNumberFormat="1" applyFont="1" applyAlignment="1">
      <alignment wrapText="1"/>
    </xf>
    <xf numFmtId="173" fontId="44" fillId="0" borderId="0" xfId="9" applyNumberFormat="1" applyFont="1" applyAlignment="1">
      <alignment horizontal="left" vertical="center"/>
    </xf>
    <xf numFmtId="173" fontId="150" fillId="0" borderId="0" xfId="9" applyNumberFormat="1" applyFont="1" applyAlignment="1">
      <alignment horizontal="left"/>
    </xf>
    <xf numFmtId="173" fontId="149" fillId="0" borderId="0" xfId="9" applyNumberFormat="1" applyFont="1" applyAlignment="1">
      <alignment horizontal="right"/>
    </xf>
    <xf numFmtId="173" fontId="44" fillId="0" borderId="5" xfId="9" applyNumberFormat="1" applyFont="1" applyBorder="1"/>
    <xf numFmtId="173" fontId="51" fillId="0" borderId="67" xfId="9" applyNumberFormat="1" applyFont="1" applyBorder="1"/>
    <xf numFmtId="173" fontId="51" fillId="0" borderId="1" xfId="9" applyNumberFormat="1" applyFont="1" applyBorder="1" applyAlignment="1">
      <alignment horizontal="right" wrapText="1"/>
    </xf>
    <xf numFmtId="173" fontId="51" fillId="0" borderId="0" xfId="9" applyNumberFormat="1" applyFont="1" applyAlignment="1">
      <alignment horizontal="left" vertical="center"/>
    </xf>
    <xf numFmtId="173" fontId="51" fillId="0" borderId="2" xfId="9" applyNumberFormat="1" applyFont="1" applyBorder="1" applyAlignment="1">
      <alignment horizontal="justify" wrapText="1"/>
    </xf>
    <xf numFmtId="173" fontId="51" fillId="30" borderId="63" xfId="9" applyNumberFormat="1" applyFont="1" applyFill="1" applyBorder="1" applyAlignment="1">
      <alignment wrapText="1"/>
    </xf>
    <xf numFmtId="173" fontId="51" fillId="0" borderId="0" xfId="9" applyNumberFormat="1" applyFont="1" applyAlignment="1">
      <alignment horizontal="right" vertical="center"/>
    </xf>
    <xf numFmtId="173" fontId="51" fillId="4" borderId="0" xfId="9" applyNumberFormat="1" applyFont="1" applyFill="1"/>
    <xf numFmtId="173" fontId="23" fillId="0" borderId="0" xfId="103" applyNumberFormat="1" applyFont="1"/>
    <xf numFmtId="173" fontId="21" fillId="0" borderId="0" xfId="103" applyNumberFormat="1"/>
    <xf numFmtId="173" fontId="27" fillId="0" borderId="0" xfId="103" applyNumberFormat="1" applyFont="1" applyAlignment="1">
      <alignment wrapText="1"/>
    </xf>
    <xf numFmtId="173" fontId="22" fillId="31" borderId="71" xfId="103" applyNumberFormat="1" applyFont="1" applyFill="1" applyBorder="1" applyAlignment="1">
      <alignment wrapText="1"/>
    </xf>
    <xf numFmtId="173" fontId="22" fillId="31" borderId="72" xfId="103" applyNumberFormat="1" applyFont="1" applyFill="1" applyBorder="1" applyAlignment="1">
      <alignment horizontal="right" wrapText="1"/>
    </xf>
    <xf numFmtId="173" fontId="22" fillId="31" borderId="73" xfId="103" applyNumberFormat="1" applyFont="1" applyFill="1" applyBorder="1" applyAlignment="1">
      <alignment horizontal="right" wrapText="1"/>
    </xf>
    <xf numFmtId="173" fontId="27" fillId="0" borderId="41" xfId="103" applyNumberFormat="1" applyFont="1" applyBorder="1" applyAlignment="1">
      <alignment wrapText="1"/>
    </xf>
    <xf numFmtId="17" fontId="27" fillId="0" borderId="63" xfId="103" applyNumberFormat="1" applyFont="1" applyBorder="1" applyAlignment="1">
      <alignment horizontal="right" wrapText="1"/>
    </xf>
    <xf numFmtId="17" fontId="27" fillId="0" borderId="37" xfId="103" applyNumberFormat="1" applyFont="1" applyBorder="1" applyAlignment="1">
      <alignment horizontal="right" wrapText="1"/>
    </xf>
    <xf numFmtId="17" fontId="21" fillId="0" borderId="0" xfId="103" applyNumberFormat="1"/>
    <xf numFmtId="173" fontId="27" fillId="0" borderId="39" xfId="103" applyNumberFormat="1" applyFont="1" applyBorder="1" applyAlignment="1">
      <alignment wrapText="1"/>
    </xf>
    <xf numFmtId="173" fontId="27" fillId="0" borderId="42" xfId="103" applyNumberFormat="1" applyFont="1" applyBorder="1" applyAlignment="1">
      <alignment wrapText="1"/>
    </xf>
    <xf numFmtId="17" fontId="27" fillId="0" borderId="43" xfId="103" applyNumberFormat="1" applyFont="1" applyBorder="1" applyAlignment="1">
      <alignment horizontal="right" wrapText="1"/>
    </xf>
    <xf numFmtId="17" fontId="27" fillId="0" borderId="44" xfId="103" applyNumberFormat="1" applyFont="1" applyBorder="1" applyAlignment="1">
      <alignment horizontal="right" wrapText="1"/>
    </xf>
    <xf numFmtId="173" fontId="27" fillId="0" borderId="0" xfId="103" applyNumberFormat="1" applyFont="1" applyAlignment="1">
      <alignment horizontal="right" wrapText="1"/>
    </xf>
    <xf numFmtId="173" fontId="27" fillId="0" borderId="60" xfId="103" applyNumberFormat="1" applyFont="1" applyBorder="1" applyAlignment="1">
      <alignment wrapText="1"/>
    </xf>
    <xf numFmtId="173" fontId="27" fillId="0" borderId="54" xfId="103" applyNumberFormat="1" applyFont="1" applyBorder="1" applyAlignment="1">
      <alignment wrapText="1"/>
    </xf>
    <xf numFmtId="173" fontId="21" fillId="4" borderId="0" xfId="103" applyNumberFormat="1" applyFill="1"/>
    <xf numFmtId="173" fontId="43" fillId="0" borderId="0" xfId="9" applyNumberFormat="1" applyFont="1" applyAlignment="1">
      <alignment horizontal="left" vertical="top"/>
    </xf>
    <xf numFmtId="173" fontId="44" fillId="0" borderId="69" xfId="9" applyNumberFormat="1" applyFont="1" applyBorder="1" applyAlignment="1">
      <alignment horizontal="left" vertical="top" wrapText="1"/>
    </xf>
    <xf numFmtId="173" fontId="44" fillId="0" borderId="63" xfId="9" applyNumberFormat="1" applyFont="1" applyBorder="1" applyAlignment="1">
      <alignment horizontal="left" vertical="top" wrapText="1"/>
    </xf>
    <xf numFmtId="173" fontId="151" fillId="0" borderId="0" xfId="9" applyNumberFormat="1" applyFont="1" applyAlignment="1">
      <alignment horizontal="justify"/>
    </xf>
    <xf numFmtId="173" fontId="0" fillId="0" borderId="0" xfId="9" applyNumberFormat="1" applyFont="1"/>
    <xf numFmtId="173" fontId="152" fillId="0" borderId="0" xfId="9" applyNumberFormat="1" applyFont="1"/>
    <xf numFmtId="173" fontId="152" fillId="0" borderId="0" xfId="9" applyNumberFormat="1" applyFont="1" applyAlignment="1">
      <alignment horizontal="justify"/>
    </xf>
    <xf numFmtId="173" fontId="152" fillId="0" borderId="0" xfId="9" applyNumberFormat="1" applyFont="1" applyAlignment="1">
      <alignment horizontal="justify" vertical="top" wrapText="1"/>
    </xf>
    <xf numFmtId="173" fontId="35" fillId="0" borderId="0" xfId="9" applyNumberFormat="1" applyFont="1" applyAlignment="1">
      <alignment horizontal="justify" vertical="top" wrapText="1"/>
    </xf>
    <xf numFmtId="173" fontId="17" fillId="0" borderId="0" xfId="9" applyNumberFormat="1" applyFont="1" applyAlignment="1">
      <alignment horizontal="justify" wrapText="1"/>
    </xf>
    <xf numFmtId="173" fontId="17" fillId="0" borderId="0" xfId="9" applyNumberFormat="1" applyFont="1" applyAlignment="1">
      <alignment horizontal="justify" vertical="top" wrapText="1"/>
    </xf>
    <xf numFmtId="173" fontId="35" fillId="0" borderId="0" xfId="9" applyNumberFormat="1" applyFont="1"/>
    <xf numFmtId="173" fontId="152" fillId="0" borderId="0" xfId="9" applyNumberFormat="1" applyFont="1" applyAlignment="1">
      <alignment horizontal="left" wrapText="1"/>
    </xf>
    <xf numFmtId="173" fontId="152" fillId="0" borderId="0" xfId="9" applyNumberFormat="1" applyFont="1" applyAlignment="1">
      <alignment wrapText="1"/>
    </xf>
    <xf numFmtId="0" fontId="12" fillId="0" borderId="0" xfId="101" applyFont="1" applyAlignment="1">
      <alignment vertical="center"/>
    </xf>
    <xf numFmtId="0" fontId="19" fillId="0" borderId="0" xfId="101" applyFont="1" applyAlignment="1">
      <alignment horizontal="center"/>
    </xf>
    <xf numFmtId="0" fontId="10" fillId="0" borderId="0" xfId="101" applyFont="1" applyAlignment="1">
      <alignment horizontal="left" wrapText="1"/>
    </xf>
    <xf numFmtId="0" fontId="4" fillId="0" borderId="0" xfId="101" applyAlignment="1">
      <alignment horizontal="left"/>
    </xf>
    <xf numFmtId="0" fontId="4" fillId="0" borderId="0" xfId="101"/>
    <xf numFmtId="0" fontId="12" fillId="0" borderId="0" xfId="101" applyFont="1"/>
    <xf numFmtId="0" fontId="19" fillId="0" borderId="0" xfId="101" applyFont="1"/>
    <xf numFmtId="0" fontId="153" fillId="0" borderId="0" xfId="101" applyFont="1" applyAlignment="1">
      <alignment horizontal="center"/>
    </xf>
    <xf numFmtId="169" fontId="22" fillId="31" borderId="0" xfId="101" quotePrefix="1" applyNumberFormat="1" applyFont="1" applyFill="1" applyAlignment="1">
      <alignment vertical="center" wrapText="1"/>
    </xf>
    <xf numFmtId="3" fontId="22" fillId="31" borderId="0" xfId="101" applyNumberFormat="1" applyFont="1" applyFill="1" applyAlignment="1">
      <alignment horizontal="center" vertical="center" wrapText="1"/>
    </xf>
    <xf numFmtId="3" fontId="22" fillId="31" borderId="0" xfId="101" applyNumberFormat="1" applyFont="1" applyFill="1" applyAlignment="1">
      <alignment vertical="top" wrapText="1"/>
    </xf>
    <xf numFmtId="0" fontId="25" fillId="3" borderId="0" xfId="101" applyFont="1" applyFill="1"/>
    <xf numFmtId="0" fontId="19" fillId="3" borderId="0" xfId="101" applyFont="1" applyFill="1" applyAlignment="1">
      <alignment horizontal="center"/>
    </xf>
    <xf numFmtId="0" fontId="25" fillId="3" borderId="0" xfId="101" applyFont="1" applyFill="1" applyAlignment="1">
      <alignment horizontal="center"/>
    </xf>
    <xf numFmtId="0" fontId="19" fillId="0" borderId="63" xfId="101" applyFont="1" applyBorder="1" applyAlignment="1">
      <alignment vertical="top"/>
    </xf>
    <xf numFmtId="3" fontId="19" fillId="0" borderId="63" xfId="104" applyNumberFormat="1" applyFont="1" applyBorder="1" applyAlignment="1">
      <alignment horizontal="center"/>
    </xf>
    <xf numFmtId="3" fontId="19" fillId="0" borderId="63" xfId="104" applyNumberFormat="1" applyFont="1" applyFill="1" applyBorder="1" applyAlignment="1">
      <alignment horizontal="center"/>
    </xf>
    <xf numFmtId="3" fontId="19" fillId="5" borderId="63" xfId="104" applyNumberFormat="1" applyFont="1" applyFill="1" applyBorder="1" applyAlignment="1">
      <alignment horizontal="center"/>
    </xf>
    <xf numFmtId="3" fontId="4" fillId="0" borderId="0" xfId="101" applyNumberFormat="1"/>
    <xf numFmtId="3" fontId="19" fillId="0" borderId="67" xfId="104" applyNumberFormat="1" applyFont="1" applyBorder="1" applyAlignment="1">
      <alignment horizontal="center"/>
    </xf>
    <xf numFmtId="186" fontId="19" fillId="0" borderId="63" xfId="101" applyNumberFormat="1" applyFont="1" applyBorder="1" applyAlignment="1">
      <alignment horizontal="center" vertical="top"/>
    </xf>
    <xf numFmtId="0" fontId="25" fillId="3" borderId="63" xfId="101" applyFont="1" applyFill="1" applyBorder="1"/>
    <xf numFmtId="3" fontId="25" fillId="3" borderId="63" xfId="101" applyNumberFormat="1" applyFont="1" applyFill="1" applyBorder="1" applyAlignment="1">
      <alignment horizontal="center"/>
    </xf>
    <xf numFmtId="0" fontId="25" fillId="3" borderId="63" xfId="101" applyFont="1" applyFill="1" applyBorder="1" applyAlignment="1">
      <alignment horizontal="center"/>
    </xf>
    <xf numFmtId="0" fontId="19" fillId="3" borderId="63" xfId="101" applyFont="1" applyFill="1" applyBorder="1" applyAlignment="1">
      <alignment horizontal="center"/>
    </xf>
    <xf numFmtId="0" fontId="25" fillId="3" borderId="70" xfId="101" applyFont="1" applyFill="1" applyBorder="1"/>
    <xf numFmtId="0" fontId="25" fillId="0" borderId="0" xfId="101" applyFont="1"/>
    <xf numFmtId="3" fontId="25" fillId="0" borderId="0" xfId="101" applyNumberFormat="1" applyFont="1" applyAlignment="1">
      <alignment horizontal="center"/>
    </xf>
    <xf numFmtId="0" fontId="122" fillId="0" borderId="0" xfId="101" applyFont="1" applyAlignment="1">
      <alignment horizontal="left"/>
    </xf>
    <xf numFmtId="3" fontId="122" fillId="0" borderId="0" xfId="101" applyNumberFormat="1" applyFont="1" applyAlignment="1">
      <alignment horizontal="left"/>
    </xf>
    <xf numFmtId="3" fontId="19" fillId="0" borderId="0" xfId="101" applyNumberFormat="1" applyFont="1" applyAlignment="1">
      <alignment horizontal="center"/>
    </xf>
    <xf numFmtId="0" fontId="57" fillId="0" borderId="0" xfId="101" applyFont="1" applyAlignment="1">
      <alignment vertical="center"/>
    </xf>
    <xf numFmtId="3" fontId="22" fillId="31" borderId="0" xfId="101" applyNumberFormat="1" applyFont="1" applyFill="1" applyAlignment="1">
      <alignment horizontal="center" vertical="top" wrapText="1"/>
    </xf>
    <xf numFmtId="0" fontId="25" fillId="3" borderId="68" xfId="101" applyFont="1" applyFill="1" applyBorder="1"/>
    <xf numFmtId="3" fontId="25" fillId="3" borderId="68" xfId="101" applyNumberFormat="1" applyFont="1" applyFill="1" applyBorder="1" applyAlignment="1">
      <alignment horizontal="center"/>
    </xf>
    <xf numFmtId="3" fontId="27" fillId="0" borderId="1" xfId="1" applyNumberFormat="1" applyFont="1" applyBorder="1" applyAlignment="1">
      <alignment horizontal="right" vertical="center" wrapText="1"/>
    </xf>
    <xf numFmtId="0" fontId="27" fillId="0" borderId="1" xfId="1" applyFont="1" applyBorder="1" applyAlignment="1">
      <alignment horizontal="right"/>
    </xf>
    <xf numFmtId="3" fontId="27" fillId="0" borderId="21" xfId="1" applyNumberFormat="1" applyFont="1" applyBorder="1" applyAlignment="1">
      <alignment horizontal="right" vertical="center" wrapText="1"/>
    </xf>
    <xf numFmtId="3" fontId="28" fillId="0" borderId="21" xfId="1" applyNumberFormat="1" applyFont="1" applyBorder="1" applyAlignment="1">
      <alignment horizontal="right" vertical="center" wrapText="1"/>
    </xf>
    <xf numFmtId="0" fontId="29" fillId="3" borderId="0" xfId="1" applyFont="1" applyFill="1" applyAlignment="1">
      <alignment horizontal="right"/>
    </xf>
    <xf numFmtId="0" fontId="29" fillId="3" borderId="4" xfId="1" applyFont="1" applyFill="1" applyBorder="1" applyAlignment="1">
      <alignment horizontal="right"/>
    </xf>
    <xf numFmtId="3" fontId="27" fillId="0" borderId="24" xfId="1" applyNumberFormat="1" applyFont="1" applyBorder="1" applyAlignment="1">
      <alignment horizontal="right" vertical="center" wrapText="1"/>
    </xf>
    <xf numFmtId="164" fontId="27" fillId="0" borderId="24" xfId="3" applyNumberFormat="1" applyFont="1" applyBorder="1" applyAlignment="1">
      <alignment horizontal="right" vertical="center" wrapText="1"/>
    </xf>
    <xf numFmtId="164" fontId="27" fillId="0" borderId="21" xfId="3" applyNumberFormat="1" applyFont="1" applyBorder="1" applyAlignment="1">
      <alignment horizontal="right" vertical="center" wrapText="1"/>
    </xf>
    <xf numFmtId="3" fontId="27" fillId="0" borderId="1" xfId="1" applyNumberFormat="1" applyFont="1" applyBorder="1" applyAlignment="1">
      <alignment horizontal="right"/>
    </xf>
    <xf numFmtId="3" fontId="27" fillId="0" borderId="21" xfId="1" applyNumberFormat="1" applyFont="1" applyBorder="1" applyAlignment="1">
      <alignment horizontal="right"/>
    </xf>
    <xf numFmtId="3" fontId="30" fillId="0" borderId="21" xfId="1" applyNumberFormat="1" applyFont="1" applyBorder="1" applyAlignment="1">
      <alignment horizontal="right"/>
    </xf>
    <xf numFmtId="3" fontId="28" fillId="0" borderId="21" xfId="1" applyNumberFormat="1" applyFont="1" applyBorder="1" applyAlignment="1">
      <alignment horizontal="right"/>
    </xf>
    <xf numFmtId="3" fontId="27" fillId="0" borderId="1" xfId="1" applyNumberFormat="1" applyFont="1" applyBorder="1" applyAlignment="1">
      <alignment horizontal="right" wrapText="1"/>
    </xf>
    <xf numFmtId="3" fontId="27" fillId="0" borderId="21" xfId="1" applyNumberFormat="1" applyFont="1" applyBorder="1" applyAlignment="1">
      <alignment horizontal="right" wrapText="1"/>
    </xf>
    <xf numFmtId="3" fontId="28" fillId="0" borderId="21" xfId="1" applyNumberFormat="1" applyFont="1" applyBorder="1" applyAlignment="1">
      <alignment horizontal="right" wrapText="1"/>
    </xf>
    <xf numFmtId="0" fontId="29" fillId="3" borderId="36" xfId="1" applyFont="1" applyFill="1" applyBorder="1" applyAlignment="1">
      <alignment horizontal="right"/>
    </xf>
    <xf numFmtId="0" fontId="31" fillId="0" borderId="0" xfId="1" applyFont="1" applyAlignment="1">
      <alignment horizontal="right"/>
    </xf>
    <xf numFmtId="0" fontId="27" fillId="0" borderId="24" xfId="1" applyFont="1" applyBorder="1" applyAlignment="1">
      <alignment horizontal="right"/>
    </xf>
    <xf numFmtId="0" fontId="27" fillId="0" borderId="21" xfId="1" applyFont="1" applyBorder="1" applyAlignment="1">
      <alignment horizontal="right"/>
    </xf>
    <xf numFmtId="3" fontId="27" fillId="0" borderId="1" xfId="4" quotePrefix="1" applyNumberFormat="1" applyFont="1" applyBorder="1" applyAlignment="1">
      <alignment horizontal="right" wrapText="1"/>
    </xf>
    <xf numFmtId="3" fontId="23" fillId="33" borderId="25" xfId="1" applyNumberFormat="1" applyFont="1" applyFill="1" applyBorder="1" applyAlignment="1">
      <alignment horizontal="center" wrapText="1"/>
    </xf>
    <xf numFmtId="3" fontId="23" fillId="33" borderId="26" xfId="1" applyNumberFormat="1" applyFont="1" applyFill="1" applyBorder="1" applyAlignment="1">
      <alignment horizontal="center" vertical="top" wrapText="1"/>
    </xf>
    <xf numFmtId="3" fontId="21" fillId="33" borderId="38" xfId="1" applyNumberFormat="1" applyFont="1" applyFill="1" applyBorder="1" applyAlignment="1">
      <alignment horizontal="center" vertical="top" wrapText="1"/>
    </xf>
    <xf numFmtId="3" fontId="23" fillId="33" borderId="64" xfId="6" applyNumberFormat="1" applyFont="1" applyFill="1" applyBorder="1" applyAlignment="1">
      <alignment horizontal="center" vertical="top" wrapText="1"/>
    </xf>
    <xf numFmtId="3" fontId="23" fillId="33" borderId="65" xfId="6" applyNumberFormat="1" applyFont="1" applyFill="1" applyBorder="1" applyAlignment="1">
      <alignment horizontal="center" vertical="center" wrapText="1"/>
    </xf>
    <xf numFmtId="3" fontId="21" fillId="33" borderId="66" xfId="6" applyNumberFormat="1" applyFont="1" applyFill="1" applyBorder="1" applyAlignment="1">
      <alignment horizontal="center" vertical="center" wrapText="1"/>
    </xf>
    <xf numFmtId="3" fontId="23" fillId="33" borderId="65" xfId="6" applyNumberFormat="1" applyFont="1" applyFill="1" applyBorder="1" applyAlignment="1">
      <alignment horizontal="center" vertical="top" wrapText="1"/>
    </xf>
    <xf numFmtId="3" fontId="23" fillId="33" borderId="66" xfId="6" applyNumberFormat="1" applyFont="1" applyFill="1" applyBorder="1" applyAlignment="1">
      <alignment horizontal="center" vertical="top" wrapText="1"/>
    </xf>
    <xf numFmtId="3" fontId="23" fillId="33" borderId="2" xfId="6" applyNumberFormat="1" applyFont="1" applyFill="1" applyBorder="1" applyAlignment="1">
      <alignment horizontal="center" vertical="top" wrapText="1"/>
    </xf>
    <xf numFmtId="3" fontId="23" fillId="33" borderId="0" xfId="6" applyNumberFormat="1" applyFont="1" applyFill="1" applyBorder="1" applyAlignment="1">
      <alignment horizontal="center" vertical="top" wrapText="1"/>
    </xf>
    <xf numFmtId="3" fontId="23" fillId="33" borderId="4" xfId="6" applyNumberFormat="1" applyFont="1" applyFill="1" applyBorder="1" applyAlignment="1">
      <alignment horizontal="center" vertical="top" wrapText="1"/>
    </xf>
    <xf numFmtId="164" fontId="19" fillId="0" borderId="63" xfId="7" applyNumberFormat="1" applyFont="1" applyBorder="1"/>
    <xf numFmtId="0" fontId="14" fillId="0" borderId="63" xfId="6" applyFont="1" applyBorder="1" applyAlignment="1">
      <alignment horizontal="right"/>
    </xf>
    <xf numFmtId="3" fontId="14" fillId="0" borderId="63" xfId="6" applyNumberFormat="1" applyFont="1" applyBorder="1" applyAlignment="1">
      <alignment horizontal="right"/>
    </xf>
    <xf numFmtId="3" fontId="23" fillId="33" borderId="7" xfId="6" applyNumberFormat="1" applyFont="1" applyFill="1" applyBorder="1" applyAlignment="1">
      <alignment horizontal="center" vertical="top" wrapText="1"/>
    </xf>
    <xf numFmtId="3" fontId="23" fillId="33" borderId="3" xfId="6" applyNumberFormat="1" applyFont="1" applyFill="1" applyBorder="1" applyAlignment="1">
      <alignment horizontal="right" wrapText="1"/>
    </xf>
    <xf numFmtId="3" fontId="21" fillId="33" borderId="3" xfId="6" applyNumberFormat="1" applyFont="1" applyFill="1" applyBorder="1" applyAlignment="1">
      <alignment horizontal="right" wrapText="1"/>
    </xf>
    <xf numFmtId="3" fontId="21" fillId="33" borderId="6" xfId="6" applyNumberFormat="1" applyFont="1" applyFill="1" applyBorder="1" applyAlignment="1">
      <alignment horizontal="right" wrapText="1"/>
    </xf>
    <xf numFmtId="0" fontId="92" fillId="0" borderId="0" xfId="0" applyFont="1" applyAlignment="1">
      <alignment vertical="center"/>
    </xf>
    <xf numFmtId="3" fontId="23" fillId="33" borderId="69" xfId="6" applyNumberFormat="1" applyFont="1" applyFill="1" applyBorder="1" applyAlignment="1">
      <alignment horizontal="center" vertical="top" wrapText="1"/>
    </xf>
    <xf numFmtId="3" fontId="23" fillId="33" borderId="7" xfId="6" applyNumberFormat="1" applyFont="1" applyFill="1" applyBorder="1" applyAlignment="1">
      <alignment horizontal="right" wrapText="1"/>
    </xf>
    <xf numFmtId="3" fontId="23" fillId="33" borderId="6" xfId="6" applyNumberFormat="1" applyFont="1" applyFill="1" applyBorder="1" applyAlignment="1">
      <alignment horizontal="right" wrapText="1"/>
    </xf>
    <xf numFmtId="0" fontId="21" fillId="33" borderId="69" xfId="1" applyFont="1" applyFill="1" applyBorder="1" applyAlignment="1">
      <alignment vertical="center" wrapText="1"/>
    </xf>
    <xf numFmtId="0" fontId="21" fillId="33" borderId="68" xfId="1" applyFont="1" applyFill="1" applyBorder="1" applyAlignment="1">
      <alignment vertical="center" wrapText="1"/>
    </xf>
    <xf numFmtId="0" fontId="21" fillId="33" borderId="70" xfId="1" applyFont="1" applyFill="1" applyBorder="1" applyAlignment="1">
      <alignment horizontal="center" vertical="center" wrapText="1"/>
    </xf>
    <xf numFmtId="0" fontId="21" fillId="33" borderId="69" xfId="1" applyFont="1" applyFill="1" applyBorder="1" applyAlignment="1">
      <alignment horizontal="left"/>
    </xf>
    <xf numFmtId="0" fontId="21" fillId="33" borderId="68" xfId="1" applyFont="1" applyFill="1" applyBorder="1" applyAlignment="1">
      <alignment horizontal="left"/>
    </xf>
    <xf numFmtId="0" fontId="27" fillId="33" borderId="68" xfId="1" applyFont="1" applyFill="1" applyBorder="1" applyAlignment="1">
      <alignment horizontal="right" wrapText="1"/>
    </xf>
    <xf numFmtId="0" fontId="21" fillId="33" borderId="68" xfId="1" applyFont="1" applyFill="1" applyBorder="1" applyAlignment="1">
      <alignment horizontal="right" wrapText="1"/>
    </xf>
    <xf numFmtId="0" fontId="27" fillId="33" borderId="70" xfId="1" applyFont="1" applyFill="1" applyBorder="1" applyAlignment="1">
      <alignment horizontal="right" wrapText="1"/>
    </xf>
    <xf numFmtId="0" fontId="21" fillId="33" borderId="69" xfId="1" applyFont="1" applyFill="1" applyBorder="1" applyAlignment="1">
      <alignment horizontal="left" wrapText="1"/>
    </xf>
    <xf numFmtId="0" fontId="21" fillId="33" borderId="68" xfId="1" applyFont="1" applyFill="1" applyBorder="1" applyAlignment="1">
      <alignment horizontal="left" wrapText="1"/>
    </xf>
    <xf numFmtId="0" fontId="21" fillId="33" borderId="70" xfId="1" applyFont="1" applyFill="1" applyBorder="1" applyAlignment="1">
      <alignment horizontal="right" wrapText="1"/>
    </xf>
    <xf numFmtId="0" fontId="23" fillId="33" borderId="3" xfId="2" applyFont="1" applyFill="1" applyBorder="1" applyAlignment="1">
      <alignment horizontal="left" wrapText="1"/>
    </xf>
    <xf numFmtId="0" fontId="23" fillId="33" borderId="3" xfId="2" applyFont="1" applyFill="1" applyBorder="1" applyAlignment="1">
      <alignment horizontal="left"/>
    </xf>
    <xf numFmtId="0" fontId="23" fillId="33" borderId="3" xfId="2" applyFont="1" applyFill="1" applyBorder="1" applyAlignment="1">
      <alignment horizontal="right" wrapText="1"/>
    </xf>
    <xf numFmtId="0" fontId="23" fillId="33" borderId="69" xfId="2" applyFont="1" applyFill="1" applyBorder="1" applyAlignment="1">
      <alignment horizontal="left" vertical="top" wrapText="1"/>
    </xf>
    <xf numFmtId="0" fontId="23" fillId="33" borderId="68" xfId="2" applyFont="1" applyFill="1" applyBorder="1" applyAlignment="1">
      <alignment vertical="top" wrapText="1"/>
    </xf>
    <xf numFmtId="0" fontId="23" fillId="33" borderId="68" xfId="2" applyFont="1" applyFill="1" applyBorder="1" applyAlignment="1">
      <alignment horizontal="right" vertical="center" wrapText="1"/>
    </xf>
    <xf numFmtId="0" fontId="21" fillId="33" borderId="70" xfId="2" applyFont="1" applyFill="1" applyBorder="1" applyAlignment="1">
      <alignment horizontal="right" vertical="center" wrapText="1"/>
    </xf>
    <xf numFmtId="0" fontId="27" fillId="33" borderId="64" xfId="1" applyFont="1" applyFill="1" applyBorder="1" applyAlignment="1">
      <alignment wrapText="1"/>
    </xf>
    <xf numFmtId="0" fontId="27" fillId="33" borderId="7" xfId="1" applyFont="1" applyFill="1" applyBorder="1" applyAlignment="1">
      <alignment vertical="top" wrapText="1"/>
    </xf>
    <xf numFmtId="3" fontId="29" fillId="33" borderId="3" xfId="1" applyNumberFormat="1" applyFont="1" applyFill="1" applyBorder="1" applyAlignment="1">
      <alignment horizontal="right" wrapText="1"/>
    </xf>
    <xf numFmtId="3" fontId="27" fillId="33" borderId="3" xfId="1" applyNumberFormat="1" applyFont="1" applyFill="1" applyBorder="1" applyAlignment="1">
      <alignment horizontal="right" wrapText="1"/>
    </xf>
    <xf numFmtId="0" fontId="27" fillId="33" borderId="3" xfId="1" applyFont="1" applyFill="1" applyBorder="1" applyAlignment="1">
      <alignment horizontal="right" wrapText="1"/>
    </xf>
    <xf numFmtId="0" fontId="27" fillId="33" borderId="6" xfId="1" applyFont="1" applyFill="1" applyBorder="1" applyAlignment="1">
      <alignment horizontal="right" wrapText="1"/>
    </xf>
    <xf numFmtId="0" fontId="21" fillId="33" borderId="64" xfId="1" applyFont="1" applyFill="1" applyBorder="1" applyAlignment="1">
      <alignment vertical="top" wrapText="1"/>
    </xf>
    <xf numFmtId="3" fontId="23" fillId="33" borderId="65" xfId="1" applyNumberFormat="1" applyFont="1" applyFill="1" applyBorder="1" applyAlignment="1">
      <alignment horizontal="right" vertical="top" wrapText="1"/>
    </xf>
    <xf numFmtId="3" fontId="23" fillId="33" borderId="65" xfId="1" applyNumberFormat="1" applyFont="1" applyFill="1" applyBorder="1" applyAlignment="1">
      <alignment horizontal="right" wrapText="1"/>
    </xf>
    <xf numFmtId="0" fontId="23" fillId="33" borderId="65" xfId="1" applyFont="1" applyFill="1" applyBorder="1" applyAlignment="1">
      <alignment horizontal="right" wrapText="1"/>
    </xf>
    <xf numFmtId="0" fontId="23" fillId="33" borderId="66" xfId="1" applyFont="1" applyFill="1" applyBorder="1" applyAlignment="1">
      <alignment horizontal="right" wrapText="1"/>
    </xf>
    <xf numFmtId="0" fontId="21" fillId="33" borderId="7" xfId="1" applyFont="1" applyFill="1" applyBorder="1" applyAlignment="1">
      <alignment vertical="top" wrapText="1"/>
    </xf>
    <xf numFmtId="3" fontId="23" fillId="33" borderId="3" xfId="1" applyNumberFormat="1" applyFont="1" applyFill="1" applyBorder="1" applyAlignment="1">
      <alignment horizontal="right" vertical="top" wrapText="1"/>
    </xf>
    <xf numFmtId="0" fontId="23" fillId="33" borderId="3" xfId="1" applyFont="1" applyFill="1" applyBorder="1" applyAlignment="1">
      <alignment horizontal="right" vertical="top" wrapText="1"/>
    </xf>
    <xf numFmtId="0" fontId="23" fillId="33" borderId="6" xfId="1" applyFont="1" applyFill="1" applyBorder="1" applyAlignment="1">
      <alignment horizontal="right" vertical="top" wrapText="1"/>
    </xf>
    <xf numFmtId="3" fontId="29" fillId="33" borderId="64" xfId="1" applyNumberFormat="1" applyFont="1" applyFill="1" applyBorder="1" applyAlignment="1">
      <alignment horizontal="center" wrapText="1"/>
    </xf>
    <xf numFmtId="3" fontId="29" fillId="33" borderId="2" xfId="1" applyNumberFormat="1" applyFont="1" applyFill="1" applyBorder="1" applyAlignment="1">
      <alignment horizontal="center" wrapText="1"/>
    </xf>
    <xf numFmtId="3" fontId="29" fillId="33" borderId="0" xfId="1" applyNumberFormat="1" applyFont="1" applyFill="1" applyBorder="1" applyAlignment="1">
      <alignment horizontal="right" wrapText="1"/>
    </xf>
    <xf numFmtId="3" fontId="27" fillId="33" borderId="0" xfId="1" applyNumberFormat="1" applyFont="1" applyFill="1" applyBorder="1" applyAlignment="1">
      <alignment horizontal="right" wrapText="1"/>
    </xf>
    <xf numFmtId="3" fontId="27" fillId="33" borderId="4" xfId="1" applyNumberFormat="1" applyFont="1" applyFill="1" applyBorder="1" applyAlignment="1">
      <alignment horizontal="right" wrapText="1"/>
    </xf>
    <xf numFmtId="3" fontId="29" fillId="33" borderId="7" xfId="1" applyNumberFormat="1" applyFont="1" applyFill="1" applyBorder="1" applyAlignment="1">
      <alignment horizontal="center" wrapText="1"/>
    </xf>
    <xf numFmtId="3" fontId="29" fillId="33" borderId="3" xfId="1" quotePrefix="1" applyNumberFormat="1" applyFont="1" applyFill="1" applyBorder="1" applyAlignment="1">
      <alignment horizontal="right" wrapText="1"/>
    </xf>
    <xf numFmtId="3" fontId="27" fillId="33" borderId="3" xfId="1" quotePrefix="1" applyNumberFormat="1" applyFont="1" applyFill="1" applyBorder="1" applyAlignment="1">
      <alignment horizontal="right" wrapText="1"/>
    </xf>
    <xf numFmtId="3" fontId="27" fillId="33" borderId="3" xfId="1" applyNumberFormat="1" applyFont="1" applyFill="1" applyBorder="1" applyAlignment="1">
      <alignment horizontal="center" vertical="top" wrapText="1"/>
    </xf>
    <xf numFmtId="3" fontId="27" fillId="33" borderId="6" xfId="1" quotePrefix="1" applyNumberFormat="1" applyFont="1" applyFill="1" applyBorder="1" applyAlignment="1">
      <alignment horizontal="right" wrapText="1"/>
    </xf>
    <xf numFmtId="3" fontId="29" fillId="33" borderId="2" xfId="1" applyNumberFormat="1" applyFont="1" applyFill="1" applyBorder="1" applyAlignment="1">
      <alignment horizontal="right" wrapText="1"/>
    </xf>
    <xf numFmtId="3" fontId="29" fillId="33" borderId="4" xfId="1" applyNumberFormat="1" applyFont="1" applyFill="1" applyBorder="1" applyAlignment="1">
      <alignment horizontal="right" wrapText="1"/>
    </xf>
    <xf numFmtId="3" fontId="29" fillId="33" borderId="7" xfId="1" quotePrefix="1" applyNumberFormat="1" applyFont="1" applyFill="1" applyBorder="1" applyAlignment="1">
      <alignment horizontal="right" wrapText="1"/>
    </xf>
    <xf numFmtId="3" fontId="29" fillId="33" borderId="6" xfId="1" quotePrefix="1" applyNumberFormat="1" applyFont="1" applyFill="1" applyBorder="1" applyAlignment="1">
      <alignment horizontal="right" wrapText="1"/>
    </xf>
    <xf numFmtId="3" fontId="29" fillId="33" borderId="69" xfId="1" applyNumberFormat="1" applyFont="1" applyFill="1" applyBorder="1" applyAlignment="1">
      <alignment horizontal="right" wrapText="1"/>
    </xf>
    <xf numFmtId="3" fontId="29" fillId="33" borderId="68" xfId="1" applyNumberFormat="1" applyFont="1" applyFill="1" applyBorder="1" applyAlignment="1">
      <alignment horizontal="right" wrapText="1"/>
    </xf>
    <xf numFmtId="0" fontId="29" fillId="33" borderId="68" xfId="1" applyFont="1" applyFill="1" applyBorder="1" applyAlignment="1">
      <alignment horizontal="right" wrapText="1"/>
    </xf>
    <xf numFmtId="0" fontId="29" fillId="33" borderId="70" xfId="1" applyFont="1" applyFill="1" applyBorder="1" applyAlignment="1">
      <alignment horizontal="right" wrapText="1"/>
    </xf>
    <xf numFmtId="3" fontId="23" fillId="33" borderId="6" xfId="1" applyNumberFormat="1" applyFont="1" applyFill="1" applyBorder="1" applyAlignment="1">
      <alignment horizontal="right" vertical="top" wrapText="1"/>
    </xf>
    <xf numFmtId="0" fontId="14" fillId="0" borderId="1" xfId="0" applyFont="1" applyBorder="1" applyAlignment="1">
      <alignment vertical="center" wrapText="1"/>
    </xf>
    <xf numFmtId="178" fontId="14" fillId="0" borderId="7" xfId="0" applyNumberFormat="1" applyFont="1" applyBorder="1" applyAlignment="1">
      <alignment horizontal="right" vertical="center" wrapText="1"/>
    </xf>
    <xf numFmtId="178" fontId="14" fillId="0" borderId="1" xfId="0" applyNumberFormat="1" applyFont="1" applyBorder="1" applyAlignment="1">
      <alignment horizontal="right" vertical="center" wrapText="1"/>
    </xf>
    <xf numFmtId="0" fontId="14" fillId="0" borderId="63" xfId="0" applyFont="1" applyBorder="1" applyAlignment="1">
      <alignment vertical="center" wrapText="1"/>
    </xf>
    <xf numFmtId="3" fontId="23" fillId="33" borderId="64" xfId="6" applyNumberFormat="1" applyFont="1" applyFill="1" applyBorder="1" applyAlignment="1">
      <alignment horizontal="right" wrapText="1"/>
    </xf>
    <xf numFmtId="3" fontId="23" fillId="33" borderId="2" xfId="6" applyNumberFormat="1" applyFont="1" applyFill="1" applyBorder="1" applyAlignment="1">
      <alignment horizontal="right" wrapText="1"/>
    </xf>
    <xf numFmtId="3" fontId="23" fillId="33" borderId="0" xfId="6" applyNumberFormat="1" applyFont="1" applyFill="1" applyBorder="1" applyAlignment="1">
      <alignment horizontal="right" wrapText="1"/>
    </xf>
    <xf numFmtId="3" fontId="23" fillId="33" borderId="4" xfId="6" applyNumberFormat="1" applyFont="1" applyFill="1" applyBorder="1" applyAlignment="1">
      <alignment horizontal="right" wrapText="1"/>
    </xf>
    <xf numFmtId="170" fontId="21" fillId="0" borderId="63" xfId="2" applyNumberFormat="1" applyBorder="1" applyAlignment="1">
      <alignment horizontal="right" vertical="center" wrapText="1" indent="1"/>
    </xf>
    <xf numFmtId="170" fontId="23" fillId="0" borderId="63" xfId="2" applyNumberFormat="1" applyFont="1" applyBorder="1" applyAlignment="1">
      <alignment horizontal="right" vertical="center" wrapText="1" indent="1"/>
    </xf>
    <xf numFmtId="173" fontId="27" fillId="0" borderId="0" xfId="9" applyNumberFormat="1" applyFont="1" applyBorder="1" applyAlignment="1">
      <alignment horizontal="right" indent="1"/>
    </xf>
    <xf numFmtId="170" fontId="23" fillId="3" borderId="63" xfId="2" applyNumberFormat="1" applyFont="1" applyFill="1" applyBorder="1" applyAlignment="1">
      <alignment horizontal="right" vertical="center" wrapText="1" indent="1"/>
    </xf>
    <xf numFmtId="173" fontId="27" fillId="0" borderId="0" xfId="9" applyNumberFormat="1" applyFont="1" applyBorder="1" applyAlignment="1">
      <alignment horizontal="right" vertical="center" indent="1"/>
    </xf>
    <xf numFmtId="173" fontId="21" fillId="0" borderId="63" xfId="2" applyNumberFormat="1" applyBorder="1" applyAlignment="1">
      <alignment horizontal="right" vertical="center" wrapText="1" indent="1"/>
    </xf>
    <xf numFmtId="173" fontId="23" fillId="0" borderId="63" xfId="2" applyNumberFormat="1" applyFont="1" applyBorder="1" applyAlignment="1">
      <alignment horizontal="right" vertical="center" wrapText="1" indent="1"/>
    </xf>
    <xf numFmtId="172" fontId="21" fillId="0" borderId="69" xfId="2" applyNumberFormat="1" applyBorder="1" applyAlignment="1">
      <alignment vertical="center" wrapText="1"/>
    </xf>
    <xf numFmtId="0" fontId="23" fillId="3" borderId="69" xfId="6" applyFont="1" applyFill="1" applyBorder="1" applyAlignment="1">
      <alignment wrapText="1"/>
    </xf>
    <xf numFmtId="170" fontId="21" fillId="0" borderId="70" xfId="2" applyNumberFormat="1" applyBorder="1" applyAlignment="1">
      <alignment horizontal="right" vertical="center" wrapText="1" indent="1"/>
    </xf>
    <xf numFmtId="170" fontId="21" fillId="3" borderId="70" xfId="2" applyNumberFormat="1" applyFill="1" applyBorder="1" applyAlignment="1">
      <alignment horizontal="right" vertical="center" wrapText="1" indent="1"/>
    </xf>
    <xf numFmtId="173" fontId="21" fillId="0" borderId="70" xfId="2" applyNumberFormat="1" applyBorder="1" applyAlignment="1">
      <alignment horizontal="right" vertical="center" wrapText="1" indent="1"/>
    </xf>
    <xf numFmtId="173" fontId="27" fillId="0" borderId="2" xfId="9" applyNumberFormat="1" applyFont="1" applyBorder="1" applyAlignment="1">
      <alignment horizontal="right" indent="1"/>
    </xf>
    <xf numFmtId="173" fontId="27" fillId="0" borderId="2" xfId="9" applyNumberFormat="1" applyFont="1" applyBorder="1" applyAlignment="1">
      <alignment horizontal="right" vertical="center" indent="1"/>
    </xf>
    <xf numFmtId="0" fontId="34" fillId="33" borderId="70" xfId="6" applyFont="1" applyFill="1" applyBorder="1" applyAlignment="1">
      <alignment horizontal="right" vertical="center" wrapText="1"/>
    </xf>
    <xf numFmtId="3" fontId="23" fillId="33" borderId="4" xfId="6" applyNumberFormat="1" applyFont="1" applyFill="1" applyBorder="1" applyAlignment="1">
      <alignment horizontal="right" vertical="top" wrapText="1"/>
    </xf>
    <xf numFmtId="1" fontId="19" fillId="0" borderId="63" xfId="6" applyNumberFormat="1" applyFont="1" applyBorder="1" applyAlignment="1">
      <alignment horizontal="left" wrapText="1"/>
    </xf>
    <xf numFmtId="1" fontId="0" fillId="0" borderId="63" xfId="0" applyNumberFormat="1" applyBorder="1" applyAlignment="1">
      <alignment horizontal="right"/>
    </xf>
    <xf numFmtId="0" fontId="0" fillId="0" borderId="63" xfId="0" applyBorder="1" applyAlignment="1">
      <alignment horizontal="right"/>
    </xf>
    <xf numFmtId="0" fontId="25" fillId="3" borderId="63" xfId="6" applyFont="1" applyFill="1" applyBorder="1" applyAlignment="1">
      <alignment wrapText="1"/>
    </xf>
    <xf numFmtId="1" fontId="25" fillId="3" borderId="63" xfId="6" applyNumberFormat="1" applyFont="1" applyFill="1" applyBorder="1" applyAlignment="1">
      <alignment horizontal="right" vertical="center"/>
    </xf>
    <xf numFmtId="3" fontId="23" fillId="33" borderId="69" xfId="6" applyNumberFormat="1" applyFont="1" applyFill="1" applyBorder="1" applyAlignment="1">
      <alignment horizontal="right" wrapText="1"/>
    </xf>
    <xf numFmtId="3" fontId="23" fillId="33" borderId="68" xfId="6" applyNumberFormat="1" applyFont="1" applyFill="1" applyBorder="1" applyAlignment="1">
      <alignment horizontal="right" wrapText="1"/>
    </xf>
    <xf numFmtId="3" fontId="23" fillId="33" borderId="70" xfId="6" applyNumberFormat="1" applyFont="1" applyFill="1" applyBorder="1" applyAlignment="1">
      <alignment horizontal="right" wrapText="1"/>
    </xf>
    <xf numFmtId="3" fontId="23" fillId="33" borderId="63" xfId="6" applyNumberFormat="1" applyFont="1" applyFill="1" applyBorder="1" applyAlignment="1">
      <alignment horizontal="right" vertical="top" wrapText="1"/>
    </xf>
    <xf numFmtId="0" fontId="23" fillId="33" borderId="64" xfId="6" applyFont="1" applyFill="1" applyBorder="1" applyAlignment="1">
      <alignment vertical="center" wrapText="1"/>
    </xf>
    <xf numFmtId="0" fontId="23" fillId="33" borderId="2" xfId="6" applyFont="1" applyFill="1" applyBorder="1" applyAlignment="1">
      <alignment vertical="center" wrapText="1"/>
    </xf>
    <xf numFmtId="0" fontId="23" fillId="33" borderId="69" xfId="6" applyFont="1" applyFill="1" applyBorder="1" applyAlignment="1">
      <alignment horizontal="left" wrapText="1"/>
    </xf>
    <xf numFmtId="0" fontId="21" fillId="33" borderId="68" xfId="6" applyFont="1" applyFill="1" applyBorder="1" applyAlignment="1">
      <alignment horizontal="right" wrapText="1"/>
    </xf>
    <xf numFmtId="0" fontId="30" fillId="0" borderId="63" xfId="6" applyFont="1" applyBorder="1" applyAlignment="1">
      <alignment vertical="center" wrapText="1"/>
    </xf>
    <xf numFmtId="43" fontId="30" fillId="0" borderId="63" xfId="96" applyFont="1" applyBorder="1" applyAlignment="1">
      <alignment horizontal="right" vertical="center" indent="1"/>
    </xf>
    <xf numFmtId="0" fontId="30" fillId="0" borderId="63" xfId="6" applyFont="1" applyBorder="1" applyAlignment="1">
      <alignment horizontal="right" vertical="center" indent="1"/>
    </xf>
    <xf numFmtId="1" fontId="30" fillId="0" borderId="63" xfId="6" applyNumberFormat="1" applyFont="1" applyBorder="1" applyAlignment="1">
      <alignment horizontal="right" vertical="center" indent="1"/>
    </xf>
    <xf numFmtId="0" fontId="83" fillId="3" borderId="63" xfId="6" applyFont="1" applyFill="1" applyBorder="1" applyAlignment="1">
      <alignment vertical="center" wrapText="1"/>
    </xf>
    <xf numFmtId="43" fontId="83" fillId="3" borderId="63" xfId="96" applyFont="1" applyFill="1" applyBorder="1" applyAlignment="1">
      <alignment horizontal="right" vertical="center" indent="1"/>
    </xf>
    <xf numFmtId="0" fontId="83" fillId="3" borderId="63" xfId="6" applyFont="1" applyFill="1" applyBorder="1" applyAlignment="1">
      <alignment horizontal="right" vertical="center" indent="1"/>
    </xf>
    <xf numFmtId="0" fontId="23" fillId="33" borderId="69" xfId="6" applyFont="1" applyFill="1" applyBorder="1" applyAlignment="1">
      <alignment horizontal="right" wrapText="1"/>
    </xf>
    <xf numFmtId="0" fontId="23" fillId="33" borderId="70" xfId="6" applyFont="1" applyFill="1" applyBorder="1" applyAlignment="1">
      <alignment horizontal="right" wrapText="1"/>
    </xf>
    <xf numFmtId="0" fontId="23" fillId="33" borderId="63" xfId="6" applyFont="1" applyFill="1" applyBorder="1" applyAlignment="1">
      <alignment horizontal="right" wrapText="1"/>
    </xf>
    <xf numFmtId="0" fontId="21" fillId="33" borderId="63" xfId="6" applyFont="1" applyFill="1" applyBorder="1" applyAlignment="1">
      <alignment horizontal="right" wrapText="1"/>
    </xf>
    <xf numFmtId="174" fontId="83" fillId="3" borderId="63" xfId="6" applyNumberFormat="1" applyFont="1" applyFill="1" applyBorder="1" applyAlignment="1">
      <alignment horizontal="right" vertical="center" indent="1"/>
    </xf>
    <xf numFmtId="174" fontId="82" fillId="3" borderId="63" xfId="6" applyNumberFormat="1" applyFont="1" applyFill="1" applyBorder="1" applyAlignment="1">
      <alignment horizontal="right" vertical="center" indent="1"/>
    </xf>
    <xf numFmtId="0" fontId="159" fillId="33" borderId="64" xfId="6" applyFont="1" applyFill="1" applyBorder="1"/>
    <xf numFmtId="0" fontId="159" fillId="33" borderId="2" xfId="6" applyFont="1" applyFill="1" applyBorder="1"/>
    <xf numFmtId="0" fontId="160" fillId="33" borderId="4" xfId="6" applyFont="1" applyFill="1" applyBorder="1" applyAlignment="1">
      <alignment horizontal="right" wrapText="1"/>
    </xf>
    <xf numFmtId="0" fontId="159" fillId="33" borderId="7" xfId="6" applyFont="1" applyFill="1" applyBorder="1"/>
    <xf numFmtId="0" fontId="160" fillId="33" borderId="6" xfId="6" applyFont="1" applyFill="1" applyBorder="1" applyAlignment="1">
      <alignment horizontal="right"/>
    </xf>
    <xf numFmtId="0" fontId="84" fillId="3" borderId="63" xfId="6" applyFont="1" applyFill="1" applyBorder="1"/>
    <xf numFmtId="175" fontId="85" fillId="3" borderId="70" xfId="6" applyNumberFormat="1" applyFont="1" applyFill="1" applyBorder="1" applyAlignment="1">
      <alignment horizontal="right"/>
    </xf>
    <xf numFmtId="0" fontId="85" fillId="3" borderId="70" xfId="6" applyFont="1" applyFill="1" applyBorder="1" applyAlignment="1">
      <alignment horizontal="right"/>
    </xf>
    <xf numFmtId="0" fontId="37" fillId="0" borderId="63" xfId="6" applyFont="1" applyBorder="1"/>
    <xf numFmtId="175" fontId="37" fillId="0" borderId="70" xfId="6" applyNumberFormat="1" applyFont="1" applyBorder="1" applyAlignment="1">
      <alignment horizontal="right"/>
    </xf>
    <xf numFmtId="0" fontId="37" fillId="0" borderId="70" xfId="6" applyFont="1" applyBorder="1" applyAlignment="1">
      <alignment horizontal="right"/>
    </xf>
    <xf numFmtId="0" fontId="37" fillId="0" borderId="1" xfId="6" applyFont="1" applyBorder="1"/>
    <xf numFmtId="175" fontId="37" fillId="2" borderId="63" xfId="6" quotePrefix="1" applyNumberFormat="1" applyFont="1" applyFill="1" applyBorder="1" applyAlignment="1">
      <alignment horizontal="right"/>
    </xf>
    <xf numFmtId="0" fontId="37" fillId="2" borderId="63" xfId="6" quotePrefix="1" applyFont="1" applyFill="1" applyBorder="1" applyAlignment="1">
      <alignment horizontal="right"/>
    </xf>
    <xf numFmtId="175" fontId="37" fillId="2" borderId="63" xfId="6" applyNumberFormat="1" applyFont="1" applyFill="1" applyBorder="1" applyAlignment="1">
      <alignment horizontal="right"/>
    </xf>
    <xf numFmtId="175" fontId="37" fillId="2" borderId="70" xfId="6" quotePrefix="1" applyNumberFormat="1" applyFont="1" applyFill="1" applyBorder="1" applyAlignment="1">
      <alignment horizontal="right"/>
    </xf>
    <xf numFmtId="0" fontId="37" fillId="2" borderId="70" xfId="6" quotePrefix="1" applyFont="1" applyFill="1" applyBorder="1" applyAlignment="1">
      <alignment horizontal="right"/>
    </xf>
    <xf numFmtId="0" fontId="37" fillId="2" borderId="6" xfId="6" quotePrefix="1" applyFont="1" applyFill="1" applyBorder="1" applyAlignment="1">
      <alignment horizontal="right"/>
    </xf>
    <xf numFmtId="0" fontId="37" fillId="0" borderId="4" xfId="6" applyFont="1" applyBorder="1" applyAlignment="1">
      <alignment horizontal="right"/>
    </xf>
    <xf numFmtId="0" fontId="36" fillId="3" borderId="5" xfId="6" applyFont="1" applyFill="1" applyBorder="1"/>
    <xf numFmtId="175" fontId="37" fillId="3" borderId="0" xfId="6" applyNumberFormat="1" applyFont="1" applyFill="1" applyBorder="1" applyAlignment="1">
      <alignment horizontal="right"/>
    </xf>
    <xf numFmtId="175" fontId="37" fillId="3" borderId="67" xfId="6" applyNumberFormat="1" applyFont="1" applyFill="1" applyBorder="1" applyAlignment="1">
      <alignment horizontal="right"/>
    </xf>
    <xf numFmtId="0" fontId="37" fillId="3" borderId="0" xfId="6" applyFont="1" applyFill="1" applyBorder="1" applyAlignment="1">
      <alignment horizontal="right"/>
    </xf>
    <xf numFmtId="0" fontId="37" fillId="3" borderId="67" xfId="6" applyFont="1" applyFill="1" applyBorder="1" applyAlignment="1">
      <alignment horizontal="right"/>
    </xf>
    <xf numFmtId="0" fontId="36" fillId="3" borderId="63" xfId="6" applyFont="1" applyFill="1" applyBorder="1"/>
    <xf numFmtId="175" fontId="36" fillId="3" borderId="70" xfId="6" applyNumberFormat="1" applyFont="1" applyFill="1" applyBorder="1" applyAlignment="1">
      <alignment horizontal="right"/>
    </xf>
    <xf numFmtId="175" fontId="59" fillId="3" borderId="70" xfId="6" applyNumberFormat="1" applyFont="1" applyFill="1" applyBorder="1" applyAlignment="1">
      <alignment horizontal="right"/>
    </xf>
    <xf numFmtId="0" fontId="59" fillId="3" borderId="70" xfId="6" applyFont="1" applyFill="1" applyBorder="1" applyAlignment="1">
      <alignment horizontal="right"/>
    </xf>
    <xf numFmtId="0" fontId="159" fillId="33" borderId="4" xfId="6" applyFont="1" applyFill="1" applyBorder="1" applyAlignment="1">
      <alignment horizontal="right" wrapText="1"/>
    </xf>
    <xf numFmtId="0" fontId="159" fillId="33" borderId="6" xfId="6" applyFont="1" applyFill="1" applyBorder="1" applyAlignment="1">
      <alignment horizontal="right"/>
    </xf>
    <xf numFmtId="0" fontId="159" fillId="33" borderId="69" xfId="6" applyFont="1" applyFill="1" applyBorder="1" applyAlignment="1">
      <alignment horizontal="right"/>
    </xf>
    <xf numFmtId="0" fontId="159" fillId="33" borderId="70" xfId="6" applyFont="1" applyFill="1" applyBorder="1" applyAlignment="1">
      <alignment horizontal="right"/>
    </xf>
    <xf numFmtId="0" fontId="160" fillId="33" borderId="68" xfId="6" applyFont="1" applyFill="1" applyBorder="1" applyAlignment="1">
      <alignment horizontal="right"/>
    </xf>
    <xf numFmtId="0" fontId="160" fillId="33" borderId="70" xfId="6" applyFont="1" applyFill="1" applyBorder="1" applyAlignment="1">
      <alignment horizontal="right"/>
    </xf>
    <xf numFmtId="0" fontId="159" fillId="33" borderId="67" xfId="6" applyFont="1" applyFill="1" applyBorder="1" applyAlignment="1">
      <alignment horizontal="right"/>
    </xf>
    <xf numFmtId="0" fontId="159" fillId="33" borderId="1" xfId="6" applyFont="1" applyFill="1" applyBorder="1" applyAlignment="1">
      <alignment horizontal="right"/>
    </xf>
    <xf numFmtId="0" fontId="160" fillId="33" borderId="67" xfId="6" applyFont="1" applyFill="1" applyBorder="1" applyAlignment="1">
      <alignment horizontal="right"/>
    </xf>
    <xf numFmtId="0" fontId="160" fillId="33" borderId="1" xfId="6" applyFont="1" applyFill="1" applyBorder="1" applyAlignment="1">
      <alignment horizontal="right"/>
    </xf>
    <xf numFmtId="3" fontId="23" fillId="33" borderId="69" xfId="6" applyNumberFormat="1" applyFont="1" applyFill="1" applyBorder="1" applyAlignment="1">
      <alignment horizontal="left" vertical="top" wrapText="1"/>
    </xf>
    <xf numFmtId="3" fontId="23" fillId="33" borderId="68" xfId="6" applyNumberFormat="1" applyFont="1" applyFill="1" applyBorder="1" applyAlignment="1">
      <alignment horizontal="left" vertical="top" wrapText="1"/>
    </xf>
    <xf numFmtId="3" fontId="23" fillId="33" borderId="70" xfId="6" applyNumberFormat="1" applyFont="1" applyFill="1" applyBorder="1" applyAlignment="1">
      <alignment horizontal="left" vertical="top" wrapText="1"/>
    </xf>
    <xf numFmtId="0" fontId="19" fillId="0" borderId="63" xfId="6" applyFont="1" applyBorder="1" applyAlignment="1">
      <alignment vertical="center" wrapText="1"/>
    </xf>
    <xf numFmtId="3" fontId="19" fillId="0" borderId="63" xfId="6" applyNumberFormat="1" applyFont="1" applyBorder="1" applyAlignment="1">
      <alignment horizontal="right" vertical="center" wrapText="1" indent="1"/>
    </xf>
    <xf numFmtId="0" fontId="19" fillId="0" borderId="63" xfId="6" applyFont="1" applyBorder="1" applyAlignment="1">
      <alignment horizontal="left" vertical="center" wrapText="1" indent="1"/>
    </xf>
    <xf numFmtId="0" fontId="19" fillId="0" borderId="63" xfId="6" applyFont="1" applyBorder="1" applyAlignment="1">
      <alignment horizontal="right" vertical="center" wrapText="1" indent="1"/>
    </xf>
    <xf numFmtId="3" fontId="94" fillId="0" borderId="63" xfId="6" applyNumberFormat="1" applyFont="1" applyBorder="1"/>
    <xf numFmtId="0" fontId="19" fillId="0" borderId="63" xfId="6" applyFont="1" applyBorder="1" applyAlignment="1">
      <alignment horizontal="left" wrapText="1"/>
    </xf>
    <xf numFmtId="3" fontId="23" fillId="33" borderId="68" xfId="6" applyNumberFormat="1" applyFont="1" applyFill="1" applyBorder="1" applyAlignment="1">
      <alignment horizontal="right" vertical="top" wrapText="1"/>
    </xf>
    <xf numFmtId="3" fontId="23" fillId="33" borderId="70" xfId="6" applyNumberFormat="1" applyFont="1" applyFill="1" applyBorder="1" applyAlignment="1">
      <alignment horizontal="right" vertical="top" wrapText="1"/>
    </xf>
    <xf numFmtId="0" fontId="166" fillId="0" borderId="0" xfId="6" applyFont="1"/>
    <xf numFmtId="0" fontId="166" fillId="0" borderId="0" xfId="6" applyFont="1" applyAlignment="1">
      <alignment wrapText="1"/>
    </xf>
    <xf numFmtId="0" fontId="23" fillId="33" borderId="69" xfId="6" applyFont="1" applyFill="1" applyBorder="1" applyAlignment="1">
      <alignment vertical="center" wrapText="1"/>
    </xf>
    <xf numFmtId="0" fontId="23" fillId="33" borderId="70" xfId="6" applyFont="1" applyFill="1" applyBorder="1" applyAlignment="1">
      <alignment horizontal="center" vertical="center" wrapText="1"/>
    </xf>
    <xf numFmtId="0" fontId="14" fillId="0" borderId="63" xfId="6" applyFont="1" applyBorder="1" applyAlignment="1">
      <alignment vertical="center" wrapText="1"/>
    </xf>
    <xf numFmtId="6" fontId="14" fillId="0" borderId="63" xfId="6" applyNumberFormat="1" applyFont="1" applyBorder="1" applyAlignment="1">
      <alignment horizontal="right" vertical="center" wrapText="1"/>
    </xf>
    <xf numFmtId="10" fontId="14" fillId="0" borderId="63" xfId="6" applyNumberFormat="1" applyFont="1" applyBorder="1" applyAlignment="1">
      <alignment horizontal="right" vertical="center"/>
    </xf>
    <xf numFmtId="0" fontId="23" fillId="33" borderId="66" xfId="6" applyFont="1" applyFill="1" applyBorder="1" applyAlignment="1">
      <alignment horizontal="center" vertical="center" wrapText="1"/>
    </xf>
    <xf numFmtId="9" fontId="14" fillId="0" borderId="63" xfId="6" applyNumberFormat="1" applyFont="1" applyBorder="1" applyAlignment="1">
      <alignment horizontal="left" vertical="center" wrapText="1"/>
    </xf>
    <xf numFmtId="0" fontId="14" fillId="0" borderId="63" xfId="6" applyFont="1" applyBorder="1" applyAlignment="1">
      <alignment horizontal="right" vertical="center"/>
    </xf>
    <xf numFmtId="0" fontId="14" fillId="0" borderId="63" xfId="6" applyFont="1" applyBorder="1" applyAlignment="1">
      <alignment vertical="top" wrapText="1"/>
    </xf>
    <xf numFmtId="0" fontId="14" fillId="0" borderId="63" xfId="6" applyFont="1" applyBorder="1" applyAlignment="1">
      <alignment horizontal="center" vertical="top" wrapText="1"/>
    </xf>
    <xf numFmtId="3" fontId="14" fillId="0" borderId="63" xfId="6" applyNumberFormat="1" applyFont="1" applyBorder="1" applyAlignment="1">
      <alignment horizontal="right" vertical="center" wrapText="1"/>
    </xf>
    <xf numFmtId="0" fontId="14" fillId="0" borderId="63" xfId="6" applyFont="1" applyBorder="1" applyAlignment="1">
      <alignment horizontal="left" vertical="center" wrapText="1"/>
    </xf>
    <xf numFmtId="172" fontId="23" fillId="3" borderId="5" xfId="10" applyNumberFormat="1" applyFont="1" applyFill="1" applyBorder="1" applyAlignment="1">
      <alignment horizontal="right" vertical="center" wrapText="1"/>
    </xf>
    <xf numFmtId="169" fontId="23" fillId="33" borderId="7" xfId="0" quotePrefix="1" applyNumberFormat="1" applyFont="1" applyFill="1" applyBorder="1" applyAlignment="1">
      <alignment horizontal="right" wrapText="1"/>
    </xf>
    <xf numFmtId="49" fontId="21" fillId="3" borderId="0" xfId="10" applyNumberFormat="1" applyFont="1" applyFill="1" applyBorder="1" applyAlignment="1">
      <alignment horizontal="center" wrapText="1"/>
    </xf>
    <xf numFmtId="172" fontId="21" fillId="0" borderId="2" xfId="10" applyNumberFormat="1" applyFont="1" applyBorder="1" applyAlignment="1">
      <alignment horizontal="left" vertical="center" wrapText="1"/>
    </xf>
    <xf numFmtId="49" fontId="21" fillId="0" borderId="0" xfId="10" applyNumberFormat="1" applyFont="1" applyBorder="1" applyAlignment="1">
      <alignment horizontal="center" wrapText="1"/>
    </xf>
    <xf numFmtId="172" fontId="23" fillId="0" borderId="0" xfId="10" applyNumberFormat="1" applyFont="1" applyBorder="1" applyAlignment="1">
      <alignment horizontal="right" vertical="center" wrapText="1"/>
    </xf>
    <xf numFmtId="172" fontId="21" fillId="0" borderId="4" xfId="10" applyNumberFormat="1" applyFont="1" applyBorder="1" applyAlignment="1">
      <alignment horizontal="right" vertical="center" wrapText="1"/>
    </xf>
    <xf numFmtId="172" fontId="23" fillId="3" borderId="2" xfId="10" applyNumberFormat="1" applyFont="1" applyFill="1" applyBorder="1" applyAlignment="1">
      <alignment horizontal="left" vertical="center"/>
    </xf>
    <xf numFmtId="172" fontId="23" fillId="3" borderId="0" xfId="10" applyNumberFormat="1" applyFont="1" applyFill="1" applyBorder="1" applyAlignment="1">
      <alignment horizontal="center" vertical="center" wrapText="1"/>
    </xf>
    <xf numFmtId="172" fontId="21" fillId="3" borderId="4" xfId="10" applyNumberFormat="1" applyFont="1" applyFill="1" applyBorder="1" applyAlignment="1">
      <alignment horizontal="center" vertical="center" wrapText="1"/>
    </xf>
    <xf numFmtId="172" fontId="23" fillId="3" borderId="2" xfId="10" applyNumberFormat="1" applyFont="1" applyFill="1" applyBorder="1" applyAlignment="1">
      <alignment horizontal="left" vertical="center" wrapText="1"/>
    </xf>
    <xf numFmtId="172" fontId="23" fillId="3" borderId="69" xfId="10" applyNumberFormat="1" applyFont="1" applyFill="1" applyBorder="1" applyAlignment="1">
      <alignment horizontal="left" vertical="center" wrapText="1"/>
    </xf>
    <xf numFmtId="49" fontId="21" fillId="3" borderId="68" xfId="10" applyNumberFormat="1" applyFont="1" applyFill="1" applyBorder="1" applyAlignment="1">
      <alignment horizontal="center" wrapText="1"/>
    </xf>
    <xf numFmtId="172" fontId="23" fillId="3" borderId="68" xfId="10" applyNumberFormat="1" applyFont="1" applyFill="1" applyBorder="1" applyAlignment="1">
      <alignment horizontal="right" vertical="center" wrapText="1"/>
    </xf>
    <xf numFmtId="172" fontId="23" fillId="3" borderId="63" xfId="10" applyNumberFormat="1" applyFont="1" applyFill="1" applyBorder="1" applyAlignment="1">
      <alignment horizontal="right" vertical="center" wrapText="1"/>
    </xf>
    <xf numFmtId="172" fontId="23" fillId="3" borderId="70" xfId="10" applyNumberFormat="1" applyFont="1" applyFill="1" applyBorder="1" applyAlignment="1">
      <alignment horizontal="center" vertical="center" wrapText="1"/>
    </xf>
    <xf numFmtId="172" fontId="23" fillId="3" borderId="5" xfId="10" applyNumberFormat="1" applyFont="1" applyFill="1" applyBorder="1" applyAlignment="1">
      <alignment horizontal="center" vertical="center" wrapText="1"/>
    </xf>
    <xf numFmtId="172" fontId="23" fillId="3" borderId="63" xfId="10" applyNumberFormat="1" applyFont="1" applyFill="1" applyBorder="1" applyAlignment="1">
      <alignment horizontal="center" vertical="center" wrapText="1"/>
    </xf>
    <xf numFmtId="172" fontId="23" fillId="0" borderId="2" xfId="10" applyNumberFormat="1" applyFont="1" applyBorder="1" applyAlignment="1">
      <alignment horizontal="right" vertical="center" wrapText="1"/>
    </xf>
    <xf numFmtId="172" fontId="23" fillId="3" borderId="2" xfId="10" applyNumberFormat="1" applyFont="1" applyFill="1" applyBorder="1" applyAlignment="1">
      <alignment horizontal="center" vertical="center" wrapText="1"/>
    </xf>
    <xf numFmtId="172" fontId="23" fillId="3" borderId="69" xfId="10" applyNumberFormat="1" applyFont="1" applyFill="1" applyBorder="1" applyAlignment="1">
      <alignment horizontal="center" vertical="center" wrapText="1"/>
    </xf>
    <xf numFmtId="172" fontId="23" fillId="3" borderId="69" xfId="10" applyNumberFormat="1" applyFont="1" applyFill="1" applyBorder="1" applyAlignment="1">
      <alignment horizontal="right" vertical="center" wrapText="1"/>
    </xf>
    <xf numFmtId="3" fontId="21" fillId="33" borderId="63" xfId="17" applyNumberFormat="1" applyFont="1" applyFill="1" applyBorder="1" applyAlignment="1">
      <alignment horizontal="center" vertical="top" wrapText="1"/>
    </xf>
    <xf numFmtId="3" fontId="23" fillId="33" borderId="63" xfId="17" applyNumberFormat="1" applyFont="1" applyFill="1" applyBorder="1" applyAlignment="1">
      <alignment horizontal="center" vertical="top" wrapText="1"/>
    </xf>
    <xf numFmtId="3" fontId="23" fillId="33" borderId="1" xfId="17" applyNumberFormat="1" applyFont="1" applyFill="1" applyBorder="1" applyAlignment="1">
      <alignment horizontal="right" wrapText="1"/>
    </xf>
    <xf numFmtId="3" fontId="23" fillId="33" borderId="5" xfId="17" applyNumberFormat="1" applyFont="1" applyFill="1" applyBorder="1" applyAlignment="1">
      <alignment horizontal="right" wrapText="1"/>
    </xf>
    <xf numFmtId="3" fontId="23" fillId="33" borderId="70" xfId="17" applyNumberFormat="1" applyFont="1" applyFill="1" applyBorder="1" applyAlignment="1">
      <alignment horizontal="right" vertical="top" wrapText="1"/>
    </xf>
    <xf numFmtId="3" fontId="23" fillId="33" borderId="63" xfId="17" applyNumberFormat="1" applyFont="1" applyFill="1" applyBorder="1" applyAlignment="1">
      <alignment horizontal="right" vertical="top" wrapText="1"/>
    </xf>
    <xf numFmtId="172" fontId="29" fillId="0" borderId="5" xfId="9" applyNumberFormat="1" applyFont="1" applyBorder="1" applyAlignment="1">
      <alignment horizontal="right" vertical="center" wrapText="1"/>
    </xf>
    <xf numFmtId="3" fontId="23" fillId="33" borderId="67" xfId="17" applyNumberFormat="1" applyFont="1" applyFill="1" applyBorder="1" applyAlignment="1">
      <alignment horizontal="right" wrapText="1"/>
    </xf>
    <xf numFmtId="3" fontId="29" fillId="33" borderId="5" xfId="17" applyNumberFormat="1" applyFont="1" applyFill="1" applyBorder="1" applyAlignment="1">
      <alignment horizontal="right" wrapText="1"/>
    </xf>
    <xf numFmtId="3" fontId="29" fillId="33" borderId="1" xfId="17" applyNumberFormat="1" applyFont="1" applyFill="1" applyBorder="1" applyAlignment="1">
      <alignment horizontal="right" wrapText="1"/>
    </xf>
    <xf numFmtId="3" fontId="27" fillId="33" borderId="67" xfId="17" applyNumberFormat="1" applyFont="1" applyFill="1" applyBorder="1" applyAlignment="1">
      <alignment horizontal="right" vertical="top" wrapText="1"/>
    </xf>
    <xf numFmtId="3" fontId="27" fillId="33" borderId="63" xfId="17" applyNumberFormat="1" applyFont="1" applyFill="1" applyBorder="1" applyAlignment="1">
      <alignment horizontal="right" vertical="top" wrapText="1"/>
    </xf>
    <xf numFmtId="3" fontId="21" fillId="33" borderId="63" xfId="17" applyNumberFormat="1" applyFont="1" applyFill="1" applyBorder="1" applyAlignment="1">
      <alignment horizontal="right" vertical="top" wrapText="1"/>
    </xf>
    <xf numFmtId="3" fontId="29" fillId="33" borderId="63" xfId="17" applyNumberFormat="1" applyFont="1" applyFill="1" applyBorder="1" applyAlignment="1">
      <alignment horizontal="right" vertical="top" wrapText="1"/>
    </xf>
    <xf numFmtId="3" fontId="23" fillId="33" borderId="64" xfId="17" applyNumberFormat="1" applyFont="1" applyFill="1" applyBorder="1" applyAlignment="1">
      <alignment horizontal="center" vertical="top" wrapText="1"/>
    </xf>
    <xf numFmtId="3" fontId="23" fillId="33" borderId="2" xfId="17" applyNumberFormat="1" applyFont="1" applyFill="1" applyBorder="1" applyAlignment="1">
      <alignment horizontal="center" vertical="top" wrapText="1"/>
    </xf>
    <xf numFmtId="3" fontId="23" fillId="33" borderId="7" xfId="17" applyNumberFormat="1" applyFont="1" applyFill="1" applyBorder="1" applyAlignment="1">
      <alignment horizontal="center" vertical="top" wrapText="1"/>
    </xf>
    <xf numFmtId="172" fontId="29" fillId="0" borderId="63" xfId="10" applyNumberFormat="1" applyFont="1" applyBorder="1" applyAlignment="1">
      <alignment horizontal="left" vertical="center" wrapText="1"/>
    </xf>
    <xf numFmtId="172" fontId="29" fillId="0" borderId="63" xfId="10" applyNumberFormat="1" applyFont="1" applyBorder="1" applyAlignment="1">
      <alignment horizontal="center" vertical="center" wrapText="1"/>
    </xf>
    <xf numFmtId="172" fontId="29" fillId="0" borderId="63" xfId="10" applyNumberFormat="1" applyFont="1" applyBorder="1" applyAlignment="1">
      <alignment horizontal="right" vertical="center" wrapText="1"/>
    </xf>
    <xf numFmtId="172" fontId="27" fillId="0" borderId="63" xfId="10" applyNumberFormat="1" applyFont="1" applyBorder="1" applyAlignment="1">
      <alignment horizontal="right" vertical="center" wrapText="1"/>
    </xf>
    <xf numFmtId="168" fontId="44" fillId="0" borderId="63" xfId="10" applyNumberFormat="1" applyFont="1" applyBorder="1" applyAlignment="1">
      <alignment wrapText="1"/>
    </xf>
    <xf numFmtId="172" fontId="29" fillId="0" borderId="69" xfId="10" applyNumberFormat="1" applyFont="1" applyBorder="1" applyAlignment="1">
      <alignment horizontal="right" vertical="center" wrapText="1"/>
    </xf>
    <xf numFmtId="3" fontId="21" fillId="33" borderId="70" xfId="17" applyNumberFormat="1" applyFont="1" applyFill="1" applyBorder="1" applyAlignment="1">
      <alignment horizontal="center" vertical="top" wrapText="1"/>
    </xf>
    <xf numFmtId="3" fontId="23" fillId="33" borderId="1" xfId="17" applyNumberFormat="1" applyFont="1" applyFill="1" applyBorder="1" applyAlignment="1">
      <alignment horizontal="right" vertical="top" wrapText="1"/>
    </xf>
    <xf numFmtId="3" fontId="21" fillId="33" borderId="1" xfId="17" applyNumberFormat="1" applyFont="1" applyFill="1" applyBorder="1" applyAlignment="1">
      <alignment horizontal="right" vertical="top" wrapText="1"/>
    </xf>
    <xf numFmtId="3" fontId="23" fillId="33" borderId="67" xfId="17" applyNumberFormat="1" applyFont="1" applyFill="1" applyBorder="1" applyAlignment="1">
      <alignment horizontal="right" vertical="top" wrapText="1"/>
    </xf>
    <xf numFmtId="3" fontId="21" fillId="33" borderId="67" xfId="17" applyNumberFormat="1" applyFont="1" applyFill="1" applyBorder="1" applyAlignment="1">
      <alignment horizontal="right" wrapText="1"/>
    </xf>
    <xf numFmtId="3" fontId="23" fillId="33" borderId="1" xfId="17" applyNumberFormat="1" applyFont="1" applyFill="1" applyBorder="1" applyAlignment="1">
      <alignment horizontal="center" vertical="top" wrapText="1"/>
    </xf>
    <xf numFmtId="3" fontId="23" fillId="33" borderId="67" xfId="17" applyNumberFormat="1" applyFont="1" applyFill="1" applyBorder="1" applyAlignment="1">
      <alignment horizontal="center" vertical="top" wrapText="1"/>
    </xf>
    <xf numFmtId="172" fontId="17" fillId="0" borderId="63" xfId="10" applyNumberFormat="1" applyFont="1" applyBorder="1" applyAlignment="1">
      <alignment vertical="center" wrapText="1"/>
    </xf>
    <xf numFmtId="172" fontId="17" fillId="0" borderId="63" xfId="10" applyNumberFormat="1" applyFont="1" applyBorder="1" applyAlignment="1">
      <alignment horizontal="right" vertical="center" wrapText="1"/>
    </xf>
    <xf numFmtId="172" fontId="17" fillId="0" borderId="63" xfId="9" applyNumberFormat="1" applyFont="1" applyBorder="1" applyAlignment="1">
      <alignment horizontal="right" vertical="center" wrapText="1"/>
    </xf>
    <xf numFmtId="172" fontId="49" fillId="0" borderId="63" xfId="10" applyNumberFormat="1" applyFont="1" applyBorder="1" applyAlignment="1">
      <alignment horizontal="right" vertical="center" wrapText="1"/>
    </xf>
    <xf numFmtId="172" fontId="17" fillId="0" borderId="0" xfId="9" applyNumberFormat="1" applyFont="1" applyBorder="1" applyAlignment="1">
      <alignment horizontal="right" vertical="center" wrapText="1"/>
    </xf>
    <xf numFmtId="172" fontId="17" fillId="0" borderId="63" xfId="10" applyNumberFormat="1" applyFont="1" applyBorder="1" applyAlignment="1">
      <alignment horizontal="left" vertical="center" wrapText="1"/>
    </xf>
    <xf numFmtId="172" fontId="49" fillId="3" borderId="63" xfId="10" applyNumberFormat="1" applyFont="1" applyFill="1" applyBorder="1" applyAlignment="1">
      <alignment horizontal="left" vertical="center"/>
    </xf>
    <xf numFmtId="172" fontId="49" fillId="3" borderId="63" xfId="10" applyNumberFormat="1" applyFont="1" applyFill="1" applyBorder="1" applyAlignment="1">
      <alignment horizontal="left" vertical="center" wrapText="1"/>
    </xf>
    <xf numFmtId="172" fontId="48" fillId="0" borderId="63" xfId="10" applyNumberFormat="1" applyFont="1" applyBorder="1" applyAlignment="1">
      <alignment horizontal="right" vertical="center" wrapText="1"/>
    </xf>
    <xf numFmtId="172" fontId="49" fillId="3" borderId="63" xfId="10" applyNumberFormat="1" applyFont="1" applyFill="1" applyBorder="1" applyAlignment="1">
      <alignment horizontal="right" vertical="center" wrapText="1"/>
    </xf>
    <xf numFmtId="172" fontId="49" fillId="28" borderId="63" xfId="10" applyNumberFormat="1" applyFont="1" applyFill="1" applyBorder="1" applyAlignment="1">
      <alignment horizontal="left" vertical="center" wrapText="1"/>
    </xf>
    <xf numFmtId="172" fontId="49" fillId="28" borderId="63" xfId="10" applyNumberFormat="1" applyFont="1" applyFill="1" applyBorder="1" applyAlignment="1">
      <alignment horizontal="right" vertical="center" wrapText="1"/>
    </xf>
    <xf numFmtId="168" fontId="50" fillId="0" borderId="2" xfId="10" applyNumberFormat="1" applyFont="1" applyBorder="1" applyAlignment="1">
      <alignment horizontal="left" vertical="center" wrapText="1"/>
    </xf>
    <xf numFmtId="172" fontId="49" fillId="0" borderId="0" xfId="10" applyNumberFormat="1" applyFont="1" applyBorder="1" applyAlignment="1">
      <alignment horizontal="right" vertical="center" wrapText="1"/>
    </xf>
    <xf numFmtId="172" fontId="48" fillId="0" borderId="0" xfId="10" applyNumberFormat="1" applyFont="1" applyBorder="1" applyAlignment="1">
      <alignment horizontal="right" vertical="center" wrapText="1"/>
    </xf>
    <xf numFmtId="172" fontId="17" fillId="0" borderId="0" xfId="10" applyNumberFormat="1" applyFont="1" applyBorder="1" applyAlignment="1">
      <alignment horizontal="right" vertical="center" wrapText="1"/>
    </xf>
    <xf numFmtId="172" fontId="48" fillId="0" borderId="6" xfId="10" applyNumberFormat="1" applyFont="1" applyBorder="1" applyAlignment="1">
      <alignment horizontal="right" vertical="center" wrapText="1"/>
    </xf>
    <xf numFmtId="172" fontId="17" fillId="28" borderId="63" xfId="10" applyNumberFormat="1" applyFont="1" applyFill="1" applyBorder="1" applyAlignment="1">
      <alignment horizontal="right" vertical="center" wrapText="1"/>
    </xf>
    <xf numFmtId="3" fontId="23" fillId="33" borderId="63" xfId="11" applyNumberFormat="1" applyFont="1" applyFill="1" applyBorder="1" applyAlignment="1">
      <alignment horizontal="right" vertical="top" wrapText="1"/>
    </xf>
    <xf numFmtId="3" fontId="23" fillId="33" borderId="1" xfId="11" applyNumberFormat="1" applyFont="1" applyFill="1" applyBorder="1" applyAlignment="1">
      <alignment horizontal="left" vertical="top" wrapText="1"/>
    </xf>
    <xf numFmtId="3" fontId="23" fillId="33" borderId="1" xfId="11" applyNumberFormat="1" applyFont="1" applyFill="1" applyBorder="1" applyAlignment="1">
      <alignment horizontal="right" vertical="top" wrapText="1"/>
    </xf>
    <xf numFmtId="3" fontId="23" fillId="33" borderId="67" xfId="11" applyNumberFormat="1" applyFont="1" applyFill="1" applyBorder="1" applyAlignment="1">
      <alignment horizontal="left" wrapText="1"/>
    </xf>
    <xf numFmtId="3" fontId="23" fillId="33" borderId="67" xfId="11" applyNumberFormat="1" applyFont="1" applyFill="1" applyBorder="1" applyAlignment="1">
      <alignment horizontal="right" wrapText="1"/>
    </xf>
    <xf numFmtId="3" fontId="21" fillId="33" borderId="0" xfId="19" applyNumberFormat="1" applyFont="1" applyFill="1" applyAlignment="1">
      <alignment horizontal="center" vertical="top" wrapText="1"/>
    </xf>
    <xf numFmtId="3" fontId="23" fillId="33" borderId="0" xfId="19" applyNumberFormat="1" applyFont="1" applyFill="1" applyAlignment="1">
      <alignment horizontal="center" vertical="top" wrapText="1"/>
    </xf>
    <xf numFmtId="3" fontId="23" fillId="33" borderId="0" xfId="19" applyNumberFormat="1" applyFont="1" applyFill="1" applyAlignment="1">
      <alignment horizontal="left" wrapText="1"/>
    </xf>
    <xf numFmtId="3" fontId="23" fillId="33" borderId="0" xfId="19" applyNumberFormat="1" applyFont="1" applyFill="1" applyAlignment="1">
      <alignment horizontal="right" wrapText="1"/>
    </xf>
    <xf numFmtId="3" fontId="21" fillId="33" borderId="0" xfId="19" applyNumberFormat="1" applyFont="1" applyFill="1" applyAlignment="1">
      <alignment horizontal="right" wrapText="1"/>
    </xf>
    <xf numFmtId="3" fontId="23" fillId="33" borderId="0" xfId="19" applyNumberFormat="1" applyFont="1" applyFill="1" applyAlignment="1">
      <alignment horizontal="left" vertical="top" wrapText="1"/>
    </xf>
    <xf numFmtId="3" fontId="23" fillId="33" borderId="0" xfId="19" applyNumberFormat="1" applyFont="1" applyFill="1" applyAlignment="1">
      <alignment horizontal="right" vertical="center" wrapText="1"/>
    </xf>
    <xf numFmtId="3" fontId="23" fillId="33" borderId="64" xfId="19" applyNumberFormat="1" applyFont="1" applyFill="1" applyBorder="1" applyAlignment="1">
      <alignment horizontal="center" vertical="top" wrapText="1"/>
    </xf>
    <xf numFmtId="3" fontId="21" fillId="33" borderId="66" xfId="19" applyNumberFormat="1" applyFont="1" applyFill="1" applyBorder="1" applyAlignment="1">
      <alignment horizontal="right" vertical="top" wrapText="1"/>
    </xf>
    <xf numFmtId="3" fontId="23" fillId="33" borderId="2" xfId="19" applyNumberFormat="1" applyFont="1" applyFill="1" applyBorder="1" applyAlignment="1">
      <alignment horizontal="center" vertical="top" wrapText="1"/>
    </xf>
    <xf numFmtId="3" fontId="21" fillId="33" borderId="4" xfId="19" applyNumberFormat="1" applyFont="1" applyFill="1" applyBorder="1" applyAlignment="1">
      <alignment horizontal="right" vertical="top" wrapText="1"/>
    </xf>
    <xf numFmtId="173" fontId="43" fillId="3" borderId="63" xfId="10" applyNumberFormat="1" applyFont="1" applyFill="1" applyBorder="1" applyAlignment="1">
      <alignment wrapText="1"/>
    </xf>
    <xf numFmtId="172" fontId="29" fillId="0" borderId="0" xfId="9" applyNumberFormat="1" applyFont="1" applyBorder="1" applyAlignment="1">
      <alignment horizontal="right" vertical="center" wrapText="1"/>
    </xf>
    <xf numFmtId="173" fontId="46" fillId="0" borderId="63" xfId="10" applyNumberFormat="1" applyFont="1" applyBorder="1" applyAlignment="1">
      <alignment horizontal="left" wrapText="1" indent="1"/>
    </xf>
    <xf numFmtId="173" fontId="46" fillId="0" borderId="63" xfId="10" applyNumberFormat="1" applyFont="1" applyBorder="1" applyAlignment="1">
      <alignment horizontal="center" wrapText="1"/>
    </xf>
    <xf numFmtId="172" fontId="23" fillId="0" borderId="63" xfId="10" applyNumberFormat="1" applyFont="1" applyBorder="1" applyAlignment="1">
      <alignment horizontal="right" vertical="center" wrapText="1"/>
    </xf>
    <xf numFmtId="172" fontId="21" fillId="0" borderId="63" xfId="10" applyNumberFormat="1" applyFont="1" applyBorder="1" applyAlignment="1">
      <alignment horizontal="right" vertical="center" wrapText="1"/>
    </xf>
    <xf numFmtId="173" fontId="46" fillId="5" borderId="63" xfId="10" applyNumberFormat="1" applyFont="1" applyFill="1" applyBorder="1" applyAlignment="1">
      <alignment horizontal="center" vertical="top" wrapText="1"/>
    </xf>
    <xf numFmtId="173" fontId="43" fillId="5" borderId="63" xfId="10" applyNumberFormat="1" applyFont="1" applyFill="1" applyBorder="1" applyAlignment="1">
      <alignment horizontal="center" vertical="top" wrapText="1"/>
    </xf>
    <xf numFmtId="172" fontId="21" fillId="5" borderId="63" xfId="10" applyNumberFormat="1" applyFont="1" applyFill="1" applyBorder="1" applyAlignment="1">
      <alignment horizontal="right" vertical="center" wrapText="1"/>
    </xf>
    <xf numFmtId="173" fontId="43" fillId="3" borderId="63" xfId="10" applyNumberFormat="1" applyFont="1" applyFill="1" applyBorder="1" applyAlignment="1">
      <alignment horizontal="left" vertical="center" wrapText="1"/>
    </xf>
    <xf numFmtId="173" fontId="43" fillId="3" borderId="63" xfId="10" applyNumberFormat="1" applyFont="1" applyFill="1" applyBorder="1" applyAlignment="1">
      <alignment horizontal="center" vertical="center" wrapText="1"/>
    </xf>
    <xf numFmtId="172" fontId="21" fillId="3" borderId="63" xfId="10" applyNumberFormat="1" applyFont="1" applyFill="1" applyBorder="1" applyAlignment="1">
      <alignment horizontal="right" vertical="center" wrapText="1"/>
    </xf>
    <xf numFmtId="173" fontId="46" fillId="3" borderId="63" xfId="10" applyNumberFormat="1" applyFont="1" applyFill="1" applyBorder="1" applyAlignment="1">
      <alignment horizontal="center" vertical="top" wrapText="1"/>
    </xf>
    <xf numFmtId="172" fontId="29" fillId="3" borderId="0" xfId="9" applyNumberFormat="1" applyFont="1" applyFill="1" applyBorder="1" applyAlignment="1">
      <alignment horizontal="right" vertical="center" wrapText="1"/>
    </xf>
    <xf numFmtId="172" fontId="46" fillId="0" borderId="1" xfId="10" applyNumberFormat="1" applyFont="1" applyBorder="1" applyAlignment="1">
      <alignment horizontal="center" wrapText="1"/>
    </xf>
    <xf numFmtId="172" fontId="46" fillId="0" borderId="1" xfId="10" applyNumberFormat="1" applyFont="1" applyBorder="1" applyAlignment="1">
      <alignment horizontal="right" wrapText="1"/>
    </xf>
    <xf numFmtId="3" fontId="23" fillId="33" borderId="65" xfId="19" applyNumberFormat="1" applyFont="1" applyFill="1" applyBorder="1" applyAlignment="1">
      <alignment horizontal="right" wrapText="1"/>
    </xf>
    <xf numFmtId="3" fontId="23" fillId="33" borderId="7" xfId="19" applyNumberFormat="1" applyFont="1" applyFill="1" applyBorder="1" applyAlignment="1">
      <alignment horizontal="center" vertical="top" wrapText="1"/>
    </xf>
    <xf numFmtId="3" fontId="23" fillId="33" borderId="3" xfId="19" applyNumberFormat="1" applyFont="1" applyFill="1" applyBorder="1" applyAlignment="1">
      <alignment horizontal="right" vertical="top" wrapText="1"/>
    </xf>
    <xf numFmtId="172" fontId="46" fillId="0" borderId="1" xfId="10" applyNumberFormat="1" applyFont="1" applyBorder="1" applyAlignment="1">
      <alignment wrapText="1"/>
    </xf>
    <xf numFmtId="172" fontId="27" fillId="0" borderId="0" xfId="9" applyNumberFormat="1" applyFont="1" applyBorder="1" applyAlignment="1">
      <alignment horizontal="right" wrapText="1"/>
    </xf>
    <xf numFmtId="172" fontId="21" fillId="0" borderId="1" xfId="10" applyNumberFormat="1" applyFont="1" applyBorder="1" applyAlignment="1">
      <alignment horizontal="right" wrapText="1"/>
    </xf>
    <xf numFmtId="172" fontId="46" fillId="0" borderId="63" xfId="10" applyNumberFormat="1" applyFont="1" applyBorder="1" applyAlignment="1">
      <alignment wrapText="1"/>
    </xf>
    <xf numFmtId="172" fontId="46" fillId="0" borderId="63" xfId="10" applyNumberFormat="1" applyFont="1" applyBorder="1" applyAlignment="1">
      <alignment horizontal="center" wrapText="1"/>
    </xf>
    <xf numFmtId="172" fontId="46" fillId="0" borderId="63" xfId="10" applyNumberFormat="1" applyFont="1" applyBorder="1" applyAlignment="1">
      <alignment horizontal="right" wrapText="1"/>
    </xf>
    <xf numFmtId="172" fontId="21" fillId="0" borderId="63" xfId="10" applyNumberFormat="1" applyFont="1" applyBorder="1" applyAlignment="1">
      <alignment horizontal="right" wrapText="1"/>
    </xf>
    <xf numFmtId="172" fontId="51" fillId="0" borderId="0" xfId="9" applyNumberFormat="1" applyFont="1" applyBorder="1" applyAlignment="1">
      <alignment horizontal="right" wrapText="1"/>
    </xf>
    <xf numFmtId="172" fontId="46" fillId="0" borderId="63" xfId="10" applyNumberFormat="1" applyFont="1" applyBorder="1" applyAlignment="1">
      <alignment horizontal="right" vertical="center" wrapText="1"/>
    </xf>
    <xf numFmtId="172" fontId="21" fillId="0" borderId="63" xfId="9" applyNumberFormat="1" applyFont="1" applyBorder="1" applyAlignment="1">
      <alignment horizontal="right" wrapText="1"/>
    </xf>
    <xf numFmtId="172" fontId="46" fillId="0" borderId="63" xfId="9" applyNumberFormat="1" applyFont="1" applyBorder="1" applyAlignment="1">
      <alignment horizontal="right" wrapText="1"/>
    </xf>
    <xf numFmtId="172" fontId="43" fillId="28" borderId="63" xfId="10" applyNumberFormat="1" applyFont="1" applyFill="1" applyBorder="1" applyAlignment="1">
      <alignment wrapText="1"/>
    </xf>
    <xf numFmtId="172" fontId="43" fillId="28" borderId="63" xfId="10" applyNumberFormat="1" applyFont="1" applyFill="1" applyBorder="1" applyAlignment="1">
      <alignment horizontal="center" wrapText="1"/>
    </xf>
    <xf numFmtId="172" fontId="43" fillId="28" borderId="63" xfId="10" applyNumberFormat="1" applyFont="1" applyFill="1" applyBorder="1" applyAlignment="1">
      <alignment horizontal="right" vertical="center" wrapText="1"/>
    </xf>
    <xf numFmtId="172" fontId="23" fillId="28" borderId="63" xfId="10" applyNumberFormat="1" applyFont="1" applyFill="1" applyBorder="1" applyAlignment="1">
      <alignment horizontal="right" vertical="center" wrapText="1"/>
    </xf>
    <xf numFmtId="3" fontId="23" fillId="33" borderId="67" xfId="19" applyNumberFormat="1" applyFont="1" applyFill="1" applyBorder="1" applyAlignment="1">
      <alignment horizontal="right" vertical="top" wrapText="1"/>
    </xf>
    <xf numFmtId="3" fontId="23" fillId="33" borderId="5" xfId="19" applyNumberFormat="1" applyFont="1" applyFill="1" applyBorder="1" applyAlignment="1">
      <alignment horizontal="right" vertical="top" wrapText="1"/>
    </xf>
    <xf numFmtId="3" fontId="23" fillId="33" borderId="1" xfId="19" applyNumberFormat="1" applyFont="1" applyFill="1" applyBorder="1" applyAlignment="1">
      <alignment horizontal="right" vertical="top" wrapText="1"/>
    </xf>
    <xf numFmtId="3" fontId="23" fillId="33" borderId="67" xfId="19" applyNumberFormat="1" applyFont="1" applyFill="1" applyBorder="1" applyAlignment="1">
      <alignment horizontal="center" vertical="top" wrapText="1"/>
    </xf>
    <xf numFmtId="3" fontId="23" fillId="33" borderId="5" xfId="19" applyNumberFormat="1" applyFont="1" applyFill="1" applyBorder="1" applyAlignment="1">
      <alignment horizontal="right" wrapText="1"/>
    </xf>
    <xf numFmtId="3" fontId="23" fillId="33" borderId="1" xfId="19" applyNumberFormat="1" applyFont="1" applyFill="1" applyBorder="1" applyAlignment="1">
      <alignment horizontal="right" wrapText="1"/>
    </xf>
    <xf numFmtId="3" fontId="23" fillId="33" borderId="67" xfId="19" applyNumberFormat="1" applyFont="1" applyFill="1" applyBorder="1" applyAlignment="1">
      <alignment horizontal="right" wrapText="1"/>
    </xf>
    <xf numFmtId="3" fontId="23" fillId="33" borderId="66" xfId="19" applyNumberFormat="1" applyFont="1" applyFill="1" applyBorder="1" applyAlignment="1">
      <alignment horizontal="right" wrapText="1"/>
    </xf>
    <xf numFmtId="3" fontId="23" fillId="33" borderId="6" xfId="19" applyNumberFormat="1" applyFont="1" applyFill="1" applyBorder="1" applyAlignment="1">
      <alignment horizontal="right" vertical="top" wrapText="1"/>
    </xf>
    <xf numFmtId="172" fontId="27" fillId="0" borderId="63" xfId="9" applyNumberFormat="1" applyFont="1" applyBorder="1" applyAlignment="1">
      <alignment horizontal="right" wrapText="1"/>
    </xf>
    <xf numFmtId="172" fontId="46" fillId="28" borderId="63" xfId="10" applyNumberFormat="1" applyFont="1" applyFill="1" applyBorder="1" applyAlignment="1">
      <alignment wrapText="1"/>
    </xf>
    <xf numFmtId="172" fontId="46" fillId="28" borderId="63" xfId="10" applyNumberFormat="1" applyFont="1" applyFill="1" applyBorder="1" applyAlignment="1">
      <alignment horizontal="center" wrapText="1"/>
    </xf>
    <xf numFmtId="172" fontId="21" fillId="28" borderId="63" xfId="10" applyNumberFormat="1" applyFont="1" applyFill="1" applyBorder="1" applyAlignment="1">
      <alignment horizontal="right" wrapText="1"/>
    </xf>
    <xf numFmtId="172" fontId="46" fillId="28" borderId="63" xfId="10" applyNumberFormat="1" applyFont="1" applyFill="1" applyBorder="1" applyAlignment="1">
      <alignment horizontal="right" wrapText="1"/>
    </xf>
    <xf numFmtId="3" fontId="25" fillId="33" borderId="64" xfId="12" applyNumberFormat="1" applyFont="1" applyFill="1" applyBorder="1" applyAlignment="1">
      <alignment horizontal="left" vertical="top" wrapText="1"/>
    </xf>
    <xf numFmtId="3" fontId="25" fillId="33" borderId="2" xfId="12" applyNumberFormat="1" applyFont="1" applyFill="1" applyBorder="1" applyAlignment="1">
      <alignment horizontal="left" vertical="top" wrapText="1"/>
    </xf>
    <xf numFmtId="3" fontId="25" fillId="33" borderId="7" xfId="12" applyNumberFormat="1" applyFont="1" applyFill="1" applyBorder="1" applyAlignment="1">
      <alignment horizontal="left" vertical="top" wrapText="1"/>
    </xf>
    <xf numFmtId="0" fontId="14" fillId="0" borderId="1" xfId="12" applyFont="1" applyBorder="1" applyAlignment="1">
      <alignment vertical="center" wrapText="1"/>
    </xf>
    <xf numFmtId="0" fontId="14" fillId="0" borderId="63" xfId="12" applyFont="1" applyBorder="1" applyAlignment="1">
      <alignment vertical="center" wrapText="1"/>
    </xf>
    <xf numFmtId="3" fontId="53" fillId="0" borderId="63" xfId="12" applyNumberFormat="1" applyFont="1" applyBorder="1" applyAlignment="1">
      <alignment horizontal="right" vertical="center" wrapText="1"/>
    </xf>
    <xf numFmtId="3" fontId="25" fillId="33" borderId="67" xfId="12" applyNumberFormat="1" applyFont="1" applyFill="1" applyBorder="1" applyAlignment="1">
      <alignment horizontal="right" vertical="top" wrapText="1"/>
    </xf>
    <xf numFmtId="3" fontId="25" fillId="33" borderId="0" xfId="12" applyNumberFormat="1" applyFont="1" applyFill="1" applyBorder="1" applyAlignment="1">
      <alignment horizontal="right" vertical="top" wrapText="1"/>
    </xf>
    <xf numFmtId="3" fontId="19" fillId="33" borderId="67" xfId="12" applyNumberFormat="1" applyFont="1" applyFill="1" applyBorder="1" applyAlignment="1">
      <alignment horizontal="right" vertical="top" wrapText="1"/>
    </xf>
    <xf numFmtId="3" fontId="19" fillId="33" borderId="4" xfId="12" applyNumberFormat="1" applyFont="1" applyFill="1" applyBorder="1" applyAlignment="1">
      <alignment horizontal="right" vertical="top" wrapText="1"/>
    </xf>
    <xf numFmtId="3" fontId="25" fillId="33" borderId="1" xfId="12" applyNumberFormat="1" applyFont="1" applyFill="1" applyBorder="1" applyAlignment="1">
      <alignment horizontal="right" vertical="top" wrapText="1"/>
    </xf>
    <xf numFmtId="3" fontId="25" fillId="33" borderId="3" xfId="12" applyNumberFormat="1" applyFont="1" applyFill="1" applyBorder="1" applyAlignment="1">
      <alignment horizontal="right" vertical="top" wrapText="1"/>
    </xf>
    <xf numFmtId="3" fontId="19" fillId="33" borderId="1" xfId="12" applyNumberFormat="1" applyFont="1" applyFill="1" applyBorder="1" applyAlignment="1">
      <alignment horizontal="right" vertical="top" wrapText="1"/>
    </xf>
    <xf numFmtId="3" fontId="19" fillId="33" borderId="6" xfId="12" applyNumberFormat="1" applyFont="1" applyFill="1" applyBorder="1" applyAlignment="1">
      <alignment horizontal="right" vertical="top" wrapText="1"/>
    </xf>
    <xf numFmtId="3" fontId="52" fillId="0" borderId="1" xfId="12" applyNumberFormat="1" applyFont="1" applyBorder="1" applyAlignment="1">
      <alignment horizontal="right" vertical="center" wrapText="1"/>
    </xf>
    <xf numFmtId="3" fontId="54" fillId="0" borderId="63" xfId="12" applyNumberFormat="1" applyFont="1" applyBorder="1" applyAlignment="1">
      <alignment horizontal="right" vertical="center" wrapText="1"/>
    </xf>
    <xf numFmtId="3" fontId="25" fillId="33" borderId="69" xfId="6" applyNumberFormat="1" applyFont="1" applyFill="1" applyBorder="1" applyAlignment="1">
      <alignment horizontal="left" vertical="top" wrapText="1"/>
    </xf>
    <xf numFmtId="3" fontId="25" fillId="33" borderId="68" xfId="6" applyNumberFormat="1" applyFont="1" applyFill="1" applyBorder="1" applyAlignment="1">
      <alignment horizontal="left" vertical="top" wrapText="1"/>
    </xf>
    <xf numFmtId="3" fontId="25" fillId="33" borderId="70" xfId="6" applyNumberFormat="1" applyFont="1" applyFill="1" applyBorder="1" applyAlignment="1">
      <alignment horizontal="center" vertical="top" wrapText="1"/>
    </xf>
    <xf numFmtId="49" fontId="14" fillId="0" borderId="63" xfId="6" applyNumberFormat="1" applyFont="1" applyBorder="1" applyAlignment="1">
      <alignment horizontal="center" vertical="center" wrapText="1"/>
    </xf>
    <xf numFmtId="0" fontId="14" fillId="0" borderId="63" xfId="6" applyFont="1" applyBorder="1" applyAlignment="1">
      <alignment vertical="center"/>
    </xf>
    <xf numFmtId="49" fontId="14" fillId="0" borderId="63" xfId="6" applyNumberFormat="1" applyFont="1" applyBorder="1" applyAlignment="1">
      <alignment horizontal="left" vertical="center" wrapText="1" indent="1"/>
    </xf>
    <xf numFmtId="0" fontId="14" fillId="0" borderId="63" xfId="0" applyFont="1" applyBorder="1"/>
    <xf numFmtId="0" fontId="19" fillId="0" borderId="69" xfId="6" applyFont="1" applyBorder="1" applyAlignment="1">
      <alignment horizontal="left" vertical="center" wrapText="1"/>
    </xf>
    <xf numFmtId="0" fontId="14" fillId="0" borderId="63" xfId="0" applyFont="1" applyBorder="1" applyAlignment="1">
      <alignment vertical="center" wrapText="1"/>
    </xf>
    <xf numFmtId="3" fontId="25" fillId="33" borderId="64" xfId="4" applyNumberFormat="1" applyFont="1" applyFill="1" applyBorder="1" applyAlignment="1">
      <alignment horizontal="left" vertical="top" wrapText="1"/>
    </xf>
    <xf numFmtId="3" fontId="25" fillId="33" borderId="7" xfId="4" applyNumberFormat="1" applyFont="1" applyFill="1" applyBorder="1" applyAlignment="1">
      <alignment horizontal="left" vertical="top" wrapText="1"/>
    </xf>
    <xf numFmtId="3" fontId="25" fillId="33" borderId="3" xfId="4" quotePrefix="1" applyNumberFormat="1" applyFont="1" applyFill="1" applyBorder="1" applyAlignment="1">
      <alignment horizontal="right" vertical="center" wrapText="1"/>
    </xf>
    <xf numFmtId="0" fontId="25" fillId="33" borderId="69" xfId="4" applyFont="1" applyFill="1" applyBorder="1" applyAlignment="1">
      <alignment vertical="center" wrapText="1"/>
    </xf>
    <xf numFmtId="0" fontId="146" fillId="33" borderId="70" xfId="4" applyFont="1" applyFill="1" applyBorder="1" applyAlignment="1">
      <alignment horizontal="right" wrapText="1"/>
    </xf>
    <xf numFmtId="0" fontId="14" fillId="0" borderId="63" xfId="4" applyFont="1" applyBorder="1" applyAlignment="1">
      <alignment vertical="center"/>
    </xf>
    <xf numFmtId="3" fontId="19" fillId="0" borderId="63" xfId="4" applyNumberFormat="1" applyFont="1" applyBorder="1" applyAlignment="1">
      <alignment horizontal="right" vertical="center" indent="1"/>
    </xf>
    <xf numFmtId="3" fontId="23" fillId="3" borderId="2" xfId="4" applyNumberFormat="1" applyFont="1" applyFill="1" applyBorder="1" applyAlignment="1">
      <alignment horizontal="left" wrapText="1"/>
    </xf>
    <xf numFmtId="3" fontId="23" fillId="3" borderId="4" xfId="4" applyNumberFormat="1" applyFont="1" applyFill="1" applyBorder="1" applyAlignment="1">
      <alignment horizontal="right" wrapText="1"/>
    </xf>
    <xf numFmtId="0" fontId="21" fillId="0" borderId="63" xfId="4" applyBorder="1" applyAlignment="1">
      <alignment horizontal="left" wrapText="1"/>
    </xf>
    <xf numFmtId="177" fontId="19" fillId="0" borderId="63" xfId="4" applyNumberFormat="1" applyFont="1" applyBorder="1" applyAlignment="1">
      <alignment horizontal="right"/>
    </xf>
    <xf numFmtId="0" fontId="25" fillId="3" borderId="63" xfId="4" applyFont="1" applyFill="1" applyBorder="1" applyAlignment="1">
      <alignment vertical="top" wrapText="1"/>
    </xf>
    <xf numFmtId="177" fontId="25" fillId="3" borderId="63" xfId="4" applyNumberFormat="1" applyFont="1" applyFill="1" applyBorder="1" applyAlignment="1">
      <alignment horizontal="right"/>
    </xf>
    <xf numFmtId="3" fontId="25" fillId="33" borderId="69" xfId="4" applyNumberFormat="1" applyFont="1" applyFill="1" applyBorder="1" applyAlignment="1">
      <alignment horizontal="left" vertical="top" wrapText="1"/>
    </xf>
    <xf numFmtId="3" fontId="25" fillId="33" borderId="70" xfId="4" applyNumberFormat="1" applyFont="1" applyFill="1" applyBorder="1" applyAlignment="1">
      <alignment horizontal="center" vertical="top" wrapText="1"/>
    </xf>
    <xf numFmtId="3" fontId="25" fillId="33" borderId="7" xfId="4" applyNumberFormat="1" applyFont="1" applyFill="1" applyBorder="1" applyAlignment="1">
      <alignment horizontal="right" wrapText="1"/>
    </xf>
    <xf numFmtId="3" fontId="25" fillId="33" borderId="3" xfId="4" applyNumberFormat="1" applyFont="1" applyFill="1" applyBorder="1" applyAlignment="1">
      <alignment horizontal="right" wrapText="1"/>
    </xf>
    <xf numFmtId="3" fontId="25" fillId="33" borderId="69" xfId="4" applyNumberFormat="1" applyFont="1" applyFill="1" applyBorder="1" applyAlignment="1">
      <alignment horizontal="right" wrapText="1"/>
    </xf>
    <xf numFmtId="3" fontId="25" fillId="33" borderId="63" xfId="4" quotePrefix="1" applyNumberFormat="1" applyFont="1" applyFill="1" applyBorder="1" applyAlignment="1">
      <alignment horizontal="right" wrapText="1"/>
    </xf>
    <xf numFmtId="0" fontId="23" fillId="3" borderId="69" xfId="4" applyFont="1" applyFill="1" applyBorder="1" applyAlignment="1">
      <alignment horizontal="left"/>
    </xf>
    <xf numFmtId="0" fontId="23" fillId="3" borderId="68" xfId="4" quotePrefix="1" applyFont="1" applyFill="1" applyBorder="1" applyAlignment="1">
      <alignment horizontal="center"/>
    </xf>
    <xf numFmtId="164" fontId="23" fillId="0" borderId="63" xfId="4" applyNumberFormat="1" applyFont="1" applyBorder="1" applyAlignment="1">
      <alignment horizontal="right"/>
    </xf>
    <xf numFmtId="164" fontId="23" fillId="0" borderId="63" xfId="96" applyNumberFormat="1" applyFont="1" applyBorder="1" applyAlignment="1">
      <alignment horizontal="right"/>
    </xf>
    <xf numFmtId="0" fontId="21" fillId="0" borderId="63" xfId="4" applyBorder="1" applyAlignment="1">
      <alignment horizontal="right"/>
    </xf>
    <xf numFmtId="0" fontId="23" fillId="3" borderId="63" xfId="4" applyFont="1" applyFill="1" applyBorder="1" applyAlignment="1">
      <alignment horizontal="left" wrapText="1"/>
    </xf>
    <xf numFmtId="164" fontId="23" fillId="3" borderId="63" xfId="4" applyNumberFormat="1" applyFont="1" applyFill="1" applyBorder="1" applyAlignment="1">
      <alignment horizontal="right"/>
    </xf>
    <xf numFmtId="164" fontId="21" fillId="3" borderId="63" xfId="96" applyNumberFormat="1" applyFont="1" applyFill="1" applyBorder="1" applyAlignment="1">
      <alignment horizontal="right"/>
    </xf>
    <xf numFmtId="0" fontId="25" fillId="33" borderId="64" xfId="4" applyFont="1" applyFill="1" applyBorder="1" applyAlignment="1">
      <alignment vertical="center" wrapText="1"/>
    </xf>
    <xf numFmtId="169" fontId="25" fillId="33" borderId="66" xfId="4" quotePrefix="1" applyNumberFormat="1" applyFont="1" applyFill="1" applyBorder="1" applyAlignment="1">
      <alignment horizontal="right" vertical="top" wrapText="1"/>
    </xf>
    <xf numFmtId="0" fontId="78" fillId="0" borderId="63" xfId="0" applyFont="1" applyBorder="1" applyAlignment="1">
      <alignment horizontal="left" vertical="center" wrapText="1"/>
    </xf>
    <xf numFmtId="177" fontId="23" fillId="0" borderId="70" xfId="6" applyNumberFormat="1" applyFont="1" applyBorder="1" applyAlignment="1">
      <alignment horizontal="right" vertical="center"/>
    </xf>
    <xf numFmtId="0" fontId="21" fillId="0" borderId="63" xfId="4" applyBorder="1" applyAlignment="1">
      <alignment horizontal="left"/>
    </xf>
    <xf numFmtId="164" fontId="23" fillId="0" borderId="63" xfId="96" applyNumberFormat="1" applyFont="1" applyBorder="1" applyAlignment="1">
      <alignment horizontal="right" wrapText="1"/>
    </xf>
    <xf numFmtId="164" fontId="21" fillId="0" borderId="63" xfId="96" applyNumberFormat="1" applyFont="1" applyBorder="1" applyAlignment="1">
      <alignment horizontal="right"/>
    </xf>
    <xf numFmtId="3" fontId="25" fillId="33" borderId="70" xfId="4" quotePrefix="1" applyNumberFormat="1" applyFont="1" applyFill="1" applyBorder="1" applyAlignment="1">
      <alignment horizontal="right" vertical="center" wrapText="1"/>
    </xf>
    <xf numFmtId="3" fontId="25" fillId="33" borderId="63" xfId="4" quotePrefix="1" applyNumberFormat="1" applyFont="1" applyFill="1" applyBorder="1" applyAlignment="1">
      <alignment horizontal="right" vertical="center" wrapText="1"/>
    </xf>
    <xf numFmtId="3" fontId="25" fillId="33" borderId="63" xfId="4" applyNumberFormat="1" applyFont="1" applyFill="1" applyBorder="1" applyAlignment="1">
      <alignment horizontal="right" vertical="top" wrapText="1"/>
    </xf>
    <xf numFmtId="164" fontId="21" fillId="0" borderId="24" xfId="96" applyNumberFormat="1" applyFont="1" applyBorder="1" applyAlignment="1">
      <alignment horizontal="right" vertical="center"/>
    </xf>
    <xf numFmtId="164" fontId="21" fillId="0" borderId="24" xfId="96" applyNumberFormat="1" applyFont="1" applyBorder="1" applyAlignment="1">
      <alignment horizontal="right"/>
    </xf>
    <xf numFmtId="164" fontId="21" fillId="0" borderId="21" xfId="96" applyNumberFormat="1" applyFont="1" applyFill="1" applyBorder="1" applyAlignment="1">
      <alignment horizontal="right"/>
    </xf>
    <xf numFmtId="0" fontId="21" fillId="0" borderId="48" xfId="4" applyBorder="1" applyAlignment="1">
      <alignment horizontal="right"/>
    </xf>
    <xf numFmtId="164" fontId="21" fillId="3" borderId="50" xfId="96" applyNumberFormat="1" applyFont="1" applyFill="1" applyBorder="1" applyAlignment="1">
      <alignment horizontal="right"/>
    </xf>
    <xf numFmtId="0" fontId="21" fillId="0" borderId="67" xfId="4" applyBorder="1" applyAlignment="1">
      <alignment horizontal="right"/>
    </xf>
    <xf numFmtId="0" fontId="21" fillId="0" borderId="5" xfId="4" applyBorder="1" applyAlignment="1">
      <alignment horizontal="right"/>
    </xf>
    <xf numFmtId="164" fontId="21" fillId="0" borderId="67" xfId="96" applyNumberFormat="1" applyFont="1" applyBorder="1" applyAlignment="1">
      <alignment horizontal="right"/>
    </xf>
    <xf numFmtId="164" fontId="21" fillId="0" borderId="5" xfId="96" applyNumberFormat="1" applyFont="1" applyBorder="1" applyAlignment="1">
      <alignment horizontal="right"/>
    </xf>
    <xf numFmtId="164" fontId="21" fillId="0" borderId="1" xfId="96" applyNumberFormat="1" applyFont="1" applyBorder="1" applyAlignment="1">
      <alignment horizontal="right"/>
    </xf>
    <xf numFmtId="164" fontId="21" fillId="0" borderId="63" xfId="96" applyNumberFormat="1" applyFont="1" applyFill="1" applyBorder="1" applyAlignment="1">
      <alignment horizontal="right"/>
    </xf>
    <xf numFmtId="164" fontId="21" fillId="3" borderId="67" xfId="96" applyNumberFormat="1" applyFont="1" applyFill="1" applyBorder="1" applyAlignment="1">
      <alignment horizontal="right"/>
    </xf>
    <xf numFmtId="173" fontId="29" fillId="33" borderId="3" xfId="9" quotePrefix="1" applyNumberFormat="1" applyFont="1" applyFill="1" applyBorder="1" applyAlignment="1">
      <alignment horizontal="right" wrapText="1"/>
    </xf>
    <xf numFmtId="173" fontId="27" fillId="33" borderId="64" xfId="9" applyNumberFormat="1" applyFont="1" applyFill="1" applyBorder="1" applyAlignment="1">
      <alignment horizontal="right"/>
    </xf>
    <xf numFmtId="185" fontId="27" fillId="33" borderId="65" xfId="9" applyNumberFormat="1" applyFont="1" applyFill="1" applyBorder="1" applyAlignment="1">
      <alignment horizontal="center"/>
    </xf>
    <xf numFmtId="173" fontId="27" fillId="33" borderId="2" xfId="9" applyNumberFormat="1" applyFont="1" applyFill="1" applyBorder="1" applyAlignment="1">
      <alignment horizontal="right"/>
    </xf>
    <xf numFmtId="185" fontId="27" fillId="33" borderId="0" xfId="9" applyNumberFormat="1" applyFont="1" applyFill="1" applyBorder="1" applyAlignment="1">
      <alignment horizontal="center"/>
    </xf>
    <xf numFmtId="173" fontId="29" fillId="33" borderId="0" xfId="9" applyNumberFormat="1" applyFont="1" applyFill="1" applyBorder="1" applyAlignment="1">
      <alignment horizontal="right" wrapText="1"/>
    </xf>
    <xf numFmtId="173" fontId="27" fillId="33" borderId="0" xfId="9" applyNumberFormat="1" applyFont="1" applyFill="1" applyBorder="1" applyAlignment="1">
      <alignment horizontal="right" wrapText="1"/>
    </xf>
    <xf numFmtId="173" fontId="27" fillId="33" borderId="4" xfId="9" applyNumberFormat="1" applyFont="1" applyFill="1" applyBorder="1" applyAlignment="1">
      <alignment horizontal="right" wrapText="1"/>
    </xf>
    <xf numFmtId="173" fontId="29" fillId="33" borderId="7" xfId="9" applyNumberFormat="1" applyFont="1" applyFill="1" applyBorder="1" applyAlignment="1">
      <alignment horizontal="left" wrapText="1"/>
    </xf>
    <xf numFmtId="185" fontId="27" fillId="33" borderId="3" xfId="9" applyNumberFormat="1" applyFont="1" applyFill="1" applyBorder="1" applyAlignment="1">
      <alignment horizontal="center" wrapText="1"/>
    </xf>
    <xf numFmtId="173" fontId="27" fillId="33" borderId="3" xfId="9" quotePrefix="1" applyNumberFormat="1" applyFont="1" applyFill="1" applyBorder="1" applyAlignment="1">
      <alignment horizontal="right" wrapText="1"/>
    </xf>
    <xf numFmtId="173" fontId="27" fillId="33" borderId="6" xfId="9" quotePrefix="1" applyNumberFormat="1" applyFont="1" applyFill="1" applyBorder="1" applyAlignment="1">
      <alignment horizontal="right" wrapText="1"/>
    </xf>
    <xf numFmtId="0" fontId="27" fillId="33" borderId="64" xfId="99" applyFont="1" applyFill="1" applyBorder="1" applyAlignment="1">
      <alignment horizontal="left"/>
    </xf>
    <xf numFmtId="0" fontId="27" fillId="33" borderId="65" xfId="99" applyFont="1" applyFill="1" applyBorder="1" applyAlignment="1">
      <alignment horizontal="left"/>
    </xf>
    <xf numFmtId="0" fontId="27" fillId="33" borderId="2" xfId="99" applyFont="1" applyFill="1" applyBorder="1" applyAlignment="1">
      <alignment horizontal="left"/>
    </xf>
    <xf numFmtId="0" fontId="27" fillId="33" borderId="0" xfId="99" applyFont="1" applyFill="1" applyBorder="1" applyAlignment="1">
      <alignment horizontal="left" wrapText="1"/>
    </xf>
    <xf numFmtId="0" fontId="27" fillId="33" borderId="0" xfId="99" applyFont="1" applyFill="1" applyBorder="1" applyAlignment="1">
      <alignment horizontal="right" wrapText="1"/>
    </xf>
    <xf numFmtId="0" fontId="27" fillId="33" borderId="4" xfId="99" applyFont="1" applyFill="1" applyBorder="1" applyAlignment="1">
      <alignment horizontal="right" wrapText="1"/>
    </xf>
    <xf numFmtId="0" fontId="27" fillId="33" borderId="7" xfId="99" applyFont="1" applyFill="1" applyBorder="1" applyAlignment="1">
      <alignment horizontal="left"/>
    </xf>
    <xf numFmtId="0" fontId="27" fillId="33" borderId="3" xfId="99" applyFont="1" applyFill="1" applyBorder="1" applyAlignment="1">
      <alignment horizontal="center"/>
    </xf>
    <xf numFmtId="0" fontId="27" fillId="33" borderId="3" xfId="99" applyFont="1" applyFill="1" applyBorder="1" applyAlignment="1">
      <alignment horizontal="right"/>
    </xf>
    <xf numFmtId="0" fontId="27" fillId="33" borderId="6" xfId="99" applyFont="1" applyFill="1" applyBorder="1" applyAlignment="1">
      <alignment horizontal="right"/>
    </xf>
    <xf numFmtId="0" fontId="21" fillId="33" borderId="0" xfId="99" applyFont="1" applyFill="1" applyAlignment="1">
      <alignment horizontal="center" vertical="top" wrapText="1"/>
    </xf>
    <xf numFmtId="0" fontId="23" fillId="33" borderId="0" xfId="99" applyFont="1" applyFill="1" applyAlignment="1">
      <alignment horizontal="right" wrapText="1"/>
    </xf>
    <xf numFmtId="0" fontId="21" fillId="33" borderId="0" xfId="99" applyFont="1" applyFill="1" applyAlignment="1">
      <alignment horizontal="right" wrapText="1"/>
    </xf>
    <xf numFmtId="0" fontId="23" fillId="33" borderId="3" xfId="99" applyFont="1" applyFill="1" applyBorder="1" applyAlignment="1">
      <alignment horizontal="right" vertical="top" wrapText="1"/>
    </xf>
    <xf numFmtId="0" fontId="21" fillId="33" borderId="0" xfId="99" applyFont="1" applyFill="1" applyAlignment="1">
      <alignment horizontal="right" vertical="top" wrapText="1"/>
    </xf>
    <xf numFmtId="0" fontId="23" fillId="33" borderId="3" xfId="99" applyFont="1" applyFill="1" applyBorder="1" applyAlignment="1">
      <alignment horizontal="right" wrapText="1"/>
    </xf>
    <xf numFmtId="0" fontId="21" fillId="33" borderId="64" xfId="99" applyFont="1" applyFill="1" applyBorder="1" applyAlignment="1">
      <alignment horizontal="left" vertical="top" wrapText="1"/>
    </xf>
    <xf numFmtId="0" fontId="23" fillId="33" borderId="65" xfId="99" applyFont="1" applyFill="1" applyBorder="1" applyAlignment="1">
      <alignment horizontal="right" vertical="top" wrapText="1"/>
    </xf>
    <xf numFmtId="0" fontId="21" fillId="33" borderId="66" xfId="99" applyFont="1" applyFill="1" applyBorder="1" applyAlignment="1">
      <alignment horizontal="right" vertical="top" wrapText="1"/>
    </xf>
    <xf numFmtId="0" fontId="23" fillId="33" borderId="7" xfId="99" applyFont="1" applyFill="1" applyBorder="1" applyAlignment="1">
      <alignment horizontal="left" vertical="top" wrapText="1"/>
    </xf>
    <xf numFmtId="0" fontId="21" fillId="33" borderId="6" xfId="99" applyFont="1" applyFill="1" applyBorder="1" applyAlignment="1">
      <alignment horizontal="right" vertical="top" wrapText="1"/>
    </xf>
    <xf numFmtId="0" fontId="21" fillId="33" borderId="64" xfId="99" applyFont="1" applyFill="1" applyBorder="1" applyAlignment="1">
      <alignment horizontal="center" vertical="top" wrapText="1"/>
    </xf>
    <xf numFmtId="0" fontId="21" fillId="33" borderId="65" xfId="99" applyFont="1" applyFill="1" applyBorder="1" applyAlignment="1">
      <alignment horizontal="center" vertical="top" wrapText="1"/>
    </xf>
    <xf numFmtId="0" fontId="21" fillId="33" borderId="2" xfId="99" applyFont="1" applyFill="1" applyBorder="1" applyAlignment="1">
      <alignment horizontal="center" vertical="top" wrapText="1"/>
    </xf>
    <xf numFmtId="0" fontId="21" fillId="33" borderId="0" xfId="99" applyFont="1" applyFill="1" applyBorder="1" applyAlignment="1">
      <alignment horizontal="center" vertical="top" wrapText="1"/>
    </xf>
    <xf numFmtId="0" fontId="23" fillId="33" borderId="0" xfId="99" applyFont="1" applyFill="1" applyBorder="1" applyAlignment="1">
      <alignment horizontal="center" wrapText="1"/>
    </xf>
    <xf numFmtId="0" fontId="23" fillId="33" borderId="4" xfId="99" applyFont="1" applyFill="1" applyBorder="1" applyAlignment="1">
      <alignment horizontal="center" wrapText="1"/>
    </xf>
    <xf numFmtId="0" fontId="21" fillId="33" borderId="7" xfId="99" applyFont="1" applyFill="1" applyBorder="1" applyAlignment="1">
      <alignment horizontal="center" vertical="top" wrapText="1"/>
    </xf>
    <xf numFmtId="0" fontId="21" fillId="33" borderId="3" xfId="99" applyFont="1" applyFill="1" applyBorder="1" applyAlignment="1">
      <alignment horizontal="center" wrapText="1"/>
    </xf>
    <xf numFmtId="0" fontId="23" fillId="33" borderId="6" xfId="99" applyFont="1" applyFill="1" applyBorder="1" applyAlignment="1">
      <alignment horizontal="right" wrapText="1"/>
    </xf>
    <xf numFmtId="0" fontId="23" fillId="33" borderId="2" xfId="99" applyFont="1" applyFill="1" applyBorder="1" applyAlignment="1">
      <alignment horizontal="right" vertical="top" wrapText="1"/>
    </xf>
    <xf numFmtId="0" fontId="23" fillId="33" borderId="4" xfId="99" applyFont="1" applyFill="1" applyBorder="1" applyAlignment="1">
      <alignment horizontal="center" vertical="top" wrapText="1"/>
    </xf>
    <xf numFmtId="0" fontId="23" fillId="33" borderId="7" xfId="99" applyFont="1" applyFill="1" applyBorder="1" applyAlignment="1">
      <alignment horizontal="right" wrapText="1"/>
    </xf>
    <xf numFmtId="0" fontId="21" fillId="33" borderId="2" xfId="99" applyFont="1" applyFill="1" applyBorder="1" applyAlignment="1">
      <alignment horizontal="left" vertical="top" wrapText="1"/>
    </xf>
    <xf numFmtId="0" fontId="23" fillId="33" borderId="0" xfId="99" applyFont="1" applyFill="1" applyBorder="1" applyAlignment="1">
      <alignment horizontal="right" wrapText="1"/>
    </xf>
    <xf numFmtId="0" fontId="21" fillId="33" borderId="0" xfId="99" applyFont="1" applyFill="1" applyBorder="1" applyAlignment="1">
      <alignment horizontal="right" wrapText="1"/>
    </xf>
    <xf numFmtId="0" fontId="21" fillId="33" borderId="4" xfId="99" applyFont="1" applyFill="1" applyBorder="1" applyAlignment="1">
      <alignment horizontal="right" wrapText="1"/>
    </xf>
    <xf numFmtId="0" fontId="21" fillId="33" borderId="7" xfId="99" applyFont="1" applyFill="1" applyBorder="1" applyAlignment="1">
      <alignment horizontal="left" vertical="top" wrapText="1"/>
    </xf>
    <xf numFmtId="0" fontId="21" fillId="33" borderId="3" xfId="99" applyFont="1" applyFill="1" applyBorder="1" applyAlignment="1">
      <alignment horizontal="right" vertical="top" wrapText="1"/>
    </xf>
    <xf numFmtId="0" fontId="23" fillId="33" borderId="64" xfId="99" applyFont="1" applyFill="1" applyBorder="1" applyAlignment="1">
      <alignment horizontal="center" vertical="top" wrapText="1"/>
    </xf>
    <xf numFmtId="0" fontId="23" fillId="33" borderId="2" xfId="99" applyFont="1" applyFill="1" applyBorder="1" applyAlignment="1">
      <alignment horizontal="center" vertical="top" wrapText="1"/>
    </xf>
    <xf numFmtId="0" fontId="23" fillId="33" borderId="0" xfId="99" applyFont="1" applyFill="1" applyBorder="1" applyAlignment="1">
      <alignment horizontal="right" vertical="top" wrapText="1"/>
    </xf>
    <xf numFmtId="0" fontId="23" fillId="33" borderId="7" xfId="99" applyFont="1" applyFill="1" applyBorder="1" applyAlignment="1">
      <alignment horizontal="center" vertical="top" wrapText="1"/>
    </xf>
    <xf numFmtId="0" fontId="21" fillId="33" borderId="0" xfId="99" applyFont="1" applyFill="1" applyBorder="1" applyAlignment="1">
      <alignment horizontal="right" vertical="top" wrapText="1"/>
    </xf>
    <xf numFmtId="0" fontId="21" fillId="33" borderId="4" xfId="99" applyFont="1" applyFill="1" applyBorder="1" applyAlignment="1">
      <alignment horizontal="right" vertical="top" wrapText="1"/>
    </xf>
    <xf numFmtId="0" fontId="23" fillId="33" borderId="7" xfId="99" applyFont="1" applyFill="1" applyBorder="1" applyAlignment="1">
      <alignment horizontal="right" vertical="top" wrapText="1"/>
    </xf>
    <xf numFmtId="0" fontId="23" fillId="33" borderId="64" xfId="99" applyFont="1" applyFill="1" applyBorder="1" applyAlignment="1">
      <alignment horizontal="right" wrapText="1"/>
    </xf>
    <xf numFmtId="0" fontId="23" fillId="33" borderId="65" xfId="99" applyFont="1" applyFill="1" applyBorder="1" applyAlignment="1">
      <alignment horizontal="right" wrapText="1"/>
    </xf>
    <xf numFmtId="0" fontId="23" fillId="33" borderId="66" xfId="99" applyFont="1" applyFill="1" applyBorder="1" applyAlignment="1">
      <alignment horizontal="right" wrapText="1"/>
    </xf>
    <xf numFmtId="173" fontId="23" fillId="33" borderId="3" xfId="9" applyNumberFormat="1" applyFont="1" applyFill="1" applyBorder="1" applyAlignment="1">
      <alignment horizontal="right" vertical="top" wrapText="1"/>
    </xf>
    <xf numFmtId="173" fontId="23" fillId="33" borderId="64" xfId="9" applyNumberFormat="1" applyFont="1" applyFill="1" applyBorder="1"/>
    <xf numFmtId="173" fontId="23" fillId="33" borderId="66" xfId="9" applyNumberFormat="1" applyFont="1" applyFill="1" applyBorder="1" applyAlignment="1">
      <alignment horizontal="right"/>
    </xf>
    <xf numFmtId="173" fontId="23" fillId="33" borderId="4" xfId="9" applyNumberFormat="1" applyFont="1" applyFill="1" applyBorder="1" applyAlignment="1">
      <alignment horizontal="right" wrapText="1"/>
    </xf>
    <xf numFmtId="173" fontId="23" fillId="33" borderId="4" xfId="9" applyNumberFormat="1" applyFont="1" applyFill="1" applyBorder="1" applyAlignment="1">
      <alignment horizontal="right" vertical="top"/>
    </xf>
    <xf numFmtId="173" fontId="23" fillId="33" borderId="6" xfId="9" applyNumberFormat="1" applyFont="1" applyFill="1" applyBorder="1" applyAlignment="1">
      <alignment horizontal="right" vertical="top"/>
    </xf>
    <xf numFmtId="173" fontId="21" fillId="33" borderId="64" xfId="9" applyNumberFormat="1" applyFont="1" applyFill="1" applyBorder="1"/>
    <xf numFmtId="173" fontId="21" fillId="33" borderId="66" xfId="9" applyNumberFormat="1" applyFont="1" applyFill="1" applyBorder="1" applyAlignment="1">
      <alignment horizontal="right"/>
    </xf>
    <xf numFmtId="173" fontId="21" fillId="33" borderId="4" xfId="9" applyNumberFormat="1" applyFont="1" applyFill="1" applyBorder="1" applyAlignment="1">
      <alignment horizontal="right" wrapText="1"/>
    </xf>
    <xf numFmtId="173" fontId="21" fillId="33" borderId="4" xfId="9" applyNumberFormat="1" applyFont="1" applyFill="1" applyBorder="1" applyAlignment="1">
      <alignment horizontal="right" vertical="top"/>
    </xf>
    <xf numFmtId="173" fontId="21" fillId="33" borderId="3" xfId="9" applyNumberFormat="1" applyFont="1" applyFill="1" applyBorder="1" applyAlignment="1">
      <alignment horizontal="right" vertical="top" wrapText="1"/>
    </xf>
    <xf numFmtId="173" fontId="21" fillId="33" borderId="6" xfId="9" applyNumberFormat="1" applyFont="1" applyFill="1" applyBorder="1" applyAlignment="1">
      <alignment horizontal="right" vertical="top"/>
    </xf>
    <xf numFmtId="0" fontId="23" fillId="33" borderId="64" xfId="99" applyFont="1" applyFill="1" applyBorder="1" applyAlignment="1">
      <alignment horizontal="left" wrapText="1"/>
    </xf>
    <xf numFmtId="0" fontId="23" fillId="33" borderId="7" xfId="99" applyFont="1" applyFill="1" applyBorder="1" applyAlignment="1">
      <alignment horizontal="left" wrapText="1"/>
    </xf>
    <xf numFmtId="0" fontId="23" fillId="33" borderId="3" xfId="16" applyFont="1" applyFill="1" applyBorder="1" applyAlignment="1">
      <alignment horizontal="right"/>
    </xf>
    <xf numFmtId="0" fontId="21" fillId="33" borderId="64" xfId="16" applyFont="1" applyFill="1" applyBorder="1"/>
    <xf numFmtId="0" fontId="21" fillId="33" borderId="2" xfId="16" applyFont="1" applyFill="1" applyBorder="1" applyAlignment="1">
      <alignment vertical="top"/>
    </xf>
    <xf numFmtId="0" fontId="23" fillId="33" borderId="0" xfId="16" applyFont="1" applyFill="1" applyBorder="1" applyAlignment="1">
      <alignment horizontal="right" vertical="top" wrapText="1"/>
    </xf>
    <xf numFmtId="0" fontId="23" fillId="33" borderId="0" xfId="16" applyFont="1" applyFill="1" applyBorder="1" applyAlignment="1">
      <alignment horizontal="right" wrapText="1"/>
    </xf>
    <xf numFmtId="0" fontId="21" fillId="33" borderId="0" xfId="16" applyFont="1" applyFill="1" applyBorder="1" applyAlignment="1">
      <alignment horizontal="right" vertical="top" wrapText="1"/>
    </xf>
    <xf numFmtId="0" fontId="21" fillId="33" borderId="4" xfId="16" applyFont="1" applyFill="1" applyBorder="1" applyAlignment="1">
      <alignment horizontal="right" wrapText="1"/>
    </xf>
    <xf numFmtId="0" fontId="21" fillId="33" borderId="7" xfId="16" applyFont="1" applyFill="1" applyBorder="1"/>
    <xf numFmtId="0" fontId="21" fillId="33" borderId="3" xfId="16" applyFont="1" applyFill="1" applyBorder="1" applyAlignment="1">
      <alignment horizontal="right"/>
    </xf>
    <xf numFmtId="0" fontId="21" fillId="33" borderId="6" xfId="16" applyFont="1" applyFill="1" applyBorder="1" applyAlignment="1">
      <alignment horizontal="right"/>
    </xf>
    <xf numFmtId="0" fontId="23" fillId="33" borderId="4" xfId="16" applyFont="1" applyFill="1" applyBorder="1" applyAlignment="1">
      <alignment horizontal="right" wrapText="1"/>
    </xf>
    <xf numFmtId="0" fontId="23" fillId="33" borderId="6" xfId="16" applyFont="1" applyFill="1" applyBorder="1" applyAlignment="1">
      <alignment horizontal="right"/>
    </xf>
    <xf numFmtId="0" fontId="23" fillId="33" borderId="7" xfId="16" applyFont="1" applyFill="1" applyBorder="1"/>
    <xf numFmtId="0" fontId="23" fillId="33" borderId="69" xfId="16" applyFont="1" applyFill="1" applyBorder="1" applyAlignment="1">
      <alignment wrapText="1"/>
    </xf>
    <xf numFmtId="0" fontId="23" fillId="33" borderId="70" xfId="16" applyFont="1" applyFill="1" applyBorder="1" applyAlignment="1">
      <alignment horizontal="right" wrapText="1"/>
    </xf>
    <xf numFmtId="0" fontId="23" fillId="33" borderId="68" xfId="16" applyFont="1" applyFill="1" applyBorder="1" applyAlignment="1">
      <alignment horizontal="right" wrapText="1"/>
    </xf>
    <xf numFmtId="0" fontId="21" fillId="33" borderId="64" xfId="99" applyFont="1" applyFill="1" applyBorder="1" applyAlignment="1">
      <alignment horizontal="left" wrapText="1"/>
    </xf>
    <xf numFmtId="0" fontId="23" fillId="33" borderId="65" xfId="99" quotePrefix="1" applyFont="1" applyFill="1" applyBorder="1" applyAlignment="1">
      <alignment horizontal="right" wrapText="1"/>
    </xf>
    <xf numFmtId="0" fontId="21" fillId="33" borderId="66" xfId="99" applyFont="1" applyFill="1" applyBorder="1" applyAlignment="1">
      <alignment horizontal="right" wrapText="1"/>
    </xf>
    <xf numFmtId="0" fontId="21" fillId="33" borderId="3" xfId="99" applyFont="1" applyFill="1" applyBorder="1" applyAlignment="1">
      <alignment horizontal="right" wrapText="1"/>
    </xf>
    <xf numFmtId="0" fontId="21" fillId="33" borderId="6" xfId="99" applyFont="1" applyFill="1" applyBorder="1" applyAlignment="1">
      <alignment horizontal="right" wrapText="1"/>
    </xf>
    <xf numFmtId="0" fontId="21" fillId="33" borderId="64" xfId="99" applyFont="1" applyFill="1" applyBorder="1" applyAlignment="1">
      <alignment horizontal="right" vertical="top" wrapText="1"/>
    </xf>
    <xf numFmtId="0" fontId="21" fillId="33" borderId="2" xfId="99" applyFont="1" applyFill="1" applyBorder="1" applyAlignment="1">
      <alignment horizontal="right" vertical="top" wrapText="1"/>
    </xf>
    <xf numFmtId="0" fontId="21" fillId="33" borderId="7" xfId="99" applyFont="1" applyFill="1" applyBorder="1" applyAlignment="1">
      <alignment horizontal="right" vertical="top" wrapText="1"/>
    </xf>
    <xf numFmtId="0" fontId="21" fillId="33" borderId="64" xfId="99" applyFont="1" applyFill="1" applyBorder="1" applyAlignment="1">
      <alignment horizontal="center" wrapText="1"/>
    </xf>
    <xf numFmtId="0" fontId="23" fillId="33" borderId="64" xfId="99" applyFont="1" applyFill="1" applyBorder="1" applyAlignment="1">
      <alignment horizontal="left" vertical="top" wrapText="1"/>
    </xf>
    <xf numFmtId="0" fontId="23" fillId="33" borderId="6" xfId="99" applyFont="1" applyFill="1" applyBorder="1" applyAlignment="1">
      <alignment horizontal="right" vertical="top" wrapText="1"/>
    </xf>
    <xf numFmtId="0" fontId="23" fillId="33" borderId="64" xfId="99" applyFont="1" applyFill="1" applyBorder="1" applyAlignment="1">
      <alignment horizontal="center" wrapText="1"/>
    </xf>
    <xf numFmtId="0" fontId="21" fillId="33" borderId="69" xfId="99" applyFont="1" applyFill="1" applyBorder="1" applyAlignment="1">
      <alignment horizontal="center" vertical="top" wrapText="1"/>
    </xf>
    <xf numFmtId="0" fontId="23" fillId="33" borderId="68" xfId="99" quotePrefix="1" applyFont="1" applyFill="1" applyBorder="1" applyAlignment="1">
      <alignment horizontal="right" vertical="top" wrapText="1"/>
    </xf>
    <xf numFmtId="0" fontId="21" fillId="33" borderId="70" xfId="99" quotePrefix="1" applyFont="1" applyFill="1" applyBorder="1" applyAlignment="1">
      <alignment horizontal="right" vertical="top" wrapText="1"/>
    </xf>
    <xf numFmtId="0" fontId="23" fillId="33" borderId="3" xfId="99" applyFont="1" applyFill="1" applyBorder="1" applyAlignment="1">
      <alignment horizontal="center" wrapText="1"/>
    </xf>
    <xf numFmtId="0" fontId="21" fillId="33" borderId="6" xfId="99" applyFont="1" applyFill="1" applyBorder="1" applyAlignment="1">
      <alignment horizontal="center" wrapText="1"/>
    </xf>
    <xf numFmtId="173" fontId="23" fillId="33" borderId="7" xfId="16" applyNumberFormat="1" applyFont="1" applyFill="1" applyBorder="1" applyAlignment="1">
      <alignment horizontal="left"/>
    </xf>
    <xf numFmtId="173" fontId="23" fillId="33" borderId="3" xfId="101" quotePrefix="1" applyNumberFormat="1" applyFont="1" applyFill="1" applyBorder="1" applyAlignment="1">
      <alignment horizontal="right"/>
    </xf>
    <xf numFmtId="173" fontId="23" fillId="33" borderId="3" xfId="101" applyNumberFormat="1" applyFont="1" applyFill="1" applyBorder="1" applyAlignment="1">
      <alignment horizontal="right"/>
    </xf>
    <xf numFmtId="173" fontId="21" fillId="33" borderId="3" xfId="101" applyNumberFormat="1" applyFont="1" applyFill="1" applyBorder="1" applyAlignment="1">
      <alignment horizontal="right"/>
    </xf>
    <xf numFmtId="173" fontId="21" fillId="33" borderId="64" xfId="101" applyNumberFormat="1" applyFont="1" applyFill="1" applyBorder="1"/>
    <xf numFmtId="173" fontId="21" fillId="33" borderId="2" xfId="101" applyNumberFormat="1" applyFont="1" applyFill="1" applyBorder="1"/>
    <xf numFmtId="173" fontId="23" fillId="33" borderId="0" xfId="101" applyNumberFormat="1" applyFont="1" applyFill="1" applyBorder="1" applyAlignment="1">
      <alignment horizontal="right" wrapText="1"/>
    </xf>
    <xf numFmtId="173" fontId="21" fillId="33" borderId="0" xfId="101" applyNumberFormat="1" applyFont="1" applyFill="1" applyBorder="1" applyAlignment="1">
      <alignment horizontal="right" wrapText="1"/>
    </xf>
    <xf numFmtId="173" fontId="21" fillId="33" borderId="4" xfId="101" applyNumberFormat="1" applyFont="1" applyFill="1" applyBorder="1" applyAlignment="1">
      <alignment horizontal="right" wrapText="1"/>
    </xf>
    <xf numFmtId="173" fontId="21" fillId="33" borderId="6" xfId="101" applyNumberFormat="1" applyFont="1" applyFill="1" applyBorder="1" applyAlignment="1">
      <alignment horizontal="right"/>
    </xf>
    <xf numFmtId="173" fontId="23" fillId="33" borderId="3" xfId="101" applyNumberFormat="1" applyFont="1" applyFill="1" applyBorder="1" applyAlignment="1">
      <alignment horizontal="right" wrapText="1"/>
    </xf>
    <xf numFmtId="173" fontId="21" fillId="33" borderId="3" xfId="101" applyNumberFormat="1" applyFont="1" applyFill="1" applyBorder="1" applyAlignment="1">
      <alignment horizontal="right" wrapText="1"/>
    </xf>
    <xf numFmtId="173" fontId="21" fillId="33" borderId="7" xfId="101" applyNumberFormat="1" applyFont="1" applyFill="1" applyBorder="1" applyAlignment="1">
      <alignment wrapText="1"/>
    </xf>
    <xf numFmtId="173" fontId="21" fillId="33" borderId="6" xfId="101" applyNumberFormat="1" applyFont="1" applyFill="1" applyBorder="1" applyAlignment="1">
      <alignment horizontal="right" wrapText="1"/>
    </xf>
    <xf numFmtId="0" fontId="23" fillId="33" borderId="65" xfId="99" quotePrefix="1" applyFont="1" applyFill="1" applyBorder="1" applyAlignment="1">
      <alignment horizontal="right" vertical="top" wrapText="1"/>
    </xf>
    <xf numFmtId="0" fontId="21" fillId="33" borderId="66" xfId="99" quotePrefix="1" applyFont="1" applyFill="1" applyBorder="1" applyAlignment="1">
      <alignment horizontal="right" vertical="top" wrapText="1"/>
    </xf>
    <xf numFmtId="0" fontId="21" fillId="33" borderId="66" xfId="99" quotePrefix="1" applyFont="1" applyFill="1" applyBorder="1" applyAlignment="1">
      <alignment horizontal="right" wrapText="1"/>
    </xf>
    <xf numFmtId="173" fontId="29" fillId="33" borderId="3" xfId="9" applyNumberFormat="1" applyFont="1" applyFill="1" applyBorder="1" applyAlignment="1">
      <alignment horizontal="right" wrapText="1"/>
    </xf>
    <xf numFmtId="173" fontId="27" fillId="33" borderId="64" xfId="9" applyNumberFormat="1" applyFont="1" applyFill="1" applyBorder="1" applyAlignment="1">
      <alignment horizontal="right" wrapText="1"/>
    </xf>
    <xf numFmtId="173" fontId="29" fillId="33" borderId="65" xfId="9" quotePrefix="1" applyNumberFormat="1" applyFont="1" applyFill="1" applyBorder="1" applyAlignment="1">
      <alignment horizontal="right" wrapText="1"/>
    </xf>
    <xf numFmtId="173" fontId="27" fillId="33" borderId="66" xfId="9" quotePrefix="1" applyNumberFormat="1" applyFont="1" applyFill="1" applyBorder="1" applyAlignment="1">
      <alignment horizontal="right" wrapText="1"/>
    </xf>
    <xf numFmtId="173" fontId="27" fillId="33" borderId="7" xfId="9" applyNumberFormat="1" applyFont="1" applyFill="1" applyBorder="1" applyAlignment="1">
      <alignment horizontal="right" wrapText="1"/>
    </xf>
    <xf numFmtId="173" fontId="27" fillId="33" borderId="6" xfId="9" applyNumberFormat="1" applyFont="1" applyFill="1" applyBorder="1" applyAlignment="1">
      <alignment horizontal="right" wrapText="1"/>
    </xf>
    <xf numFmtId="17" fontId="27" fillId="0" borderId="1" xfId="103" applyNumberFormat="1" applyFont="1" applyBorder="1" applyAlignment="1">
      <alignment horizontal="right" wrapText="1"/>
    </xf>
    <xf numFmtId="17" fontId="27" fillId="0" borderId="40" xfId="103" applyNumberFormat="1" applyFont="1" applyBorder="1" applyAlignment="1">
      <alignment horizontal="right" wrapText="1"/>
    </xf>
    <xf numFmtId="173" fontId="23" fillId="33" borderId="69" xfId="103" applyNumberFormat="1" applyFont="1" applyFill="1" applyBorder="1" applyAlignment="1">
      <alignment wrapText="1"/>
    </xf>
    <xf numFmtId="173" fontId="23" fillId="33" borderId="68" xfId="103" applyNumberFormat="1" applyFont="1" applyFill="1" applyBorder="1" applyAlignment="1">
      <alignment horizontal="right" wrapText="1"/>
    </xf>
    <xf numFmtId="173" fontId="23" fillId="33" borderId="70" xfId="103" applyNumberFormat="1" applyFont="1" applyFill="1" applyBorder="1" applyAlignment="1">
      <alignment horizontal="right" wrapText="1"/>
    </xf>
    <xf numFmtId="0" fontId="21" fillId="33" borderId="69" xfId="99" applyFont="1" applyFill="1" applyBorder="1" applyAlignment="1">
      <alignment horizontal="right" vertical="top" wrapText="1"/>
    </xf>
    <xf numFmtId="173" fontId="151" fillId="33" borderId="63" xfId="9" applyNumberFormat="1" applyFont="1" applyFill="1" applyBorder="1" applyAlignment="1">
      <alignment horizontal="justify"/>
    </xf>
    <xf numFmtId="173" fontId="151" fillId="33" borderId="63" xfId="9" applyNumberFormat="1" applyFont="1" applyFill="1" applyBorder="1" applyAlignment="1">
      <alignment horizontal="justify" vertical="top" wrapText="1"/>
    </xf>
    <xf numFmtId="3" fontId="35" fillId="33" borderId="69" xfId="69" applyNumberFormat="1" applyFont="1" applyFill="1" applyBorder="1" applyAlignment="1">
      <alignment vertical="center" wrapText="1"/>
    </xf>
    <xf numFmtId="3" fontId="152" fillId="33" borderId="68" xfId="69" applyNumberFormat="1" applyFont="1" applyFill="1" applyBorder="1" applyAlignment="1">
      <alignment horizontal="center" vertical="top" wrapText="1"/>
    </xf>
    <xf numFmtId="3" fontId="35" fillId="33" borderId="68" xfId="69" applyNumberFormat="1" applyFont="1" applyFill="1" applyBorder="1" applyAlignment="1">
      <alignment horizontal="left" wrapText="1"/>
    </xf>
    <xf numFmtId="3" fontId="35" fillId="33" borderId="70" xfId="69" applyNumberFormat="1" applyFont="1" applyFill="1" applyBorder="1" applyAlignment="1">
      <alignment horizontal="left" wrapText="1"/>
    </xf>
    <xf numFmtId="3" fontId="99" fillId="33" borderId="69" xfId="69" applyNumberFormat="1" applyFont="1" applyFill="1" applyBorder="1" applyAlignment="1">
      <alignment horizontal="left" wrapText="1"/>
    </xf>
    <xf numFmtId="3" fontId="99" fillId="33" borderId="68" xfId="69" applyNumberFormat="1" applyFont="1" applyFill="1" applyBorder="1" applyAlignment="1">
      <alignment horizontal="left" wrapText="1"/>
    </xf>
    <xf numFmtId="3" fontId="99" fillId="33" borderId="70" xfId="69" applyNumberFormat="1" applyFont="1" applyFill="1" applyBorder="1" applyAlignment="1">
      <alignment horizontal="left" wrapText="1"/>
    </xf>
    <xf numFmtId="3" fontId="23" fillId="33" borderId="65" xfId="101" applyNumberFormat="1" applyFont="1" applyFill="1" applyBorder="1" applyAlignment="1">
      <alignment horizontal="center" vertical="center" wrapText="1"/>
    </xf>
    <xf numFmtId="3" fontId="23" fillId="33" borderId="66" xfId="101" applyNumberFormat="1" applyFont="1" applyFill="1" applyBorder="1" applyAlignment="1">
      <alignment horizontal="center" vertical="center" wrapText="1"/>
    </xf>
    <xf numFmtId="3" fontId="23" fillId="33" borderId="7" xfId="101" applyNumberFormat="1" applyFont="1" applyFill="1" applyBorder="1" applyAlignment="1">
      <alignment vertical="top" wrapText="1"/>
    </xf>
    <xf numFmtId="3" fontId="23" fillId="33" borderId="3" xfId="101" applyNumberFormat="1" applyFont="1" applyFill="1" applyBorder="1" applyAlignment="1">
      <alignment horizontal="center" vertical="center" wrapText="1"/>
    </xf>
    <xf numFmtId="3" fontId="23" fillId="33" borderId="6" xfId="101" applyNumberFormat="1" applyFont="1" applyFill="1" applyBorder="1" applyAlignment="1">
      <alignment horizontal="center" vertical="center" wrapText="1"/>
    </xf>
    <xf numFmtId="3" fontId="23" fillId="33" borderId="69" xfId="69" applyNumberFormat="1" applyFont="1" applyFill="1" applyBorder="1" applyAlignment="1">
      <alignment horizontal="left" vertical="top" wrapText="1"/>
    </xf>
    <xf numFmtId="3" fontId="21" fillId="33" borderId="68" xfId="69" applyNumberFormat="1" applyFont="1" applyFill="1" applyBorder="1" applyAlignment="1">
      <alignment horizontal="center" vertical="top" wrapText="1"/>
    </xf>
    <xf numFmtId="3" fontId="21" fillId="33" borderId="68" xfId="69" applyNumberFormat="1" applyFont="1" applyFill="1" applyBorder="1" applyAlignment="1">
      <alignment horizontal="right" wrapText="1"/>
    </xf>
    <xf numFmtId="3" fontId="21" fillId="33" borderId="70" xfId="69" applyNumberFormat="1" applyFont="1" applyFill="1" applyBorder="1" applyAlignment="1">
      <alignment horizontal="right" wrapText="1"/>
    </xf>
    <xf numFmtId="3" fontId="21" fillId="33" borderId="68" xfId="69" applyNumberFormat="1" applyFont="1" applyFill="1" applyBorder="1" applyAlignment="1">
      <alignment horizontal="right" vertical="top" wrapText="1"/>
    </xf>
    <xf numFmtId="3" fontId="23" fillId="33" borderId="68" xfId="69" applyNumberFormat="1" applyFont="1" applyFill="1" applyBorder="1" applyAlignment="1">
      <alignment horizontal="center" vertical="top" wrapText="1"/>
    </xf>
    <xf numFmtId="3" fontId="23" fillId="33" borderId="70" xfId="69" applyNumberFormat="1" applyFont="1" applyFill="1" applyBorder="1" applyAlignment="1">
      <alignment horizontal="center" vertical="top" wrapText="1"/>
    </xf>
    <xf numFmtId="0" fontId="21" fillId="0" borderId="63" xfId="6" applyFont="1" applyBorder="1" applyAlignment="1">
      <alignment horizontal="right" vertical="center" wrapText="1" indent="1"/>
    </xf>
    <xf numFmtId="0" fontId="2" fillId="0" borderId="0" xfId="6" applyFont="1"/>
    <xf numFmtId="3" fontId="23" fillId="33" borderId="60" xfId="6" applyNumberFormat="1" applyFont="1" applyFill="1" applyBorder="1" applyAlignment="1">
      <alignment horizontal="left" vertical="top" wrapText="1"/>
    </xf>
    <xf numFmtId="3" fontId="23" fillId="33" borderId="61" xfId="6" applyNumberFormat="1" applyFont="1" applyFill="1" applyBorder="1" applyAlignment="1">
      <alignment horizontal="left" vertical="top" wrapText="1"/>
    </xf>
    <xf numFmtId="3" fontId="23" fillId="33" borderId="62" xfId="6" applyNumberFormat="1" applyFont="1" applyFill="1" applyBorder="1" applyAlignment="1">
      <alignment horizontal="left" vertical="top" wrapText="1"/>
    </xf>
    <xf numFmtId="3" fontId="9" fillId="0" borderId="37" xfId="6" applyNumberFormat="1" applyBorder="1" applyAlignment="1">
      <alignment vertical="center"/>
    </xf>
    <xf numFmtId="3" fontId="9" fillId="0" borderId="37" xfId="6" applyNumberFormat="1" applyBorder="1"/>
    <xf numFmtId="0" fontId="19" fillId="0" borderId="46" xfId="6" applyFont="1" applyBorder="1" applyAlignment="1">
      <alignment horizontal="right" vertical="center" wrapText="1" indent="1"/>
    </xf>
    <xf numFmtId="3" fontId="9" fillId="0" borderId="47" xfId="6" applyNumberFormat="1" applyBorder="1"/>
    <xf numFmtId="3" fontId="25" fillId="33" borderId="60" xfId="6" applyNumberFormat="1" applyFont="1" applyFill="1" applyBorder="1" applyAlignment="1">
      <alignment horizontal="left" vertical="top" wrapText="1"/>
    </xf>
    <xf numFmtId="3" fontId="25" fillId="33" borderId="61" xfId="6" applyNumberFormat="1" applyFont="1" applyFill="1" applyBorder="1" applyAlignment="1">
      <alignment horizontal="left" vertical="top" wrapText="1"/>
    </xf>
    <xf numFmtId="3" fontId="25" fillId="33" borderId="62" xfId="6" applyNumberFormat="1" applyFont="1" applyFill="1" applyBorder="1" applyAlignment="1">
      <alignment horizontal="left" vertical="top" wrapText="1"/>
    </xf>
    <xf numFmtId="15" fontId="14" fillId="0" borderId="63" xfId="0" applyNumberFormat="1" applyFont="1" applyBorder="1" applyAlignment="1">
      <alignment vertical="center" wrapText="1"/>
    </xf>
    <xf numFmtId="3" fontId="25" fillId="33" borderId="74" xfId="6" applyNumberFormat="1" applyFont="1" applyFill="1" applyBorder="1" applyAlignment="1">
      <alignment horizontal="left" vertical="top" wrapText="1"/>
    </xf>
    <xf numFmtId="3" fontId="25" fillId="33" borderId="75" xfId="6" applyNumberFormat="1" applyFont="1" applyFill="1" applyBorder="1" applyAlignment="1">
      <alignment horizontal="left" vertical="top" wrapText="1"/>
    </xf>
    <xf numFmtId="3" fontId="25" fillId="33" borderId="76" xfId="6" applyNumberFormat="1" applyFont="1" applyFill="1" applyBorder="1" applyAlignment="1">
      <alignment horizontal="left" vertical="top" wrapText="1"/>
    </xf>
    <xf numFmtId="15" fontId="14" fillId="0" borderId="37" xfId="0" applyNumberFormat="1" applyFont="1" applyBorder="1" applyAlignment="1">
      <alignment vertical="center" wrapText="1"/>
    </xf>
    <xf numFmtId="0" fontId="14" fillId="0" borderId="45" xfId="0" applyFont="1" applyBorder="1" applyAlignment="1">
      <alignment vertical="center" wrapText="1"/>
    </xf>
    <xf numFmtId="0" fontId="14" fillId="0" borderId="46" xfId="0" applyFont="1" applyBorder="1" applyAlignment="1">
      <alignment vertical="center" wrapText="1"/>
    </xf>
    <xf numFmtId="15" fontId="14" fillId="0" borderId="46" xfId="0" applyNumberFormat="1" applyFont="1" applyBorder="1" applyAlignment="1">
      <alignment vertical="center" wrapText="1"/>
    </xf>
    <xf numFmtId="15" fontId="14" fillId="0" borderId="47" xfId="0" applyNumberFormat="1" applyFont="1" applyBorder="1" applyAlignment="1">
      <alignment vertical="center" wrapText="1"/>
    </xf>
    <xf numFmtId="3" fontId="25" fillId="33" borderId="77" xfId="6" applyNumberFormat="1" applyFont="1" applyFill="1" applyBorder="1" applyAlignment="1">
      <alignment horizontal="left" vertical="top" wrapText="1"/>
    </xf>
    <xf numFmtId="0" fontId="14" fillId="0" borderId="54" xfId="0" applyFont="1" applyBorder="1" applyAlignment="1">
      <alignment vertical="center" wrapText="1"/>
    </xf>
    <xf numFmtId="0" fontId="14" fillId="0" borderId="59" xfId="0" applyFont="1" applyBorder="1" applyAlignment="1">
      <alignment vertical="center" wrapText="1"/>
    </xf>
    <xf numFmtId="0" fontId="14" fillId="0" borderId="41" xfId="0" applyFont="1" applyBorder="1"/>
    <xf numFmtId="0" fontId="14" fillId="0" borderId="45" xfId="0" applyFont="1" applyBorder="1" applyAlignment="1">
      <alignment vertical="top"/>
    </xf>
    <xf numFmtId="0" fontId="19" fillId="0" borderId="78" xfId="6" applyFont="1" applyBorder="1" applyAlignment="1">
      <alignment horizontal="left" vertical="top" wrapText="1"/>
    </xf>
    <xf numFmtId="3" fontId="25" fillId="33" borderId="79" xfId="6" applyNumberFormat="1" applyFont="1" applyFill="1" applyBorder="1" applyAlignment="1">
      <alignment horizontal="left" vertical="top" wrapText="1"/>
    </xf>
    <xf numFmtId="176" fontId="21" fillId="0" borderId="37" xfId="6" applyNumberFormat="1" applyFont="1" applyBorder="1" applyAlignment="1">
      <alignment horizontal="center" vertical="center" wrapText="1"/>
    </xf>
    <xf numFmtId="0" fontId="19" fillId="0" borderId="46" xfId="6" applyFont="1" applyBorder="1" applyAlignment="1">
      <alignment vertical="center"/>
    </xf>
    <xf numFmtId="176" fontId="21" fillId="0" borderId="47" xfId="6" applyNumberFormat="1" applyFont="1" applyBorder="1" applyAlignment="1">
      <alignment horizontal="center" vertical="center" wrapText="1"/>
    </xf>
    <xf numFmtId="3" fontId="25" fillId="33" borderId="60" xfId="6" applyNumberFormat="1" applyFont="1" applyFill="1" applyBorder="1" applyAlignment="1">
      <alignment vertical="top" wrapText="1"/>
    </xf>
    <xf numFmtId="3" fontId="25" fillId="33" borderId="61" xfId="6" applyNumberFormat="1" applyFont="1" applyFill="1" applyBorder="1" applyAlignment="1">
      <alignment vertical="top" wrapText="1"/>
    </xf>
    <xf numFmtId="3" fontId="25" fillId="33" borderId="77" xfId="6" applyNumberFormat="1" applyFont="1" applyFill="1" applyBorder="1" applyAlignment="1">
      <alignment vertical="top" wrapText="1"/>
    </xf>
    <xf numFmtId="3" fontId="25" fillId="33" borderId="62" xfId="6" applyNumberFormat="1" applyFont="1" applyFill="1" applyBorder="1" applyAlignment="1">
      <alignment vertical="top" wrapText="1"/>
    </xf>
    <xf numFmtId="0" fontId="14" fillId="0" borderId="45" xfId="0" applyFont="1" applyBorder="1"/>
    <xf numFmtId="0" fontId="33" fillId="0" borderId="46" xfId="6" applyFont="1" applyBorder="1"/>
    <xf numFmtId="0" fontId="19" fillId="0" borderId="45" xfId="6" applyFont="1" applyBorder="1" applyAlignment="1">
      <alignment horizontal="left" vertical="center" wrapText="1"/>
    </xf>
    <xf numFmtId="0" fontId="14" fillId="0" borderId="46" xfId="0" applyFont="1" applyBorder="1"/>
    <xf numFmtId="0" fontId="14" fillId="0" borderId="47" xfId="0" applyFont="1" applyBorder="1"/>
    <xf numFmtId="0" fontId="17" fillId="0" borderId="0" xfId="4" applyFont="1"/>
    <xf numFmtId="0" fontId="168" fillId="0" borderId="0" xfId="69" applyFont="1" applyAlignment="1">
      <alignment vertical="center"/>
    </xf>
    <xf numFmtId="0" fontId="2" fillId="0" borderId="0" xfId="97" applyFont="1"/>
    <xf numFmtId="0" fontId="169" fillId="0" borderId="0" xfId="97" applyFont="1"/>
    <xf numFmtId="169" fontId="23" fillId="33" borderId="64" xfId="101" quotePrefix="1" applyNumberFormat="1" applyFont="1" applyFill="1" applyBorder="1" applyAlignment="1">
      <alignment vertical="center"/>
    </xf>
    <xf numFmtId="0" fontId="20" fillId="0" borderId="0" xfId="0" applyFont="1" applyAlignment="1">
      <alignment vertical="center" wrapText="1"/>
    </xf>
    <xf numFmtId="0" fontId="1" fillId="5" borderId="0" xfId="105" applyFill="1"/>
    <xf numFmtId="0" fontId="11" fillId="30" borderId="63" xfId="105" applyFont="1" applyFill="1" applyBorder="1" applyAlignment="1">
      <alignment horizontal="center" wrapText="1"/>
    </xf>
    <xf numFmtId="0" fontId="1" fillId="30" borderId="63" xfId="105" quotePrefix="1" applyFill="1" applyBorder="1" applyAlignment="1">
      <alignment horizontal="center" wrapText="1"/>
    </xf>
    <xf numFmtId="188" fontId="1" fillId="5" borderId="63" xfId="105" applyNumberFormat="1" applyFill="1" applyBorder="1" applyAlignment="1">
      <alignment horizontal="right" wrapText="1" indent="1"/>
    </xf>
    <xf numFmtId="187" fontId="1" fillId="5" borderId="63" xfId="105" applyNumberFormat="1" applyFill="1" applyBorder="1" applyAlignment="1">
      <alignment horizontal="right" wrapText="1" indent="1"/>
    </xf>
    <xf numFmtId="0" fontId="121" fillId="0" borderId="0" xfId="101" applyFont="1" applyAlignment="1">
      <alignment vertical="center"/>
    </xf>
    <xf numFmtId="0" fontId="12" fillId="0" borderId="0" xfId="67" applyFont="1"/>
    <xf numFmtId="0" fontId="121" fillId="0" borderId="0" xfId="67" applyFont="1" applyBorder="1"/>
    <xf numFmtId="0" fontId="12" fillId="0" borderId="0" xfId="69" applyFont="1" applyBorder="1" applyAlignment="1">
      <alignment vertical="center"/>
    </xf>
    <xf numFmtId="0" fontId="12" fillId="0" borderId="0" xfId="67" applyFont="1" applyBorder="1"/>
    <xf numFmtId="0" fontId="20" fillId="0" borderId="0" xfId="0" applyFont="1" applyAlignment="1">
      <alignment horizontal="left" vertical="top"/>
    </xf>
    <xf numFmtId="0" fontId="171" fillId="0" borderId="0" xfId="0" applyFont="1" applyAlignment="1">
      <alignment vertical="center"/>
    </xf>
    <xf numFmtId="0" fontId="141" fillId="0" borderId="0" xfId="4" applyFont="1"/>
    <xf numFmtId="173" fontId="12" fillId="0" borderId="0" xfId="9" applyNumberFormat="1" applyFont="1" applyAlignment="1">
      <alignment horizontal="left" vertical="top"/>
    </xf>
    <xf numFmtId="173" fontId="12" fillId="0" borderId="0" xfId="101" applyNumberFormat="1" applyFont="1"/>
    <xf numFmtId="173" fontId="12" fillId="0" borderId="0" xfId="101" applyNumberFormat="1" applyFont="1" applyAlignment="1">
      <alignment wrapText="1"/>
    </xf>
    <xf numFmtId="0" fontId="12" fillId="0" borderId="0" xfId="16" applyFont="1" applyAlignment="1">
      <alignment horizontal="left"/>
    </xf>
    <xf numFmtId="173" fontId="12" fillId="0" borderId="0" xfId="9" applyNumberFormat="1" applyFont="1" applyAlignment="1">
      <alignment horizontal="left" wrapText="1"/>
    </xf>
    <xf numFmtId="173" fontId="12" fillId="0" borderId="0" xfId="9" applyNumberFormat="1" applyFont="1" applyAlignment="1">
      <alignment horizontal="justify"/>
    </xf>
    <xf numFmtId="3" fontId="110" fillId="0" borderId="37" xfId="96" quotePrefix="1" applyNumberFormat="1" applyFont="1" applyBorder="1" applyAlignment="1">
      <alignment horizontal="right" wrapText="1"/>
    </xf>
    <xf numFmtId="0" fontId="11" fillId="30" borderId="37" xfId="105" applyFont="1" applyFill="1" applyBorder="1" applyAlignment="1">
      <alignment horizontal="center" wrapText="1"/>
    </xf>
    <xf numFmtId="0" fontId="1" fillId="30" borderId="37" xfId="105" quotePrefix="1" applyFill="1" applyBorder="1" applyAlignment="1">
      <alignment horizontal="center" wrapText="1"/>
    </xf>
    <xf numFmtId="0" fontId="1" fillId="5" borderId="41" xfId="105" applyFill="1" applyBorder="1" applyAlignment="1">
      <alignment wrapText="1"/>
    </xf>
    <xf numFmtId="187" fontId="1" fillId="5" borderId="37" xfId="105" applyNumberFormat="1" applyFill="1" applyBorder="1" applyAlignment="1">
      <alignment horizontal="right" wrapText="1" indent="1"/>
    </xf>
    <xf numFmtId="0" fontId="11" fillId="30" borderId="45" xfId="105" applyFont="1" applyFill="1" applyBorder="1"/>
    <xf numFmtId="188" fontId="11" fillId="30" borderId="46" xfId="105" applyNumberFormat="1" applyFont="1" applyFill="1" applyBorder="1" applyAlignment="1">
      <alignment horizontal="right" indent="1"/>
    </xf>
    <xf numFmtId="188" fontId="11" fillId="30" borderId="47" xfId="105" applyNumberFormat="1" applyFont="1" applyFill="1" applyBorder="1" applyAlignment="1">
      <alignment horizontal="right" indent="1"/>
    </xf>
    <xf numFmtId="0" fontId="124" fillId="0" borderId="0" xfId="0" applyFont="1" applyAlignment="1">
      <alignment vertical="center"/>
    </xf>
    <xf numFmtId="0" fontId="92" fillId="29" borderId="22" xfId="0" applyFont="1" applyFill="1" applyBorder="1" applyAlignment="1">
      <alignment wrapText="1"/>
    </xf>
    <xf numFmtId="0" fontId="92" fillId="29" borderId="36" xfId="0" applyFont="1" applyFill="1" applyBorder="1" applyAlignment="1">
      <alignment wrapText="1"/>
    </xf>
    <xf numFmtId="0" fontId="92" fillId="29" borderId="23" xfId="0" applyFont="1" applyFill="1" applyBorder="1" applyAlignment="1">
      <alignment wrapText="1"/>
    </xf>
    <xf numFmtId="0" fontId="92" fillId="29" borderId="31" xfId="0" applyFont="1" applyFill="1" applyBorder="1" applyAlignment="1">
      <alignment horizontal="left" vertical="center" wrapText="1" indent="1"/>
    </xf>
    <xf numFmtId="0" fontId="92" fillId="29" borderId="32" xfId="0" applyFont="1" applyFill="1" applyBorder="1" applyAlignment="1">
      <alignment horizontal="left" vertical="center" wrapText="1" indent="1"/>
    </xf>
    <xf numFmtId="0" fontId="92" fillId="29" borderId="33" xfId="0" applyFont="1" applyFill="1" applyBorder="1" applyAlignment="1">
      <alignment horizontal="left" vertical="center" wrapText="1" indent="1"/>
    </xf>
    <xf numFmtId="0" fontId="92" fillId="29" borderId="2" xfId="0" applyFont="1" applyFill="1" applyBorder="1" applyAlignment="1">
      <alignment horizontal="left" vertical="center" wrapText="1" indent="1"/>
    </xf>
    <xf numFmtId="0" fontId="92" fillId="29" borderId="0" xfId="0" applyFont="1" applyFill="1" applyAlignment="1">
      <alignment horizontal="left" vertical="center" wrapText="1" indent="1"/>
    </xf>
    <xf numFmtId="0" fontId="92" fillId="29" borderId="4" xfId="0" applyFont="1" applyFill="1" applyBorder="1" applyAlignment="1">
      <alignment horizontal="left" vertical="center" wrapText="1" indent="1"/>
    </xf>
    <xf numFmtId="0" fontId="14" fillId="0" borderId="2" xfId="1" applyFont="1" applyBorder="1" applyAlignment="1">
      <alignment vertical="center" wrapText="1"/>
    </xf>
    <xf numFmtId="0" fontId="0" fillId="0" borderId="0" xfId="0"/>
    <xf numFmtId="0" fontId="27" fillId="33" borderId="68" xfId="1" quotePrefix="1" applyFont="1" applyFill="1" applyBorder="1" applyAlignment="1">
      <alignment horizontal="center"/>
    </xf>
    <xf numFmtId="0" fontId="27" fillId="33" borderId="70" xfId="1" quotePrefix="1" applyFont="1" applyFill="1" applyBorder="1" applyAlignment="1">
      <alignment horizontal="center"/>
    </xf>
    <xf numFmtId="0" fontId="29" fillId="33" borderId="69" xfId="1" quotePrefix="1" applyFont="1" applyFill="1" applyBorder="1" applyAlignment="1">
      <alignment horizontal="center"/>
    </xf>
    <xf numFmtId="0" fontId="29" fillId="33" borderId="68" xfId="1" quotePrefix="1" applyFont="1" applyFill="1" applyBorder="1" applyAlignment="1">
      <alignment horizontal="center"/>
    </xf>
    <xf numFmtId="0" fontId="29" fillId="33" borderId="70" xfId="1" quotePrefix="1" applyFont="1" applyFill="1" applyBorder="1" applyAlignment="1">
      <alignment horizontal="center"/>
    </xf>
    <xf numFmtId="0" fontId="21" fillId="0" borderId="24" xfId="1" applyFont="1" applyBorder="1" applyAlignment="1">
      <alignment vertical="center" wrapText="1"/>
    </xf>
    <xf numFmtId="0" fontId="21" fillId="0" borderId="1" xfId="1" applyFont="1" applyBorder="1" applyAlignment="1">
      <alignment vertical="center" wrapText="1"/>
    </xf>
    <xf numFmtId="0" fontId="23" fillId="3" borderId="22" xfId="1" applyFont="1" applyFill="1" applyBorder="1" applyAlignment="1">
      <alignment wrapText="1"/>
    </xf>
    <xf numFmtId="0" fontId="23" fillId="3" borderId="36" xfId="1" applyFont="1" applyFill="1" applyBorder="1" applyAlignment="1">
      <alignment wrapText="1"/>
    </xf>
    <xf numFmtId="0" fontId="23" fillId="3" borderId="23" xfId="1" applyFont="1" applyFill="1" applyBorder="1" applyAlignment="1">
      <alignment wrapText="1"/>
    </xf>
    <xf numFmtId="0" fontId="21" fillId="0" borderId="24" xfId="1" applyFont="1" applyBorder="1" applyAlignment="1">
      <alignment vertical="top" wrapText="1"/>
    </xf>
    <xf numFmtId="0" fontId="21" fillId="0" borderId="1" xfId="1" applyFont="1" applyBorder="1" applyAlignment="1">
      <alignment vertical="top" wrapText="1"/>
    </xf>
    <xf numFmtId="3" fontId="27" fillId="0" borderId="24" xfId="4" applyNumberFormat="1" applyFont="1" applyBorder="1" applyAlignment="1">
      <alignment horizontal="center" vertical="center" wrapText="1"/>
    </xf>
    <xf numFmtId="3" fontId="27" fillId="0" borderId="1" xfId="4" applyNumberFormat="1" applyFont="1" applyBorder="1" applyAlignment="1">
      <alignment horizontal="center" vertical="center" wrapText="1"/>
    </xf>
    <xf numFmtId="3" fontId="27" fillId="0" borderId="34" xfId="4" applyNumberFormat="1" applyFont="1" applyBorder="1" applyAlignment="1">
      <alignment horizontal="center" vertical="center" wrapText="1"/>
    </xf>
    <xf numFmtId="3" fontId="27" fillId="0" borderId="40" xfId="4" applyNumberFormat="1" applyFont="1" applyBorder="1" applyAlignment="1">
      <alignment horizontal="center" vertical="center" wrapText="1"/>
    </xf>
    <xf numFmtId="3" fontId="29" fillId="33" borderId="69" xfId="1" applyNumberFormat="1" applyFont="1" applyFill="1" applyBorder="1" applyAlignment="1">
      <alignment horizontal="center" wrapText="1"/>
    </xf>
    <xf numFmtId="3" fontId="29" fillId="33" borderId="68" xfId="1" applyNumberFormat="1" applyFont="1" applyFill="1" applyBorder="1" applyAlignment="1">
      <alignment horizontal="center" wrapText="1"/>
    </xf>
    <xf numFmtId="3" fontId="29" fillId="33" borderId="70" xfId="1" applyNumberFormat="1" applyFont="1" applyFill="1" applyBorder="1" applyAlignment="1">
      <alignment horizontal="center" wrapText="1"/>
    </xf>
    <xf numFmtId="3" fontId="27" fillId="33" borderId="68" xfId="1" applyNumberFormat="1" applyFont="1" applyFill="1" applyBorder="1" applyAlignment="1">
      <alignment horizontal="center" wrapText="1"/>
    </xf>
    <xf numFmtId="3" fontId="27" fillId="33" borderId="70" xfId="1" applyNumberFormat="1" applyFont="1" applyFill="1" applyBorder="1" applyAlignment="1">
      <alignment horizontal="center" wrapText="1"/>
    </xf>
    <xf numFmtId="3" fontId="27" fillId="0" borderId="31" xfId="4" applyNumberFormat="1" applyFont="1" applyBorder="1" applyAlignment="1">
      <alignment horizontal="center" vertical="center" wrapText="1"/>
    </xf>
    <xf numFmtId="0" fontId="0" fillId="0" borderId="32" xfId="0" applyBorder="1" applyAlignment="1">
      <alignment horizontal="center" wrapText="1"/>
    </xf>
    <xf numFmtId="0" fontId="0" fillId="0" borderId="50" xfId="0"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0" fontId="0" fillId="0" borderId="48" xfId="0" applyBorder="1" applyAlignment="1">
      <alignment horizontal="center" wrapText="1"/>
    </xf>
    <xf numFmtId="0" fontId="0" fillId="0" borderId="7" xfId="0" applyBorder="1" applyAlignment="1">
      <alignment horizontal="center" wrapText="1"/>
    </xf>
    <xf numFmtId="0" fontId="0" fillId="0" borderId="3" xfId="0" applyBorder="1" applyAlignment="1">
      <alignment horizontal="center" wrapText="1"/>
    </xf>
    <xf numFmtId="0" fontId="0" fillId="0" borderId="51" xfId="0" applyBorder="1" applyAlignment="1">
      <alignment horizontal="center" wrapText="1"/>
    </xf>
    <xf numFmtId="3" fontId="21" fillId="0" borderId="31" xfId="4" applyNumberFormat="1" applyBorder="1" applyAlignment="1">
      <alignment horizontal="center" vertical="center" wrapText="1"/>
    </xf>
    <xf numFmtId="49" fontId="21" fillId="5" borderId="53" xfId="4" applyNumberFormat="1" applyFill="1" applyBorder="1" applyAlignment="1">
      <alignment vertical="top"/>
    </xf>
    <xf numFmtId="3" fontId="23" fillId="33" borderId="7" xfId="6" applyNumberFormat="1" applyFont="1" applyFill="1" applyBorder="1" applyAlignment="1">
      <alignment horizontal="left" vertical="top" wrapText="1"/>
    </xf>
    <xf numFmtId="0" fontId="34" fillId="33" borderId="3" xfId="6" applyFont="1" applyFill="1" applyBorder="1" applyAlignment="1">
      <alignment vertical="top" wrapText="1"/>
    </xf>
    <xf numFmtId="0" fontId="34" fillId="33" borderId="6" xfId="6" applyFont="1" applyFill="1" applyBorder="1" applyAlignment="1">
      <alignment vertical="top" wrapText="1"/>
    </xf>
    <xf numFmtId="3" fontId="23" fillId="33" borderId="65" xfId="6" applyNumberFormat="1" applyFont="1" applyFill="1" applyBorder="1" applyAlignment="1">
      <alignment horizontal="center" vertical="top" wrapText="1"/>
    </xf>
    <xf numFmtId="3" fontId="23" fillId="33" borderId="69" xfId="6" applyNumberFormat="1" applyFont="1" applyFill="1" applyBorder="1" applyAlignment="1">
      <alignment horizontal="center" vertical="center" wrapText="1"/>
    </xf>
    <xf numFmtId="3" fontId="23" fillId="33" borderId="70" xfId="6" applyNumberFormat="1" applyFont="1" applyFill="1" applyBorder="1" applyAlignment="1">
      <alignment horizontal="center" vertical="center" wrapText="1"/>
    </xf>
    <xf numFmtId="3" fontId="21" fillId="33" borderId="68" xfId="6" applyNumberFormat="1" applyFont="1" applyFill="1" applyBorder="1" applyAlignment="1">
      <alignment horizontal="center" vertical="center" wrapText="1"/>
    </xf>
    <xf numFmtId="3" fontId="21" fillId="33" borderId="70" xfId="6" applyNumberFormat="1" applyFont="1" applyFill="1" applyBorder="1" applyAlignment="1">
      <alignment horizontal="center" vertical="center" wrapText="1"/>
    </xf>
    <xf numFmtId="3" fontId="23" fillId="33" borderId="68" xfId="6" applyNumberFormat="1" applyFont="1" applyFill="1" applyBorder="1" applyAlignment="1">
      <alignment horizontal="center" vertical="center" wrapText="1"/>
    </xf>
    <xf numFmtId="178" fontId="14" fillId="0" borderId="69" xfId="0" applyNumberFormat="1" applyFont="1" applyBorder="1" applyAlignment="1">
      <alignment vertical="center" wrapText="1"/>
    </xf>
    <xf numFmtId="178" fontId="14" fillId="0" borderId="70" xfId="0" applyNumberFormat="1" applyFont="1" applyBorder="1" applyAlignment="1">
      <alignment vertical="center" wrapText="1"/>
    </xf>
    <xf numFmtId="0" fontId="112" fillId="33" borderId="68" xfId="0" applyFont="1" applyFill="1" applyBorder="1" applyAlignment="1">
      <alignment horizontal="center" vertical="center" wrapText="1"/>
    </xf>
    <xf numFmtId="0" fontId="112" fillId="33" borderId="70" xfId="0" applyFont="1" applyFill="1" applyBorder="1" applyAlignment="1">
      <alignment horizontal="center" vertical="center" wrapText="1"/>
    </xf>
    <xf numFmtId="3" fontId="23" fillId="33" borderId="64" xfId="6" applyNumberFormat="1" applyFont="1" applyFill="1" applyBorder="1" applyAlignment="1">
      <alignment horizontal="left" wrapText="1"/>
    </xf>
    <xf numFmtId="3" fontId="23" fillId="33" borderId="2" xfId="6" applyNumberFormat="1" applyFont="1" applyFill="1" applyBorder="1" applyAlignment="1">
      <alignment horizontal="left" wrapText="1"/>
    </xf>
    <xf numFmtId="3" fontId="23" fillId="33" borderId="7" xfId="6" applyNumberFormat="1" applyFont="1" applyFill="1" applyBorder="1" applyAlignment="1">
      <alignment horizontal="left" wrapText="1"/>
    </xf>
    <xf numFmtId="0" fontId="21" fillId="33" borderId="68" xfId="6" applyFont="1" applyFill="1" applyBorder="1" applyAlignment="1">
      <alignment horizontal="center" vertical="center" wrapText="1"/>
    </xf>
    <xf numFmtId="0" fontId="21" fillId="33" borderId="70" xfId="6" applyFont="1" applyFill="1" applyBorder="1" applyAlignment="1">
      <alignment horizontal="center"/>
    </xf>
    <xf numFmtId="3" fontId="23" fillId="33" borderId="64" xfId="6" applyNumberFormat="1" applyFont="1" applyFill="1" applyBorder="1" applyAlignment="1">
      <alignment horizontal="center" vertical="top" wrapText="1"/>
    </xf>
    <xf numFmtId="3" fontId="23" fillId="33" borderId="66" xfId="6" applyNumberFormat="1" applyFont="1" applyFill="1" applyBorder="1" applyAlignment="1">
      <alignment horizontal="center" vertical="top" wrapText="1"/>
    </xf>
    <xf numFmtId="3" fontId="23" fillId="33" borderId="69" xfId="6" applyNumberFormat="1" applyFont="1" applyFill="1" applyBorder="1" applyAlignment="1">
      <alignment horizontal="center" vertical="top" wrapText="1"/>
    </xf>
    <xf numFmtId="3" fontId="23" fillId="33" borderId="70" xfId="6" applyNumberFormat="1" applyFont="1" applyFill="1" applyBorder="1" applyAlignment="1">
      <alignment horizontal="center" vertical="top" wrapText="1"/>
    </xf>
    <xf numFmtId="0" fontId="23" fillId="33" borderId="69" xfId="6" applyFont="1" applyFill="1" applyBorder="1" applyAlignment="1">
      <alignment horizontal="center" vertical="center" wrapText="1"/>
    </xf>
    <xf numFmtId="0" fontId="23" fillId="33" borderId="68" xfId="6" applyFont="1" applyFill="1" applyBorder="1" applyAlignment="1">
      <alignment horizontal="center" vertical="center" wrapText="1"/>
    </xf>
    <xf numFmtId="0" fontId="23" fillId="33" borderId="70" xfId="6" applyFont="1" applyFill="1" applyBorder="1" applyAlignment="1">
      <alignment horizontal="center" vertical="center" wrapText="1"/>
    </xf>
    <xf numFmtId="0" fontId="21" fillId="33" borderId="65" xfId="6" applyFont="1" applyFill="1" applyBorder="1" applyAlignment="1">
      <alignment horizontal="center" vertical="center" wrapText="1"/>
    </xf>
    <xf numFmtId="0" fontId="21" fillId="33" borderId="66" xfId="6" applyFont="1" applyFill="1" applyBorder="1" applyAlignment="1">
      <alignment horizontal="center" vertical="center" wrapText="1"/>
    </xf>
    <xf numFmtId="0" fontId="21" fillId="33" borderId="69" xfId="6" applyFont="1" applyFill="1" applyBorder="1" applyAlignment="1">
      <alignment horizontal="center" vertical="center" wrapText="1"/>
    </xf>
    <xf numFmtId="0" fontId="21" fillId="33" borderId="70" xfId="6" applyFont="1" applyFill="1" applyBorder="1" applyAlignment="1">
      <alignment horizontal="center" vertical="center" wrapText="1"/>
    </xf>
    <xf numFmtId="0" fontId="36" fillId="3" borderId="69" xfId="6" applyFont="1" applyFill="1" applyBorder="1" applyAlignment="1"/>
    <xf numFmtId="0" fontId="36" fillId="3" borderId="68" xfId="6" applyFont="1" applyFill="1" applyBorder="1" applyAlignment="1"/>
    <xf numFmtId="0" fontId="36" fillId="3" borderId="70" xfId="6" applyFont="1" applyFill="1" applyBorder="1" applyAlignment="1"/>
    <xf numFmtId="0" fontId="18" fillId="0" borderId="0" xfId="6" applyFont="1" applyAlignment="1">
      <alignment vertical="top" wrapText="1"/>
    </xf>
    <xf numFmtId="0" fontId="2" fillId="0" borderId="0" xfId="6" applyFont="1" applyAlignment="1">
      <alignment wrapText="1"/>
    </xf>
    <xf numFmtId="0" fontId="0" fillId="0" borderId="0" xfId="0" applyAlignment="1"/>
    <xf numFmtId="0" fontId="23" fillId="3" borderId="2" xfId="6" applyFont="1" applyFill="1" applyBorder="1" applyAlignment="1"/>
    <xf numFmtId="0" fontId="23" fillId="3" borderId="0" xfId="6" applyFont="1" applyFill="1" applyBorder="1" applyAlignment="1"/>
    <xf numFmtId="0" fontId="23" fillId="3" borderId="4" xfId="6" applyFont="1" applyFill="1" applyBorder="1" applyAlignment="1"/>
    <xf numFmtId="0" fontId="21" fillId="3" borderId="54" xfId="6" applyFont="1" applyFill="1" applyBorder="1" applyAlignment="1">
      <alignment vertical="center" wrapText="1"/>
    </xf>
    <xf numFmtId="0" fontId="21" fillId="3" borderId="68" xfId="6" applyFont="1" applyFill="1" applyBorder="1" applyAlignment="1">
      <alignment vertical="center" wrapText="1"/>
    </xf>
    <xf numFmtId="0" fontId="21" fillId="3" borderId="55" xfId="6" applyFont="1" applyFill="1" applyBorder="1" applyAlignment="1">
      <alignment vertical="center" wrapText="1"/>
    </xf>
    <xf numFmtId="3" fontId="9" fillId="3" borderId="54" xfId="6" applyNumberFormat="1" applyFill="1" applyBorder="1" applyAlignment="1"/>
    <xf numFmtId="3" fontId="9" fillId="3" borderId="68" xfId="6" applyNumberFormat="1" applyFill="1" applyBorder="1" applyAlignment="1"/>
    <xf numFmtId="3" fontId="9" fillId="3" borderId="55" xfId="6" applyNumberFormat="1" applyFill="1" applyBorder="1" applyAlignment="1"/>
    <xf numFmtId="0" fontId="21" fillId="0" borderId="54" xfId="6" applyFont="1" applyBorder="1" applyAlignment="1">
      <alignment vertical="center" wrapText="1"/>
    </xf>
    <xf numFmtId="0" fontId="21" fillId="0" borderId="70" xfId="6" applyFont="1" applyBorder="1" applyAlignment="1">
      <alignment vertical="center" wrapText="1"/>
    </xf>
    <xf numFmtId="0" fontId="21" fillId="0" borderId="59" xfId="6" applyFont="1" applyBorder="1" applyAlignment="1">
      <alignment vertical="center" wrapText="1"/>
    </xf>
    <xf numFmtId="0" fontId="21" fillId="0" borderId="57" xfId="6" applyFont="1" applyBorder="1" applyAlignment="1">
      <alignment vertical="center" wrapText="1"/>
    </xf>
    <xf numFmtId="172" fontId="29" fillId="3" borderId="2" xfId="10" applyNumberFormat="1" applyFont="1" applyFill="1" applyBorder="1" applyAlignment="1">
      <alignment horizontal="left" vertical="center"/>
    </xf>
    <xf numFmtId="172" fontId="29" fillId="3" borderId="0" xfId="10" applyNumberFormat="1" applyFont="1" applyFill="1" applyBorder="1" applyAlignment="1">
      <alignment horizontal="left" vertical="center"/>
    </xf>
    <xf numFmtId="172" fontId="29" fillId="3" borderId="4" xfId="10" applyNumberFormat="1" applyFont="1" applyFill="1" applyBorder="1" applyAlignment="1">
      <alignment horizontal="left" vertical="center"/>
    </xf>
    <xf numFmtId="169" fontId="23" fillId="33" borderId="64" xfId="0" quotePrefix="1" applyNumberFormat="1" applyFont="1" applyFill="1" applyBorder="1" applyAlignment="1">
      <alignment horizontal="right" wrapText="1"/>
    </xf>
    <xf numFmtId="0" fontId="112" fillId="33" borderId="2" xfId="0" applyFont="1" applyFill="1" applyBorder="1" applyAlignment="1">
      <alignment horizontal="right" wrapText="1"/>
    </xf>
    <xf numFmtId="3" fontId="23" fillId="33" borderId="69" xfId="17" applyNumberFormat="1" applyFont="1" applyFill="1" applyBorder="1" applyAlignment="1">
      <alignment horizontal="center" vertical="top" wrapText="1"/>
    </xf>
    <xf numFmtId="3" fontId="23" fillId="33" borderId="68" xfId="17" applyNumberFormat="1" applyFont="1" applyFill="1" applyBorder="1" applyAlignment="1">
      <alignment horizontal="center" vertical="top" wrapText="1"/>
    </xf>
    <xf numFmtId="3" fontId="23" fillId="33" borderId="70" xfId="17" applyNumberFormat="1" applyFont="1" applyFill="1" applyBorder="1" applyAlignment="1">
      <alignment horizontal="center" vertical="top" wrapText="1"/>
    </xf>
    <xf numFmtId="3" fontId="29" fillId="33" borderId="63" xfId="17" applyNumberFormat="1" applyFont="1" applyFill="1" applyBorder="1" applyAlignment="1">
      <alignment horizontal="center" vertical="top" wrapText="1"/>
    </xf>
    <xf numFmtId="3" fontId="29" fillId="33" borderId="64" xfId="17" applyNumberFormat="1" applyFont="1" applyFill="1" applyBorder="1" applyAlignment="1">
      <alignment horizontal="center" vertical="top" wrapText="1"/>
    </xf>
    <xf numFmtId="3" fontId="29" fillId="33" borderId="65" xfId="17" applyNumberFormat="1" applyFont="1" applyFill="1" applyBorder="1" applyAlignment="1">
      <alignment horizontal="center" vertical="top" wrapText="1"/>
    </xf>
    <xf numFmtId="3" fontId="29" fillId="33" borderId="66" xfId="17" applyNumberFormat="1" applyFont="1" applyFill="1" applyBorder="1" applyAlignment="1">
      <alignment horizontal="center" vertical="top" wrapText="1"/>
    </xf>
    <xf numFmtId="3" fontId="23" fillId="33" borderId="63" xfId="17" applyNumberFormat="1" applyFont="1" applyFill="1" applyBorder="1" applyAlignment="1">
      <alignment horizontal="center" vertical="top" wrapText="1"/>
    </xf>
    <xf numFmtId="0" fontId="112" fillId="33" borderId="63" xfId="0" applyFont="1" applyFill="1" applyBorder="1" applyAlignment="1">
      <alignment horizontal="center" vertical="top" wrapText="1"/>
    </xf>
    <xf numFmtId="3" fontId="23" fillId="33" borderId="69" xfId="11" applyNumberFormat="1" applyFont="1" applyFill="1" applyBorder="1" applyAlignment="1">
      <alignment horizontal="center" vertical="top" wrapText="1"/>
    </xf>
    <xf numFmtId="3" fontId="23" fillId="33" borderId="68" xfId="11" applyNumberFormat="1" applyFont="1" applyFill="1" applyBorder="1" applyAlignment="1">
      <alignment horizontal="center" vertical="top" wrapText="1"/>
    </xf>
    <xf numFmtId="3" fontId="23" fillId="33" borderId="70" xfId="11" applyNumberFormat="1" applyFont="1" applyFill="1" applyBorder="1" applyAlignment="1">
      <alignment horizontal="center" vertical="top" wrapText="1"/>
    </xf>
    <xf numFmtId="3" fontId="23" fillId="33" borderId="0" xfId="19" applyNumberFormat="1" applyFont="1" applyFill="1" applyAlignment="1">
      <alignment horizontal="center" vertical="top" wrapText="1"/>
    </xf>
    <xf numFmtId="0" fontId="167" fillId="33" borderId="0" xfId="19" applyFont="1" applyFill="1" applyAlignment="1">
      <alignment horizontal="center" vertical="top" wrapText="1"/>
    </xf>
    <xf numFmtId="173" fontId="48" fillId="0" borderId="0" xfId="10" applyNumberFormat="1" applyFont="1" applyAlignment="1">
      <alignment wrapText="1"/>
    </xf>
    <xf numFmtId="172" fontId="43" fillId="28" borderId="69" xfId="10" applyNumberFormat="1" applyFont="1" applyFill="1" applyBorder="1" applyAlignment="1"/>
    <xf numFmtId="172" fontId="43" fillId="28" borderId="68" xfId="10" applyNumberFormat="1" applyFont="1" applyFill="1" applyBorder="1" applyAlignment="1"/>
    <xf numFmtId="172" fontId="43" fillId="28" borderId="70" xfId="10" applyNumberFormat="1" applyFont="1" applyFill="1" applyBorder="1" applyAlignment="1"/>
    <xf numFmtId="172" fontId="46" fillId="0" borderId="69" xfId="10" applyNumberFormat="1" applyFont="1" applyBorder="1" applyAlignment="1">
      <alignment horizontal="center" wrapText="1"/>
    </xf>
    <xf numFmtId="172" fontId="46" fillId="0" borderId="68" xfId="10" applyNumberFormat="1" applyFont="1" applyBorder="1" applyAlignment="1">
      <alignment horizontal="center" wrapText="1"/>
    </xf>
    <xf numFmtId="172" fontId="46" fillId="0" borderId="70" xfId="10" applyNumberFormat="1" applyFont="1" applyBorder="1" applyAlignment="1">
      <alignment horizontal="center" wrapText="1"/>
    </xf>
    <xf numFmtId="3" fontId="25" fillId="33" borderId="69" xfId="12" applyNumberFormat="1" applyFont="1" applyFill="1" applyBorder="1" applyAlignment="1">
      <alignment horizontal="left" vertical="top" wrapText="1"/>
    </xf>
    <xf numFmtId="0" fontId="3" fillId="33" borderId="68" xfId="12" applyFont="1" applyFill="1" applyBorder="1" applyAlignment="1">
      <alignment vertical="top" wrapText="1"/>
    </xf>
    <xf numFmtId="3" fontId="19" fillId="33" borderId="69" xfId="12" applyNumberFormat="1" applyFont="1" applyFill="1" applyBorder="1" applyAlignment="1">
      <alignment horizontal="center" vertical="top" wrapText="1"/>
    </xf>
    <xf numFmtId="0" fontId="3" fillId="33" borderId="70" xfId="12" applyFont="1" applyFill="1" applyBorder="1" applyAlignment="1">
      <alignment horizontal="center" vertical="top" wrapText="1"/>
    </xf>
    <xf numFmtId="0" fontId="19" fillId="0" borderId="46" xfId="6" applyFont="1" applyBorder="1" applyAlignment="1">
      <alignment vertical="center" wrapText="1"/>
    </xf>
    <xf numFmtId="0" fontId="19" fillId="0" borderId="47" xfId="6" applyFont="1" applyBorder="1" applyAlignment="1">
      <alignment vertical="center" wrapText="1"/>
    </xf>
    <xf numFmtId="0" fontId="19" fillId="0" borderId="41" xfId="6" applyFont="1" applyBorder="1" applyAlignment="1">
      <alignment vertical="center" wrapText="1"/>
    </xf>
    <xf numFmtId="0" fontId="19" fillId="0" borderId="63" xfId="6" applyFont="1" applyBorder="1" applyAlignment="1">
      <alignment vertical="center" wrapText="1"/>
    </xf>
    <xf numFmtId="0" fontId="19" fillId="0" borderId="69" xfId="6" applyFont="1" applyBorder="1" applyAlignment="1">
      <alignment vertical="center" wrapText="1"/>
    </xf>
    <xf numFmtId="0" fontId="19" fillId="0" borderId="68" xfId="6" applyFont="1" applyBorder="1" applyAlignment="1">
      <alignment vertical="center" wrapText="1"/>
    </xf>
    <xf numFmtId="0" fontId="19" fillId="0" borderId="55" xfId="6" applyFont="1" applyBorder="1" applyAlignment="1">
      <alignment vertical="center" wrapText="1"/>
    </xf>
    <xf numFmtId="0" fontId="19" fillId="0" borderId="37" xfId="6" applyFont="1" applyBorder="1" applyAlignment="1">
      <alignment vertical="center" wrapText="1"/>
    </xf>
    <xf numFmtId="0" fontId="14" fillId="0" borderId="46" xfId="0" applyFont="1" applyBorder="1" applyAlignment="1">
      <alignment wrapText="1"/>
    </xf>
    <xf numFmtId="0" fontId="14" fillId="0" borderId="47" xfId="0" applyFont="1" applyBorder="1" applyAlignment="1">
      <alignment wrapText="1"/>
    </xf>
    <xf numFmtId="0" fontId="14" fillId="0" borderId="69" xfId="0" applyFont="1" applyBorder="1" applyAlignment="1"/>
    <xf numFmtId="0" fontId="14" fillId="0" borderId="68" xfId="0" applyFont="1" applyBorder="1" applyAlignment="1"/>
    <xf numFmtId="0" fontId="14" fillId="0" borderId="55" xfId="0" applyFont="1" applyBorder="1" applyAlignment="1"/>
    <xf numFmtId="0" fontId="14" fillId="0" borderId="49" xfId="0" applyFont="1" applyBorder="1" applyAlignment="1">
      <alignment vertical="center" wrapText="1"/>
    </xf>
    <xf numFmtId="0" fontId="14" fillId="0" borderId="66" xfId="0" applyFont="1" applyBorder="1" applyAlignment="1">
      <alignment vertical="center" wrapText="1"/>
    </xf>
    <xf numFmtId="0" fontId="14" fillId="0" borderId="59" xfId="0" applyFont="1" applyBorder="1" applyAlignment="1">
      <alignment vertical="center" wrapText="1"/>
    </xf>
    <xf numFmtId="0" fontId="14" fillId="0" borderId="57" xfId="0" applyFont="1" applyBorder="1" applyAlignment="1">
      <alignment vertical="center" wrapText="1"/>
    </xf>
    <xf numFmtId="0" fontId="14" fillId="0" borderId="69" xfId="0" applyFont="1" applyBorder="1" applyAlignment="1">
      <alignment wrapText="1"/>
    </xf>
    <xf numFmtId="0" fontId="14" fillId="0" borderId="70" xfId="0" applyFont="1" applyBorder="1" applyAlignment="1">
      <alignment wrapText="1"/>
    </xf>
    <xf numFmtId="0" fontId="14" fillId="0" borderId="46" xfId="0" applyFont="1" applyBorder="1" applyAlignment="1">
      <alignment vertical="center" wrapText="1"/>
    </xf>
    <xf numFmtId="0" fontId="14" fillId="0" borderId="47" xfId="0" applyFont="1" applyBorder="1" applyAlignment="1">
      <alignment vertical="center" wrapText="1"/>
    </xf>
    <xf numFmtId="0" fontId="19" fillId="0" borderId="63" xfId="6" applyFont="1" applyBorder="1" applyAlignment="1">
      <alignment horizontal="left" vertical="center" wrapText="1"/>
    </xf>
    <xf numFmtId="0" fontId="19" fillId="0" borderId="37" xfId="6"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xf>
    <xf numFmtId="3" fontId="25" fillId="33" borderId="69" xfId="4" quotePrefix="1" applyNumberFormat="1" applyFont="1" applyFill="1" applyBorder="1" applyAlignment="1">
      <alignment horizontal="center" vertical="center" wrapText="1"/>
    </xf>
    <xf numFmtId="0" fontId="103" fillId="33" borderId="70" xfId="0" applyFont="1" applyFill="1" applyBorder="1" applyAlignment="1">
      <alignment horizontal="center" wrapText="1"/>
    </xf>
    <xf numFmtId="3" fontId="19" fillId="33" borderId="69" xfId="4" applyNumberFormat="1" applyFont="1" applyFill="1" applyBorder="1" applyAlignment="1">
      <alignment horizontal="center" vertical="top" wrapText="1"/>
    </xf>
    <xf numFmtId="3" fontId="19" fillId="33" borderId="70" xfId="4" applyNumberFormat="1" applyFont="1" applyFill="1" applyBorder="1" applyAlignment="1">
      <alignment horizontal="center" vertical="top" wrapText="1"/>
    </xf>
    <xf numFmtId="0" fontId="23" fillId="3" borderId="68" xfId="4" quotePrefix="1" applyFont="1" applyFill="1" applyBorder="1" applyAlignment="1">
      <alignment horizontal="center"/>
    </xf>
    <xf numFmtId="0" fontId="23" fillId="3" borderId="70" xfId="4" quotePrefix="1" applyFont="1" applyFill="1" applyBorder="1" applyAlignment="1">
      <alignment horizontal="center"/>
    </xf>
    <xf numFmtId="3" fontId="25" fillId="33" borderId="69" xfId="4" applyNumberFormat="1" applyFont="1" applyFill="1" applyBorder="1" applyAlignment="1">
      <alignment horizontal="center" vertical="top" wrapText="1"/>
    </xf>
    <xf numFmtId="3" fontId="25" fillId="33" borderId="70" xfId="4" applyNumberFormat="1" applyFont="1" applyFill="1" applyBorder="1" applyAlignment="1">
      <alignment horizontal="center" vertical="top" wrapText="1"/>
    </xf>
    <xf numFmtId="0" fontId="12" fillId="0" borderId="0" xfId="99" applyFont="1" applyAlignment="1">
      <alignment horizontal="left" wrapText="1"/>
    </xf>
    <xf numFmtId="173" fontId="29" fillId="33" borderId="65" xfId="9" applyNumberFormat="1" applyFont="1" applyFill="1" applyBorder="1" applyAlignment="1">
      <alignment horizontal="center" wrapText="1"/>
    </xf>
    <xf numFmtId="173" fontId="29" fillId="33" borderId="65" xfId="9" applyNumberFormat="1" applyFont="1" applyFill="1" applyBorder="1" applyAlignment="1">
      <alignment horizontal="center"/>
    </xf>
    <xf numFmtId="173" fontId="27" fillId="33" borderId="65" xfId="9" applyNumberFormat="1" applyFont="1" applyFill="1" applyBorder="1" applyAlignment="1">
      <alignment horizontal="center" wrapText="1"/>
    </xf>
    <xf numFmtId="173" fontId="27" fillId="33" borderId="66" xfId="9" applyNumberFormat="1" applyFont="1" applyFill="1" applyBorder="1" applyAlignment="1">
      <alignment horizontal="center"/>
    </xf>
    <xf numFmtId="173" fontId="44" fillId="0" borderId="64" xfId="9" applyNumberFormat="1" applyFont="1" applyBorder="1" applyAlignment="1">
      <alignment horizontal="left"/>
    </xf>
    <xf numFmtId="173" fontId="44" fillId="0" borderId="65" xfId="9" applyNumberFormat="1" applyFont="1" applyBorder="1" applyAlignment="1">
      <alignment horizontal="left"/>
    </xf>
    <xf numFmtId="173" fontId="44" fillId="0" borderId="66" xfId="9" applyNumberFormat="1" applyFont="1" applyBorder="1" applyAlignment="1">
      <alignment horizontal="left"/>
    </xf>
    <xf numFmtId="0" fontId="17" fillId="0" borderId="65" xfId="99" applyFont="1" applyBorder="1" applyAlignment="1">
      <alignment wrapText="1"/>
    </xf>
    <xf numFmtId="0" fontId="123" fillId="0" borderId="65" xfId="99" applyBorder="1" applyAlignment="1">
      <alignment wrapText="1"/>
    </xf>
    <xf numFmtId="0" fontId="12" fillId="0" borderId="0" xfId="99" applyFont="1" applyAlignment="1">
      <alignment horizontal="left" vertical="top" wrapText="1"/>
    </xf>
    <xf numFmtId="173" fontId="29" fillId="33" borderId="65" xfId="9" quotePrefix="1" applyNumberFormat="1" applyFont="1" applyFill="1" applyBorder="1" applyAlignment="1">
      <alignment horizontal="center" wrapText="1"/>
    </xf>
    <xf numFmtId="0" fontId="27" fillId="33" borderId="65" xfId="99" quotePrefix="1" applyFont="1" applyFill="1" applyBorder="1" applyAlignment="1">
      <alignment horizontal="center"/>
    </xf>
    <xf numFmtId="0" fontId="27" fillId="33" borderId="66" xfId="99" applyFont="1" applyFill="1" applyBorder="1" applyAlignment="1">
      <alignment horizontal="center"/>
    </xf>
    <xf numFmtId="0" fontId="27" fillId="0" borderId="0" xfId="99" applyFont="1" applyAlignment="1">
      <alignment horizontal="left" wrapText="1"/>
    </xf>
    <xf numFmtId="0" fontId="23" fillId="33" borderId="0" xfId="99" applyFont="1" applyFill="1" applyAlignment="1">
      <alignment horizontal="center" vertical="top" wrapText="1"/>
    </xf>
    <xf numFmtId="0" fontId="21" fillId="33" borderId="0" xfId="99" applyFont="1" applyFill="1" applyAlignment="1">
      <alignment horizontal="center" vertical="top" wrapText="1"/>
    </xf>
    <xf numFmtId="0" fontId="27" fillId="0" borderId="0" xfId="99" applyFont="1" applyAlignment="1">
      <alignment wrapText="1"/>
    </xf>
    <xf numFmtId="0" fontId="128" fillId="0" borderId="0" xfId="99" applyFont="1" applyAlignment="1">
      <alignment wrapText="1"/>
    </xf>
    <xf numFmtId="0" fontId="23" fillId="33" borderId="65" xfId="99" applyFont="1" applyFill="1" applyBorder="1" applyAlignment="1">
      <alignment horizontal="center" wrapText="1"/>
    </xf>
    <xf numFmtId="0" fontId="23" fillId="33" borderId="66" xfId="99" applyFont="1" applyFill="1" applyBorder="1" applyAlignment="1">
      <alignment horizontal="center" wrapText="1"/>
    </xf>
    <xf numFmtId="0" fontId="23" fillId="33" borderId="64" xfId="99" applyFont="1" applyFill="1" applyBorder="1" applyAlignment="1">
      <alignment horizontal="center" vertical="top" wrapText="1"/>
    </xf>
    <xf numFmtId="0" fontId="21" fillId="33" borderId="66" xfId="99" applyFont="1" applyFill="1" applyBorder="1" applyAlignment="1">
      <alignment horizontal="center" vertical="top" wrapText="1"/>
    </xf>
    <xf numFmtId="0" fontId="21" fillId="0" borderId="0" xfId="99" applyFont="1" applyAlignment="1">
      <alignment horizontal="left" vertical="top" wrapText="1"/>
    </xf>
    <xf numFmtId="173" fontId="17" fillId="0" borderId="65" xfId="100" applyNumberFormat="1" applyFont="1" applyBorder="1" applyAlignment="1">
      <alignment wrapText="1"/>
    </xf>
    <xf numFmtId="0" fontId="23" fillId="33" borderId="65" xfId="99" applyFont="1" applyFill="1" applyBorder="1" applyAlignment="1">
      <alignment horizontal="center" vertical="top" wrapText="1"/>
    </xf>
    <xf numFmtId="0" fontId="21" fillId="33" borderId="65" xfId="99" applyFont="1" applyFill="1" applyBorder="1" applyAlignment="1">
      <alignment horizontal="center" vertical="top" wrapText="1"/>
    </xf>
    <xf numFmtId="173" fontId="51" fillId="0" borderId="0" xfId="9" applyNumberFormat="1" applyFont="1" applyAlignment="1">
      <alignment horizontal="left" vertical="top" wrapText="1"/>
    </xf>
    <xf numFmtId="0" fontId="21" fillId="0" borderId="0" xfId="99" applyFont="1" applyAlignment="1">
      <alignment wrapText="1"/>
    </xf>
    <xf numFmtId="0" fontId="123" fillId="0" borderId="0" xfId="99"/>
    <xf numFmtId="0" fontId="27" fillId="0" borderId="0" xfId="99" applyFont="1"/>
    <xf numFmtId="173" fontId="51" fillId="0" borderId="0" xfId="9" applyNumberFormat="1" applyFont="1" applyAlignment="1">
      <alignment horizontal="left" wrapText="1"/>
    </xf>
    <xf numFmtId="0" fontId="123" fillId="0" borderId="0" xfId="99" applyAlignment="1">
      <alignment horizontal="left" wrapText="1"/>
    </xf>
    <xf numFmtId="0" fontId="137" fillId="0" borderId="0" xfId="99" applyFont="1" applyAlignment="1">
      <alignment horizontal="left" wrapText="1"/>
    </xf>
    <xf numFmtId="0" fontId="123" fillId="0" borderId="0" xfId="99" applyAlignment="1">
      <alignment horizontal="left" vertical="top" wrapText="1"/>
    </xf>
    <xf numFmtId="173" fontId="46" fillId="0" borderId="0" xfId="9" applyNumberFormat="1" applyFont="1" applyAlignment="1">
      <alignment wrapText="1"/>
    </xf>
    <xf numFmtId="173" fontId="23" fillId="33" borderId="65" xfId="9" applyNumberFormat="1" applyFont="1" applyFill="1" applyBorder="1" applyAlignment="1">
      <alignment horizontal="right" wrapText="1"/>
    </xf>
    <xf numFmtId="0" fontId="21" fillId="33" borderId="0" xfId="99" applyFont="1" applyFill="1" applyBorder="1" applyAlignment="1">
      <alignment horizontal="right" wrapText="1"/>
    </xf>
    <xf numFmtId="173" fontId="23" fillId="33" borderId="2" xfId="9" applyNumberFormat="1" applyFont="1" applyFill="1" applyBorder="1" applyAlignment="1">
      <alignment wrapText="1"/>
    </xf>
    <xf numFmtId="0" fontId="21" fillId="33" borderId="2" xfId="99" applyFont="1" applyFill="1" applyBorder="1" applyAlignment="1">
      <alignment wrapText="1"/>
    </xf>
    <xf numFmtId="0" fontId="21" fillId="33" borderId="7" xfId="99" applyFont="1" applyFill="1" applyBorder="1" applyAlignment="1">
      <alignment wrapText="1"/>
    </xf>
    <xf numFmtId="173" fontId="21" fillId="33" borderId="65" xfId="9" applyNumberFormat="1" applyFont="1" applyFill="1" applyBorder="1" applyAlignment="1">
      <alignment horizontal="right" wrapText="1"/>
    </xf>
    <xf numFmtId="173" fontId="21" fillId="33" borderId="2" xfId="9" applyNumberFormat="1" applyFont="1" applyFill="1" applyBorder="1" applyAlignment="1">
      <alignment wrapText="1"/>
    </xf>
    <xf numFmtId="0" fontId="21" fillId="0" borderId="0" xfId="16" applyAlignment="1">
      <alignment wrapText="1"/>
    </xf>
    <xf numFmtId="173" fontId="48" fillId="0" borderId="0" xfId="9" applyNumberFormat="1" applyFont="1" applyAlignment="1">
      <alignment horizontal="left" wrapText="1"/>
    </xf>
    <xf numFmtId="0" fontId="21" fillId="0" borderId="0" xfId="99" applyFont="1" applyAlignment="1">
      <alignment horizontal="left" wrapText="1"/>
    </xf>
    <xf numFmtId="0" fontId="138" fillId="4" borderId="0" xfId="99" applyFont="1" applyFill="1" applyAlignment="1">
      <alignment horizontal="center" wrapText="1"/>
    </xf>
    <xf numFmtId="173" fontId="17" fillId="0" borderId="0" xfId="9" applyNumberFormat="1" applyFont="1" applyAlignment="1">
      <alignment horizontal="left" wrapText="1"/>
    </xf>
    <xf numFmtId="0" fontId="23" fillId="33" borderId="65" xfId="16" quotePrefix="1" applyFont="1" applyFill="1" applyBorder="1" applyAlignment="1">
      <alignment horizontal="center" vertical="center"/>
    </xf>
    <xf numFmtId="0" fontId="23" fillId="33" borderId="65" xfId="16" applyFont="1" applyFill="1" applyBorder="1" applyAlignment="1">
      <alignment horizontal="center" vertical="center"/>
    </xf>
    <xf numFmtId="0" fontId="21" fillId="33" borderId="65" xfId="16" quotePrefix="1" applyFont="1" applyFill="1" applyBorder="1" applyAlignment="1">
      <alignment horizontal="center" vertical="center"/>
    </xf>
    <xf numFmtId="0" fontId="21" fillId="33" borderId="66" xfId="16" applyFont="1" applyFill="1" applyBorder="1" applyAlignment="1">
      <alignment horizontal="center" vertical="center"/>
    </xf>
    <xf numFmtId="0" fontId="23" fillId="33" borderId="66" xfId="16" applyFont="1" applyFill="1" applyBorder="1" applyAlignment="1">
      <alignment horizontal="center" vertical="center"/>
    </xf>
    <xf numFmtId="0" fontId="136" fillId="0" borderId="0" xfId="16" applyFont="1" applyAlignment="1">
      <alignment horizontal="left" vertical="top" wrapText="1"/>
    </xf>
    <xf numFmtId="173" fontId="21" fillId="0" borderId="63" xfId="20" applyNumberFormat="1" applyBorder="1" applyAlignment="1">
      <alignment horizontal="left" wrapText="1"/>
    </xf>
    <xf numFmtId="0" fontId="21" fillId="0" borderId="63" xfId="16" applyBorder="1" applyAlignment="1">
      <alignment horizontal="left" wrapText="1"/>
    </xf>
    <xf numFmtId="173" fontId="27" fillId="0" borderId="4" xfId="20" applyNumberFormat="1" applyFont="1" applyBorder="1" applyAlignment="1">
      <alignment wrapText="1"/>
    </xf>
    <xf numFmtId="0" fontId="27" fillId="0" borderId="5" xfId="16" applyFont="1" applyBorder="1" applyAlignment="1">
      <alignment wrapText="1"/>
    </xf>
    <xf numFmtId="0" fontId="27" fillId="0" borderId="2" xfId="16" applyFont="1" applyBorder="1" applyAlignment="1">
      <alignment wrapText="1"/>
    </xf>
    <xf numFmtId="0" fontId="140" fillId="31" borderId="0" xfId="16" applyFont="1" applyFill="1" applyAlignment="1">
      <alignment horizontal="left"/>
    </xf>
    <xf numFmtId="0" fontId="22" fillId="31" borderId="0" xfId="16" applyFont="1" applyFill="1" applyAlignment="1">
      <alignment horizontal="left"/>
    </xf>
    <xf numFmtId="0" fontId="12" fillId="0" borderId="0" xfId="16" applyFont="1" applyAlignment="1">
      <alignment horizontal="left" vertical="top" wrapText="1"/>
    </xf>
    <xf numFmtId="0" fontId="141" fillId="33" borderId="64" xfId="16" applyFont="1" applyFill="1" applyBorder="1" applyAlignment="1">
      <alignment horizontal="left"/>
    </xf>
    <xf numFmtId="0" fontId="141" fillId="33" borderId="65" xfId="16" applyFont="1" applyFill="1" applyBorder="1" applyAlignment="1">
      <alignment horizontal="left"/>
    </xf>
    <xf numFmtId="0" fontId="141" fillId="33" borderId="66" xfId="16" applyFont="1" applyFill="1" applyBorder="1" applyAlignment="1">
      <alignment horizontal="left"/>
    </xf>
    <xf numFmtId="0" fontId="23" fillId="33" borderId="3" xfId="16" applyFont="1" applyFill="1" applyBorder="1" applyAlignment="1">
      <alignment horizontal="left"/>
    </xf>
    <xf numFmtId="0" fontId="23" fillId="33" borderId="6" xfId="16" applyFont="1" applyFill="1" applyBorder="1" applyAlignment="1">
      <alignment horizontal="left"/>
    </xf>
    <xf numFmtId="0" fontId="12" fillId="0" borderId="0" xfId="16" applyFont="1" applyAlignment="1">
      <alignment horizontal="left" wrapText="1"/>
    </xf>
    <xf numFmtId="15" fontId="23" fillId="33" borderId="65" xfId="99" quotePrefix="1" applyNumberFormat="1" applyFont="1" applyFill="1" applyBorder="1" applyAlignment="1">
      <alignment horizontal="right" wrapText="1"/>
    </xf>
    <xf numFmtId="0" fontId="23" fillId="33" borderId="65" xfId="99" applyFont="1" applyFill="1" applyBorder="1" applyAlignment="1">
      <alignment horizontal="right" wrapText="1"/>
    </xf>
    <xf numFmtId="15" fontId="21" fillId="33" borderId="65" xfId="99" quotePrefix="1" applyNumberFormat="1" applyFont="1" applyFill="1" applyBorder="1" applyAlignment="1">
      <alignment horizontal="right" wrapText="1"/>
    </xf>
    <xf numFmtId="0" fontId="21" fillId="33" borderId="66" xfId="99" applyFont="1" applyFill="1" applyBorder="1" applyAlignment="1">
      <alignment horizontal="right" wrapText="1"/>
    </xf>
    <xf numFmtId="173" fontId="21" fillId="0" borderId="0" xfId="9" applyNumberFormat="1" applyFont="1" applyAlignment="1">
      <alignment horizontal="center" wrapText="1"/>
    </xf>
    <xf numFmtId="173" fontId="27" fillId="0" borderId="0" xfId="9" applyNumberFormat="1" applyFont="1" applyAlignment="1">
      <alignment horizontal="center" wrapText="1"/>
    </xf>
    <xf numFmtId="173" fontId="0" fillId="0" borderId="0" xfId="9" applyNumberFormat="1" applyFont="1" applyAlignment="1">
      <alignment wrapText="1"/>
    </xf>
    <xf numFmtId="173" fontId="51" fillId="0" borderId="0" xfId="9" applyNumberFormat="1" applyFont="1" applyAlignment="1">
      <alignment horizontal="justify"/>
    </xf>
    <xf numFmtId="0" fontId="21" fillId="0" borderId="0" xfId="16"/>
    <xf numFmtId="15" fontId="23" fillId="33" borderId="65" xfId="99" quotePrefix="1" applyNumberFormat="1" applyFont="1" applyFill="1" applyBorder="1" applyAlignment="1">
      <alignment horizontal="center" vertical="top" wrapText="1"/>
    </xf>
    <xf numFmtId="0" fontId="21" fillId="33" borderId="65" xfId="99" quotePrefix="1" applyFont="1" applyFill="1" applyBorder="1" applyAlignment="1">
      <alignment horizontal="center" vertical="top" wrapText="1"/>
    </xf>
    <xf numFmtId="0" fontId="23" fillId="33" borderId="65" xfId="99" quotePrefix="1" applyFont="1" applyFill="1" applyBorder="1" applyAlignment="1">
      <alignment horizontal="right" wrapText="1"/>
    </xf>
    <xf numFmtId="0" fontId="21" fillId="33" borderId="65" xfId="99" quotePrefix="1" applyFont="1" applyFill="1" applyBorder="1" applyAlignment="1">
      <alignment horizontal="right" wrapText="1"/>
    </xf>
    <xf numFmtId="173" fontId="0" fillId="0" borderId="0" xfId="9" applyNumberFormat="1" applyFont="1" applyAlignment="1">
      <alignment horizontal="left" wrapText="1"/>
    </xf>
    <xf numFmtId="173" fontId="27" fillId="0" borderId="0" xfId="9" applyNumberFormat="1" applyFont="1" applyAlignment="1">
      <alignment horizontal="left" wrapText="1"/>
    </xf>
    <xf numFmtId="173" fontId="21" fillId="0" borderId="0" xfId="16" applyNumberFormat="1" applyAlignment="1">
      <alignment horizontal="left" wrapText="1"/>
    </xf>
    <xf numFmtId="173" fontId="21" fillId="0" borderId="0" xfId="16" applyNumberFormat="1" applyAlignment="1">
      <alignment horizontal="left"/>
    </xf>
    <xf numFmtId="0" fontId="123" fillId="0" borderId="0" xfId="99" applyAlignment="1">
      <alignment wrapText="1"/>
    </xf>
    <xf numFmtId="173" fontId="12" fillId="0" borderId="0" xfId="101" applyNumberFormat="1" applyFont="1" applyAlignment="1">
      <alignment wrapText="1"/>
    </xf>
    <xf numFmtId="0" fontId="12" fillId="0" borderId="0" xfId="16" applyFont="1"/>
    <xf numFmtId="0" fontId="23" fillId="33" borderId="65" xfId="99" quotePrefix="1" applyFont="1" applyFill="1" applyBorder="1" applyAlignment="1">
      <alignment horizontal="center" vertical="top" wrapText="1"/>
    </xf>
    <xf numFmtId="173" fontId="27" fillId="0" borderId="0" xfId="101" applyNumberFormat="1" applyFont="1" applyAlignment="1">
      <alignment wrapText="1"/>
    </xf>
    <xf numFmtId="0" fontId="27" fillId="0" borderId="0" xfId="16" applyFont="1"/>
    <xf numFmtId="173" fontId="130" fillId="0" borderId="0" xfId="101" applyNumberFormat="1" applyFont="1" applyAlignment="1">
      <alignment wrapText="1"/>
    </xf>
    <xf numFmtId="0" fontId="27" fillId="0" borderId="0" xfId="16" applyFont="1" applyAlignment="1">
      <alignment wrapText="1"/>
    </xf>
    <xf numFmtId="173" fontId="130" fillId="0" borderId="0" xfId="101" applyNumberFormat="1" applyFont="1" applyAlignment="1" applyProtection="1">
      <alignment horizontal="left" wrapText="1" readingOrder="1"/>
      <protection locked="0"/>
    </xf>
    <xf numFmtId="0" fontId="21" fillId="0" borderId="0" xfId="16" applyAlignment="1">
      <alignment horizontal="left" wrapText="1" readingOrder="1"/>
    </xf>
    <xf numFmtId="173" fontId="23" fillId="33" borderId="65" xfId="101" quotePrefix="1" applyNumberFormat="1" applyFont="1" applyFill="1" applyBorder="1" applyAlignment="1">
      <alignment horizontal="center"/>
    </xf>
    <xf numFmtId="173" fontId="23" fillId="33" borderId="65" xfId="101" applyNumberFormat="1" applyFont="1" applyFill="1" applyBorder="1" applyAlignment="1">
      <alignment horizontal="center"/>
    </xf>
    <xf numFmtId="173" fontId="21" fillId="33" borderId="65" xfId="101" quotePrefix="1" applyNumberFormat="1" applyFont="1" applyFill="1" applyBorder="1" applyAlignment="1">
      <alignment horizontal="center"/>
    </xf>
    <xf numFmtId="173" fontId="21" fillId="33" borderId="65" xfId="101" applyNumberFormat="1" applyFont="1" applyFill="1" applyBorder="1" applyAlignment="1">
      <alignment horizontal="center"/>
    </xf>
    <xf numFmtId="173" fontId="21" fillId="33" borderId="66" xfId="101" applyNumberFormat="1" applyFont="1" applyFill="1" applyBorder="1" applyAlignment="1">
      <alignment horizontal="center"/>
    </xf>
    <xf numFmtId="173" fontId="23" fillId="33" borderId="65" xfId="101" applyNumberFormat="1" applyFont="1" applyFill="1" applyBorder="1" applyAlignment="1">
      <alignment horizontal="center" wrapText="1"/>
    </xf>
    <xf numFmtId="173" fontId="21" fillId="33" borderId="65" xfId="101" applyNumberFormat="1" applyFont="1" applyFill="1" applyBorder="1" applyAlignment="1">
      <alignment horizontal="center" wrapText="1"/>
    </xf>
    <xf numFmtId="0" fontId="21" fillId="33" borderId="65" xfId="99" applyFont="1" applyFill="1" applyBorder="1" applyAlignment="1">
      <alignment horizontal="center" wrapText="1"/>
    </xf>
    <xf numFmtId="0" fontId="21" fillId="33" borderId="66" xfId="99" applyFont="1" applyFill="1" applyBorder="1" applyAlignment="1">
      <alignment horizontal="center" wrapText="1"/>
    </xf>
    <xf numFmtId="173" fontId="51" fillId="0" borderId="0" xfId="9" applyNumberFormat="1" applyFont="1" applyAlignment="1">
      <alignment wrapText="1"/>
    </xf>
    <xf numFmtId="173" fontId="21" fillId="0" borderId="0" xfId="9" applyNumberFormat="1" applyFont="1" applyAlignment="1">
      <alignment wrapText="1"/>
    </xf>
    <xf numFmtId="173" fontId="152" fillId="0" borderId="0" xfId="9" applyNumberFormat="1" applyFont="1" applyAlignment="1">
      <alignment horizontal="justify" vertical="top"/>
    </xf>
    <xf numFmtId="0" fontId="6" fillId="0" borderId="27" xfId="97" applyBorder="1" applyAlignment="1">
      <alignment horizontal="left" vertical="top" wrapText="1"/>
    </xf>
    <xf numFmtId="0" fontId="6" fillId="0" borderId="27" xfId="97" applyBorder="1" applyAlignment="1">
      <alignment horizontal="left" vertical="top"/>
    </xf>
    <xf numFmtId="0" fontId="6" fillId="0" borderId="28" xfId="97" applyBorder="1" applyAlignment="1">
      <alignment horizontal="left" vertical="top"/>
    </xf>
    <xf numFmtId="0" fontId="0" fillId="3" borderId="54" xfId="0" applyFill="1" applyBorder="1" applyAlignment="1"/>
    <xf numFmtId="0" fontId="0" fillId="3" borderId="36" xfId="0" applyFill="1" applyBorder="1" applyAlignment="1"/>
    <xf numFmtId="0" fontId="0" fillId="3" borderId="55" xfId="0" applyFill="1" applyBorder="1" applyAlignment="1"/>
    <xf numFmtId="0" fontId="0" fillId="3" borderId="54" xfId="0" applyFill="1" applyBorder="1" applyAlignment="1">
      <alignment horizontal="left"/>
    </xf>
    <xf numFmtId="0" fontId="0" fillId="3" borderId="36" xfId="0" applyFill="1" applyBorder="1" applyAlignment="1">
      <alignment horizontal="left"/>
    </xf>
    <xf numFmtId="0" fontId="0" fillId="3" borderId="55" xfId="0" applyFill="1" applyBorder="1" applyAlignment="1">
      <alignment horizontal="left"/>
    </xf>
    <xf numFmtId="0" fontId="122" fillId="0" borderId="0" xfId="101" applyFont="1" applyAlignment="1">
      <alignment horizontal="left" vertical="top" wrapText="1"/>
    </xf>
    <xf numFmtId="0" fontId="94" fillId="0" borderId="52" xfId="97" applyFont="1" applyBorder="1" applyAlignment="1">
      <alignment horizontal="left" vertical="center" wrapText="1" indent="1"/>
    </xf>
    <xf numFmtId="0" fontId="94" fillId="0" borderId="53" xfId="97" applyFont="1" applyBorder="1" applyAlignment="1">
      <alignment horizontal="left" vertical="center" indent="1"/>
    </xf>
    <xf numFmtId="0" fontId="94" fillId="0" borderId="39" xfId="97" applyFont="1" applyBorder="1" applyAlignment="1">
      <alignment horizontal="left" vertical="center" indent="1"/>
    </xf>
    <xf numFmtId="0" fontId="94" fillId="0" borderId="52" xfId="97" applyFont="1" applyBorder="1" applyAlignment="1">
      <alignment horizontal="left" vertical="center" indent="1"/>
    </xf>
    <xf numFmtId="0" fontId="94" fillId="0" borderId="42" xfId="97" applyFont="1" applyBorder="1" applyAlignment="1">
      <alignment horizontal="left" vertical="center" indent="1"/>
    </xf>
    <xf numFmtId="3" fontId="23" fillId="33" borderId="69" xfId="69" applyNumberFormat="1" applyFont="1" applyFill="1" applyBorder="1" applyAlignment="1">
      <alignment horizontal="left" vertical="top" wrapText="1"/>
    </xf>
    <xf numFmtId="3" fontId="23" fillId="33" borderId="68" xfId="69" applyNumberFormat="1" applyFont="1" applyFill="1" applyBorder="1" applyAlignment="1">
      <alignment horizontal="left" vertical="top" wrapText="1"/>
    </xf>
    <xf numFmtId="0" fontId="95" fillId="0" borderId="21" xfId="0" applyFont="1" applyBorder="1" applyAlignment="1">
      <alignment horizontal="left" vertical="center" wrapText="1" indent="1"/>
    </xf>
    <xf numFmtId="0" fontId="95" fillId="0" borderId="46" xfId="0" applyFont="1" applyBorder="1" applyAlignment="1">
      <alignment horizontal="left" vertical="center" wrapText="1" indent="1"/>
    </xf>
    <xf numFmtId="0" fontId="102" fillId="0" borderId="41" xfId="0" applyFont="1" applyBorder="1" applyAlignment="1">
      <alignment horizontal="left" vertical="center" wrapText="1" indent="1"/>
    </xf>
    <xf numFmtId="0" fontId="109" fillId="0" borderId="52" xfId="0" applyFont="1" applyBorder="1" applyAlignment="1">
      <alignment horizontal="left" vertical="center" wrapText="1" indent="1"/>
    </xf>
    <xf numFmtId="0" fontId="109" fillId="0" borderId="53" xfId="0" applyFont="1" applyBorder="1" applyAlignment="1">
      <alignment horizontal="left" vertical="center" wrapText="1" indent="1"/>
    </xf>
    <xf numFmtId="0" fontId="109" fillId="0" borderId="39" xfId="0" applyFont="1" applyBorder="1" applyAlignment="1">
      <alignment horizontal="left" vertical="center" wrapText="1" indent="1"/>
    </xf>
    <xf numFmtId="0" fontId="109" fillId="0" borderId="41" xfId="0" applyFont="1" applyBorder="1" applyAlignment="1">
      <alignment horizontal="left" vertical="center" wrapText="1" indent="1"/>
    </xf>
    <xf numFmtId="0" fontId="109" fillId="0" borderId="45" xfId="0" applyFont="1" applyBorder="1" applyAlignment="1">
      <alignment horizontal="left" vertical="center" wrapText="1" indent="1"/>
    </xf>
    <xf numFmtId="0" fontId="102" fillId="0" borderId="21" xfId="0" applyFont="1" applyBorder="1" applyAlignment="1">
      <alignment horizontal="left" vertical="center" wrapText="1" indent="1"/>
    </xf>
    <xf numFmtId="0" fontId="11" fillId="30" borderId="77" xfId="105" applyFont="1" applyFill="1" applyBorder="1" applyAlignment="1">
      <alignment horizontal="center" wrapText="1"/>
    </xf>
    <xf numFmtId="0" fontId="11" fillId="30" borderId="62" xfId="105" applyFont="1" applyFill="1" applyBorder="1" applyAlignment="1">
      <alignment horizontal="center" wrapText="1"/>
    </xf>
    <xf numFmtId="0" fontId="11" fillId="30" borderId="80" xfId="105" applyFont="1" applyFill="1" applyBorder="1" applyAlignment="1">
      <alignment horizontal="left" vertical="center" wrapText="1"/>
    </xf>
    <xf numFmtId="0" fontId="11" fillId="30" borderId="53" xfId="105" applyFont="1" applyFill="1" applyBorder="1" applyAlignment="1">
      <alignment horizontal="left" vertical="center" wrapText="1"/>
    </xf>
    <xf numFmtId="0" fontId="11" fillId="30" borderId="39" xfId="105" applyFont="1" applyFill="1" applyBorder="1" applyAlignment="1">
      <alignment horizontal="left" vertical="center" wrapText="1"/>
    </xf>
    <xf numFmtId="0" fontId="11" fillId="30" borderId="81" xfId="105" applyFont="1" applyFill="1" applyBorder="1" applyAlignment="1">
      <alignment horizontal="center" wrapText="1"/>
    </xf>
    <xf numFmtId="0" fontId="11" fillId="30" borderId="1" xfId="105" applyFont="1" applyFill="1" applyBorder="1" applyAlignment="1">
      <alignment horizontal="center" wrapText="1"/>
    </xf>
    <xf numFmtId="0" fontId="11" fillId="30" borderId="79" xfId="105" applyFont="1" applyFill="1" applyBorder="1" applyAlignment="1">
      <alignment horizontal="center" wrapText="1"/>
    </xf>
  </cellXfs>
  <cellStyles count="106">
    <cellStyle name="%" xfId="9" xr:uid="{534A17ED-0277-4E72-871C-2B2B377C84C2}"/>
    <cellStyle name="% 2" xfId="10" xr:uid="{606F7E20-8DDE-4FD2-8A52-937E28510672}"/>
    <cellStyle name="% 2 2" xfId="20" xr:uid="{129353B6-E59C-4389-8103-D5A92A5D982C}"/>
    <cellStyle name="% 2 3" xfId="14" xr:uid="{AD09E821-18DD-45AB-875B-60A4EAE09956}"/>
    <cellStyle name="% 3" xfId="2" xr:uid="{ABEA6BBA-2CEF-483F-B9C7-8DE76618C1AE}"/>
    <cellStyle name="% 3 2" xfId="68" xr:uid="{27D1ABA7-05F6-4A54-BC74-D2DC88D5A577}"/>
    <cellStyle name="%_20150724-FY1415_AP12_Note24_Losses_in_FY1516_Draft_Format" xfId="15" xr:uid="{B565B571-0611-4F55-A08C-4950E71BB535}"/>
    <cellStyle name="20% - Accent1 2" xfId="23" xr:uid="{B741C64C-C409-46FB-BE68-D088E133CBE4}"/>
    <cellStyle name="20% - Accent2 2" xfId="24" xr:uid="{CA90C082-7562-4D1A-9C5F-49AF032CB23F}"/>
    <cellStyle name="20% - Accent3 2" xfId="25" xr:uid="{4FFA00CF-0AAF-464D-9A91-2D27B8A25813}"/>
    <cellStyle name="20% - Accent4 2" xfId="26" xr:uid="{26BAA327-822D-4980-AAD6-00D76A2AD4C8}"/>
    <cellStyle name="20% - Accent5 2" xfId="27" xr:uid="{3E8F9178-8876-4427-BF3E-A6B84A23CC1D}"/>
    <cellStyle name="20% - Accent6 2" xfId="28" xr:uid="{EDB6421A-6020-44D9-B4A2-CE2A9F2B95E8}"/>
    <cellStyle name="40% - Accent1 2" xfId="29" xr:uid="{1DB0002B-34C0-4071-A0E2-47B8FC9305EB}"/>
    <cellStyle name="40% - Accent2 2" xfId="30" xr:uid="{B7710B88-AE2A-427D-A999-3E7B44F34525}"/>
    <cellStyle name="40% - Accent3 2" xfId="31" xr:uid="{9A7F2549-41FF-4E82-8C71-B708E4F6EE0F}"/>
    <cellStyle name="40% - Accent4 2" xfId="32" xr:uid="{5E4632FD-999A-4CF7-9310-03BE3746968E}"/>
    <cellStyle name="40% - Accent5 2" xfId="33" xr:uid="{68A46226-6CDB-4DE7-AEAF-45A0295BA396}"/>
    <cellStyle name="40% - Accent6 2" xfId="34" xr:uid="{DF2EDEDF-6006-410A-9A84-72E215576E63}"/>
    <cellStyle name="60% - Accent1 2" xfId="35" xr:uid="{65EC2508-3580-4D62-A223-98B564E58838}"/>
    <cellStyle name="60% - Accent2 2" xfId="36" xr:uid="{C8C98D51-46EF-45D3-B138-BB9B9C94ED6D}"/>
    <cellStyle name="60% - Accent3 2" xfId="37" xr:uid="{0C368607-1561-4697-A6BF-9B84C81810B7}"/>
    <cellStyle name="60% - Accent4 2" xfId="38" xr:uid="{0496BDCA-4954-4AA2-AB4E-621315F19DB8}"/>
    <cellStyle name="60% - Accent5 2" xfId="39" xr:uid="{B7BB80B6-84F9-4E56-B200-6834DB14E65A}"/>
    <cellStyle name="60% - Accent6 2" xfId="40" xr:uid="{EC06C4B9-2F3F-418F-9880-EA4D8FEFF306}"/>
    <cellStyle name="Accent1 2" xfId="41" xr:uid="{3E006B94-6229-48C7-992E-FEA97C4AA022}"/>
    <cellStyle name="Accent2 2" xfId="42" xr:uid="{0AED6EE4-72D2-4200-93BF-B1431CCED3E9}"/>
    <cellStyle name="Accent3 2" xfId="43" xr:uid="{0E786E64-7759-486D-9A45-109B1ECEB902}"/>
    <cellStyle name="Accent4 2" xfId="44" xr:uid="{9C318C10-86CE-4776-9E40-902F3925816F}"/>
    <cellStyle name="Accent5 2" xfId="45" xr:uid="{C96E606C-0CB0-4043-8958-49E72C407D5A}"/>
    <cellStyle name="Accent6 2" xfId="46" xr:uid="{352548AB-FF6E-467A-9CCE-E663E6900A99}"/>
    <cellStyle name="Bad 2" xfId="47" xr:uid="{E224D5E8-F76D-4481-8824-618F3529E427}"/>
    <cellStyle name="Calculation 2" xfId="72" xr:uid="{FAA793DC-8369-41A8-8CB9-3EB3E4198A41}"/>
    <cellStyle name="Calculation 2 2" xfId="90" xr:uid="{10C2BBB8-754D-488A-9AAA-DD937A4C1031}"/>
    <cellStyle name="Calculation 3" xfId="48" xr:uid="{EEC5C589-AAEA-48B1-9A39-150F85FD5FEA}"/>
    <cellStyle name="Calculation 4" xfId="85" xr:uid="{64E70E0B-BC11-408C-B1D2-8CB36870C733}"/>
    <cellStyle name="Check Cell 2" xfId="49" xr:uid="{51698A93-4E3B-4610-B006-1EAFF2023979}"/>
    <cellStyle name="Comma" xfId="96" builtinId="3"/>
    <cellStyle name="Comma 2" xfId="21" xr:uid="{59D9458F-9FD6-4F2A-8199-C6E980F2A608}"/>
    <cellStyle name="Comma 2 2" xfId="5" xr:uid="{CA7A8024-AE10-495F-AF27-EEE82F23A8D6}"/>
    <cellStyle name="Comma 2 2 2" xfId="79" xr:uid="{5B49EE7D-CF3C-4462-BAC7-9CED1A7A16AC}"/>
    <cellStyle name="Comma 2 3" xfId="70" xr:uid="{3D07B0FB-3E46-4263-930C-3F3F003C3DF4}"/>
    <cellStyle name="Comma 3" xfId="3" xr:uid="{A43D7DF0-17FB-4220-A4E9-5E3295A837E9}"/>
    <cellStyle name="Comma 3 2" xfId="81" xr:uid="{F578C62C-B063-4DC9-85AF-FF674B170007}"/>
    <cellStyle name="Comma 4" xfId="7" xr:uid="{E23C44CD-F7A1-48AA-823D-1C9CD8D6F3E5}"/>
    <cellStyle name="Comma 5" xfId="13" xr:uid="{1812C920-411A-4877-8450-1B304A6A34FD}"/>
    <cellStyle name="Comma 6" xfId="104" xr:uid="{593BC944-AE72-4AE3-AE18-1F036F0888BD}"/>
    <cellStyle name="Currency 2" xfId="82" xr:uid="{F0F00732-E982-4EB1-A020-4B03770EFBE2}"/>
    <cellStyle name="Explanatory Text 2" xfId="50" xr:uid="{04A062A8-FA60-466F-8ADB-0F407C4B5645}"/>
    <cellStyle name="Good 2" xfId="51" xr:uid="{60ECF6B3-A9D2-4604-8DAE-19DF5793E80E}"/>
    <cellStyle name="Heading 1 2" xfId="52" xr:uid="{E55A3F4B-86C1-4ABB-A2E9-D27199361F7C}"/>
    <cellStyle name="Heading 2 2" xfId="53" xr:uid="{DF188A0E-9582-4F86-BCD9-5D818E14AAC0}"/>
    <cellStyle name="Heading 3 2" xfId="54" xr:uid="{57B4E318-062E-436E-BF2E-630C5F3A379F}"/>
    <cellStyle name="Heading 4 2" xfId="55" xr:uid="{4FF5EC53-2F1A-492D-A08E-D8B64F3FB523}"/>
    <cellStyle name="Hyperlink" xfId="98" builtinId="8"/>
    <cellStyle name="Input 2" xfId="73" xr:uid="{A29E53B8-5D8B-4E28-ACB8-EC87F51A7F9B}"/>
    <cellStyle name="Input 2 2" xfId="91" xr:uid="{4F2FEF8E-C257-4D7E-8D38-2277BCBAF9D4}"/>
    <cellStyle name="Input 3" xfId="56" xr:uid="{F2AB8D6A-4977-45A7-B92E-660DC40B24B6}"/>
    <cellStyle name="Input 4" xfId="86" xr:uid="{0995C867-14A6-4866-B60F-A9412138ACEC}"/>
    <cellStyle name="Linked Cell 2" xfId="57" xr:uid="{576A1216-5F5B-4E7E-9F9A-303189108783}"/>
    <cellStyle name="Neutral 2" xfId="58" xr:uid="{86C362B0-983D-49BE-AA7B-13AF32B0E125}"/>
    <cellStyle name="Normal" xfId="0" builtinId="0"/>
    <cellStyle name="Normal 10" xfId="22" xr:uid="{A71E054A-55CF-411A-9DB5-668F8A096D5D}"/>
    <cellStyle name="Normal 11" xfId="97" xr:uid="{57C2D84F-29A2-4105-8B43-DDB993EA740B}"/>
    <cellStyle name="Normal 12" xfId="84" xr:uid="{B6DD9C78-AA6F-4A92-AD30-FBBDD0C79B35}"/>
    <cellStyle name="Normal 13" xfId="99" xr:uid="{95EBE08E-6D6C-4B49-A482-E44A96FB8884}"/>
    <cellStyle name="Normal 13 2" xfId="105" xr:uid="{C9604730-5948-45FA-9266-15C5EFD889F6}"/>
    <cellStyle name="Normal 2" xfId="16" xr:uid="{9A8ADA2E-386A-4090-85D8-E91925C58593}"/>
    <cellStyle name="Normal 2 2" xfId="4" xr:uid="{218EAA4C-F634-4DB9-B66C-413E799E33E5}"/>
    <cellStyle name="Normal 3" xfId="17" xr:uid="{1E4E4B8B-AB59-40B9-810B-BD1A161FD4AE}"/>
    <cellStyle name="Normal 3 2" xfId="1" xr:uid="{2E071FB5-2EBD-4D0E-ACE2-201F9CB6D97D}"/>
    <cellStyle name="Normal 3 2 2" xfId="78" xr:uid="{BD2F6F91-10BD-4F69-A758-0F290A196715}"/>
    <cellStyle name="Normal 3 2 3" xfId="101" xr:uid="{BBA9F424-C1B5-4A80-B8B6-B52D70838D3F}"/>
    <cellStyle name="Normal 3 3" xfId="64" xr:uid="{E566A2A3-AEEB-450F-832E-3DF0AAE1025D}"/>
    <cellStyle name="Normal 4" xfId="19" xr:uid="{B6983873-B11F-466D-91AA-115E949C4119}"/>
    <cellStyle name="Normal 4 2" xfId="11" xr:uid="{0F9EDB10-49F1-49D1-A94E-60D08498B59F}"/>
    <cellStyle name="Normal 4 3" xfId="65" xr:uid="{FA6FE7F8-7610-41CE-944C-0D3B9AE31998}"/>
    <cellStyle name="Normal 4 4" xfId="102" xr:uid="{82A5FC2C-C028-481C-8E7E-D9E874F6A8DF}"/>
    <cellStyle name="Normal 5" xfId="12" xr:uid="{017683B3-AB86-4FE9-8FE6-9DA703A59C15}"/>
    <cellStyle name="Normal 5 2" xfId="66" xr:uid="{01979C74-8088-4323-A97F-FB7B19FC6E8A}"/>
    <cellStyle name="Normal 6" xfId="67" xr:uid="{60B70D1A-4761-4843-ABD0-54AF31C2EF87}"/>
    <cellStyle name="Normal 7" xfId="69" xr:uid="{212EBB65-D6B3-457A-AC26-BB6EE400FB2F}"/>
    <cellStyle name="Normal 8" xfId="71" xr:uid="{41EA0D30-EBAC-482B-A562-09D6539E333F}"/>
    <cellStyle name="Normal 9" xfId="6" xr:uid="{9259680F-EA7D-44F9-843A-5B32194179F6}"/>
    <cellStyle name="Normal 9 2" xfId="80" xr:uid="{1A544FCA-5D8F-4E10-94F1-C602DD22CB3A}"/>
    <cellStyle name="Normal_20120515-Chronological list of SCA contracts-U" xfId="103" xr:uid="{686A254B-D464-4B85-B9B1-AB230C9881A4}"/>
    <cellStyle name="Normal_Segmental_Reporting_£000_AP9" xfId="100" xr:uid="{44B068E6-CED1-437B-A1FD-0273244E4293}"/>
    <cellStyle name="Note 2" xfId="74" xr:uid="{0E0FCD17-3503-439B-A587-BC092C8F05CE}"/>
    <cellStyle name="Note 2 2" xfId="92" xr:uid="{7E82CD73-8E02-4DB0-8441-A8A2A2086133}"/>
    <cellStyle name="Note 3" xfId="77" xr:uid="{51D1995F-E650-4DD8-BCF9-DC582D58C069}"/>
    <cellStyle name="Note 3 2" xfId="95" xr:uid="{7450C78C-2254-43AF-9D7E-C8F0B4B49F7E}"/>
    <cellStyle name="Note 4" xfId="59" xr:uid="{A74BB2A3-A928-46FA-B95F-BE54F4F92E47}"/>
    <cellStyle name="Note 5" xfId="87" xr:uid="{335CB88B-9FE6-46EF-8072-85074C07A3AD}"/>
    <cellStyle name="Output 2" xfId="75" xr:uid="{B59B55A3-CCF0-418E-9663-DADBC25B3E79}"/>
    <cellStyle name="Output 2 2" xfId="93" xr:uid="{DFFD570F-F3B7-4E77-9A28-30F561984708}"/>
    <cellStyle name="Output 3" xfId="60" xr:uid="{1B4485BF-3CFD-4FF5-B1B5-7169B7A28C51}"/>
    <cellStyle name="Output 4" xfId="88" xr:uid="{C30230CB-BDDA-44CE-91D0-66DC61194B90}"/>
    <cellStyle name="Percent 2" xfId="8" xr:uid="{B32DC21B-59A8-412E-BDF4-B30585B0FDA6}"/>
    <cellStyle name="Percent 2 2" xfId="83" xr:uid="{0CF5AD8A-B478-43D3-A38F-6792524CA94F}"/>
    <cellStyle name="Style 1" xfId="18" xr:uid="{ECE251FE-2582-4AC2-9ECB-5A1A25EE3C69}"/>
    <cellStyle name="Title 2" xfId="61" xr:uid="{94FA5086-43F2-4D98-B038-29E016AA3E53}"/>
    <cellStyle name="Total 2" xfId="76" xr:uid="{8DD022A4-5634-43C4-BAD9-F3CAA6977F90}"/>
    <cellStyle name="Total 2 2" xfId="94" xr:uid="{AF8DDE57-A84D-473A-987B-B948EED37E03}"/>
    <cellStyle name="Total 3" xfId="62" xr:uid="{768FEE23-EC76-4FEE-92A0-64ACD9D26AE4}"/>
    <cellStyle name="Total 4" xfId="89" xr:uid="{33A6714B-B7B7-4C82-A841-9C974CE41567}"/>
    <cellStyle name="Warning Text 2" xfId="63" xr:uid="{1364C924-F0A0-4647-B3B1-F38D39A95E2A}"/>
  </cellStyles>
  <dxfs count="0"/>
  <tableStyles count="0" defaultTableStyle="TableStyleMedium2" defaultPivotStyle="PivotStyleLight16"/>
  <colors>
    <mruColors>
      <color rgb="FFC1B7C1"/>
      <color rgb="FFCAAEB3"/>
      <color rgb="FFCDABCD"/>
      <color rgb="FFCBADB4"/>
      <color rgb="FFCDB3C7"/>
      <color rgb="FFD1AFB5"/>
      <color rgb="FFCAA2A9"/>
      <color rgb="FFD2AEB9"/>
      <color rgb="FFDABC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8.xml"/><Relationship Id="rId89" Type="http://schemas.openxmlformats.org/officeDocument/2006/relationships/externalLink" Target="externalLinks/externalLink13.xml"/><Relationship Id="rId97"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3.xml"/><Relationship Id="rId87" Type="http://schemas.openxmlformats.org/officeDocument/2006/relationships/externalLink" Target="externalLinks/externalLink1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6.xml"/><Relationship Id="rId90" Type="http://schemas.openxmlformats.org/officeDocument/2006/relationships/externalLink" Target="externalLinks/externalLink14.xml"/><Relationship Id="rId95"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100" Type="http://schemas.openxmlformats.org/officeDocument/2006/relationships/customXml" Target="../customXml/item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4.xml"/><Relationship Id="rId85" Type="http://schemas.openxmlformats.org/officeDocument/2006/relationships/externalLink" Target="externalLinks/externalLink9.xml"/><Relationship Id="rId93" Type="http://schemas.openxmlformats.org/officeDocument/2006/relationships/sharedStrings" Target="sharedStrings.xml"/><Relationship Id="rId98"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7.xml"/><Relationship Id="rId88" Type="http://schemas.openxmlformats.org/officeDocument/2006/relationships/externalLink" Target="externalLinks/externalLink12.xml"/><Relationship Id="rId91" Type="http://schemas.openxmlformats.org/officeDocument/2006/relationships/theme" Target="theme/theme1.xml"/><Relationship Id="rId9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2.xml"/><Relationship Id="rId81" Type="http://schemas.openxmlformats.org/officeDocument/2006/relationships/externalLink" Target="externalLinks/externalLink5.xml"/><Relationship Id="rId86" Type="http://schemas.openxmlformats.org/officeDocument/2006/relationships/externalLink" Target="externalLinks/externalLink10.xml"/><Relationship Id="rId94" Type="http://schemas.openxmlformats.org/officeDocument/2006/relationships/calcChain" Target="calcChain.xml"/><Relationship Id="rId9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142875</xdr:rowOff>
    </xdr:from>
    <xdr:to>
      <xdr:col>10</xdr:col>
      <xdr:colOff>284769</xdr:colOff>
      <xdr:row>10</xdr:row>
      <xdr:rowOff>180804</xdr:rowOff>
    </xdr:to>
    <xdr:pic>
      <xdr:nvPicPr>
        <xdr:cNvPr id="2" name="Picture 1">
          <a:extLst>
            <a:ext uri="{FF2B5EF4-FFF2-40B4-BE49-F238E27FC236}">
              <a16:creationId xmlns:a16="http://schemas.microsoft.com/office/drawing/2014/main" id="{C97DEF54-6C50-4AE0-A415-B69FA2EDE7FC}"/>
            </a:ext>
          </a:extLst>
        </xdr:cNvPr>
        <xdr:cNvPicPr>
          <a:picLocks noChangeAspect="1"/>
        </xdr:cNvPicPr>
      </xdr:nvPicPr>
      <xdr:blipFill>
        <a:blip xmlns:r="http://schemas.openxmlformats.org/officeDocument/2006/relationships" r:embed="rId1"/>
        <a:stretch>
          <a:fillRect/>
        </a:stretch>
      </xdr:blipFill>
      <xdr:spPr>
        <a:xfrm>
          <a:off x="0" y="714375"/>
          <a:ext cx="7847619" cy="1371429"/>
        </a:xfrm>
        <a:prstGeom prst="rect">
          <a:avLst/>
        </a:prstGeom>
        <a:ln w="19050">
          <a:solidFill>
            <a:schemeClr val="accent1"/>
          </a:solidFill>
        </a:ln>
      </xdr:spPr>
    </xdr:pic>
    <xdr:clientData/>
  </xdr:twoCellAnchor>
  <xdr:twoCellAnchor editAs="oneCell">
    <xdr:from>
      <xdr:col>0</xdr:col>
      <xdr:colOff>0</xdr:colOff>
      <xdr:row>16</xdr:row>
      <xdr:rowOff>0</xdr:rowOff>
    </xdr:from>
    <xdr:to>
      <xdr:col>6</xdr:col>
      <xdr:colOff>513645</xdr:colOff>
      <xdr:row>18</xdr:row>
      <xdr:rowOff>114238</xdr:rowOff>
    </xdr:to>
    <xdr:pic>
      <xdr:nvPicPr>
        <xdr:cNvPr id="3" name="Picture 2">
          <a:extLst>
            <a:ext uri="{FF2B5EF4-FFF2-40B4-BE49-F238E27FC236}">
              <a16:creationId xmlns:a16="http://schemas.microsoft.com/office/drawing/2014/main" id="{7B416490-76CF-4C5B-AC85-12EC7F1C664D}"/>
            </a:ext>
          </a:extLst>
        </xdr:cNvPr>
        <xdr:cNvPicPr>
          <a:picLocks noChangeAspect="1"/>
        </xdr:cNvPicPr>
      </xdr:nvPicPr>
      <xdr:blipFill>
        <a:blip xmlns:r="http://schemas.openxmlformats.org/officeDocument/2006/relationships" r:embed="rId2"/>
        <a:stretch>
          <a:fillRect/>
        </a:stretch>
      </xdr:blipFill>
      <xdr:spPr>
        <a:xfrm>
          <a:off x="0" y="3048000"/>
          <a:ext cx="5638095" cy="495238"/>
        </a:xfrm>
        <a:prstGeom prst="rect">
          <a:avLst/>
        </a:prstGeom>
        <a:ln>
          <a:solidFill>
            <a:schemeClr val="accent1"/>
          </a:solidFill>
        </a:ln>
      </xdr:spPr>
    </xdr:pic>
    <xdr:clientData/>
  </xdr:twoCellAnchor>
  <xdr:twoCellAnchor editAs="oneCell">
    <xdr:from>
      <xdr:col>0</xdr:col>
      <xdr:colOff>19050</xdr:colOff>
      <xdr:row>22</xdr:row>
      <xdr:rowOff>123825</xdr:rowOff>
    </xdr:from>
    <xdr:to>
      <xdr:col>5</xdr:col>
      <xdr:colOff>399438</xdr:colOff>
      <xdr:row>28</xdr:row>
      <xdr:rowOff>76063</xdr:rowOff>
    </xdr:to>
    <xdr:pic>
      <xdr:nvPicPr>
        <xdr:cNvPr id="4" name="Picture 3">
          <a:extLst>
            <a:ext uri="{FF2B5EF4-FFF2-40B4-BE49-F238E27FC236}">
              <a16:creationId xmlns:a16="http://schemas.microsoft.com/office/drawing/2014/main" id="{BE78DD9C-98AA-44FF-8CB3-3525345B6B26}"/>
            </a:ext>
          </a:extLst>
        </xdr:cNvPr>
        <xdr:cNvPicPr>
          <a:picLocks noChangeAspect="1"/>
        </xdr:cNvPicPr>
      </xdr:nvPicPr>
      <xdr:blipFill>
        <a:blip xmlns:r="http://schemas.openxmlformats.org/officeDocument/2006/relationships" r:embed="rId3"/>
        <a:stretch>
          <a:fillRect/>
        </a:stretch>
      </xdr:blipFill>
      <xdr:spPr>
        <a:xfrm>
          <a:off x="19050" y="8658225"/>
          <a:ext cx="4895238" cy="1095238"/>
        </a:xfrm>
        <a:prstGeom prst="rect">
          <a:avLst/>
        </a:prstGeom>
        <a:ln w="19050">
          <a:solidFill>
            <a:schemeClr val="accent1"/>
          </a:solidFill>
        </a:ln>
      </xdr:spPr>
    </xdr:pic>
    <xdr:clientData/>
  </xdr:twoCellAnchor>
  <xdr:twoCellAnchor editAs="oneCell">
    <xdr:from>
      <xdr:col>0</xdr:col>
      <xdr:colOff>9525</xdr:colOff>
      <xdr:row>34</xdr:row>
      <xdr:rowOff>76200</xdr:rowOff>
    </xdr:from>
    <xdr:to>
      <xdr:col>8</xdr:col>
      <xdr:colOff>75399</xdr:colOff>
      <xdr:row>34</xdr:row>
      <xdr:rowOff>1076200</xdr:rowOff>
    </xdr:to>
    <xdr:pic>
      <xdr:nvPicPr>
        <xdr:cNvPr id="5" name="Picture 4">
          <a:extLst>
            <a:ext uri="{FF2B5EF4-FFF2-40B4-BE49-F238E27FC236}">
              <a16:creationId xmlns:a16="http://schemas.microsoft.com/office/drawing/2014/main" id="{B0556B4A-3EB8-41A4-8F18-C8D0D7C2CB7A}"/>
            </a:ext>
          </a:extLst>
        </xdr:cNvPr>
        <xdr:cNvPicPr>
          <a:picLocks noChangeAspect="1"/>
        </xdr:cNvPicPr>
      </xdr:nvPicPr>
      <xdr:blipFill>
        <a:blip xmlns:r="http://schemas.openxmlformats.org/officeDocument/2006/relationships" r:embed="rId4"/>
        <a:stretch>
          <a:fillRect/>
        </a:stretch>
      </xdr:blipFill>
      <xdr:spPr>
        <a:xfrm>
          <a:off x="9525" y="6743700"/>
          <a:ext cx="6409524" cy="1000000"/>
        </a:xfrm>
        <a:prstGeom prst="rect">
          <a:avLst/>
        </a:prstGeom>
      </xdr:spPr>
    </xdr:pic>
    <xdr:clientData/>
  </xdr:twoCellAnchor>
  <xdr:twoCellAnchor editAs="oneCell">
    <xdr:from>
      <xdr:col>0</xdr:col>
      <xdr:colOff>0</xdr:colOff>
      <xdr:row>40</xdr:row>
      <xdr:rowOff>19051</xdr:rowOff>
    </xdr:from>
    <xdr:to>
      <xdr:col>6</xdr:col>
      <xdr:colOff>161925</xdr:colOff>
      <xdr:row>46</xdr:row>
      <xdr:rowOff>19051</xdr:rowOff>
    </xdr:to>
    <xdr:pic>
      <xdr:nvPicPr>
        <xdr:cNvPr id="6" name="Picture 5">
          <a:extLst>
            <a:ext uri="{FF2B5EF4-FFF2-40B4-BE49-F238E27FC236}">
              <a16:creationId xmlns:a16="http://schemas.microsoft.com/office/drawing/2014/main" id="{1510EEC7-2DE8-4E3F-9BC4-0D2600045A7F}"/>
            </a:ext>
          </a:extLst>
        </xdr:cNvPr>
        <xdr:cNvPicPr>
          <a:picLocks noChangeAspect="1"/>
        </xdr:cNvPicPr>
      </xdr:nvPicPr>
      <xdr:blipFill>
        <a:blip xmlns:r="http://schemas.openxmlformats.org/officeDocument/2006/relationships" r:embed="rId5"/>
        <a:stretch>
          <a:fillRect/>
        </a:stretch>
      </xdr:blipFill>
      <xdr:spPr>
        <a:xfrm>
          <a:off x="0" y="9363076"/>
          <a:ext cx="5286375" cy="1143000"/>
        </a:xfrm>
        <a:prstGeom prst="rect">
          <a:avLst/>
        </a:prstGeom>
      </xdr:spPr>
    </xdr:pic>
    <xdr:clientData/>
  </xdr:twoCellAnchor>
  <xdr:twoCellAnchor editAs="oneCell">
    <xdr:from>
      <xdr:col>0</xdr:col>
      <xdr:colOff>28575</xdr:colOff>
      <xdr:row>56</xdr:row>
      <xdr:rowOff>19049</xdr:rowOff>
    </xdr:from>
    <xdr:to>
      <xdr:col>12</xdr:col>
      <xdr:colOff>141763</xdr:colOff>
      <xdr:row>62</xdr:row>
      <xdr:rowOff>142874</xdr:rowOff>
    </xdr:to>
    <xdr:pic>
      <xdr:nvPicPr>
        <xdr:cNvPr id="7" name="Picture 6">
          <a:extLst>
            <a:ext uri="{FF2B5EF4-FFF2-40B4-BE49-F238E27FC236}">
              <a16:creationId xmlns:a16="http://schemas.microsoft.com/office/drawing/2014/main" id="{E891598D-7610-41AF-943D-BDFCF409F1EE}"/>
            </a:ext>
          </a:extLst>
        </xdr:cNvPr>
        <xdr:cNvPicPr>
          <a:picLocks noChangeAspect="1"/>
        </xdr:cNvPicPr>
      </xdr:nvPicPr>
      <xdr:blipFill rotWithShape="1">
        <a:blip xmlns:r="http://schemas.openxmlformats.org/officeDocument/2006/relationships" r:embed="rId6"/>
        <a:srcRect t="6146" b="19543"/>
        <a:stretch/>
      </xdr:blipFill>
      <xdr:spPr>
        <a:xfrm>
          <a:off x="28575" y="12296774"/>
          <a:ext cx="8895238" cy="1266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3rsts052\wss_shared$\MBB%20Shared%20Apps\DGFM\DGFM%20CFC-CMFA%20DRAc\CFAT%202006-07\CFAT%202007-08\DRAc%202007-08\2007-08%20DRAc%20AP06\AP06%20Consolidation\AP06%20Consolidat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W1\ROOTFS1\FS\UK%20Defence%20Statistics\2011\Table%20Frames\Copy%20of%2020110526-NS_UKDS%202011%20Chapter%201%20Version%203-U.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MB2\ROOTFS2\Quad\Publications\Diversity%20Dashboard\2014%2004\Tri-Service\20140506%20Tri_dashboard_Apr1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Quad\Publications\QPR\FY%202015-16\April%202015\20150325-QPR_Apr15_strengt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modgovuk.sharepoint.com/Publications/Service%20Personnel%20Statistics/2015-16/10%20October%202015/20151022-Oct_tables-O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modgovuk.sharepoint.com/Quad/Publications/Service%20Personnel%20Statistics/2015-16/11%20Nov%202015/20151022-Nov_tables-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Quad\Publications\Performance%20Reporting\2018-19\01%20April%202018\PCMI\20180128-PCMI_worksheet-O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Quad\Publications\Regulars%20MI\2017-18\11%20February%202018\Automated%20MI.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odgovuk.sharepoint.com/Users/warners722/AppData/Local/Microsoft/Windows/Temporary%20Internet%20Files/Content.Outlook/NFSNDQHX/20151022-Nov_tables_to_become_values_copy-O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odgovuk.sharepoint.com/Users/thornem502/AppData/Local/Microsoft/Windows/Temporary%20Internet%20Files/Content.Outlook/TDL6CSJT/May%20Thursday%2019/Copy%20of%2020160515-graph_data%20NEW%20DBMI-O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odgovuk.sharepoint.com/2016-17/03%20June%2016/New%20DBMI/20160614-%20graph_data%20NEW%20DBMI-O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Quad\Publications\Service%20Personnel%20Statistics\2018-19\9%20April%202018\SPS%20April%20Working%20file.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Quad\Publications\UKDS\2014\Tri%20Service\Bulletin%202.01%20-%20Tri\Table%202.01.01%20-%202.01.10,%202.01.13-2.01.19\working\20140909-2.01_bulletin_wor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ons"/>
      <sheetName val="INDEX"/>
      <sheetName val="Oracle TB"/>
      <sheetName val="Trial Bal"/>
      <sheetName val="CHECK"/>
      <sheetName val="OCS"/>
      <sheetName val="STRGL"/>
      <sheetName val="Balance Sheet"/>
      <sheetName val="Cashflow"/>
      <sheetName val="Intangible"/>
      <sheetName val="Tangible"/>
      <sheetName val="Invest 1"/>
      <sheetName val="Stocks 1"/>
      <sheetName val="Debtors 3"/>
      <sheetName val="Debtors 1 &amp; 2"/>
      <sheetName val="Cash 1"/>
      <sheetName val=" Creditors 1"/>
      <sheetName val="DRS&amp;CRS"/>
      <sheetName val="Provisions 1"/>
      <sheetName val="IMG Accounts"/>
      <sheetName val="Reserves 1"/>
      <sheetName val="OCS 1"/>
      <sheetName val="Disposals"/>
      <sheetName val="GIACOA"/>
      <sheetName val="Op inc"/>
      <sheetName val="Interest"/>
      <sheetName val="CashflowCOA"/>
      <sheetName val="Mvmnts in WC"/>
      <sheetName val="Op lease comm"/>
      <sheetName val="PFI Table 15.1"/>
      <sheetName val="CLSIOS Table 15.2"/>
      <sheetName val="XL Tables - Intangible"/>
      <sheetName val="XL Tables - Tangible"/>
      <sheetName val="XL Tables - Stocks"/>
      <sheetName val="XL Tables - Debtors"/>
      <sheetName val="XL Tables - Debtors 2"/>
      <sheetName val="XL Tables - Creditors"/>
      <sheetName val="XL Tables - Creditors 2"/>
      <sheetName val="XL Tables - Provisions"/>
      <sheetName val="XL Tables - Provisions 2"/>
      <sheetName val="XL Tables - Reserves"/>
      <sheetName val="XL Tables - OCS"/>
      <sheetName val="XL Tables - Income"/>
      <sheetName val="XL Tables - Trans"/>
      <sheetName val="XL Tables - Other"/>
      <sheetName val="XL Tables - Salaries 10.1"/>
      <sheetName val="WGA - Foreign Currency"/>
      <sheetName val="Administration Costs"/>
      <sheetName val="AP09 BS Variance"/>
      <sheetName val="AP09 OCS Variance"/>
      <sheetName val="Module1"/>
      <sheetName val="Module2"/>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refreshError="1"/>
      <sheetData sheetId="49" refreshError="1"/>
      <sheetData sheetId="50" refreshError="1"/>
      <sheetData sheetId="5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Chapter 1 Intro"/>
      <sheetName val="RAB Section"/>
      <sheetName val="Section 1 - Dept Resources"/>
      <sheetName val="1.1"/>
      <sheetName val="1.2"/>
      <sheetName val="1.3"/>
      <sheetName val="1.4"/>
      <sheetName val="1.5"/>
      <sheetName val="1.6"/>
      <sheetName val="1.7"/>
      <sheetName val="1.8"/>
      <sheetName val="Transparency Supplement"/>
      <sheetName val="Section 2 - Defence Inflation"/>
      <sheetName val="1.9a b"/>
      <sheetName val="1.9c d"/>
      <sheetName val="Section 3 - Industry"/>
      <sheetName val="1.10"/>
      <sheetName val="Chart to Table 1.10"/>
      <sheetName val="1.11"/>
      <sheetName val="Chart 1.12a"/>
      <sheetName val="Chart 1.12b &amp; c"/>
      <sheetName val="Chart 1.12d"/>
      <sheetName val="Charts 1.12 footnotes"/>
      <sheetName val="Section 4 - Trade"/>
      <sheetName val="1.13"/>
      <sheetName val="1.14"/>
      <sheetName val="Section 5 - Defence Contracts"/>
      <sheetName val="1.15"/>
      <sheetName val="1.16"/>
      <sheetName val="1.17"/>
      <sheetName val="1.17a"/>
      <sheetName val="Section 6 - Intnl Defence"/>
      <sheetName val="1.18"/>
      <sheetName val="1.19"/>
      <sheetName val="1.20"/>
      <sheetName val="Chart to 1.19 &amp; 1.20"/>
      <sheetName val="1.21"/>
      <sheetName val="Chart 1.22a"/>
      <sheetName val="Chart 1.22 b &amp; c"/>
      <sheetName val="Chart 1.22d and foot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_Sheet"/>
      <sheetName val="sitdate_data"/>
      <sheetName val="sitdate_-_1yr"/>
      <sheetName val="sitdate_-_2yr"/>
      <sheetName val="Pivots"/>
      <sheetName val="Age_Graph_data"/>
      <sheetName val="Gender_(UR)"/>
      <sheetName val="Ethnicity_(UR)"/>
      <sheetName val="Religion_(UR)"/>
      <sheetName val="Age_(UR)"/>
      <sheetName val="Gender"/>
      <sheetName val="Ethnicity"/>
      <sheetName val="Religion_-_Christian"/>
      <sheetName val="Religion_-_Non_Christian"/>
      <sheetName val="Religion_-_Secular"/>
      <sheetName val="Age"/>
      <sheetName val="Mil_Age"/>
      <sheetName val="Process Sheet"/>
      <sheetName val="sitdate data"/>
      <sheetName val="sitdate - 1yr"/>
      <sheetName val="sitdate - 2yr"/>
      <sheetName val="Age Graph data"/>
      <sheetName val="Gender (UR)"/>
      <sheetName val="Ethnicity (UR)"/>
      <sheetName val="Religion (UR)"/>
      <sheetName val="Age (UR)"/>
      <sheetName val="Religion - Christian"/>
      <sheetName val="Religion - Non Christian"/>
      <sheetName val="Religion - Secular"/>
      <sheetName val="Mil Age"/>
      <sheetName val="Process_Sheet1"/>
      <sheetName val="sitdate_data1"/>
      <sheetName val="sitdate_-_1yr1"/>
      <sheetName val="sitdate_-_2yr1"/>
      <sheetName val="Age_Graph_data1"/>
      <sheetName val="Gender_(UR)1"/>
      <sheetName val="Ethnicity_(UR)1"/>
      <sheetName val="Religion_(UR)1"/>
      <sheetName val="Age_(UR)1"/>
      <sheetName val="Religion_-_Christian1"/>
      <sheetName val="Religion_-_Non_Christian1"/>
      <sheetName val="Religion_-_Secular1"/>
      <sheetName val="Mil_Age1"/>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refreshError="1"/>
      <sheetData sheetId="12"/>
      <sheetData sheetId="13"/>
      <sheetData sheetId="14"/>
      <sheetData sheetId="15" refreshError="1"/>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Process Sheet"/>
      <sheetName val="Navy Strength Data"/>
      <sheetName val="Army Strength Data"/>
      <sheetName val="RAF Strength Data"/>
      <sheetName val="Strength Pivots"/>
      <sheetName val="Summary Stats"/>
      <sheetName val="Historical Data"/>
      <sheetName val="Reserves Data"/>
      <sheetName val="2020 Graph Data"/>
      <sheetName val="Strength Graph Data"/>
      <sheetName val="TotalTableHLOOKUP"/>
      <sheetName val="Table1HLOOKUP"/>
      <sheetName val="Table2HLOOKUP"/>
      <sheetName val="FR20aLOOKUP"/>
      <sheetName val="FR20bLOOKUP"/>
      <sheetName val="Table3HLOOKUP"/>
      <sheetName val="Table 1"/>
      <sheetName val="Table 2"/>
      <sheetName val="Table 3"/>
      <sheetName val="Table 4"/>
      <sheetName val="Table 5a"/>
      <sheetName val="Table 5b"/>
      <sheetName val="Table 5bi"/>
      <sheetName val="Table 5c"/>
      <sheetName val="5.1 2020 Target"/>
      <sheetName val="Table 5 Graphs"/>
      <sheetName val="Table 6a"/>
      <sheetName val="Table 6b"/>
      <sheetName val="Table 7a"/>
      <sheetName val="Table 7b 7c"/>
      <sheetName val="Table 7 Graph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Regular Data"/>
      <sheetName val="Reserves Data"/>
      <sheetName val="Pivot tables"/>
      <sheetName val="Full-time_datasheet"/>
      <sheetName val="Reserves_datasheet"/>
      <sheetName val="Sep_Ser_datasheet"/>
      <sheetName val="Recruitment_datasheet"/>
      <sheetName val="Salaries_datasheet"/>
      <sheetName val="Summary Tables"/>
      <sheetName val="Summary Statistics"/>
      <sheetName val="Summary Salaries"/>
      <sheetName val="Summary Graphs"/>
      <sheetName val="Tab1"/>
      <sheetName val="Tab2a"/>
      <sheetName val="Tab2b"/>
      <sheetName val="Tab2c"/>
      <sheetName val="Tab3a"/>
      <sheetName val="Tab3b"/>
      <sheetName val="Tab3c"/>
      <sheetName val="Tab3d"/>
      <sheetName val="Tab3e"/>
      <sheetName val="Tab4"/>
      <sheetName val="Tab412m"/>
      <sheetName val="Tab5a"/>
      <sheetName val="Tab5b"/>
      <sheetName val="Tab5c"/>
      <sheetName val="Tab5d"/>
      <sheetName val="Tab5a12m"/>
      <sheetName val="Tab5b12m"/>
      <sheetName val="Tab5c12m"/>
      <sheetName val="Tab5d12m"/>
      <sheetName val="Tab6a"/>
      <sheetName val="Tab6b"/>
      <sheetName val="Tab7a"/>
      <sheetName val="Tab7b"/>
      <sheetName val="Tab7c"/>
      <sheetName val="Tab7d"/>
      <sheetName val="Tab8a"/>
      <sheetName val="Tab8b"/>
      <sheetName val="Tab8c"/>
      <sheetName val="Tab8d"/>
      <sheetName val="Tab9a"/>
      <sheetName val="Tab9b"/>
      <sheetName val="Tab9c"/>
      <sheetName val="Tab10"/>
      <sheetName val="Tab11"/>
      <sheetName val="Tab12"/>
      <sheetName val="Tab13a"/>
      <sheetName val="Tab13b"/>
      <sheetName val="Separated Service MI"/>
      <sheetName val="Contents"/>
      <sheetName val="Notes and Definitions"/>
      <sheetName val="Table 1"/>
      <sheetName val="Table 2a"/>
      <sheetName val="Table 2b"/>
      <sheetName val="Table 2c"/>
      <sheetName val="Table 3a"/>
      <sheetName val="Table 3b"/>
      <sheetName val="Table 3c"/>
      <sheetName val="Table 3d"/>
      <sheetName val="Table 3e"/>
      <sheetName val="Table 4"/>
      <sheetName val="Table 5a"/>
      <sheetName val="Table 5b"/>
      <sheetName val="Table 5c"/>
      <sheetName val="Table 5d"/>
      <sheetName val="Table 4 12m"/>
      <sheetName val="Table 5a 12m"/>
      <sheetName val="Table 5b 12m"/>
      <sheetName val="Table 5c 12m"/>
      <sheetName val="Table 5d 12m"/>
      <sheetName val="Table 6a"/>
      <sheetName val="Table 6b"/>
      <sheetName val="Table 7a"/>
      <sheetName val="Table 7b"/>
      <sheetName val="Table 7c"/>
      <sheetName val="Table 7d"/>
      <sheetName val="Table 8a"/>
      <sheetName val="Table 8b"/>
      <sheetName val="Table 8c"/>
      <sheetName val="Table 8d"/>
      <sheetName val="Table 9a"/>
      <sheetName val="Table 9b"/>
      <sheetName val="Table 9c"/>
      <sheetName val="Table 10"/>
      <sheetName val="Table 11a"/>
      <sheetName val="Table 11b"/>
      <sheetName val="Table 12"/>
      <sheetName val="Table 13 placeholder"/>
      <sheetName val="Table 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Regular Data"/>
      <sheetName val="Reserves Data"/>
      <sheetName val="Pivot tables"/>
      <sheetName val="Full-time_datasheet"/>
      <sheetName val="Reserves_datasheet"/>
      <sheetName val="Sep_Ser_datasheet"/>
      <sheetName val="Recruitment_datasheet"/>
      <sheetName val="Salaries_datasheet"/>
      <sheetName val="Summary Tables"/>
      <sheetName val="Summary Statistics"/>
      <sheetName val="Summary Salaries"/>
      <sheetName val="Summary Graphs"/>
      <sheetName val="Tab1"/>
      <sheetName val="Tab2a"/>
      <sheetName val="Tab2b"/>
      <sheetName val="Tab2c"/>
      <sheetName val="Tab3a"/>
      <sheetName val="Tab3b"/>
      <sheetName val="Tab3c"/>
      <sheetName val="Tab3d"/>
      <sheetName val="Tab3e"/>
      <sheetName val="Tab4"/>
      <sheetName val="Tab412m"/>
      <sheetName val="Tab5a"/>
      <sheetName val="Tab5b"/>
      <sheetName val="Tab5c"/>
      <sheetName val="Tab5d"/>
      <sheetName val="Tab5a12m"/>
      <sheetName val="Tab5b12m"/>
      <sheetName val="Tab5c12m"/>
      <sheetName val="Tab5d12m"/>
      <sheetName val="Tab6a"/>
      <sheetName val="Tab6b"/>
      <sheetName val="Tab7a"/>
      <sheetName val="Tab7b"/>
      <sheetName val="Tab7c"/>
      <sheetName val="Tab7d"/>
      <sheetName val="Tab8a"/>
      <sheetName val="Tab8b"/>
      <sheetName val="Tab8c"/>
      <sheetName val="Tab8d"/>
      <sheetName val="Tab9a"/>
      <sheetName val="Tab9b"/>
      <sheetName val="Tab9c"/>
      <sheetName val="Tab10"/>
      <sheetName val="Tab11"/>
      <sheetName val="Tab12"/>
      <sheetName val="Tab13a"/>
      <sheetName val="Tab13b"/>
      <sheetName val="Separated Service MI"/>
      <sheetName val="Contents"/>
      <sheetName val="Notes and Definitions"/>
      <sheetName val="Table 1"/>
      <sheetName val="Table 2a"/>
      <sheetName val="Table 2b"/>
      <sheetName val="Table 2c"/>
      <sheetName val="Table 3a"/>
      <sheetName val="Table 3b"/>
      <sheetName val="Table 3c"/>
      <sheetName val="Table 3d"/>
      <sheetName val="Table 3e"/>
      <sheetName val="Table 4"/>
      <sheetName val="Table 5a"/>
      <sheetName val="Table 5b"/>
      <sheetName val="Table 5c"/>
      <sheetName val="Table 5d"/>
      <sheetName val="Table 4 12m"/>
      <sheetName val="Table 5a 12m"/>
      <sheetName val="Table 5b 12m"/>
      <sheetName val="Table 5c 12m"/>
      <sheetName val="Table 5d 12m"/>
      <sheetName val="Table 6a"/>
      <sheetName val="Table 6b"/>
      <sheetName val="Table 7a"/>
      <sheetName val="Table 7b"/>
      <sheetName val="Table 7c"/>
      <sheetName val="Table 7d"/>
      <sheetName val="Table 8a"/>
      <sheetName val="Table 8b"/>
      <sheetName val="Table 8c"/>
      <sheetName val="Table 8d"/>
      <sheetName val="Table 9a"/>
      <sheetName val="Table 9b"/>
      <sheetName val="Table 9c"/>
      <sheetName val="Table 10"/>
      <sheetName val="Table 11a"/>
      <sheetName val="Table 11b"/>
      <sheetName val="Table 12"/>
      <sheetName val="Table 13 placeholder"/>
      <sheetName val="Table 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ons"/>
      <sheetName val="INDEX"/>
      <sheetName val="Oracle TB"/>
      <sheetName val="Trial Bal"/>
      <sheetName val="CHECK"/>
      <sheetName val="OCS"/>
      <sheetName val="STRGL"/>
      <sheetName val="Balance Sheet"/>
      <sheetName val="Cashflow"/>
      <sheetName val="Intangible"/>
      <sheetName val="Tangible"/>
      <sheetName val="Invest 1"/>
      <sheetName val="Stocks 1"/>
      <sheetName val="Debtors 3"/>
      <sheetName val="Debtors 1 &amp; 2"/>
      <sheetName val="Cash 1"/>
      <sheetName val=" Creditors 1"/>
      <sheetName val="DRS&amp;CRS"/>
      <sheetName val="Provisions 1"/>
      <sheetName val="IMG Accounts"/>
      <sheetName val="Reserves 1"/>
      <sheetName val="OCS 1"/>
      <sheetName val="Disposals"/>
      <sheetName val="GIACOA"/>
      <sheetName val="Op inc"/>
      <sheetName val="Interest"/>
      <sheetName val="CashflowCOA"/>
      <sheetName val="Mvmnts in WC"/>
      <sheetName val="Op lease comm"/>
      <sheetName val="PFI Table 15.1"/>
      <sheetName val="CLSIOS Table 15.2"/>
      <sheetName val="XL Tables - Intangible"/>
      <sheetName val="XL Tables - Tangible"/>
      <sheetName val="XL Tables - Stocks"/>
      <sheetName val="XL Tables - Debtors"/>
      <sheetName val="XL Tables - Debtors 2"/>
      <sheetName val="XL Tables - Creditors"/>
      <sheetName val="XL Tables - Creditors 2"/>
      <sheetName val="XL Tables - Provisions"/>
      <sheetName val="XL Tables - Provisions 2"/>
      <sheetName val="XL Tables - Reserves"/>
      <sheetName val="XL Tables - OCS"/>
      <sheetName val="XL Tables - Income"/>
      <sheetName val="XL Tables - Trans"/>
      <sheetName val="XL Tables - Other"/>
      <sheetName val="XL Tables - Salaries 10.1"/>
      <sheetName val="WGA - Foreign Currency"/>
      <sheetName val="Administration Costs"/>
      <sheetName val="AP09 BS Variance"/>
      <sheetName val="AP09 OCS Variance"/>
      <sheetName val="Module1"/>
      <sheetName val="Module2"/>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refreshError="1"/>
      <sheetData sheetId="49" refreshError="1"/>
      <sheetData sheetId="50" refreshError="1"/>
      <sheetData sheetId="5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Navy Str Data"/>
      <sheetName val="Army Str Data"/>
      <sheetName val="RAF Str Data"/>
      <sheetName val="Outflow Data"/>
      <sheetName val="Intake Data"/>
      <sheetName val="GTS Data"/>
      <sheetName val="Strength Pivots"/>
      <sheetName val="Sheet1"/>
      <sheetName val="Outflow Pivots"/>
      <sheetName val="Intake Pivots"/>
      <sheetName val="GTS Pivot"/>
      <sheetName val="Sheet2"/>
      <sheetName val="Historical Data"/>
      <sheetName val="Graph Data Sheet"/>
      <sheetName val="Forecast Data"/>
      <sheetName val="RN Input"/>
      <sheetName val="Army Input"/>
      <sheetName val="RAF Input"/>
      <sheetName val="Tri Input"/>
      <sheetName val="SWA figures UR"/>
      <sheetName val="SWA figures"/>
      <sheetName val="(1)Tri Chart"/>
      <sheetName val="(2)RN Chart"/>
      <sheetName val="(3)Army Chart"/>
      <sheetName val="(4)RAF Chart"/>
      <sheetName val="OF OR Flows"/>
      <sheetName val="(5)Off VO Cht"/>
      <sheetName val="(6)OR VO Cht"/>
      <sheetName val="(7)RN OF Flows"/>
      <sheetName val="(8)Army OF Flows"/>
      <sheetName val="(9)RAF OF Flows"/>
      <sheetName val="(10)RN OR Flows"/>
      <sheetName val="(11)Army OR Flows"/>
      <sheetName val="(12)RAF OR Flows"/>
      <sheetName val="(13)RNRM InOut Train"/>
      <sheetName val="(14)Army InOut Train"/>
      <sheetName val="(15)RAF InOut Train"/>
      <sheetName val="(16)RNRM InOut Untrain"/>
      <sheetName val="(17)Army InOut Untrain"/>
      <sheetName val="(18)RAF InOut Untrain"/>
      <sheetName val="Sheet3"/>
      <sheetName val="Monitor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ies"/>
      <sheetName val="Regulars MI"/>
      <sheetName val="Process"/>
      <sheetName val="Process (2)"/>
      <sheetName val="Data"/>
      <sheetName val="Charts"/>
      <sheetName val="Sheet1"/>
      <sheetName val="Regular Data"/>
      <sheetName val="Diversity Data"/>
      <sheetName val="Full-time_datasheet"/>
      <sheetName val="Pivot tables"/>
      <sheetName val="Diversity Pivots"/>
      <sheetName val="Diversity Tables"/>
      <sheetName val="Diversity Datasheet"/>
      <sheetName val="Applications datasheet"/>
      <sheetName val="Tables"/>
      <sheetName val="Tables 2"/>
      <sheetName val="Commentary Automation"/>
      <sheetName val="Submission Table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Regular Data"/>
      <sheetName val="Reserves Data"/>
      <sheetName val="Pivot tables"/>
      <sheetName val="Full-time_datasheet"/>
      <sheetName val="Reserves_datasheet"/>
      <sheetName val="Sep_Ser_datasheet"/>
      <sheetName val="Recruitment_datasheet"/>
      <sheetName val="Salaries_datasheet"/>
      <sheetName val="Summary Tables"/>
      <sheetName val="Summary Statistics"/>
      <sheetName val="Summary Salaries"/>
      <sheetName val="Summary Graphs"/>
      <sheetName val="Tab1"/>
      <sheetName val="Tab2a"/>
      <sheetName val="Tab2b"/>
      <sheetName val="Tab2c"/>
      <sheetName val="Tab3a"/>
      <sheetName val="Tab3b"/>
      <sheetName val="Tab3c"/>
      <sheetName val="Tab3d"/>
      <sheetName val="Tab3e"/>
      <sheetName val="Tab4"/>
      <sheetName val="Tab412m"/>
      <sheetName val="Tab5a"/>
      <sheetName val="Tab5b"/>
      <sheetName val="Tab5c"/>
      <sheetName val="Tab5d"/>
      <sheetName val="Tab5a12m"/>
      <sheetName val="Tab5b12m"/>
      <sheetName val="Tab5c12m"/>
      <sheetName val="Tab5d12m"/>
      <sheetName val="Tab6a"/>
      <sheetName val="Tab6b"/>
      <sheetName val="Tab7a"/>
      <sheetName val="Tab7b"/>
      <sheetName val="Tab7c"/>
      <sheetName val="Tab7d"/>
      <sheetName val="Tab8a"/>
      <sheetName val="Tab8b"/>
      <sheetName val="Tab8c"/>
      <sheetName val="Tab8d"/>
      <sheetName val="Tab9a"/>
      <sheetName val="Tab9b"/>
      <sheetName val="Tab9c"/>
      <sheetName val="Tab10"/>
      <sheetName val="Tab11"/>
      <sheetName val="Tab12"/>
      <sheetName val="Tab13a"/>
      <sheetName val="Tab13b"/>
      <sheetName val="Separated Service MI"/>
      <sheetName val="Contents"/>
      <sheetName val="Notes and Definitions"/>
      <sheetName val="Table 1"/>
      <sheetName val="Table 2a"/>
      <sheetName val="Table 2b"/>
      <sheetName val="Table 2c"/>
      <sheetName val="Table 3a"/>
      <sheetName val="Table 3b"/>
      <sheetName val="Table 3c"/>
      <sheetName val="Table 3d"/>
      <sheetName val="Table 3e"/>
      <sheetName val="Table 4"/>
      <sheetName val="Table 5a"/>
      <sheetName val="Table 5b"/>
      <sheetName val="Table 5c"/>
      <sheetName val="Table 5d"/>
      <sheetName val="Table 4 12m"/>
      <sheetName val="Table 5a 12m"/>
      <sheetName val="Table 5b 12m"/>
      <sheetName val="Table 5c 12m"/>
      <sheetName val="Table 5d 12m"/>
      <sheetName val="Table 6a"/>
      <sheetName val="Table 6b"/>
      <sheetName val="Table 7a"/>
      <sheetName val="Table 7b"/>
      <sheetName val="Table 7c"/>
      <sheetName val="Table 7d"/>
      <sheetName val="Table 8a"/>
      <sheetName val="Table 8b"/>
      <sheetName val="Table 8c"/>
      <sheetName val="Table 8d"/>
      <sheetName val="Table 9a"/>
      <sheetName val="Table 9b"/>
      <sheetName val="Table 9c"/>
      <sheetName val="Table 10"/>
      <sheetName val="Table 11a"/>
      <sheetName val="Table 11b"/>
      <sheetName val="Table 12"/>
      <sheetName val="Table 13 placeholder"/>
      <sheetName val="Table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Process Sheet"/>
      <sheetName val="Navy Str Data"/>
      <sheetName val="Army Str Data"/>
      <sheetName val="RAF Str Data"/>
      <sheetName val="Outflow Data"/>
      <sheetName val="Strength Pivots"/>
      <sheetName val="Outflow Pivots"/>
      <sheetName val="Graph Data Sheet"/>
      <sheetName val="SWA figures UR"/>
      <sheetName val="Forecast Data"/>
      <sheetName val="OF Flows"/>
      <sheetName val="OR Flows"/>
      <sheetName val="RN input (Updated)"/>
      <sheetName val="RN input (Original)"/>
      <sheetName val="Army input"/>
      <sheetName val="RAF input"/>
      <sheetName val="Tri"/>
      <sheetName val="Historical Data"/>
      <sheetName val="Inflow Data"/>
      <sheetName val="Tri Chart"/>
      <sheetName val="RN Chart"/>
      <sheetName val="Army Chart"/>
      <sheetName val="RAF Chart"/>
      <sheetName val="Reg VO"/>
      <sheetName val="Reg Intake"/>
      <sheetName val="Navy Intake &amp; Outflow"/>
      <sheetName val="Army Intake &amp; Outflow"/>
      <sheetName val="RAF Intake &amp; Outflow"/>
      <sheetName val="tri s"/>
      <sheetName val="rn"/>
      <sheetName val="ar"/>
      <sheetName val="raf"/>
      <sheetName val="tri reg vo"/>
      <sheetName val="tri reg intake"/>
      <sheetName val="Ci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Process Sheet"/>
      <sheetName val="Navy Str Data"/>
      <sheetName val="Army Str Data"/>
      <sheetName val="RAF Str Data"/>
      <sheetName val="Outflow Data"/>
      <sheetName val="Strength Pivots"/>
      <sheetName val="Outflow Pivots"/>
      <sheetName val="Graph Data Sheet"/>
      <sheetName val="SWA figures UR"/>
      <sheetName val="Forecast Data"/>
      <sheetName val="OF Flows"/>
      <sheetName val="OR Flows"/>
      <sheetName val="RN input (Updated)"/>
      <sheetName val="RN input (Original)"/>
      <sheetName val="Army input"/>
      <sheetName val="RAF input"/>
      <sheetName val="Tri"/>
      <sheetName val="Historical Data"/>
      <sheetName val="Intake Data"/>
      <sheetName val="Tri Chart"/>
      <sheetName val="RN Chart"/>
      <sheetName val="Army Chart"/>
      <sheetName val="RAF Chart"/>
      <sheetName val="Reg VO"/>
      <sheetName val="Reg Intake"/>
      <sheetName val="Navy Intake &amp; Outflow"/>
      <sheetName val="Army Intake &amp; Outflow"/>
      <sheetName val="RAF Intake &amp; Outflow"/>
      <sheetName val="tri s"/>
      <sheetName val="rn"/>
      <sheetName val="ar"/>
      <sheetName val="raf"/>
      <sheetName val="tri reg vo"/>
      <sheetName val="tri reg intake"/>
      <sheetName val="Ci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7 Branch Plans"/>
      <sheetName val="Liabilities"/>
      <sheetName val="Process"/>
      <sheetName val="Data - NEW"/>
      <sheetName val="Pivots - NEW"/>
      <sheetName val="Full Time"/>
      <sheetName val="Reserves Strengths"/>
      <sheetName val="Reserves Flows"/>
      <sheetName val="Reserves Pivots"/>
      <sheetName val="Reserves Datasheet"/>
      <sheetName val="Salaries"/>
      <sheetName val="Separated Service"/>
      <sheetName val="Applications"/>
      <sheetName val="MI Data"/>
      <sheetName val="Regulars MI Tables"/>
      <sheetName val="MI Charts"/>
      <sheetName val="MI Commentary"/>
      <sheetName val="MI Submission"/>
      <sheetName val="Summary Tables"/>
      <sheetName val="Summary Salaries"/>
      <sheetName val="Graphs"/>
      <sheetName val="Charts V2"/>
      <sheetName val="SPS Commentary"/>
      <sheetName val="Submission  Commentary"/>
      <sheetName val="SPS Tables - NEW"/>
      <sheetName val="Contents"/>
      <sheetName val="Notes and Definitions"/>
      <sheetName val="Table 1"/>
      <sheetName val="Table 2a"/>
      <sheetName val="Table 2b"/>
      <sheetName val="Table 2c"/>
      <sheetName val="Table 3a"/>
      <sheetName val="Table 3b"/>
      <sheetName val="Table 3c"/>
      <sheetName val="Table 3d"/>
      <sheetName val="Table 3e"/>
      <sheetName val="Table 4 12m"/>
      <sheetName val="Table 5a 12m"/>
      <sheetName val="Table 5b 12m"/>
      <sheetName val="Table 5c 12m"/>
      <sheetName val="Table 5d 12m"/>
      <sheetName val="Table 6a"/>
      <sheetName val="Table 6b"/>
      <sheetName val="Table 7a"/>
      <sheetName val="Table 7b"/>
      <sheetName val="Table 7c"/>
      <sheetName val="Table 8a"/>
      <sheetName val="Table 8b"/>
      <sheetName val="Table 8c"/>
      <sheetName val="Table 8d"/>
      <sheetName val="Table 9a"/>
      <sheetName val="Table 9b"/>
      <sheetName val="Table 9c"/>
      <sheetName val="Table 10"/>
      <sheetName val="Table 11a"/>
      <sheetName val="Table 11b"/>
      <sheetName val="Table 11c"/>
      <sheetName val="Table 11d"/>
      <sheetName val="Table 12"/>
      <sheetName val="Table 13"/>
      <sheetName val="Separated Service MI"/>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sheetData sheetId="10" refreshError="1"/>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ngthData"/>
      <sheetName val="2.1.1aUR"/>
      <sheetName val="2.1.1aGraph_data"/>
      <sheetName val="2.1.1bUR"/>
      <sheetName val="2.1.2UR"/>
      <sheetName val="2.1.2Graph_data"/>
      <sheetName val="2.1.3UR"/>
      <sheetName val="2.1.4UR"/>
      <sheetName val="2.1.5UR"/>
      <sheetName val="2.1.6UR"/>
      <sheetName val="2.1.7UR"/>
      <sheetName val="2.1.8UR"/>
      <sheetName val="2.1.9UR"/>
      <sheetName val="2.1.10UR"/>
      <sheetName val="2.1.11"/>
      <sheetName val="2.1.12a"/>
      <sheetName val="2.1.12b"/>
      <sheetName val="2.01.01a"/>
      <sheetName val="2.01.01b"/>
      <sheetName val="2.01.02"/>
      <sheetName val="2.01.02 Chart"/>
      <sheetName val="2.01.03"/>
      <sheetName val="2.01.04"/>
      <sheetName val="2.01.05"/>
      <sheetName val="2.01.06"/>
      <sheetName val="2.01.07"/>
      <sheetName val="2.01.08"/>
      <sheetName val="2.01.09"/>
      <sheetName val="2.01.10"/>
      <sheetName val="2.01.11"/>
      <sheetName val="2.01.12a"/>
      <sheetName val="2.01.12b"/>
      <sheetName val="OutflowData"/>
      <sheetName val="2.01.13UR"/>
      <sheetName val="2.1.14UR"/>
      <sheetName val="2.1.15UR"/>
      <sheetName val="2.1.16UR"/>
      <sheetName val="2.1.17UR"/>
      <sheetName val="2.1.14-2.1.17graphs_data"/>
      <sheetName val="2.1.18UR"/>
      <sheetName val="2.1.19UR"/>
      <sheetName val="2.01.13 "/>
      <sheetName val="2.01.14 "/>
      <sheetName val="2.01.15 "/>
      <sheetName val="2.01.16"/>
      <sheetName val="2.01.17"/>
      <sheetName val="2.01.14 &amp; 2.01.17 charts"/>
      <sheetName val="2.01.18"/>
      <sheetName val="2.01.20"/>
      <sheetName val="2.01.19"/>
      <sheetName val="2.01.20 Graph"/>
      <sheetName val="2.01.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E99EC-AD66-4009-9803-AF539FF5F296}">
  <dimension ref="A1:M65"/>
  <sheetViews>
    <sheetView workbookViewId="0">
      <selection activeCell="M36" sqref="M36"/>
    </sheetView>
  </sheetViews>
  <sheetFormatPr defaultRowHeight="14.5"/>
  <cols>
    <col min="1" max="1" width="31.1796875" bestFit="1" customWidth="1"/>
  </cols>
  <sheetData>
    <row r="1" spans="1:9">
      <c r="A1" s="189" t="s">
        <v>0</v>
      </c>
    </row>
    <row r="3" spans="1:9">
      <c r="A3" s="242" t="s">
        <v>1</v>
      </c>
      <c r="B3" s="243" t="s">
        <v>2</v>
      </c>
      <c r="C3" s="244"/>
      <c r="D3" s="244"/>
      <c r="E3" s="543" t="s">
        <v>3</v>
      </c>
      <c r="F3" s="244"/>
      <c r="G3" s="244"/>
      <c r="H3" s="244"/>
      <c r="I3" s="245"/>
    </row>
    <row r="15" spans="1:9">
      <c r="A15" s="246" t="s">
        <v>4</v>
      </c>
      <c r="B15" s="244"/>
      <c r="C15" s="245"/>
      <c r="D15" s="245"/>
      <c r="E15" s="245"/>
    </row>
    <row r="21" spans="1:8">
      <c r="A21" s="247" t="s">
        <v>5</v>
      </c>
      <c r="B21" s="248"/>
      <c r="C21" s="244"/>
      <c r="D21" s="244"/>
      <c r="E21" s="244"/>
      <c r="F21" s="245"/>
      <c r="G21" s="248"/>
      <c r="H21" s="245"/>
    </row>
    <row r="22" spans="1:8">
      <c r="A22" s="195"/>
      <c r="B22" s="249"/>
      <c r="C22" s="249"/>
      <c r="D22" s="249"/>
      <c r="E22" s="249"/>
      <c r="F22" s="249"/>
      <c r="H22" s="194"/>
    </row>
    <row r="23" spans="1:8">
      <c r="A23" s="193"/>
      <c r="H23" s="194"/>
    </row>
    <row r="24" spans="1:8">
      <c r="A24" s="193"/>
      <c r="H24" s="194"/>
    </row>
    <row r="25" spans="1:8">
      <c r="A25" s="193"/>
      <c r="G25" s="196" t="s">
        <v>6</v>
      </c>
      <c r="H25" s="194"/>
    </row>
    <row r="26" spans="1:8">
      <c r="A26" s="193"/>
      <c r="H26" s="194"/>
    </row>
    <row r="27" spans="1:8">
      <c r="A27" s="193"/>
      <c r="H27" s="194"/>
    </row>
    <row r="28" spans="1:8">
      <c r="A28" s="193"/>
      <c r="H28" s="194"/>
    </row>
    <row r="29" spans="1:8">
      <c r="A29" s="193"/>
      <c r="H29" s="194"/>
    </row>
    <row r="30" spans="1:8">
      <c r="A30" s="190" t="s">
        <v>7</v>
      </c>
      <c r="B30" s="191"/>
      <c r="C30" s="191"/>
      <c r="D30" s="191"/>
      <c r="E30" s="191"/>
      <c r="F30" s="191"/>
      <c r="G30" s="191"/>
      <c r="H30" s="192"/>
    </row>
    <row r="34" spans="1:9" ht="30" customHeight="1">
      <c r="A34" s="1620" t="s">
        <v>8</v>
      </c>
      <c r="B34" s="1621"/>
      <c r="C34" s="1621"/>
      <c r="D34" s="1621"/>
      <c r="E34" s="1621"/>
      <c r="F34" s="1621"/>
      <c r="G34" s="1621"/>
      <c r="H34" s="1621"/>
      <c r="I34" s="1622"/>
    </row>
    <row r="35" spans="1:9" ht="90.75" customHeight="1">
      <c r="A35" s="250"/>
      <c r="B35" s="251"/>
      <c r="C35" s="251"/>
      <c r="D35" s="251"/>
      <c r="E35" s="251"/>
      <c r="F35" s="251"/>
      <c r="G35" s="251"/>
      <c r="H35" s="251"/>
      <c r="I35" s="252"/>
    </row>
    <row r="36" spans="1:9">
      <c r="A36" s="197" t="s">
        <v>9</v>
      </c>
      <c r="B36" s="191"/>
      <c r="C36" s="191"/>
      <c r="D36" s="191"/>
      <c r="E36" s="191"/>
      <c r="F36" s="191"/>
      <c r="G36" s="191"/>
      <c r="H36" s="191"/>
      <c r="I36" s="192"/>
    </row>
    <row r="39" spans="1:9">
      <c r="A39" s="253" t="s">
        <v>10</v>
      </c>
      <c r="B39" s="254"/>
      <c r="C39" s="254"/>
      <c r="D39" s="255"/>
      <c r="E39" s="254"/>
      <c r="F39" s="254"/>
      <c r="G39" s="255"/>
    </row>
    <row r="40" spans="1:9">
      <c r="A40" s="198"/>
      <c r="B40" s="199"/>
      <c r="C40" s="199"/>
      <c r="D40" s="199"/>
      <c r="E40" s="199"/>
      <c r="F40" s="199"/>
      <c r="G40" s="200"/>
    </row>
    <row r="41" spans="1:9">
      <c r="A41" s="193"/>
      <c r="G41" s="194"/>
    </row>
    <row r="42" spans="1:9">
      <c r="A42" s="193"/>
      <c r="G42" s="194"/>
    </row>
    <row r="43" spans="1:9">
      <c r="A43" s="193"/>
      <c r="G43" s="194"/>
      <c r="I43" s="199">
        <v>15217</v>
      </c>
    </row>
    <row r="44" spans="1:9">
      <c r="A44" s="193"/>
      <c r="G44" s="194"/>
      <c r="I44" s="199">
        <v>902.21</v>
      </c>
    </row>
    <row r="45" spans="1:9">
      <c r="A45" s="193"/>
      <c r="G45" s="194"/>
      <c r="I45" s="199">
        <f>SUM(I43:I44)</f>
        <v>16119.21</v>
      </c>
    </row>
    <row r="46" spans="1:9">
      <c r="A46" s="193"/>
      <c r="G46" s="194"/>
    </row>
    <row r="47" spans="1:9">
      <c r="A47" s="190"/>
      <c r="B47" s="191"/>
      <c r="C47" s="191"/>
      <c r="D47" s="191"/>
      <c r="E47" s="191"/>
      <c r="F47" s="191"/>
      <c r="G47" s="192"/>
    </row>
    <row r="49" spans="1:13">
      <c r="A49" s="1623" t="s">
        <v>11</v>
      </c>
      <c r="B49" s="1624"/>
      <c r="C49" s="1624"/>
      <c r="D49" s="1624"/>
      <c r="E49" s="1624"/>
      <c r="F49" s="1624"/>
      <c r="G49" s="1624"/>
      <c r="H49" s="1624"/>
      <c r="I49" s="1625"/>
    </row>
    <row r="50" spans="1:13">
      <c r="A50" s="1626"/>
      <c r="B50" s="1627"/>
      <c r="C50" s="1627"/>
      <c r="D50" s="1627"/>
      <c r="E50" s="1627"/>
      <c r="F50" s="1627"/>
      <c r="G50" s="1627"/>
      <c r="H50" s="1627"/>
      <c r="I50" s="1628"/>
    </row>
    <row r="51" spans="1:13" ht="36" customHeight="1">
      <c r="A51" s="1626"/>
      <c r="B51" s="1627"/>
      <c r="C51" s="1627"/>
      <c r="D51" s="1627"/>
      <c r="E51" s="1627"/>
      <c r="F51" s="1627"/>
      <c r="G51" s="1627"/>
      <c r="H51" s="1627"/>
      <c r="I51" s="1628"/>
    </row>
    <row r="52" spans="1:13">
      <c r="A52" s="256" t="s">
        <v>12</v>
      </c>
      <c r="B52" s="249"/>
      <c r="C52" s="249"/>
      <c r="D52" s="249"/>
      <c r="E52" s="249"/>
      <c r="F52" s="249"/>
      <c r="G52" s="249"/>
      <c r="H52" s="249"/>
      <c r="I52" s="257"/>
    </row>
    <row r="53" spans="1:13">
      <c r="A53" s="190"/>
      <c r="B53" s="191"/>
      <c r="C53" s="191"/>
      <c r="D53" s="191"/>
      <c r="E53" s="191"/>
      <c r="F53" s="191"/>
      <c r="G53" s="191"/>
      <c r="H53" s="191"/>
      <c r="I53" s="192"/>
    </row>
    <row r="55" spans="1:13">
      <c r="A55" s="258"/>
      <c r="B55" s="249"/>
      <c r="C55" s="249"/>
      <c r="D55" s="249"/>
      <c r="E55" s="249"/>
      <c r="F55" s="249"/>
      <c r="G55" s="249"/>
      <c r="H55" s="249"/>
      <c r="I55" s="249"/>
      <c r="J55" s="249"/>
      <c r="K55" s="249"/>
      <c r="L55" s="249"/>
      <c r="M55" s="257"/>
    </row>
    <row r="56" spans="1:13">
      <c r="A56" s="193"/>
      <c r="M56" s="194"/>
    </row>
    <row r="57" spans="1:13">
      <c r="A57" s="193"/>
      <c r="M57" s="194"/>
    </row>
    <row r="58" spans="1:13">
      <c r="A58" s="193"/>
      <c r="M58" s="194"/>
    </row>
    <row r="59" spans="1:13">
      <c r="A59" s="193"/>
      <c r="M59" s="194"/>
    </row>
    <row r="60" spans="1:13">
      <c r="A60" s="193"/>
      <c r="M60" s="194"/>
    </row>
    <row r="61" spans="1:13">
      <c r="A61" s="193"/>
      <c r="M61" s="194"/>
    </row>
    <row r="62" spans="1:13">
      <c r="A62" s="193"/>
      <c r="M62" s="194"/>
    </row>
    <row r="63" spans="1:13">
      <c r="A63" s="193"/>
      <c r="M63" s="194"/>
    </row>
    <row r="64" spans="1:13">
      <c r="A64" s="201" t="s">
        <v>13</v>
      </c>
      <c r="B64" s="199"/>
      <c r="C64" s="199"/>
      <c r="D64" s="199"/>
      <c r="E64" s="199"/>
      <c r="F64" s="199"/>
      <c r="G64" s="199"/>
      <c r="H64" s="199"/>
      <c r="I64" s="199"/>
      <c r="J64" s="199"/>
      <c r="K64" s="199"/>
      <c r="M64" s="194"/>
    </row>
    <row r="65" spans="1:13">
      <c r="A65" s="202" t="s">
        <v>14</v>
      </c>
      <c r="B65" s="203"/>
      <c r="C65" s="203"/>
      <c r="D65" s="203"/>
      <c r="E65" s="203"/>
      <c r="F65" s="203"/>
      <c r="G65" s="203"/>
      <c r="H65" s="203"/>
      <c r="I65" s="203"/>
      <c r="J65" s="203"/>
      <c r="K65" s="203"/>
      <c r="L65" s="191"/>
      <c r="M65" s="192"/>
    </row>
  </sheetData>
  <mergeCells count="2">
    <mergeCell ref="A34:I34"/>
    <mergeCell ref="A49:I5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A09D9-0641-4DBB-8E08-FDC822BC85EB}">
  <dimension ref="A1:K39"/>
  <sheetViews>
    <sheetView workbookViewId="0">
      <selection activeCell="A2" sqref="A2"/>
    </sheetView>
  </sheetViews>
  <sheetFormatPr defaultColWidth="9.453125" defaultRowHeight="14.5"/>
  <cols>
    <col min="1" max="1" width="42.54296875" style="3" customWidth="1"/>
    <col min="2" max="2" width="16.54296875" style="3" customWidth="1"/>
    <col min="3" max="3" width="19.453125" style="3" customWidth="1"/>
    <col min="4" max="4" width="18.453125" style="3" customWidth="1"/>
    <col min="5" max="5" width="14" style="3" customWidth="1"/>
    <col min="6" max="16384" width="9.453125" style="3"/>
  </cols>
  <sheetData>
    <row r="1" spans="1:11" ht="18">
      <c r="A1" s="15" t="s">
        <v>15</v>
      </c>
      <c r="H1" s="544"/>
    </row>
    <row r="2" spans="1:11" ht="18">
      <c r="A2" s="15" t="s">
        <v>114</v>
      </c>
    </row>
    <row r="3" spans="1:11" ht="18">
      <c r="A3" s="13" t="s">
        <v>200</v>
      </c>
      <c r="B3" s="1"/>
      <c r="D3" s="1"/>
    </row>
    <row r="4" spans="1:11" ht="18">
      <c r="A4" s="1"/>
      <c r="B4" s="1"/>
      <c r="D4" s="1"/>
    </row>
    <row r="5" spans="1:11" ht="52.5">
      <c r="A5" s="1039"/>
      <c r="B5" s="1041" t="s">
        <v>201</v>
      </c>
      <c r="C5" s="1041" t="s">
        <v>202</v>
      </c>
      <c r="D5" s="1042" t="s">
        <v>203</v>
      </c>
      <c r="E5" s="1043" t="s">
        <v>141</v>
      </c>
      <c r="K5" s="220"/>
    </row>
    <row r="6" spans="1:11">
      <c r="A6" s="1044"/>
      <c r="B6" s="1045" t="s">
        <v>142</v>
      </c>
      <c r="C6" s="1045" t="s">
        <v>142</v>
      </c>
      <c r="D6" s="1045" t="s">
        <v>142</v>
      </c>
      <c r="E6" s="1066" t="s">
        <v>142</v>
      </c>
      <c r="K6" s="220"/>
    </row>
    <row r="7" spans="1:11">
      <c r="A7" s="389" t="s">
        <v>21</v>
      </c>
      <c r="B7" s="1661" t="s">
        <v>204</v>
      </c>
      <c r="C7" s="1653"/>
      <c r="D7" s="1653"/>
      <c r="E7" s="1654"/>
    </row>
    <row r="8" spans="1:11">
      <c r="A8" s="390" t="s">
        <v>205</v>
      </c>
      <c r="B8" s="1655"/>
      <c r="C8" s="1656"/>
      <c r="D8" s="1656"/>
      <c r="E8" s="1657"/>
    </row>
    <row r="9" spans="1:11" ht="26">
      <c r="A9" s="391" t="s">
        <v>206</v>
      </c>
      <c r="B9" s="1655"/>
      <c r="C9" s="1656"/>
      <c r="D9" s="1656"/>
      <c r="E9" s="1657"/>
    </row>
    <row r="10" spans="1:11">
      <c r="A10" s="392" t="s">
        <v>144</v>
      </c>
      <c r="B10" s="1655"/>
      <c r="C10" s="1656"/>
      <c r="D10" s="1656"/>
      <c r="E10" s="1657"/>
    </row>
    <row r="11" spans="1:11" ht="26">
      <c r="A11" s="393" t="s">
        <v>145</v>
      </c>
      <c r="B11" s="1655"/>
      <c r="C11" s="1656"/>
      <c r="D11" s="1656"/>
      <c r="E11" s="1657"/>
    </row>
    <row r="12" spans="1:11">
      <c r="A12" s="390" t="s">
        <v>128</v>
      </c>
      <c r="B12" s="1655"/>
      <c r="C12" s="1656"/>
      <c r="D12" s="1656"/>
      <c r="E12" s="1657"/>
    </row>
    <row r="13" spans="1:11" ht="26">
      <c r="A13" s="389" t="s">
        <v>146</v>
      </c>
      <c r="B13" s="1655"/>
      <c r="C13" s="1656"/>
      <c r="D13" s="1656"/>
      <c r="E13" s="1657"/>
    </row>
    <row r="14" spans="1:11">
      <c r="A14" s="390" t="s">
        <v>28</v>
      </c>
      <c r="B14" s="1655"/>
      <c r="C14" s="1656"/>
      <c r="D14" s="1656"/>
      <c r="E14" s="1657"/>
    </row>
    <row r="15" spans="1:11" ht="39">
      <c r="A15" s="393" t="s">
        <v>162</v>
      </c>
      <c r="B15" s="1655"/>
      <c r="C15" s="1656"/>
      <c r="D15" s="1656"/>
      <c r="E15" s="1657"/>
    </row>
    <row r="16" spans="1:11">
      <c r="A16" s="390" t="s">
        <v>148</v>
      </c>
      <c r="B16" s="1658"/>
      <c r="C16" s="1659"/>
      <c r="D16" s="1659"/>
      <c r="E16" s="1660"/>
    </row>
    <row r="17" spans="1:5">
      <c r="A17" s="393" t="s">
        <v>163</v>
      </c>
      <c r="B17" s="276" t="s">
        <v>207</v>
      </c>
      <c r="C17" s="277"/>
      <c r="D17" s="277"/>
      <c r="E17" s="394"/>
    </row>
    <row r="18" spans="1:5">
      <c r="A18" s="395" t="s">
        <v>208</v>
      </c>
      <c r="B18" s="157" t="s">
        <v>209</v>
      </c>
      <c r="C18" s="36"/>
      <c r="D18" s="36"/>
      <c r="E18" s="396"/>
    </row>
    <row r="19" spans="1:5">
      <c r="A19" s="397"/>
      <c r="B19" s="37" t="s">
        <v>210</v>
      </c>
      <c r="C19" s="398"/>
      <c r="D19" s="38"/>
      <c r="E19" s="399"/>
    </row>
    <row r="20" spans="1:5">
      <c r="A20" s="397"/>
      <c r="B20" s="39" t="s">
        <v>211</v>
      </c>
      <c r="C20" s="36"/>
      <c r="D20" s="36"/>
      <c r="E20" s="396"/>
    </row>
    <row r="21" spans="1:5">
      <c r="A21" s="400"/>
      <c r="B21" s="37" t="s">
        <v>122</v>
      </c>
      <c r="C21" s="401">
        <v>615</v>
      </c>
      <c r="D21" s="40">
        <v>698</v>
      </c>
      <c r="E21" s="402">
        <v>49</v>
      </c>
    </row>
    <row r="22" spans="1:5">
      <c r="A22" s="389" t="s">
        <v>168</v>
      </c>
      <c r="B22" s="276" t="s">
        <v>207</v>
      </c>
      <c r="C22" s="278"/>
      <c r="D22" s="279"/>
      <c r="E22" s="403"/>
    </row>
    <row r="23" spans="1:5" ht="14.5" customHeight="1">
      <c r="A23" s="1662" t="s">
        <v>169</v>
      </c>
      <c r="B23" s="157" t="s">
        <v>178</v>
      </c>
      <c r="C23" s="401"/>
      <c r="D23" s="40"/>
      <c r="E23" s="402"/>
    </row>
    <row r="24" spans="1:5">
      <c r="A24" s="1662"/>
      <c r="B24" s="37" t="s">
        <v>210</v>
      </c>
      <c r="C24" s="401"/>
      <c r="D24" s="40"/>
      <c r="E24" s="402"/>
    </row>
    <row r="25" spans="1:5">
      <c r="A25" s="405"/>
      <c r="B25" s="41" t="s">
        <v>211</v>
      </c>
      <c r="C25" s="401"/>
      <c r="D25" s="40"/>
      <c r="E25" s="402"/>
    </row>
    <row r="26" spans="1:5">
      <c r="A26" s="405"/>
      <c r="B26" s="157" t="s">
        <v>212</v>
      </c>
      <c r="C26" s="401"/>
      <c r="D26" s="40"/>
      <c r="E26" s="402"/>
    </row>
    <row r="27" spans="1:5">
      <c r="A27" s="400"/>
      <c r="B27" s="159" t="s">
        <v>213</v>
      </c>
      <c r="C27" s="42">
        <v>3609</v>
      </c>
      <c r="D27" s="156">
        <v>3685</v>
      </c>
      <c r="E27" s="406">
        <v>15</v>
      </c>
    </row>
    <row r="28" spans="1:5">
      <c r="A28" s="389" t="s">
        <v>174</v>
      </c>
      <c r="B28" s="276" t="s">
        <v>207</v>
      </c>
      <c r="C28" s="280"/>
      <c r="D28" s="41"/>
      <c r="E28" s="407"/>
    </row>
    <row r="29" spans="1:5">
      <c r="A29" s="404" t="s">
        <v>175</v>
      </c>
      <c r="B29" s="157" t="s">
        <v>214</v>
      </c>
      <c r="C29" s="41"/>
      <c r="D29" s="41"/>
      <c r="E29" s="407"/>
    </row>
    <row r="30" spans="1:5">
      <c r="A30" s="405"/>
      <c r="B30" s="37" t="s">
        <v>210</v>
      </c>
      <c r="C30" s="41"/>
      <c r="D30" s="41"/>
      <c r="E30" s="407"/>
    </row>
    <row r="31" spans="1:5">
      <c r="A31" s="405"/>
      <c r="B31" s="41" t="s">
        <v>211</v>
      </c>
      <c r="C31" s="41"/>
      <c r="D31" s="41"/>
      <c r="E31" s="407"/>
    </row>
    <row r="32" spans="1:5">
      <c r="A32" s="405"/>
      <c r="B32" s="157" t="s">
        <v>167</v>
      </c>
      <c r="C32" s="41"/>
      <c r="D32" s="41"/>
      <c r="E32" s="407"/>
    </row>
    <row r="33" spans="1:7">
      <c r="A33" s="400"/>
      <c r="B33" s="159" t="s">
        <v>215</v>
      </c>
      <c r="C33" s="156">
        <v>2294</v>
      </c>
      <c r="D33" s="156">
        <v>2404</v>
      </c>
      <c r="E33" s="406">
        <v>72</v>
      </c>
      <c r="G33" s="160"/>
    </row>
    <row r="34" spans="1:7">
      <c r="A34" s="389" t="s">
        <v>183</v>
      </c>
      <c r="B34" s="276" t="s">
        <v>207</v>
      </c>
      <c r="C34" s="278"/>
      <c r="D34" s="279"/>
      <c r="E34" s="408"/>
    </row>
    <row r="35" spans="1:7">
      <c r="A35" s="409" t="s">
        <v>60</v>
      </c>
      <c r="B35" s="161" t="s">
        <v>216</v>
      </c>
      <c r="C35" s="401"/>
      <c r="D35" s="40"/>
      <c r="E35" s="410"/>
    </row>
    <row r="36" spans="1:7">
      <c r="A36" s="409"/>
      <c r="B36" s="158" t="s">
        <v>217</v>
      </c>
      <c r="C36" s="401"/>
      <c r="D36" s="40"/>
      <c r="E36" s="410"/>
    </row>
    <row r="37" spans="1:7">
      <c r="A37" s="409"/>
      <c r="B37" s="39" t="s">
        <v>211</v>
      </c>
      <c r="C37" s="401"/>
      <c r="D37" s="40"/>
      <c r="E37" s="410"/>
    </row>
    <row r="38" spans="1:7">
      <c r="A38" s="409"/>
      <c r="B38" s="161" t="s">
        <v>166</v>
      </c>
      <c r="C38" s="401"/>
      <c r="D38" s="40"/>
      <c r="E38" s="410"/>
    </row>
    <row r="39" spans="1:7" ht="15" thickBot="1">
      <c r="A39" s="411"/>
      <c r="B39" s="412" t="s">
        <v>218</v>
      </c>
      <c r="C39" s="413">
        <v>563</v>
      </c>
      <c r="D39" s="413">
        <v>665</v>
      </c>
      <c r="E39" s="414">
        <v>75</v>
      </c>
    </row>
  </sheetData>
  <mergeCells count="2">
    <mergeCell ref="B7:E16"/>
    <mergeCell ref="A23:A24"/>
  </mergeCells>
  <pageMargins left="0.7" right="0.7" top="0.75" bottom="0.75" header="0.3" footer="0.3"/>
  <pageSetup paperSize="9" orientation="portrait" r:id="rId1"/>
  <ignoredErrors>
    <ignoredError sqref="B6:F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FD221-90AA-47B7-A643-1F8D5ACB4917}">
  <dimension ref="A1:G16"/>
  <sheetViews>
    <sheetView workbookViewId="0">
      <selection activeCell="A3" sqref="A3"/>
    </sheetView>
  </sheetViews>
  <sheetFormatPr defaultColWidth="9.453125" defaultRowHeight="14.5"/>
  <cols>
    <col min="1" max="1" width="70.54296875" style="3" customWidth="1"/>
    <col min="2" max="2" width="11" style="3" bestFit="1" customWidth="1"/>
    <col min="3" max="3" width="10" style="3" customWidth="1"/>
    <col min="4" max="16384" width="9.453125" style="3"/>
  </cols>
  <sheetData>
    <row r="1" spans="1:7" ht="18">
      <c r="A1" s="15" t="s">
        <v>15</v>
      </c>
      <c r="G1" s="544"/>
    </row>
    <row r="2" spans="1:7" ht="18">
      <c r="A2" s="15" t="s">
        <v>114</v>
      </c>
    </row>
    <row r="3" spans="1:7" ht="18">
      <c r="A3" s="13" t="s">
        <v>219</v>
      </c>
      <c r="B3" s="1"/>
    </row>
    <row r="4" spans="1:7" ht="15" thickBot="1">
      <c r="G4" s="220"/>
    </row>
    <row r="5" spans="1:7">
      <c r="A5" s="993"/>
      <c r="B5" s="994" t="s">
        <v>101</v>
      </c>
      <c r="C5" s="995" t="s">
        <v>102</v>
      </c>
    </row>
    <row r="6" spans="1:7">
      <c r="A6" s="416" t="s">
        <v>220</v>
      </c>
      <c r="B6" s="415"/>
      <c r="C6" s="417"/>
    </row>
    <row r="7" spans="1:7" ht="26">
      <c r="A7" s="418" t="s">
        <v>221</v>
      </c>
      <c r="B7" s="281">
        <v>367500</v>
      </c>
      <c r="C7" s="419">
        <v>357500</v>
      </c>
    </row>
    <row r="8" spans="1:7">
      <c r="A8" s="418" t="s">
        <v>222</v>
      </c>
      <c r="B8" s="281">
        <v>35715.199999999997</v>
      </c>
      <c r="C8" s="419">
        <v>35314.9</v>
      </c>
    </row>
    <row r="9" spans="1:7">
      <c r="A9" s="418" t="s">
        <v>223</v>
      </c>
      <c r="B9" s="282">
        <v>10.3</v>
      </c>
      <c r="C9" s="420">
        <v>10.1</v>
      </c>
    </row>
    <row r="10" spans="1:7">
      <c r="A10" s="421" t="s">
        <v>224</v>
      </c>
      <c r="B10" s="352"/>
      <c r="C10" s="422"/>
    </row>
    <row r="11" spans="1:7" ht="26">
      <c r="A11" s="418" t="s">
        <v>225</v>
      </c>
      <c r="B11" s="281">
        <v>192500</v>
      </c>
      <c r="C11" s="419">
        <v>207500</v>
      </c>
    </row>
    <row r="12" spans="1:7">
      <c r="A12" s="418" t="s">
        <v>226</v>
      </c>
      <c r="B12" s="281">
        <v>33106</v>
      </c>
      <c r="C12" s="419">
        <v>31392.86</v>
      </c>
    </row>
    <row r="13" spans="1:7" ht="15" thickBot="1">
      <c r="A13" s="423" t="s">
        <v>227</v>
      </c>
      <c r="B13" s="424">
        <v>5.8</v>
      </c>
      <c r="C13" s="425">
        <v>6.6</v>
      </c>
    </row>
    <row r="14" spans="1:7">
      <c r="A14" s="43"/>
      <c r="B14" s="44"/>
      <c r="C14" s="44"/>
    </row>
    <row r="15" spans="1:7">
      <c r="A15" s="9"/>
    </row>
    <row r="16" spans="1:7" ht="21" customHeight="1"/>
  </sheetData>
  <phoneticPr fontId="58"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4799D-CD62-44EA-95D1-0E26844FBFA3}">
  <dimension ref="A1:K27"/>
  <sheetViews>
    <sheetView workbookViewId="0">
      <selection activeCell="E8" sqref="E8"/>
    </sheetView>
  </sheetViews>
  <sheetFormatPr defaultColWidth="9.453125" defaultRowHeight="14.5"/>
  <cols>
    <col min="1" max="1" width="14.453125" style="45" customWidth="1"/>
    <col min="2" max="16384" width="9.453125" style="45"/>
  </cols>
  <sheetData>
    <row r="1" spans="1:11" ht="18">
      <c r="A1" s="15" t="s">
        <v>15</v>
      </c>
      <c r="K1" s="544"/>
    </row>
    <row r="2" spans="1:11" ht="18">
      <c r="A2" s="15" t="s">
        <v>228</v>
      </c>
    </row>
    <row r="3" spans="1:11" ht="15.5">
      <c r="A3" s="13" t="s">
        <v>1461</v>
      </c>
      <c r="B3" s="46"/>
      <c r="C3" s="46"/>
      <c r="D3" s="46"/>
      <c r="E3" s="46"/>
      <c r="F3" s="46"/>
      <c r="K3" s="220"/>
    </row>
    <row r="4" spans="1:11" ht="15.5">
      <c r="A4" s="13"/>
      <c r="B4" s="46"/>
      <c r="C4" s="46"/>
      <c r="D4" s="46"/>
      <c r="E4" s="46"/>
      <c r="F4" s="46"/>
      <c r="K4" s="220"/>
    </row>
    <row r="5" spans="1:11">
      <c r="A5" s="996"/>
      <c r="B5" s="997" t="s">
        <v>101</v>
      </c>
      <c r="C5" s="998" t="s">
        <v>102</v>
      </c>
    </row>
    <row r="6" spans="1:11" ht="15.65" customHeight="1">
      <c r="A6" s="1663" t="s">
        <v>229</v>
      </c>
      <c r="B6" s="1664"/>
      <c r="C6" s="1665"/>
    </row>
    <row r="7" spans="1:11" ht="15.5">
      <c r="A7" s="426" t="s">
        <v>230</v>
      </c>
      <c r="B7" s="309">
        <v>212</v>
      </c>
      <c r="C7" s="427">
        <v>189</v>
      </c>
      <c r="E7" s="47"/>
      <c r="F7" s="47"/>
    </row>
    <row r="8" spans="1:11" ht="15.5">
      <c r="A8" s="426" t="s">
        <v>231</v>
      </c>
      <c r="B8" s="309">
        <v>54</v>
      </c>
      <c r="C8" s="427">
        <v>48</v>
      </c>
      <c r="D8" s="304"/>
      <c r="E8" s="305"/>
      <c r="F8" s="47"/>
    </row>
    <row r="9" spans="1:11" ht="15.5">
      <c r="A9" s="426" t="s">
        <v>232</v>
      </c>
      <c r="B9" s="309">
        <v>8</v>
      </c>
      <c r="C9" s="427">
        <v>9</v>
      </c>
      <c r="E9" s="47"/>
      <c r="F9" s="47"/>
    </row>
    <row r="10" spans="1:11" ht="16" thickBot="1">
      <c r="A10" s="428" t="s">
        <v>233</v>
      </c>
      <c r="B10" s="429">
        <v>1</v>
      </c>
      <c r="C10" s="430">
        <v>1</v>
      </c>
      <c r="E10" s="47"/>
      <c r="F10" s="47"/>
    </row>
    <row r="12" spans="1:11">
      <c r="A12" s="4" t="s">
        <v>234</v>
      </c>
      <c r="B12" s="46"/>
      <c r="C12" s="46"/>
      <c r="D12" s="46"/>
      <c r="E12" s="46"/>
      <c r="F12" s="46"/>
    </row>
    <row r="13" spans="1:11">
      <c r="A13" s="996"/>
      <c r="B13" s="997" t="s">
        <v>101</v>
      </c>
      <c r="C13" s="998" t="s">
        <v>102</v>
      </c>
    </row>
    <row r="14" spans="1:11" ht="15.65" customHeight="1">
      <c r="A14" s="1663" t="s">
        <v>235</v>
      </c>
      <c r="B14" s="1664"/>
      <c r="C14" s="1665"/>
    </row>
    <row r="15" spans="1:11" ht="15.5">
      <c r="A15" s="426" t="s">
        <v>230</v>
      </c>
      <c r="B15" s="309">
        <v>86</v>
      </c>
      <c r="C15" s="431">
        <v>93</v>
      </c>
    </row>
    <row r="16" spans="1:11" ht="15.5">
      <c r="A16" s="426" t="s">
        <v>231</v>
      </c>
      <c r="B16" s="309">
        <v>18</v>
      </c>
      <c r="C16" s="431">
        <v>16</v>
      </c>
    </row>
    <row r="17" spans="1:6" ht="15.5">
      <c r="A17" s="426" t="s">
        <v>232</v>
      </c>
      <c r="B17" s="309">
        <v>2</v>
      </c>
      <c r="C17" s="431">
        <v>2</v>
      </c>
    </row>
    <row r="18" spans="1:6" ht="16" thickBot="1">
      <c r="A18" s="428" t="s">
        <v>233</v>
      </c>
      <c r="B18" s="429">
        <v>1</v>
      </c>
      <c r="C18" s="432">
        <v>1</v>
      </c>
    </row>
    <row r="20" spans="1:6">
      <c r="A20" s="4" t="s">
        <v>236</v>
      </c>
      <c r="B20" s="46"/>
      <c r="C20" s="46"/>
      <c r="D20" s="46"/>
      <c r="E20" s="46"/>
      <c r="F20" s="46"/>
    </row>
    <row r="21" spans="1:6">
      <c r="A21" s="996"/>
      <c r="B21" s="997" t="s">
        <v>101</v>
      </c>
      <c r="C21" s="998" t="s">
        <v>237</v>
      </c>
    </row>
    <row r="22" spans="1:6" ht="15.65" customHeight="1">
      <c r="A22" s="1663" t="s">
        <v>235</v>
      </c>
      <c r="B22" s="1664"/>
      <c r="C22" s="1665"/>
    </row>
    <row r="23" spans="1:6" ht="15.5">
      <c r="A23" s="426" t="s">
        <v>230</v>
      </c>
      <c r="B23" s="309">
        <v>22</v>
      </c>
      <c r="C23" s="431">
        <v>17</v>
      </c>
    </row>
    <row r="24" spans="1:6" ht="15.5">
      <c r="A24" s="426" t="s">
        <v>231</v>
      </c>
      <c r="B24" s="309">
        <v>6</v>
      </c>
      <c r="C24" s="431">
        <v>4</v>
      </c>
    </row>
    <row r="25" spans="1:6" ht="16" thickBot="1">
      <c r="A25" s="428" t="s">
        <v>232</v>
      </c>
      <c r="B25" s="429">
        <v>1</v>
      </c>
      <c r="C25" s="432">
        <v>1</v>
      </c>
    </row>
    <row r="27" spans="1:6">
      <c r="A27" s="48"/>
      <c r="B27" s="49"/>
      <c r="C27" s="49"/>
    </row>
  </sheetData>
  <mergeCells count="3">
    <mergeCell ref="A6:C6"/>
    <mergeCell ref="A14:C14"/>
    <mergeCell ref="A22:C2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7A926-5492-4941-AADF-6158E95B4573}">
  <dimension ref="A1:J20"/>
  <sheetViews>
    <sheetView workbookViewId="0">
      <selection activeCell="A2" sqref="A2"/>
    </sheetView>
  </sheetViews>
  <sheetFormatPr defaultColWidth="9.453125" defaultRowHeight="14.5"/>
  <cols>
    <col min="1" max="1" width="11.453125" style="45" customWidth="1"/>
    <col min="2" max="2" width="15.453125" style="45" customWidth="1"/>
    <col min="3" max="3" width="12" style="45" customWidth="1"/>
    <col min="4" max="5" width="15.453125" style="45" customWidth="1"/>
    <col min="6" max="6" width="10.54296875" style="45" customWidth="1"/>
    <col min="7" max="7" width="15.7265625" style="45" customWidth="1"/>
    <col min="8" max="16384" width="9.453125" style="45"/>
  </cols>
  <sheetData>
    <row r="1" spans="1:10" ht="18">
      <c r="A1" s="15" t="s">
        <v>15</v>
      </c>
      <c r="I1" s="544"/>
    </row>
    <row r="2" spans="1:10" ht="18">
      <c r="A2" s="15" t="s">
        <v>228</v>
      </c>
    </row>
    <row r="3" spans="1:10" ht="15.5">
      <c r="A3" s="13" t="s">
        <v>238</v>
      </c>
      <c r="B3" s="46"/>
      <c r="C3" s="46"/>
      <c r="D3" s="46"/>
      <c r="E3" s="46"/>
      <c r="F3" s="46"/>
    </row>
    <row r="5" spans="1:10">
      <c r="A5" s="996"/>
      <c r="B5" s="1666" t="s">
        <v>101</v>
      </c>
      <c r="C5" s="1666"/>
      <c r="D5" s="1666"/>
      <c r="E5" s="999" t="s">
        <v>102</v>
      </c>
      <c r="F5" s="999"/>
      <c r="G5" s="1000"/>
    </row>
    <row r="6" spans="1:10" s="50" customFormat="1" ht="29.5" customHeight="1">
      <c r="A6" s="1001" t="s">
        <v>1397</v>
      </c>
      <c r="B6" s="1002" t="s">
        <v>239</v>
      </c>
      <c r="C6" s="1002" t="s">
        <v>240</v>
      </c>
      <c r="D6" s="1002" t="s">
        <v>241</v>
      </c>
      <c r="E6" s="1002" t="s">
        <v>242</v>
      </c>
      <c r="F6" s="1002" t="s">
        <v>243</v>
      </c>
      <c r="G6" s="1003" t="s">
        <v>241</v>
      </c>
    </row>
    <row r="7" spans="1:10">
      <c r="A7" s="1004" t="s">
        <v>244</v>
      </c>
      <c r="B7" s="1005">
        <v>11</v>
      </c>
      <c r="C7" s="1005">
        <v>725</v>
      </c>
      <c r="D7" s="1006">
        <v>165075</v>
      </c>
      <c r="E7" s="1005">
        <v>9</v>
      </c>
      <c r="F7" s="1005">
        <v>713</v>
      </c>
      <c r="G7" s="1006">
        <v>160853</v>
      </c>
    </row>
    <row r="8" spans="1:10">
      <c r="A8" s="1004" t="s">
        <v>245</v>
      </c>
      <c r="B8" s="1005">
        <v>2</v>
      </c>
      <c r="C8" s="1005">
        <v>170</v>
      </c>
      <c r="D8" s="1006">
        <v>39002</v>
      </c>
      <c r="E8" s="1005">
        <v>2</v>
      </c>
      <c r="F8" s="1005">
        <v>153</v>
      </c>
      <c r="G8" s="1006">
        <v>37663</v>
      </c>
    </row>
    <row r="10" spans="1:10">
      <c r="A10" s="51" t="s">
        <v>246</v>
      </c>
      <c r="B10" s="51"/>
      <c r="C10" s="51"/>
      <c r="D10" s="51"/>
      <c r="E10" s="51"/>
      <c r="F10" s="51"/>
      <c r="G10" s="51"/>
      <c r="H10" s="51"/>
      <c r="I10" s="51"/>
      <c r="J10" s="51"/>
    </row>
    <row r="11" spans="1:10">
      <c r="A11" s="51"/>
      <c r="B11" s="51"/>
      <c r="C11" s="51"/>
      <c r="D11" s="51"/>
      <c r="E11" s="51"/>
      <c r="F11" s="51"/>
      <c r="G11" s="51"/>
      <c r="H11" s="51"/>
      <c r="I11" s="51"/>
      <c r="J11" s="51"/>
    </row>
    <row r="12" spans="1:10">
      <c r="A12" s="51"/>
      <c r="B12" s="52"/>
      <c r="C12" s="52"/>
      <c r="D12" s="52"/>
      <c r="E12" s="52"/>
      <c r="F12" s="52"/>
      <c r="G12" s="52"/>
      <c r="H12" s="51"/>
      <c r="I12" s="51"/>
      <c r="J12" s="51"/>
    </row>
    <row r="13" spans="1:10">
      <c r="A13" s="53"/>
      <c r="B13" s="54"/>
      <c r="C13" s="55"/>
      <c r="D13" s="54"/>
      <c r="E13" s="55"/>
      <c r="F13" s="54"/>
      <c r="G13" s="55"/>
    </row>
    <row r="14" spans="1:10" ht="15" customHeight="1">
      <c r="A14" s="56"/>
      <c r="B14" s="57"/>
      <c r="C14" s="57"/>
      <c r="D14" s="57"/>
      <c r="E14" s="57"/>
      <c r="F14" s="58"/>
      <c r="G14" s="58"/>
    </row>
    <row r="15" spans="1:10">
      <c r="A15" s="56"/>
      <c r="B15" s="57"/>
      <c r="C15" s="57"/>
      <c r="D15" s="57"/>
      <c r="E15" s="57"/>
      <c r="F15" s="58"/>
      <c r="G15" s="58"/>
    </row>
    <row r="20" ht="64.5" customHeight="1"/>
  </sheetData>
  <mergeCells count="1">
    <mergeCell ref="B5:D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21B5-D3F8-41F9-B7E4-BA2E7F459887}">
  <dimension ref="A1:S20"/>
  <sheetViews>
    <sheetView zoomScaleNormal="100" workbookViewId="0">
      <selection sqref="A1:A5"/>
    </sheetView>
  </sheetViews>
  <sheetFormatPr defaultColWidth="9.453125" defaultRowHeight="14.5"/>
  <cols>
    <col min="1" max="1" width="19" style="45" customWidth="1"/>
    <col min="2" max="2" width="12" style="59" customWidth="1"/>
    <col min="3" max="3" width="13.453125" style="59" customWidth="1"/>
    <col min="4" max="4" width="14.1796875" style="59" customWidth="1"/>
    <col min="5" max="5" width="13.453125" style="59" customWidth="1"/>
    <col min="6" max="19" width="9.453125" style="45"/>
    <col min="20" max="20" width="2.453125" style="45" customWidth="1"/>
    <col min="21" max="16384" width="9.453125" style="45"/>
  </cols>
  <sheetData>
    <row r="1" spans="1:19" ht="18">
      <c r="A1" s="15" t="s">
        <v>15</v>
      </c>
      <c r="I1" s="544"/>
    </row>
    <row r="2" spans="1:19" ht="18">
      <c r="A2" s="15" t="s">
        <v>228</v>
      </c>
      <c r="B2" s="60"/>
      <c r="C2" s="60"/>
      <c r="D2" s="61"/>
      <c r="E2" s="61"/>
    </row>
    <row r="3" spans="1:19" ht="15.5">
      <c r="A3" s="13" t="s">
        <v>247</v>
      </c>
      <c r="B3" s="46"/>
      <c r="C3" s="46"/>
      <c r="D3" s="61"/>
      <c r="E3" s="61"/>
    </row>
    <row r="4" spans="1:19">
      <c r="A4" s="4"/>
      <c r="B4" s="46"/>
      <c r="C4" s="46"/>
      <c r="D4" s="61"/>
      <c r="E4" s="61"/>
    </row>
    <row r="5" spans="1:19" ht="15.5">
      <c r="A5" s="13" t="s">
        <v>248</v>
      </c>
      <c r="B5" s="46"/>
      <c r="C5" s="46"/>
      <c r="D5" s="61"/>
      <c r="E5" s="61"/>
    </row>
    <row r="7" spans="1:19">
      <c r="A7" s="1012"/>
      <c r="B7" s="1667" t="s">
        <v>101</v>
      </c>
      <c r="C7" s="1668"/>
      <c r="D7" s="1669" t="s">
        <v>102</v>
      </c>
      <c r="E7" s="1670"/>
      <c r="I7" s="1011"/>
      <c r="J7" s="1011"/>
      <c r="K7" s="1011"/>
      <c r="L7" s="1011"/>
      <c r="M7" s="1011"/>
      <c r="N7" s="1011"/>
      <c r="O7" s="1011"/>
      <c r="P7" s="1011"/>
      <c r="Q7" s="1011"/>
      <c r="R7" s="1011"/>
      <c r="S7" s="1011"/>
    </row>
    <row r="8" spans="1:19" ht="39.5">
      <c r="A8" s="1007"/>
      <c r="B8" s="1013" t="s">
        <v>249</v>
      </c>
      <c r="C8" s="1014" t="s">
        <v>250</v>
      </c>
      <c r="D8" s="1009" t="s">
        <v>1398</v>
      </c>
      <c r="E8" s="1010" t="s">
        <v>250</v>
      </c>
      <c r="I8" s="1011"/>
      <c r="J8" s="1011"/>
      <c r="K8" s="1011"/>
      <c r="L8" s="1011"/>
      <c r="M8" s="1011"/>
      <c r="N8" s="1011"/>
      <c r="O8" s="1011"/>
      <c r="P8" s="1011"/>
      <c r="Q8" s="1011"/>
      <c r="R8" s="1011"/>
      <c r="S8" s="1011"/>
    </row>
    <row r="9" spans="1:19">
      <c r="A9" s="433" t="s">
        <v>251</v>
      </c>
      <c r="B9" s="283">
        <v>54470</v>
      </c>
      <c r="C9" s="283">
        <v>57371</v>
      </c>
      <c r="D9" s="283">
        <v>53670</v>
      </c>
      <c r="E9" s="434">
        <v>56663</v>
      </c>
      <c r="I9" s="1011"/>
      <c r="J9" s="1011"/>
      <c r="K9" s="1011"/>
      <c r="L9" s="1011"/>
      <c r="M9" s="1011"/>
      <c r="N9" s="1011"/>
      <c r="O9" s="1011"/>
      <c r="P9" s="1011"/>
      <c r="Q9" s="1011"/>
      <c r="R9" s="1011"/>
      <c r="S9" s="1011"/>
    </row>
    <row r="10" spans="1:19">
      <c r="A10" s="433" t="s">
        <v>252</v>
      </c>
      <c r="B10" s="283">
        <v>5855</v>
      </c>
      <c r="C10" s="283">
        <v>6015</v>
      </c>
      <c r="D10" s="283">
        <v>6281</v>
      </c>
      <c r="E10" s="434">
        <v>6472</v>
      </c>
      <c r="I10" s="1011"/>
      <c r="J10" s="1011"/>
      <c r="K10" s="1011"/>
      <c r="L10" s="1011"/>
      <c r="M10" s="1011"/>
      <c r="N10" s="1011"/>
      <c r="O10" s="1011"/>
      <c r="P10" s="1011"/>
      <c r="Q10" s="1011"/>
      <c r="R10" s="1011"/>
      <c r="S10" s="1011"/>
    </row>
    <row r="11" spans="1:19">
      <c r="A11" s="433" t="s">
        <v>17</v>
      </c>
      <c r="B11" s="283">
        <v>5</v>
      </c>
      <c r="C11" s="283">
        <v>5</v>
      </c>
      <c r="D11" s="283">
        <v>5</v>
      </c>
      <c r="E11" s="434">
        <v>5</v>
      </c>
      <c r="I11" s="1011"/>
      <c r="J11" s="1011"/>
      <c r="K11" s="1011"/>
      <c r="L11" s="1011"/>
      <c r="M11" s="1011"/>
      <c r="N11" s="1011"/>
      <c r="O11" s="1011"/>
      <c r="P11" s="1011"/>
      <c r="Q11" s="1011"/>
      <c r="R11" s="1011"/>
      <c r="S11" s="1011"/>
    </row>
    <row r="12" spans="1:19">
      <c r="A12" s="433" t="s">
        <v>253</v>
      </c>
      <c r="B12" s="283">
        <v>2</v>
      </c>
      <c r="C12" s="283">
        <v>2</v>
      </c>
      <c r="D12" s="283">
        <v>2</v>
      </c>
      <c r="E12" s="434">
        <v>2</v>
      </c>
    </row>
    <row r="13" spans="1:19">
      <c r="A13" s="433" t="s">
        <v>254</v>
      </c>
      <c r="B13" s="283">
        <v>160232</v>
      </c>
      <c r="C13" s="283">
        <v>160232</v>
      </c>
      <c r="D13" s="283">
        <v>156027</v>
      </c>
      <c r="E13" s="434">
        <v>156027</v>
      </c>
      <c r="G13" s="438"/>
    </row>
    <row r="14" spans="1:19" ht="15" thickBot="1">
      <c r="A14" s="435" t="s">
        <v>255</v>
      </c>
      <c r="B14" s="436">
        <v>220564</v>
      </c>
      <c r="C14" s="436">
        <v>223625</v>
      </c>
      <c r="D14" s="436">
        <v>215985</v>
      </c>
      <c r="E14" s="437">
        <v>219169</v>
      </c>
    </row>
    <row r="16" spans="1:19">
      <c r="A16" s="45" t="s">
        <v>256</v>
      </c>
    </row>
    <row r="17" spans="1:1">
      <c r="A17" s="45" t="s">
        <v>257</v>
      </c>
    </row>
    <row r="18" spans="1:1">
      <c r="A18" s="45" t="s">
        <v>258</v>
      </c>
    </row>
    <row r="19" spans="1:1">
      <c r="A19" s="438" t="s">
        <v>259</v>
      </c>
    </row>
    <row r="20" spans="1:1">
      <c r="A20" s="45" t="s">
        <v>260</v>
      </c>
    </row>
  </sheetData>
  <mergeCells count="2">
    <mergeCell ref="B7:C7"/>
    <mergeCell ref="D7:E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2EC4D-7C3D-48DE-A29E-B0AFB84BEBF9}">
  <dimension ref="B1:I22"/>
  <sheetViews>
    <sheetView workbookViewId="0">
      <selection activeCell="B2" sqref="B2"/>
    </sheetView>
  </sheetViews>
  <sheetFormatPr defaultRowHeight="14.5"/>
  <cols>
    <col min="2" max="2" width="19.54296875" customWidth="1"/>
    <col min="3" max="3" width="13.54296875" bestFit="1" customWidth="1"/>
    <col min="4" max="4" width="13.453125" bestFit="1" customWidth="1"/>
    <col min="5" max="5" width="14.81640625" customWidth="1"/>
    <col min="6" max="6" width="14.1796875" customWidth="1"/>
  </cols>
  <sheetData>
    <row r="1" spans="2:9" ht="18">
      <c r="B1" s="15" t="s">
        <v>15</v>
      </c>
    </row>
    <row r="2" spans="2:9" ht="18">
      <c r="B2" s="15" t="s">
        <v>228</v>
      </c>
    </row>
    <row r="3" spans="2:9" ht="15.5">
      <c r="B3" s="13" t="s">
        <v>247</v>
      </c>
    </row>
    <row r="4" spans="2:9">
      <c r="B4" s="4"/>
    </row>
    <row r="5" spans="2:9" ht="15.5">
      <c r="B5" s="13" t="s">
        <v>1462</v>
      </c>
    </row>
    <row r="6" spans="2:9">
      <c r="B6" s="204"/>
    </row>
    <row r="7" spans="2:9">
      <c r="B7" s="996"/>
      <c r="C7" s="1667" t="s">
        <v>101</v>
      </c>
      <c r="D7" s="1668"/>
      <c r="E7" s="1669" t="s">
        <v>102</v>
      </c>
      <c r="F7" s="1670"/>
    </row>
    <row r="8" spans="2:9" ht="39.5">
      <c r="B8" s="1007"/>
      <c r="C8" s="1013" t="s">
        <v>249</v>
      </c>
      <c r="D8" s="1014" t="s">
        <v>250</v>
      </c>
      <c r="E8" s="1008" t="s">
        <v>261</v>
      </c>
      <c r="F8" s="1014" t="s">
        <v>250</v>
      </c>
      <c r="I8" s="189"/>
    </row>
    <row r="9" spans="2:9">
      <c r="B9" s="1067" t="s">
        <v>262</v>
      </c>
      <c r="C9" s="1068">
        <v>7.2700000000000001E-2</v>
      </c>
      <c r="D9" s="1069">
        <v>6.7599999999999993E-2</v>
      </c>
      <c r="E9" s="1069">
        <v>0.1133</v>
      </c>
      <c r="F9" s="1069">
        <v>0.1047</v>
      </c>
      <c r="I9" s="196"/>
    </row>
    <row r="11" spans="2:9">
      <c r="B11" s="208"/>
      <c r="C11" s="209"/>
      <c r="D11" s="209"/>
    </row>
    <row r="12" spans="2:9" ht="54" customHeight="1">
      <c r="B12" s="1012"/>
      <c r="C12" s="1667" t="s">
        <v>263</v>
      </c>
      <c r="D12" s="1668"/>
      <c r="E12" s="1671" t="s">
        <v>264</v>
      </c>
      <c r="F12" s="1668"/>
      <c r="I12" s="189"/>
    </row>
    <row r="13" spans="2:9">
      <c r="B13" s="1070" t="s">
        <v>265</v>
      </c>
      <c r="C13" s="1672">
        <v>6.6000000000000003E-2</v>
      </c>
      <c r="D13" s="1673"/>
      <c r="E13" s="1672">
        <v>9.0999999999999998E-2</v>
      </c>
      <c r="F13" s="1673"/>
      <c r="I13" s="196"/>
    </row>
    <row r="14" spans="2:9">
      <c r="B14" s="208"/>
      <c r="C14" s="209"/>
      <c r="D14" s="209"/>
    </row>
    <row r="15" spans="2:9">
      <c r="B15" s="210" t="s">
        <v>266</v>
      </c>
      <c r="C15" s="209"/>
      <c r="D15" s="209"/>
    </row>
    <row r="16" spans="2:9">
      <c r="B16" t="s">
        <v>267</v>
      </c>
    </row>
    <row r="17" spans="2:2">
      <c r="B17" t="s">
        <v>268</v>
      </c>
    </row>
    <row r="18" spans="2:2">
      <c r="B18" t="s">
        <v>269</v>
      </c>
    </row>
    <row r="19" spans="2:2">
      <c r="B19" t="s">
        <v>270</v>
      </c>
    </row>
    <row r="20" spans="2:2">
      <c r="B20" t="s">
        <v>271</v>
      </c>
    </row>
    <row r="21" spans="2:2">
      <c r="B21" t="s">
        <v>272</v>
      </c>
    </row>
    <row r="22" spans="2:2">
      <c r="B22" t="s">
        <v>273</v>
      </c>
    </row>
  </sheetData>
  <mergeCells count="6">
    <mergeCell ref="C7:D7"/>
    <mergeCell ref="E7:F7"/>
    <mergeCell ref="C12:D12"/>
    <mergeCell ref="E12:F12"/>
    <mergeCell ref="C13:D13"/>
    <mergeCell ref="E13:F1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CD143-79BA-4E9F-BF8C-257B10C289B6}">
  <dimension ref="A1:K20"/>
  <sheetViews>
    <sheetView workbookViewId="0">
      <selection activeCell="A3" sqref="A3"/>
    </sheetView>
  </sheetViews>
  <sheetFormatPr defaultColWidth="9.453125" defaultRowHeight="14.5"/>
  <cols>
    <col min="1" max="1" width="19" style="45" customWidth="1"/>
    <col min="2" max="2" width="11" style="63" customWidth="1"/>
    <col min="3" max="3" width="9.453125" style="63"/>
    <col min="4" max="4" width="11.453125" style="63" customWidth="1"/>
    <col min="5" max="5" width="9" style="63" bestFit="1" customWidth="1"/>
    <col min="6" max="6" width="13.453125" style="63" customWidth="1"/>
    <col min="7" max="7" width="13.26953125" style="63" customWidth="1"/>
    <col min="8" max="16384" width="9.453125" style="45"/>
  </cols>
  <sheetData>
    <row r="1" spans="1:11" ht="18">
      <c r="A1" s="15" t="s">
        <v>15</v>
      </c>
      <c r="K1" s="544"/>
    </row>
    <row r="2" spans="1:11" ht="18">
      <c r="A2" s="15" t="s">
        <v>228</v>
      </c>
    </row>
    <row r="3" spans="1:11" ht="15" customHeight="1">
      <c r="A3" s="13" t="s">
        <v>274</v>
      </c>
      <c r="B3" s="64"/>
      <c r="C3" s="65"/>
      <c r="D3" s="65"/>
      <c r="E3" s="65"/>
      <c r="F3" s="65"/>
      <c r="G3" s="65"/>
    </row>
    <row r="4" spans="1:11">
      <c r="A4" s="66"/>
      <c r="B4" s="65"/>
      <c r="C4" s="65"/>
      <c r="D4" s="65"/>
      <c r="E4" s="65"/>
      <c r="F4" s="65"/>
      <c r="G4" s="65"/>
    </row>
    <row r="5" spans="1:11" ht="20.25" customHeight="1">
      <c r="A5" s="1071"/>
      <c r="B5" s="1667" t="s">
        <v>1404</v>
      </c>
      <c r="C5" s="1674"/>
      <c r="D5" s="1674"/>
      <c r="E5" s="1674"/>
      <c r="F5" s="1675"/>
      <c r="G5" s="1089" t="s">
        <v>102</v>
      </c>
    </row>
    <row r="6" spans="1:11" ht="27.75" customHeight="1">
      <c r="A6" s="1072"/>
      <c r="B6" s="1072" t="s">
        <v>275</v>
      </c>
      <c r="C6" s="1073" t="s">
        <v>254</v>
      </c>
      <c r="D6" s="1073" t="s">
        <v>1405</v>
      </c>
      <c r="E6" s="1073" t="s">
        <v>17</v>
      </c>
      <c r="F6" s="1074" t="s">
        <v>250</v>
      </c>
      <c r="G6" s="1074" t="s">
        <v>250</v>
      </c>
    </row>
    <row r="7" spans="1:11" ht="13.5" customHeight="1">
      <c r="A7" s="1072"/>
      <c r="B7" s="1072"/>
      <c r="C7" s="1073"/>
      <c r="D7" s="1073"/>
      <c r="E7" s="1073"/>
      <c r="F7" s="1074" t="s">
        <v>113</v>
      </c>
      <c r="G7" s="1074" t="s">
        <v>113</v>
      </c>
    </row>
    <row r="8" spans="1:11">
      <c r="A8" s="1013"/>
      <c r="B8" s="1013" t="s">
        <v>276</v>
      </c>
      <c r="C8" s="1008" t="s">
        <v>276</v>
      </c>
      <c r="D8" s="1009" t="s">
        <v>276</v>
      </c>
      <c r="E8" s="1009" t="s">
        <v>276</v>
      </c>
      <c r="F8" s="1014" t="s">
        <v>276</v>
      </c>
      <c r="G8" s="1014" t="s">
        <v>276</v>
      </c>
    </row>
    <row r="9" spans="1:11" ht="21" customHeight="1">
      <c r="A9" s="1082" t="s">
        <v>277</v>
      </c>
      <c r="B9" s="1075">
        <v>2103.9</v>
      </c>
      <c r="C9" s="1075">
        <v>6800.8</v>
      </c>
      <c r="D9" s="1075">
        <v>356.6</v>
      </c>
      <c r="E9" s="1075">
        <v>0.1</v>
      </c>
      <c r="F9" s="1076">
        <v>9261.4000000000015</v>
      </c>
      <c r="G9" s="1084">
        <v>8812</v>
      </c>
    </row>
    <row r="10" spans="1:11">
      <c r="A10" s="1082" t="s">
        <v>278</v>
      </c>
      <c r="B10" s="1075">
        <v>213</v>
      </c>
      <c r="C10" s="1075">
        <v>644.9</v>
      </c>
      <c r="D10" s="1075">
        <v>0.2</v>
      </c>
      <c r="E10" s="1075" t="s">
        <v>279</v>
      </c>
      <c r="F10" s="1076">
        <v>858.1</v>
      </c>
      <c r="G10" s="1084">
        <v>811.1</v>
      </c>
    </row>
    <row r="11" spans="1:11">
      <c r="A11" s="1082" t="s">
        <v>280</v>
      </c>
      <c r="B11" s="1075">
        <v>552.30000000000007</v>
      </c>
      <c r="C11" s="1075">
        <v>4001.4</v>
      </c>
      <c r="D11" s="1075">
        <v>1</v>
      </c>
      <c r="E11" s="1075" t="s">
        <v>279</v>
      </c>
      <c r="F11" s="1076">
        <v>4554.7</v>
      </c>
      <c r="G11" s="1084">
        <v>4260.8</v>
      </c>
    </row>
    <row r="12" spans="1:11" ht="25">
      <c r="A12" s="1082" t="s">
        <v>281</v>
      </c>
      <c r="B12" s="1087">
        <v>24.4</v>
      </c>
      <c r="C12" s="1077">
        <v>0</v>
      </c>
      <c r="D12" s="1077">
        <v>0</v>
      </c>
      <c r="E12" s="1075" t="s">
        <v>279</v>
      </c>
      <c r="F12" s="1076">
        <v>24.4</v>
      </c>
      <c r="G12" s="1084">
        <v>0.2</v>
      </c>
    </row>
    <row r="13" spans="1:11">
      <c r="A13" s="1083" t="s">
        <v>282</v>
      </c>
      <c r="B13" s="1078">
        <f>SUM(B9:B12)</f>
        <v>2893.6000000000004</v>
      </c>
      <c r="C13" s="1078">
        <f>SUM(C9:C12)</f>
        <v>11447.1</v>
      </c>
      <c r="D13" s="1078">
        <f>SUM(D9:D12)</f>
        <v>357.8</v>
      </c>
      <c r="E13" s="1078">
        <f>SUM(E9:E12)</f>
        <v>0.1</v>
      </c>
      <c r="F13" s="1078">
        <f>SUM(F9:F12)</f>
        <v>14698.6</v>
      </c>
      <c r="G13" s="1085">
        <v>13884.1</v>
      </c>
    </row>
    <row r="14" spans="1:11" ht="41.25" customHeight="1">
      <c r="A14" s="1082" t="s">
        <v>283</v>
      </c>
      <c r="B14" s="1088">
        <v>-20.9</v>
      </c>
      <c r="C14" s="1079">
        <v>-36.5</v>
      </c>
      <c r="D14" s="1080">
        <v>0</v>
      </c>
      <c r="E14" s="1080">
        <v>0</v>
      </c>
      <c r="F14" s="1081">
        <v>-57.4</v>
      </c>
      <c r="G14" s="1086">
        <v>-51.9</v>
      </c>
    </row>
    <row r="15" spans="1:11">
      <c r="A15" s="1083" t="s">
        <v>284</v>
      </c>
      <c r="B15" s="1078">
        <f>SUM(B13:B14)</f>
        <v>2872.7000000000003</v>
      </c>
      <c r="C15" s="1078">
        <f>SUM(C13:C14)</f>
        <v>11410.6</v>
      </c>
      <c r="D15" s="1078">
        <f>SUM(D13:D14)</f>
        <v>357.8</v>
      </c>
      <c r="E15" s="1078">
        <v>0.1</v>
      </c>
      <c r="F15" s="1078">
        <f>SUM(F13:F14)</f>
        <v>14641.2</v>
      </c>
      <c r="G15" s="1085">
        <v>13832.200000000003</v>
      </c>
    </row>
    <row r="17" spans="1:1">
      <c r="A17" s="438" t="s">
        <v>285</v>
      </c>
    </row>
    <row r="18" spans="1:1">
      <c r="A18" s="45" t="s">
        <v>286</v>
      </c>
    </row>
    <row r="19" spans="1:1">
      <c r="A19" s="45" t="s">
        <v>287</v>
      </c>
    </row>
    <row r="20" spans="1:1">
      <c r="A20" s="45" t="s">
        <v>288</v>
      </c>
    </row>
  </sheetData>
  <mergeCells count="1">
    <mergeCell ref="B5:F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39951-C21B-48BA-A2CE-D9BE986D3745}">
  <dimension ref="A1:I24"/>
  <sheetViews>
    <sheetView workbookViewId="0">
      <selection activeCell="A3" sqref="A3"/>
    </sheetView>
  </sheetViews>
  <sheetFormatPr defaultColWidth="8.54296875" defaultRowHeight="12.5"/>
  <cols>
    <col min="1" max="1" width="21.453125" style="70" customWidth="1"/>
    <col min="2" max="2" width="12.1796875" style="67" customWidth="1"/>
    <col min="3" max="3" width="14.1796875" style="67" customWidth="1"/>
    <col min="4" max="4" width="15.453125" style="67" customWidth="1"/>
    <col min="5" max="16384" width="8.54296875" style="68"/>
  </cols>
  <sheetData>
    <row r="1" spans="1:9" ht="18">
      <c r="A1" s="15" t="s">
        <v>15</v>
      </c>
      <c r="I1" s="544"/>
    </row>
    <row r="2" spans="1:9" ht="18">
      <c r="A2" s="15" t="s">
        <v>228</v>
      </c>
    </row>
    <row r="3" spans="1:9" ht="18">
      <c r="A3" s="13" t="s">
        <v>289</v>
      </c>
      <c r="B3" s="64"/>
      <c r="C3" s="18"/>
    </row>
    <row r="4" spans="1:9" ht="12.65" customHeight="1">
      <c r="A4" s="1676" t="s">
        <v>290</v>
      </c>
      <c r="B4" s="1667" t="s">
        <v>291</v>
      </c>
      <c r="C4" s="1679"/>
      <c r="D4" s="1680"/>
    </row>
    <row r="5" spans="1:9" s="69" customFormat="1" ht="13">
      <c r="A5" s="1677"/>
      <c r="B5" s="1681" t="s">
        <v>292</v>
      </c>
      <c r="C5" s="1682"/>
      <c r="D5" s="1090" t="s">
        <v>293</v>
      </c>
    </row>
    <row r="6" spans="1:9" ht="39">
      <c r="A6" s="1678"/>
      <c r="B6" s="1096" t="s">
        <v>294</v>
      </c>
      <c r="C6" s="1097" t="s">
        <v>295</v>
      </c>
      <c r="D6" s="1098" t="s">
        <v>294</v>
      </c>
    </row>
    <row r="7" spans="1:9" ht="14.5">
      <c r="A7" s="1091" t="s">
        <v>296</v>
      </c>
      <c r="B7" s="1092">
        <v>15</v>
      </c>
      <c r="C7" s="1092">
        <v>5</v>
      </c>
      <c r="D7" s="1093" t="s">
        <v>279</v>
      </c>
    </row>
    <row r="8" spans="1:9" ht="14.5">
      <c r="A8" s="1091" t="s">
        <v>297</v>
      </c>
      <c r="B8" s="1092">
        <v>89</v>
      </c>
      <c r="C8" s="1092">
        <v>33</v>
      </c>
      <c r="D8" s="1093" t="s">
        <v>279</v>
      </c>
    </row>
    <row r="9" spans="1:9" ht="14.5">
      <c r="A9" s="1091" t="s">
        <v>298</v>
      </c>
      <c r="B9" s="1092">
        <v>220</v>
      </c>
      <c r="C9" s="1092">
        <v>25</v>
      </c>
      <c r="D9" s="1093" t="s">
        <v>279</v>
      </c>
    </row>
    <row r="10" spans="1:9" ht="26">
      <c r="A10" s="1091" t="s">
        <v>299</v>
      </c>
      <c r="B10" s="1092">
        <v>28</v>
      </c>
      <c r="C10" s="1092">
        <v>3</v>
      </c>
      <c r="D10" s="1093">
        <v>2</v>
      </c>
    </row>
    <row r="11" spans="1:9" ht="13">
      <c r="A11" s="1094" t="s">
        <v>300</v>
      </c>
      <c r="B11" s="1095">
        <f>SUM(B7:B10)</f>
        <v>352</v>
      </c>
      <c r="C11" s="1095">
        <f>SUM(C7:C10)</f>
        <v>66</v>
      </c>
      <c r="D11" s="1095">
        <f>SUM(D7:D10)</f>
        <v>2</v>
      </c>
    </row>
    <row r="13" spans="1:9" ht="18">
      <c r="A13" s="4" t="s">
        <v>301</v>
      </c>
      <c r="B13" s="64"/>
      <c r="C13" s="18"/>
    </row>
    <row r="14" spans="1:9" ht="13.4" customHeight="1">
      <c r="A14" s="1676" t="s">
        <v>290</v>
      </c>
      <c r="B14" s="1667" t="s">
        <v>291</v>
      </c>
      <c r="C14" s="1679"/>
      <c r="D14" s="1680"/>
    </row>
    <row r="15" spans="1:9" ht="13">
      <c r="A15" s="1677"/>
      <c r="B15" s="1683" t="s">
        <v>292</v>
      </c>
      <c r="C15" s="1684"/>
      <c r="D15" s="1099" t="s">
        <v>293</v>
      </c>
    </row>
    <row r="16" spans="1:9" ht="39">
      <c r="A16" s="1678"/>
      <c r="B16" s="1096" t="s">
        <v>294</v>
      </c>
      <c r="C16" s="1098" t="s">
        <v>295</v>
      </c>
      <c r="D16" s="1014"/>
    </row>
    <row r="17" spans="1:4" ht="14.5">
      <c r="A17" s="1091" t="s">
        <v>296</v>
      </c>
      <c r="B17" s="1093" t="s">
        <v>279</v>
      </c>
      <c r="C17" s="1093" t="s">
        <v>279</v>
      </c>
      <c r="D17" s="1093" t="s">
        <v>279</v>
      </c>
    </row>
    <row r="18" spans="1:4" ht="14.5">
      <c r="A18" s="1091" t="s">
        <v>297</v>
      </c>
      <c r="B18" s="1092">
        <v>3</v>
      </c>
      <c r="C18" s="1093">
        <v>1</v>
      </c>
      <c r="D18" s="1093" t="s">
        <v>279</v>
      </c>
    </row>
    <row r="19" spans="1:4" ht="14.5">
      <c r="A19" s="1091" t="s">
        <v>298</v>
      </c>
      <c r="B19" s="1092">
        <v>9</v>
      </c>
      <c r="C19" s="1093" t="s">
        <v>279</v>
      </c>
      <c r="D19" s="1093" t="s">
        <v>279</v>
      </c>
    </row>
    <row r="20" spans="1:4" ht="26">
      <c r="A20" s="1091" t="s">
        <v>299</v>
      </c>
      <c r="B20" s="1093" t="s">
        <v>279</v>
      </c>
      <c r="C20" s="1093" t="s">
        <v>279</v>
      </c>
      <c r="D20" s="1093" t="s">
        <v>279</v>
      </c>
    </row>
    <row r="21" spans="1:4" ht="13">
      <c r="A21" s="1094" t="s">
        <v>300</v>
      </c>
      <c r="B21" s="1095">
        <f>SUM(B17:B20)</f>
        <v>12</v>
      </c>
      <c r="C21" s="1095">
        <f>SUM(C17:C20)</f>
        <v>1</v>
      </c>
      <c r="D21" s="1095" t="s">
        <v>279</v>
      </c>
    </row>
    <row r="23" spans="1:4">
      <c r="A23" s="68"/>
    </row>
    <row r="24" spans="1:4">
      <c r="A24" s="68"/>
    </row>
  </sheetData>
  <mergeCells count="6">
    <mergeCell ref="A4:A6"/>
    <mergeCell ref="B4:D4"/>
    <mergeCell ref="B5:C5"/>
    <mergeCell ref="A14:A16"/>
    <mergeCell ref="B14:D14"/>
    <mergeCell ref="B15:C1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651F7-C315-4582-8554-175FBADF1A8D}">
  <dimension ref="A1:N17"/>
  <sheetViews>
    <sheetView topLeftCell="A2" workbookViewId="0">
      <selection activeCell="A3" sqref="A3"/>
    </sheetView>
  </sheetViews>
  <sheetFormatPr defaultColWidth="9.453125" defaultRowHeight="14.5"/>
  <cols>
    <col min="1" max="1" width="17.7265625" style="72" customWidth="1"/>
    <col min="2" max="2" width="13.54296875" style="63" customWidth="1"/>
    <col min="3" max="3" width="11.81640625" style="63" customWidth="1"/>
    <col min="4" max="4" width="14" style="63" bestFit="1" customWidth="1"/>
    <col min="5" max="5" width="14.26953125" style="63" customWidth="1"/>
    <col min="6" max="6" width="11.26953125" style="63" customWidth="1"/>
    <col min="7" max="7" width="11.81640625" style="63" bestFit="1" customWidth="1"/>
    <col min="8" max="8" width="12.54296875" style="63" customWidth="1"/>
    <col min="9" max="9" width="9.81640625" style="63" bestFit="1" customWidth="1"/>
    <col min="10" max="10" width="12.54296875" style="63" customWidth="1"/>
    <col min="11" max="11" width="12.54296875" style="63" bestFit="1" customWidth="1"/>
    <col min="12" max="12" width="9.81640625" style="63" bestFit="1" customWidth="1"/>
    <col min="13" max="13" width="11.7265625" style="63" bestFit="1" customWidth="1"/>
    <col min="14" max="16384" width="9.453125" style="45"/>
  </cols>
  <sheetData>
    <row r="1" spans="1:14" ht="18">
      <c r="A1" s="15" t="s">
        <v>15</v>
      </c>
      <c r="N1" s="544"/>
    </row>
    <row r="2" spans="1:14" ht="18">
      <c r="A2" s="15" t="s">
        <v>228</v>
      </c>
    </row>
    <row r="3" spans="1:14" ht="18">
      <c r="A3" s="13" t="s">
        <v>302</v>
      </c>
      <c r="B3" s="46"/>
      <c r="C3" s="1"/>
      <c r="D3" s="1"/>
    </row>
    <row r="5" spans="1:14">
      <c r="A5" s="1100"/>
      <c r="B5" s="1685" t="s">
        <v>101</v>
      </c>
      <c r="C5" s="1686"/>
      <c r="D5" s="1686"/>
      <c r="E5" s="1686"/>
      <c r="F5" s="1686"/>
      <c r="G5" s="1687"/>
      <c r="H5" s="1688" t="s">
        <v>102</v>
      </c>
      <c r="I5" s="1688"/>
      <c r="J5" s="1688"/>
      <c r="K5" s="1688"/>
      <c r="L5" s="1688"/>
      <c r="M5" s="1689"/>
    </row>
    <row r="6" spans="1:14" ht="15" customHeight="1">
      <c r="A6" s="1101"/>
      <c r="B6" s="1685" t="s">
        <v>249</v>
      </c>
      <c r="C6" s="1686"/>
      <c r="D6" s="1687"/>
      <c r="E6" s="1685" t="s">
        <v>250</v>
      </c>
      <c r="F6" s="1686"/>
      <c r="G6" s="1687"/>
      <c r="H6" s="1690" t="s">
        <v>249</v>
      </c>
      <c r="I6" s="1679"/>
      <c r="J6" s="1691"/>
      <c r="K6" s="1690" t="s">
        <v>250</v>
      </c>
      <c r="L6" s="1679"/>
      <c r="M6" s="1691"/>
    </row>
    <row r="7" spans="1:14" ht="65.5">
      <c r="A7" s="1102" t="s">
        <v>303</v>
      </c>
      <c r="B7" s="1111" t="s">
        <v>304</v>
      </c>
      <c r="C7" s="1111" t="s">
        <v>305</v>
      </c>
      <c r="D7" s="1111" t="s">
        <v>306</v>
      </c>
      <c r="E7" s="1113" t="s">
        <v>304</v>
      </c>
      <c r="F7" s="1112" t="s">
        <v>305</v>
      </c>
      <c r="G7" s="1112" t="s">
        <v>306</v>
      </c>
      <c r="H7" s="1103" t="s">
        <v>304</v>
      </c>
      <c r="I7" s="1114" t="s">
        <v>305</v>
      </c>
      <c r="J7" s="1103" t="s">
        <v>306</v>
      </c>
      <c r="K7" s="1114" t="s">
        <v>304</v>
      </c>
      <c r="L7" s="1103" t="s">
        <v>305</v>
      </c>
      <c r="M7" s="1114" t="s">
        <v>306</v>
      </c>
    </row>
    <row r="8" spans="1:14">
      <c r="A8" s="1104" t="s">
        <v>307</v>
      </c>
      <c r="B8" s="1105">
        <v>0</v>
      </c>
      <c r="C8" s="1106">
        <v>12</v>
      </c>
      <c r="D8" s="1106">
        <v>12</v>
      </c>
      <c r="E8" s="1106">
        <v>20</v>
      </c>
      <c r="F8" s="1106">
        <v>34</v>
      </c>
      <c r="G8" s="1106">
        <v>54</v>
      </c>
      <c r="H8" s="1105">
        <v>0</v>
      </c>
      <c r="I8" s="1106">
        <v>20</v>
      </c>
      <c r="J8" s="1106">
        <v>20</v>
      </c>
      <c r="K8" s="1106">
        <v>2</v>
      </c>
      <c r="L8" s="1106">
        <v>23</v>
      </c>
      <c r="M8" s="1106">
        <v>25</v>
      </c>
    </row>
    <row r="9" spans="1:14" s="71" customFormat="1">
      <c r="A9" s="1104" t="s">
        <v>308</v>
      </c>
      <c r="B9" s="1105">
        <v>0</v>
      </c>
      <c r="C9" s="1106">
        <v>22</v>
      </c>
      <c r="D9" s="1106">
        <v>22</v>
      </c>
      <c r="E9" s="1106">
        <v>7</v>
      </c>
      <c r="F9" s="1106">
        <v>30</v>
      </c>
      <c r="G9" s="1106">
        <v>37</v>
      </c>
      <c r="H9" s="1106">
        <v>3</v>
      </c>
      <c r="I9" s="1106">
        <v>40</v>
      </c>
      <c r="J9" s="1106">
        <v>43</v>
      </c>
      <c r="K9" s="1106">
        <v>9</v>
      </c>
      <c r="L9" s="1106">
        <v>47</v>
      </c>
      <c r="M9" s="1106">
        <v>56</v>
      </c>
    </row>
    <row r="10" spans="1:14" s="59" customFormat="1">
      <c r="A10" s="1104" t="s">
        <v>309</v>
      </c>
      <c r="B10" s="1105">
        <v>0</v>
      </c>
      <c r="C10" s="1106">
        <v>33</v>
      </c>
      <c r="D10" s="1106">
        <v>33</v>
      </c>
      <c r="E10" s="1106">
        <v>0</v>
      </c>
      <c r="F10" s="1106">
        <v>34</v>
      </c>
      <c r="G10" s="1106">
        <v>34</v>
      </c>
      <c r="H10" s="1106">
        <v>3</v>
      </c>
      <c r="I10" s="1106">
        <v>38</v>
      </c>
      <c r="J10" s="1107">
        <v>41</v>
      </c>
      <c r="K10" s="1106">
        <v>5</v>
      </c>
      <c r="L10" s="1106">
        <v>39</v>
      </c>
      <c r="M10" s="1106">
        <v>44</v>
      </c>
    </row>
    <row r="11" spans="1:14">
      <c r="A11" s="1104" t="s">
        <v>310</v>
      </c>
      <c r="B11" s="1105">
        <v>0</v>
      </c>
      <c r="C11" s="1106">
        <v>13</v>
      </c>
      <c r="D11" s="1106">
        <v>13</v>
      </c>
      <c r="E11" s="1106">
        <v>0</v>
      </c>
      <c r="F11" s="1106">
        <v>13</v>
      </c>
      <c r="G11" s="1106">
        <v>13</v>
      </c>
      <c r="H11" s="1105">
        <v>0</v>
      </c>
      <c r="I11" s="1106">
        <v>24</v>
      </c>
      <c r="J11" s="1106">
        <v>24</v>
      </c>
      <c r="K11" s="1105">
        <v>0</v>
      </c>
      <c r="L11" s="1106">
        <v>24</v>
      </c>
      <c r="M11" s="1106">
        <v>24</v>
      </c>
    </row>
    <row r="12" spans="1:14">
      <c r="A12" s="1104" t="s">
        <v>311</v>
      </c>
      <c r="B12" s="1105">
        <v>0</v>
      </c>
      <c r="C12" s="1106">
        <v>3</v>
      </c>
      <c r="D12" s="1106">
        <v>3</v>
      </c>
      <c r="E12" s="1106">
        <v>0</v>
      </c>
      <c r="F12" s="1106">
        <v>3</v>
      </c>
      <c r="G12" s="1106">
        <v>3</v>
      </c>
      <c r="H12" s="1105">
        <v>0</v>
      </c>
      <c r="I12" s="1106">
        <v>1</v>
      </c>
      <c r="J12" s="1106">
        <v>1</v>
      </c>
      <c r="K12" s="1105">
        <v>0</v>
      </c>
      <c r="L12" s="1106">
        <v>1</v>
      </c>
      <c r="M12" s="1106">
        <v>1</v>
      </c>
    </row>
    <row r="13" spans="1:14">
      <c r="A13" s="1104" t="s">
        <v>312</v>
      </c>
      <c r="B13" s="1105">
        <v>0</v>
      </c>
      <c r="C13" s="1105">
        <v>0</v>
      </c>
      <c r="D13" s="1105">
        <v>0</v>
      </c>
      <c r="E13" s="1105">
        <v>0</v>
      </c>
      <c r="F13" s="1105">
        <v>0</v>
      </c>
      <c r="G13" s="1105">
        <v>0</v>
      </c>
      <c r="H13" s="1105">
        <v>0</v>
      </c>
      <c r="I13" s="1105">
        <v>0</v>
      </c>
      <c r="J13" s="1105">
        <v>0</v>
      </c>
      <c r="K13" s="1105">
        <v>0</v>
      </c>
      <c r="L13" s="1105">
        <v>0</v>
      </c>
      <c r="M13" s="1105">
        <v>0</v>
      </c>
    </row>
    <row r="14" spans="1:14">
      <c r="A14" s="1104" t="s">
        <v>313</v>
      </c>
      <c r="B14" s="1105">
        <v>0</v>
      </c>
      <c r="C14" s="1105">
        <v>0</v>
      </c>
      <c r="D14" s="1105">
        <v>0</v>
      </c>
      <c r="E14" s="1105">
        <v>0</v>
      </c>
      <c r="F14" s="1105">
        <v>0</v>
      </c>
      <c r="G14" s="1105">
        <v>0</v>
      </c>
      <c r="H14" s="1105">
        <v>0</v>
      </c>
      <c r="I14" s="1105">
        <v>0</v>
      </c>
      <c r="J14" s="1105">
        <v>0</v>
      </c>
      <c r="K14" s="1105">
        <v>0</v>
      </c>
      <c r="L14" s="1105">
        <v>0</v>
      </c>
      <c r="M14" s="1105">
        <v>0</v>
      </c>
    </row>
    <row r="15" spans="1:14">
      <c r="A15" s="1104" t="s">
        <v>314</v>
      </c>
      <c r="B15" s="1105">
        <v>0</v>
      </c>
      <c r="C15" s="1105">
        <v>0</v>
      </c>
      <c r="D15" s="1105">
        <v>0</v>
      </c>
      <c r="E15" s="1105">
        <v>0</v>
      </c>
      <c r="F15" s="1105">
        <v>0</v>
      </c>
      <c r="G15" s="1105">
        <v>0</v>
      </c>
      <c r="H15" s="1105">
        <v>0</v>
      </c>
      <c r="I15" s="1105">
        <v>0</v>
      </c>
      <c r="J15" s="1105">
        <v>0</v>
      </c>
      <c r="K15" s="1105">
        <v>0</v>
      </c>
      <c r="L15" s="1105">
        <v>0</v>
      </c>
      <c r="M15" s="1105">
        <v>0</v>
      </c>
    </row>
    <row r="16" spans="1:14" ht="23">
      <c r="A16" s="1108" t="s">
        <v>315</v>
      </c>
      <c r="B16" s="1109">
        <f>SUM(B8:B15)</f>
        <v>0</v>
      </c>
      <c r="C16" s="1110">
        <f>SUM(C8:C15)</f>
        <v>83</v>
      </c>
      <c r="D16" s="1110">
        <f t="shared" ref="D16:D17" si="0">C16+B16</f>
        <v>83</v>
      </c>
      <c r="E16" s="1110">
        <f t="shared" ref="E16:M16" si="1">SUM(E8:E15)</f>
        <v>27</v>
      </c>
      <c r="F16" s="1110">
        <f t="shared" si="1"/>
        <v>114</v>
      </c>
      <c r="G16" s="1110">
        <f t="shared" si="1"/>
        <v>141</v>
      </c>
      <c r="H16" s="1110">
        <f t="shared" si="1"/>
        <v>6</v>
      </c>
      <c r="I16" s="1110">
        <f t="shared" si="1"/>
        <v>123</v>
      </c>
      <c r="J16" s="1110">
        <f t="shared" si="1"/>
        <v>129</v>
      </c>
      <c r="K16" s="1110">
        <f t="shared" si="1"/>
        <v>16</v>
      </c>
      <c r="L16" s="1110">
        <f t="shared" si="1"/>
        <v>134</v>
      </c>
      <c r="M16" s="1110">
        <f t="shared" si="1"/>
        <v>150</v>
      </c>
    </row>
    <row r="17" spans="1:13" ht="26.25" customHeight="1">
      <c r="A17" s="1108" t="s">
        <v>316</v>
      </c>
      <c r="B17" s="1109">
        <v>0</v>
      </c>
      <c r="C17" s="1115">
        <v>2.8587673199999983</v>
      </c>
      <c r="D17" s="1115">
        <f t="shared" si="0"/>
        <v>2.8587673199999983</v>
      </c>
      <c r="E17" s="1115">
        <v>0.19400000000000001</v>
      </c>
      <c r="F17" s="1115">
        <v>3.1007673199999983</v>
      </c>
      <c r="G17" s="1115">
        <f>SUM(E17:F17)</f>
        <v>3.2947673199999983</v>
      </c>
      <c r="H17" s="1116">
        <v>0.1245</v>
      </c>
      <c r="I17" s="1116">
        <v>4.04982781</v>
      </c>
      <c r="J17" s="1116">
        <v>4.1749999999999998</v>
      </c>
      <c r="K17" s="1116">
        <v>0.29549999999999998</v>
      </c>
      <c r="L17" s="1116">
        <v>4.2328278099999999</v>
      </c>
      <c r="M17" s="1116">
        <v>4.5289999999999999</v>
      </c>
    </row>
  </sheetData>
  <mergeCells count="6">
    <mergeCell ref="B5:G5"/>
    <mergeCell ref="H5:M5"/>
    <mergeCell ref="B6:D6"/>
    <mergeCell ref="E6:G6"/>
    <mergeCell ref="H6:J6"/>
    <mergeCell ref="K6:M6"/>
  </mergeCells>
  <pageMargins left="0.7" right="0.7" top="0.75" bottom="0.75" header="0.3" footer="0.3"/>
  <pageSetup paperSize="9" orientation="portrait" r:id="rId1"/>
  <ignoredErrors>
    <ignoredError sqref="D16:D1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40DC2-E703-4F93-9431-86A9B1ACC62E}">
  <dimension ref="A1:N26"/>
  <sheetViews>
    <sheetView workbookViewId="0">
      <selection activeCell="A3" sqref="A3"/>
    </sheetView>
  </sheetViews>
  <sheetFormatPr defaultColWidth="9.453125" defaultRowHeight="14.5"/>
  <cols>
    <col min="1" max="1" width="46.7265625" style="45" customWidth="1"/>
    <col min="2" max="2" width="12.54296875" style="50" customWidth="1"/>
    <col min="3" max="3" width="11.54296875" style="63" customWidth="1"/>
    <col min="4" max="4" width="14.1796875" style="63" customWidth="1"/>
    <col min="5" max="5" width="12.54296875" style="63" customWidth="1"/>
    <col min="6" max="6" width="15.54296875" style="63" bestFit="1" customWidth="1"/>
    <col min="7" max="16384" width="9.453125" style="45"/>
  </cols>
  <sheetData>
    <row r="1" spans="1:8" ht="18">
      <c r="A1" s="15" t="s">
        <v>15</v>
      </c>
      <c r="G1" s="544"/>
    </row>
    <row r="2" spans="1:8" ht="18">
      <c r="A2" s="15" t="s">
        <v>228</v>
      </c>
    </row>
    <row r="3" spans="1:8" ht="18">
      <c r="A3" s="13" t="s">
        <v>317</v>
      </c>
      <c r="B3" s="46"/>
      <c r="C3" s="1"/>
      <c r="D3" s="1"/>
    </row>
    <row r="5" spans="1:8" ht="15.5">
      <c r="A5" s="1117" t="s">
        <v>318</v>
      </c>
      <c r="B5" s="1147" t="s">
        <v>101</v>
      </c>
      <c r="C5" s="1148"/>
      <c r="D5" s="1149" t="s">
        <v>1406</v>
      </c>
      <c r="E5" s="1150" t="s">
        <v>318</v>
      </c>
    </row>
    <row r="6" spans="1:8" ht="26.25" customHeight="1">
      <c r="A6" s="1118"/>
      <c r="B6" s="1151" t="s">
        <v>319</v>
      </c>
      <c r="C6" s="1145" t="s">
        <v>1407</v>
      </c>
      <c r="D6" s="1153" t="s">
        <v>319</v>
      </c>
      <c r="E6" s="1119" t="s">
        <v>1408</v>
      </c>
      <c r="H6" s="438"/>
    </row>
    <row r="7" spans="1:8">
      <c r="A7" s="1120" t="s">
        <v>320</v>
      </c>
      <c r="B7" s="1152" t="s">
        <v>276</v>
      </c>
      <c r="C7" s="1146" t="s">
        <v>276</v>
      </c>
      <c r="D7" s="1154" t="s">
        <v>276</v>
      </c>
      <c r="E7" s="1121" t="s">
        <v>276</v>
      </c>
    </row>
    <row r="8" spans="1:8">
      <c r="A8" s="1122" t="s">
        <v>321</v>
      </c>
      <c r="B8" s="1123">
        <v>93.003</v>
      </c>
      <c r="C8" s="1123">
        <v>162.29499999999999</v>
      </c>
      <c r="D8" s="1124">
        <v>78.203999999999994</v>
      </c>
      <c r="E8" s="1124">
        <v>156.18299999999999</v>
      </c>
    </row>
    <row r="9" spans="1:8">
      <c r="A9" s="1692" t="s">
        <v>322</v>
      </c>
      <c r="B9" s="1693"/>
      <c r="C9" s="1693"/>
      <c r="D9" s="1693"/>
      <c r="E9" s="1694"/>
    </row>
    <row r="10" spans="1:8" s="73" customFormat="1">
      <c r="A10" s="1125" t="s">
        <v>323</v>
      </c>
      <c r="B10" s="1126">
        <v>7.2519999999999998</v>
      </c>
      <c r="C10" s="1126">
        <v>99.65</v>
      </c>
      <c r="D10" s="1127">
        <v>8.1519999999999992</v>
      </c>
      <c r="E10" s="1127">
        <v>76.394000000000005</v>
      </c>
    </row>
    <row r="11" spans="1:8">
      <c r="A11" s="1128" t="s">
        <v>324</v>
      </c>
      <c r="B11" s="164">
        <v>0</v>
      </c>
      <c r="C11" s="1129">
        <v>0</v>
      </c>
      <c r="D11" s="74" t="s">
        <v>279</v>
      </c>
      <c r="E11" s="1130" t="s">
        <v>279</v>
      </c>
    </row>
    <row r="12" spans="1:8">
      <c r="A12" s="1128" t="s">
        <v>325</v>
      </c>
      <c r="B12" s="165">
        <v>0</v>
      </c>
      <c r="C12" s="165">
        <v>21.254000000000001</v>
      </c>
      <c r="D12" s="75">
        <v>0</v>
      </c>
      <c r="E12" s="75">
        <v>19.802</v>
      </c>
    </row>
    <row r="13" spans="1:8">
      <c r="A13" s="1128" t="s">
        <v>326</v>
      </c>
      <c r="B13" s="166">
        <v>6.125</v>
      </c>
      <c r="C13" s="1131">
        <v>27.248000000000001</v>
      </c>
      <c r="D13" s="166">
        <v>8.86</v>
      </c>
      <c r="E13" s="1131">
        <v>19.39</v>
      </c>
    </row>
    <row r="14" spans="1:8">
      <c r="A14" s="1692" t="s">
        <v>327</v>
      </c>
      <c r="B14" s="1693"/>
      <c r="C14" s="1693"/>
      <c r="D14" s="1693"/>
      <c r="E14" s="1694"/>
    </row>
    <row r="15" spans="1:8">
      <c r="A15" s="1125" t="s">
        <v>328</v>
      </c>
      <c r="B15" s="1132">
        <v>0.10100000000000001</v>
      </c>
      <c r="C15" s="1132">
        <v>0</v>
      </c>
      <c r="D15" s="1133" t="s">
        <v>279</v>
      </c>
      <c r="E15" s="1133" t="s">
        <v>279</v>
      </c>
    </row>
    <row r="16" spans="1:8">
      <c r="A16" s="1128" t="s">
        <v>329</v>
      </c>
      <c r="B16" s="167">
        <v>1.0999999999999999E-2</v>
      </c>
      <c r="C16" s="168">
        <v>0</v>
      </c>
      <c r="D16" s="77">
        <v>1.6E-2</v>
      </c>
      <c r="E16" s="1134" t="s">
        <v>279</v>
      </c>
    </row>
    <row r="17" spans="1:14">
      <c r="A17" s="1128" t="s">
        <v>330</v>
      </c>
      <c r="B17" s="165">
        <v>0.219</v>
      </c>
      <c r="C17" s="165">
        <v>1.0999999999999999E-2</v>
      </c>
      <c r="D17" s="75">
        <v>3.6999999999999998E-2</v>
      </c>
      <c r="E17" s="75">
        <v>5.2999999999999999E-2</v>
      </c>
    </row>
    <row r="18" spans="1:14">
      <c r="A18" s="1128" t="s">
        <v>331</v>
      </c>
      <c r="B18" s="169">
        <v>8.2000000000000003E-2</v>
      </c>
      <c r="C18" s="163">
        <v>0</v>
      </c>
      <c r="D18" s="76" t="s">
        <v>279</v>
      </c>
      <c r="E18" s="1135">
        <v>3.2000000000000001E-2</v>
      </c>
    </row>
    <row r="19" spans="1:14">
      <c r="A19" s="1136" t="s">
        <v>332</v>
      </c>
      <c r="B19" s="1137">
        <v>2.875</v>
      </c>
      <c r="C19" s="1138">
        <v>0.69399999999999995</v>
      </c>
      <c r="D19" s="1139">
        <v>2.8109999999999999</v>
      </c>
      <c r="E19" s="1140">
        <v>0.53100000000000003</v>
      </c>
    </row>
    <row r="20" spans="1:14">
      <c r="A20" s="1141" t="s">
        <v>333</v>
      </c>
      <c r="B20" s="1142">
        <f>SUM(B8:B19)</f>
        <v>109.66799999999998</v>
      </c>
      <c r="C20" s="1142">
        <f>SUM(C8:C19)</f>
        <v>311.15200000000004</v>
      </c>
      <c r="D20" s="1143">
        <f>SUM(D8:D19)</f>
        <v>98.080000000000013</v>
      </c>
      <c r="E20" s="1144">
        <f>SUM(E8:E19)</f>
        <v>272.38499999999999</v>
      </c>
    </row>
    <row r="22" spans="1:14">
      <c r="A22" s="162"/>
    </row>
    <row r="23" spans="1:14">
      <c r="A23" s="62" t="s">
        <v>334</v>
      </c>
      <c r="B23" s="78"/>
      <c r="C23" s="79"/>
      <c r="D23" s="79"/>
      <c r="E23" s="79"/>
      <c r="F23" s="79"/>
      <c r="G23" s="51"/>
      <c r="H23" s="51"/>
      <c r="I23" s="51"/>
      <c r="J23" s="51"/>
      <c r="K23" s="51"/>
      <c r="L23" s="51"/>
      <c r="M23" s="51"/>
      <c r="N23" s="51"/>
    </row>
    <row r="24" spans="1:14">
      <c r="A24" s="62" t="s">
        <v>335</v>
      </c>
      <c r="B24" s="78"/>
      <c r="C24" s="79"/>
      <c r="D24" s="79"/>
      <c r="E24" s="79"/>
      <c r="F24" s="79"/>
      <c r="G24" s="51"/>
      <c r="H24" s="51"/>
      <c r="I24" s="51"/>
      <c r="J24" s="51"/>
      <c r="K24" s="51"/>
      <c r="L24" s="51"/>
      <c r="M24" s="51"/>
      <c r="N24" s="51"/>
    </row>
    <row r="25" spans="1:14" ht="24.75" customHeight="1">
      <c r="A25" s="1695" t="s">
        <v>1409</v>
      </c>
      <c r="B25" s="1695"/>
      <c r="C25" s="1695"/>
      <c r="D25" s="1695"/>
      <c r="E25" s="1695"/>
      <c r="F25" s="79"/>
      <c r="G25" s="51"/>
      <c r="H25" s="51"/>
      <c r="I25" s="51"/>
      <c r="J25" s="51"/>
      <c r="K25" s="51"/>
      <c r="L25" s="51"/>
      <c r="M25" s="51"/>
      <c r="N25" s="51"/>
    </row>
    <row r="26" spans="1:14">
      <c r="A26" s="51"/>
      <c r="B26" s="78"/>
      <c r="C26" s="79"/>
      <c r="D26" s="79"/>
      <c r="E26" s="79"/>
      <c r="F26" s="79"/>
      <c r="G26" s="51"/>
      <c r="H26" s="51"/>
      <c r="I26" s="51"/>
      <c r="J26" s="51"/>
      <c r="K26" s="51"/>
      <c r="L26" s="51"/>
      <c r="M26" s="51"/>
      <c r="N26" s="51"/>
    </row>
  </sheetData>
  <mergeCells count="3">
    <mergeCell ref="A14:E14"/>
    <mergeCell ref="A9:E9"/>
    <mergeCell ref="A25:E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E25D1-B54C-4ED4-BE7F-291975C08BD4}">
  <dimension ref="A1:P18"/>
  <sheetViews>
    <sheetView workbookViewId="0">
      <selection activeCell="A4" sqref="A4"/>
    </sheetView>
  </sheetViews>
  <sheetFormatPr defaultColWidth="9.453125" defaultRowHeight="14.5"/>
  <cols>
    <col min="1" max="1" width="47.54296875" style="3" customWidth="1"/>
    <col min="2" max="2" width="38.7265625" style="3" customWidth="1"/>
    <col min="3" max="3" width="14.81640625" style="3" customWidth="1"/>
    <col min="4" max="16384" width="9.453125" style="3"/>
  </cols>
  <sheetData>
    <row r="1" spans="1:16" ht="18">
      <c r="A1" s="1" t="s">
        <v>15</v>
      </c>
      <c r="B1" s="1"/>
      <c r="C1" s="1"/>
      <c r="D1" s="1"/>
      <c r="E1" s="544"/>
      <c r="F1"/>
      <c r="G1" s="2"/>
      <c r="H1" s="2"/>
      <c r="I1" s="2"/>
      <c r="J1" s="2"/>
      <c r="K1" s="2"/>
      <c r="L1" s="2"/>
    </row>
    <row r="2" spans="1:16" ht="18">
      <c r="A2" s="1" t="s">
        <v>16</v>
      </c>
      <c r="B2" s="1"/>
      <c r="C2" s="1"/>
      <c r="D2" s="1"/>
      <c r="E2" s="1"/>
      <c r="F2"/>
      <c r="G2" s="2"/>
      <c r="H2" s="2"/>
      <c r="I2" s="2"/>
      <c r="J2" s="2"/>
      <c r="K2" s="2"/>
      <c r="L2" s="2"/>
    </row>
    <row r="3" spans="1:16" ht="18">
      <c r="A3" s="1"/>
      <c r="B3" s="1"/>
      <c r="C3" s="1"/>
      <c r="D3" s="1"/>
      <c r="E3" s="1"/>
      <c r="F3"/>
      <c r="G3" s="2"/>
      <c r="H3" s="2"/>
      <c r="I3" s="2"/>
      <c r="J3" s="2"/>
      <c r="K3" s="2"/>
      <c r="L3" s="2"/>
    </row>
    <row r="4" spans="1:16" ht="18">
      <c r="A4" s="13" t="s">
        <v>1449</v>
      </c>
      <c r="B4" s="1"/>
      <c r="C4" s="1"/>
      <c r="D4" s="1"/>
      <c r="E4" s="1"/>
      <c r="F4"/>
      <c r="G4" s="2"/>
      <c r="H4" s="2"/>
      <c r="I4" s="2"/>
      <c r="J4" s="2"/>
      <c r="K4" s="2"/>
      <c r="L4" s="2"/>
    </row>
    <row r="6" spans="1:16">
      <c r="A6" s="1015" t="s">
        <v>17</v>
      </c>
      <c r="B6" s="1016" t="s">
        <v>18</v>
      </c>
      <c r="C6" s="1017" t="s">
        <v>19</v>
      </c>
    </row>
    <row r="7" spans="1:16">
      <c r="A7" s="315" t="s">
        <v>20</v>
      </c>
      <c r="B7" s="5" t="s">
        <v>21</v>
      </c>
      <c r="C7" s="316" t="s">
        <v>22</v>
      </c>
    </row>
    <row r="8" spans="1:16">
      <c r="A8" s="317" t="s">
        <v>1388</v>
      </c>
      <c r="B8" s="314" t="s">
        <v>23</v>
      </c>
      <c r="C8" s="318" t="s">
        <v>24</v>
      </c>
    </row>
    <row r="9" spans="1:16" ht="15.5">
      <c r="A9" s="315" t="s">
        <v>25</v>
      </c>
      <c r="B9" s="5" t="s">
        <v>26</v>
      </c>
      <c r="C9" s="316" t="s">
        <v>27</v>
      </c>
    </row>
    <row r="10" spans="1:16">
      <c r="A10" s="317" t="s">
        <v>28</v>
      </c>
      <c r="B10" s="314" t="s">
        <v>29</v>
      </c>
      <c r="C10" s="318" t="s">
        <v>22</v>
      </c>
    </row>
    <row r="11" spans="1:16" ht="15" thickBot="1">
      <c r="A11" s="319" t="s">
        <v>30</v>
      </c>
      <c r="B11" s="320" t="s">
        <v>31</v>
      </c>
      <c r="C11" s="321" t="s">
        <v>24</v>
      </c>
    </row>
    <row r="12" spans="1:16">
      <c r="B12" s="6"/>
    </row>
    <row r="13" spans="1:16">
      <c r="A13" s="322" t="s">
        <v>32</v>
      </c>
      <c r="B13" s="6"/>
      <c r="C13" s="6"/>
      <c r="D13" s="6"/>
      <c r="E13" s="6"/>
      <c r="F13" s="6"/>
      <c r="G13" s="6"/>
      <c r="H13" s="6"/>
      <c r="I13" s="6"/>
      <c r="J13" s="6"/>
      <c r="K13" s="6"/>
      <c r="L13" s="6"/>
      <c r="M13" s="6"/>
      <c r="N13" s="6"/>
      <c r="O13" s="6"/>
      <c r="P13" s="6"/>
    </row>
    <row r="14" spans="1:16">
      <c r="A14" s="7"/>
      <c r="B14" s="6"/>
      <c r="C14" s="6"/>
      <c r="D14" s="6"/>
      <c r="E14" s="6"/>
      <c r="F14" s="6"/>
      <c r="G14" s="6"/>
      <c r="H14" s="6"/>
      <c r="I14" s="6"/>
      <c r="J14" s="6"/>
      <c r="K14" s="6"/>
      <c r="L14" s="6"/>
      <c r="M14" s="6"/>
      <c r="N14" s="6"/>
      <c r="O14" s="6"/>
      <c r="P14" s="6"/>
    </row>
    <row r="15" spans="1:16">
      <c r="A15" s="7"/>
      <c r="B15" s="6"/>
      <c r="C15" s="6"/>
      <c r="D15" s="6"/>
      <c r="E15" s="6"/>
      <c r="F15" s="6"/>
      <c r="G15" s="6"/>
      <c r="H15" s="6"/>
      <c r="I15" s="6"/>
      <c r="J15" s="6"/>
      <c r="K15" s="6"/>
      <c r="L15" s="6"/>
      <c r="M15" s="6"/>
      <c r="N15" s="6"/>
      <c r="O15" s="6"/>
      <c r="P15" s="6"/>
    </row>
    <row r="16" spans="1:16">
      <c r="A16" s="7"/>
      <c r="B16" s="6"/>
      <c r="C16" s="6"/>
      <c r="D16" s="6"/>
      <c r="E16" s="6"/>
      <c r="F16" s="6"/>
      <c r="G16" s="6"/>
      <c r="H16" s="6"/>
      <c r="I16" s="6"/>
      <c r="J16" s="6"/>
      <c r="K16" s="6"/>
      <c r="L16" s="6"/>
      <c r="M16" s="6"/>
      <c r="N16" s="6"/>
      <c r="O16" s="6"/>
      <c r="P16" s="6"/>
    </row>
    <row r="17" spans="1:16">
      <c r="A17" s="7"/>
      <c r="B17" s="6"/>
      <c r="C17" s="6"/>
      <c r="D17" s="6"/>
      <c r="E17" s="6"/>
      <c r="F17" s="6"/>
      <c r="G17" s="6"/>
      <c r="H17" s="6"/>
      <c r="I17" s="6"/>
      <c r="J17" s="6"/>
      <c r="K17" s="6"/>
      <c r="L17" s="6"/>
      <c r="M17" s="6"/>
      <c r="N17" s="6"/>
      <c r="O17" s="6"/>
      <c r="P17" s="6"/>
    </row>
    <row r="18" spans="1:16">
      <c r="A18" s="7"/>
      <c r="B18" s="6"/>
      <c r="C18" s="6"/>
      <c r="D18" s="6"/>
      <c r="E18" s="6"/>
      <c r="F18" s="6"/>
      <c r="G18" s="6"/>
      <c r="H18" s="6"/>
      <c r="I18" s="6"/>
      <c r="J18" s="6"/>
      <c r="K18" s="6"/>
      <c r="L18" s="6"/>
      <c r="M18" s="6"/>
      <c r="N18" s="6"/>
      <c r="O18" s="6"/>
      <c r="P18" s="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FE50-FD3A-4D2A-9705-56755D195A8C}">
  <dimension ref="A1:H35"/>
  <sheetViews>
    <sheetView workbookViewId="0">
      <selection activeCell="A4" sqref="A4"/>
    </sheetView>
  </sheetViews>
  <sheetFormatPr defaultColWidth="9.453125" defaultRowHeight="14.5"/>
  <cols>
    <col min="1" max="1" width="64.453125" style="72" customWidth="1"/>
    <col min="2" max="2" width="12.54296875" style="72" customWidth="1"/>
    <col min="3" max="3" width="13.26953125" style="45" customWidth="1"/>
    <col min="4" max="4" width="13.1796875" style="59" customWidth="1"/>
    <col min="5" max="5" width="13.453125" style="45" bestFit="1" customWidth="1"/>
    <col min="6" max="16384" width="9.453125" style="45"/>
  </cols>
  <sheetData>
    <row r="1" spans="1:5" ht="18">
      <c r="A1" s="15" t="s">
        <v>15</v>
      </c>
      <c r="B1" s="15"/>
      <c r="C1" s="46"/>
      <c r="D1" s="1"/>
    </row>
    <row r="2" spans="1:5" ht="18">
      <c r="A2" s="15" t="s">
        <v>228</v>
      </c>
      <c r="B2" s="15"/>
      <c r="D2" s="45"/>
      <c r="E2" s="59"/>
    </row>
    <row r="3" spans="1:5">
      <c r="D3" s="45"/>
      <c r="E3" s="59"/>
    </row>
    <row r="4" spans="1:5" ht="15.5">
      <c r="A4" s="13" t="s">
        <v>336</v>
      </c>
      <c r="B4" s="4"/>
      <c r="D4" s="45"/>
      <c r="E4" s="59"/>
    </row>
    <row r="5" spans="1:5">
      <c r="D5" s="45"/>
      <c r="E5" s="59"/>
    </row>
    <row r="6" spans="1:5" ht="26">
      <c r="A6" s="1155"/>
      <c r="B6" s="1164" t="s">
        <v>337</v>
      </c>
      <c r="C6" s="1164" t="s">
        <v>338</v>
      </c>
      <c r="D6" s="1165" t="s">
        <v>250</v>
      </c>
    </row>
    <row r="7" spans="1:5">
      <c r="A7" s="1158" t="s">
        <v>339</v>
      </c>
      <c r="B7" s="1159">
        <f>SUM(B9:B13)</f>
        <v>1626</v>
      </c>
      <c r="C7" s="1159">
        <f>SUM(C9:C13)</f>
        <v>6</v>
      </c>
      <c r="D7" s="1159">
        <f>SUM(D9:D13)</f>
        <v>1632</v>
      </c>
    </row>
    <row r="8" spans="1:5">
      <c r="A8" s="1698" t="s">
        <v>340</v>
      </c>
      <c r="B8" s="1699"/>
      <c r="C8" s="1699"/>
      <c r="D8" s="1700"/>
    </row>
    <row r="9" spans="1:5">
      <c r="A9" s="1160" t="s">
        <v>341</v>
      </c>
      <c r="B9" s="1159">
        <v>1175</v>
      </c>
      <c r="C9" s="1161">
        <v>4</v>
      </c>
      <c r="D9" s="1162">
        <f t="shared" ref="D9:D13" si="0">SUM(B9:C9)</f>
        <v>1179</v>
      </c>
    </row>
    <row r="10" spans="1:5">
      <c r="A10" s="1160" t="s">
        <v>342</v>
      </c>
      <c r="B10" s="1161">
        <v>291</v>
      </c>
      <c r="C10" s="1161">
        <v>2</v>
      </c>
      <c r="D10" s="1162">
        <f t="shared" si="0"/>
        <v>293</v>
      </c>
    </row>
    <row r="11" spans="1:5">
      <c r="A11" s="1160" t="s">
        <v>343</v>
      </c>
      <c r="B11" s="1161">
        <v>113</v>
      </c>
      <c r="C11" s="1161" t="s">
        <v>122</v>
      </c>
      <c r="D11" s="1162">
        <f t="shared" si="0"/>
        <v>113</v>
      </c>
    </row>
    <row r="12" spans="1:5">
      <c r="A12" s="1160" t="s">
        <v>344</v>
      </c>
      <c r="B12" s="1161">
        <v>29</v>
      </c>
      <c r="C12" s="1161" t="s">
        <v>122</v>
      </c>
      <c r="D12" s="1162">
        <f t="shared" si="0"/>
        <v>29</v>
      </c>
    </row>
    <row r="13" spans="1:5">
      <c r="A13" s="1160" t="s">
        <v>345</v>
      </c>
      <c r="B13" s="1161">
        <v>18</v>
      </c>
      <c r="C13" s="1161" t="s">
        <v>122</v>
      </c>
      <c r="D13" s="1162">
        <f t="shared" si="0"/>
        <v>18</v>
      </c>
    </row>
    <row r="14" spans="1:5">
      <c r="C14" s="80"/>
      <c r="D14" s="45"/>
    </row>
    <row r="15" spans="1:5">
      <c r="A15" s="4" t="s">
        <v>346</v>
      </c>
      <c r="B15" s="4"/>
    </row>
    <row r="16" spans="1:5" ht="15" thickBot="1">
      <c r="A16" s="81"/>
      <c r="B16" s="81"/>
    </row>
    <row r="17" spans="1:8" ht="28">
      <c r="A17" s="1548"/>
      <c r="B17" s="1549"/>
      <c r="C17" s="1549" t="s">
        <v>1410</v>
      </c>
      <c r="D17" s="1549" t="s">
        <v>338</v>
      </c>
      <c r="E17" s="1550" t="s">
        <v>250</v>
      </c>
    </row>
    <row r="18" spans="1:8" ht="25.5" customHeight="1">
      <c r="A18" s="1707" t="s">
        <v>347</v>
      </c>
      <c r="B18" s="1708"/>
      <c r="C18" s="1159">
        <v>2314</v>
      </c>
      <c r="D18" s="1161">
        <v>6</v>
      </c>
      <c r="E18" s="1551">
        <f>SUM(C18:D18)</f>
        <v>2320</v>
      </c>
    </row>
    <row r="19" spans="1:8">
      <c r="A19" s="1701" t="s">
        <v>340</v>
      </c>
      <c r="B19" s="1702"/>
      <c r="C19" s="1702"/>
      <c r="D19" s="1702"/>
      <c r="E19" s="1703"/>
    </row>
    <row r="20" spans="1:8">
      <c r="A20" s="1707" t="s">
        <v>348</v>
      </c>
      <c r="B20" s="1708"/>
      <c r="C20" s="1161">
        <v>217</v>
      </c>
      <c r="D20" s="1161">
        <v>2</v>
      </c>
      <c r="E20" s="1552">
        <f t="shared" ref="E20:E26" si="1">SUM(C20:D20)</f>
        <v>219</v>
      </c>
    </row>
    <row r="21" spans="1:8">
      <c r="A21" s="1707" t="s">
        <v>349</v>
      </c>
      <c r="B21" s="1708"/>
      <c r="C21" s="1161">
        <v>138</v>
      </c>
      <c r="D21" s="1161" t="s">
        <v>122</v>
      </c>
      <c r="E21" s="1552">
        <f t="shared" si="1"/>
        <v>138</v>
      </c>
    </row>
    <row r="22" spans="1:8">
      <c r="A22" s="1704"/>
      <c r="B22" s="1705"/>
      <c r="C22" s="1705"/>
      <c r="D22" s="1705"/>
      <c r="E22" s="1706"/>
    </row>
    <row r="23" spans="1:8">
      <c r="A23" s="1707" t="s">
        <v>350</v>
      </c>
      <c r="B23" s="1708"/>
      <c r="C23" s="1161">
        <v>242</v>
      </c>
      <c r="D23" s="1161" t="s">
        <v>122</v>
      </c>
      <c r="E23" s="1552">
        <f t="shared" si="1"/>
        <v>242</v>
      </c>
    </row>
    <row r="24" spans="1:8" ht="25.5" customHeight="1">
      <c r="A24" s="1707" t="s">
        <v>351</v>
      </c>
      <c r="B24" s="1708"/>
      <c r="C24" s="1161">
        <v>9</v>
      </c>
      <c r="D24" s="1161" t="s">
        <v>122</v>
      </c>
      <c r="E24" s="1552">
        <f t="shared" si="1"/>
        <v>9</v>
      </c>
    </row>
    <row r="25" spans="1:8" ht="25.5" customHeight="1">
      <c r="A25" s="1707" t="s">
        <v>352</v>
      </c>
      <c r="B25" s="1708"/>
      <c r="C25" s="1161">
        <v>4</v>
      </c>
      <c r="D25" s="1161" t="s">
        <v>122</v>
      </c>
      <c r="E25" s="1552">
        <f t="shared" si="1"/>
        <v>4</v>
      </c>
    </row>
    <row r="26" spans="1:8" ht="15" thickBot="1">
      <c r="A26" s="1709" t="s">
        <v>353</v>
      </c>
      <c r="B26" s="1710"/>
      <c r="C26" s="1553">
        <v>3</v>
      </c>
      <c r="D26" s="1553" t="s">
        <v>122</v>
      </c>
      <c r="E26" s="1554">
        <f t="shared" si="1"/>
        <v>3</v>
      </c>
    </row>
    <row r="27" spans="1:8">
      <c r="A27" s="45"/>
      <c r="B27" s="177"/>
      <c r="C27" s="80"/>
      <c r="D27" s="80"/>
      <c r="H27" s="1547"/>
    </row>
    <row r="28" spans="1:8" ht="41.5" customHeight="1">
      <c r="A28" s="1696" t="s">
        <v>1438</v>
      </c>
      <c r="B28" s="1697"/>
      <c r="C28" s="1697"/>
      <c r="D28" s="1697"/>
      <c r="E28" s="1697"/>
      <c r="F28" s="66"/>
    </row>
    <row r="29" spans="1:8">
      <c r="B29" s="1166"/>
      <c r="C29" s="59"/>
      <c r="D29" s="45"/>
    </row>
    <row r="30" spans="1:8" ht="26">
      <c r="A30" s="1155"/>
      <c r="B30" s="1156" t="s">
        <v>1436</v>
      </c>
      <c r="C30" s="1157" t="s">
        <v>338</v>
      </c>
      <c r="D30" s="45"/>
    </row>
    <row r="31" spans="1:8" ht="30" customHeight="1">
      <c r="A31" s="1163" t="s">
        <v>354</v>
      </c>
      <c r="B31" s="1546">
        <v>63</v>
      </c>
      <c r="C31" s="1161">
        <v>58</v>
      </c>
      <c r="D31" s="45"/>
    </row>
    <row r="32" spans="1:8">
      <c r="B32" s="1166"/>
      <c r="C32" s="59"/>
      <c r="D32" s="45"/>
    </row>
    <row r="33" spans="2:4">
      <c r="B33" s="1167"/>
      <c r="D33" s="45"/>
    </row>
    <row r="34" spans="2:4">
      <c r="D34" s="45"/>
    </row>
    <row r="35" spans="2:4">
      <c r="D35" s="45"/>
    </row>
  </sheetData>
  <mergeCells count="11">
    <mergeCell ref="A28:E28"/>
    <mergeCell ref="A8:D8"/>
    <mergeCell ref="A19:E19"/>
    <mergeCell ref="A22:E22"/>
    <mergeCell ref="A18:B18"/>
    <mergeCell ref="A20:B20"/>
    <mergeCell ref="A21:B21"/>
    <mergeCell ref="A23:B23"/>
    <mergeCell ref="A24:B24"/>
    <mergeCell ref="A25:B25"/>
    <mergeCell ref="A26:B2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BABA3-EDE3-4381-9528-4BF3F1F3871E}">
  <dimension ref="A1:J29"/>
  <sheetViews>
    <sheetView workbookViewId="0">
      <selection activeCell="A4" sqref="A4"/>
    </sheetView>
  </sheetViews>
  <sheetFormatPr defaultColWidth="9.453125" defaultRowHeight="14.5"/>
  <cols>
    <col min="1" max="1" width="32.54296875" style="45" customWidth="1"/>
    <col min="2" max="2" width="21.54296875" style="45" customWidth="1"/>
    <col min="3" max="6" width="9.453125" style="45"/>
    <col min="7" max="7" width="16.453125" style="45" bestFit="1" customWidth="1"/>
    <col min="8" max="16384" width="9.453125" style="45"/>
  </cols>
  <sheetData>
    <row r="1" spans="1:7" ht="18">
      <c r="A1" s="15" t="s">
        <v>15</v>
      </c>
      <c r="G1" s="544"/>
    </row>
    <row r="2" spans="1:7" ht="18">
      <c r="A2" s="15" t="s">
        <v>228</v>
      </c>
    </row>
    <row r="4" spans="1:7" ht="15.5">
      <c r="A4" s="13" t="s">
        <v>355</v>
      </c>
    </row>
    <row r="6" spans="1:7">
      <c r="A6" s="1168" t="s">
        <v>356</v>
      </c>
      <c r="B6" s="1169"/>
    </row>
    <row r="7" spans="1:7" ht="40.5" customHeight="1">
      <c r="A7" s="1176" t="s">
        <v>357</v>
      </c>
      <c r="B7" s="1177" t="s">
        <v>358</v>
      </c>
    </row>
    <row r="8" spans="1:7">
      <c r="A8" s="1179">
        <v>100</v>
      </c>
      <c r="B8" s="1178">
        <v>223625</v>
      </c>
    </row>
    <row r="10" spans="1:7">
      <c r="A10" s="4" t="s">
        <v>359</v>
      </c>
    </row>
    <row r="12" spans="1:7">
      <c r="A12" s="1168" t="s">
        <v>360</v>
      </c>
      <c r="B12" s="1169" t="s">
        <v>361</v>
      </c>
    </row>
    <row r="13" spans="1:7">
      <c r="A13" s="1174">
        <v>0</v>
      </c>
      <c r="B13" s="1175">
        <v>7</v>
      </c>
    </row>
    <row r="14" spans="1:7">
      <c r="A14" s="1170" t="s">
        <v>362</v>
      </c>
      <c r="B14" s="1175">
        <v>91</v>
      </c>
    </row>
    <row r="15" spans="1:7">
      <c r="A15" s="1170" t="s">
        <v>363</v>
      </c>
      <c r="B15" s="1175">
        <v>1</v>
      </c>
    </row>
    <row r="16" spans="1:7">
      <c r="A16" s="1174">
        <v>1</v>
      </c>
      <c r="B16" s="1175">
        <v>1</v>
      </c>
    </row>
    <row r="17" spans="1:10">
      <c r="A17" s="71"/>
    </row>
    <row r="18" spans="1:10">
      <c r="A18" s="4" t="s">
        <v>364</v>
      </c>
    </row>
    <row r="20" spans="1:10" ht="26">
      <c r="A20" s="1168" t="s">
        <v>365</v>
      </c>
      <c r="B20" s="1169"/>
    </row>
    <row r="21" spans="1:10">
      <c r="A21" s="1170" t="s">
        <v>366</v>
      </c>
      <c r="B21" s="1171">
        <v>256783.49</v>
      </c>
      <c r="G21" s="56"/>
    </row>
    <row r="22" spans="1:10">
      <c r="A22" s="1170" t="s">
        <v>367</v>
      </c>
      <c r="B22" s="1171">
        <v>2893600000</v>
      </c>
      <c r="G22" s="82"/>
    </row>
    <row r="23" spans="1:10" ht="25">
      <c r="A23" s="1170" t="s">
        <v>368</v>
      </c>
      <c r="B23" s="1172">
        <f>B21/B22</f>
        <v>8.8741875172795124E-5</v>
      </c>
    </row>
    <row r="24" spans="1:10">
      <c r="A24" s="71"/>
    </row>
    <row r="25" spans="1:10">
      <c r="A25" s="4" t="s">
        <v>369</v>
      </c>
    </row>
    <row r="27" spans="1:10">
      <c r="A27" s="1100" t="s">
        <v>370</v>
      </c>
      <c r="B27" s="1173"/>
    </row>
    <row r="28" spans="1:10" ht="37.5">
      <c r="A28" s="1170" t="s">
        <v>371</v>
      </c>
      <c r="B28" s="1172">
        <v>7.9000000000000001E-2</v>
      </c>
      <c r="D28" s="438"/>
    </row>
    <row r="29" spans="1:10">
      <c r="J29" s="83"/>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3C4DA-4E41-421D-B8C5-0CBB11FE47C7}">
  <dimension ref="A1:M26"/>
  <sheetViews>
    <sheetView workbookViewId="0">
      <selection activeCell="A4" sqref="A4"/>
    </sheetView>
  </sheetViews>
  <sheetFormatPr defaultColWidth="9.453125" defaultRowHeight="14.5"/>
  <cols>
    <col min="1" max="1" width="25.453125" style="3" customWidth="1"/>
    <col min="2" max="2" width="9.54296875" style="3" customWidth="1"/>
    <col min="3" max="3" width="10.453125" style="3" bestFit="1" customWidth="1"/>
    <col min="4" max="4" width="9.453125" style="3" bestFit="1" customWidth="1"/>
    <col min="5" max="6" width="10.453125" style="3" bestFit="1" customWidth="1"/>
    <col min="7" max="7" width="9.453125" style="3" bestFit="1" customWidth="1"/>
    <col min="8" max="8" width="10.453125" style="3" bestFit="1" customWidth="1"/>
    <col min="9" max="9" width="11.1796875" style="3" bestFit="1" customWidth="1"/>
    <col min="10" max="10" width="9.453125" style="3" bestFit="1" customWidth="1"/>
    <col min="11" max="11" width="13.54296875" style="3" customWidth="1"/>
    <col min="12" max="12" width="10.453125" style="3" bestFit="1" customWidth="1"/>
    <col min="13" max="16384" width="9.453125" style="3"/>
  </cols>
  <sheetData>
    <row r="1" spans="1:13" ht="18">
      <c r="A1" s="15" t="s">
        <v>15</v>
      </c>
      <c r="M1" s="544"/>
    </row>
    <row r="2" spans="1:13" ht="18">
      <c r="A2" s="15" t="s">
        <v>372</v>
      </c>
    </row>
    <row r="3" spans="1:13" ht="18">
      <c r="A3" s="84"/>
      <c r="B3" s="85"/>
      <c r="C3" s="85"/>
      <c r="D3" s="86"/>
      <c r="E3" s="86"/>
      <c r="F3" s="86"/>
      <c r="G3" s="86"/>
      <c r="H3" s="86"/>
      <c r="I3" s="86"/>
      <c r="J3" s="86"/>
      <c r="K3" s="86"/>
      <c r="L3" s="86"/>
    </row>
    <row r="4" spans="1:13" ht="15.5">
      <c r="A4" s="1602" t="s">
        <v>373</v>
      </c>
      <c r="B4" s="85"/>
      <c r="C4" s="85"/>
      <c r="D4" s="86"/>
      <c r="E4" s="86"/>
      <c r="F4" s="86"/>
      <c r="G4" s="86"/>
      <c r="H4" s="86"/>
      <c r="I4" s="86"/>
      <c r="J4" s="86"/>
      <c r="K4" s="86"/>
      <c r="L4" s="86"/>
    </row>
    <row r="5" spans="1:13">
      <c r="A5" s="87"/>
      <c r="B5" s="88"/>
      <c r="C5" s="89"/>
      <c r="D5" s="90"/>
      <c r="E5" s="90"/>
      <c r="F5" s="90"/>
      <c r="G5" s="90"/>
      <c r="H5" s="90"/>
      <c r="I5" s="90"/>
      <c r="J5" s="90"/>
      <c r="K5" s="86"/>
      <c r="L5" s="91"/>
    </row>
    <row r="6" spans="1:13">
      <c r="A6" s="1714"/>
      <c r="B6" s="1209"/>
      <c r="C6" s="1716" t="s">
        <v>101</v>
      </c>
      <c r="D6" s="1717"/>
      <c r="E6" s="1717"/>
      <c r="F6" s="1717"/>
      <c r="G6" s="1717"/>
      <c r="H6" s="1717"/>
      <c r="I6" s="1717"/>
      <c r="J6" s="1717" t="s">
        <v>102</v>
      </c>
      <c r="K6" s="1718"/>
      <c r="L6" s="1202" t="s">
        <v>102</v>
      </c>
    </row>
    <row r="7" spans="1:13" ht="23.15" customHeight="1">
      <c r="A7" s="1715"/>
      <c r="B7" s="1210"/>
      <c r="C7" s="1719" t="s">
        <v>374</v>
      </c>
      <c r="D7" s="1719" t="s">
        <v>374</v>
      </c>
      <c r="E7" s="1719"/>
      <c r="F7" s="1720" t="s">
        <v>375</v>
      </c>
      <c r="G7" s="1721" t="s">
        <v>376</v>
      </c>
      <c r="H7" s="1722"/>
      <c r="I7" s="1720" t="s">
        <v>377</v>
      </c>
      <c r="J7" s="1721"/>
      <c r="K7" s="1722"/>
      <c r="L7" s="1212" t="s">
        <v>374</v>
      </c>
    </row>
    <row r="8" spans="1:13">
      <c r="A8" s="1715"/>
      <c r="B8" s="1210"/>
      <c r="C8" s="1215" t="s">
        <v>379</v>
      </c>
      <c r="D8" s="1215" t="s">
        <v>380</v>
      </c>
      <c r="E8" s="1215" t="s">
        <v>113</v>
      </c>
      <c r="F8" s="1215" t="s">
        <v>379</v>
      </c>
      <c r="G8" s="1215" t="s">
        <v>380</v>
      </c>
      <c r="H8" s="1215" t="s">
        <v>113</v>
      </c>
      <c r="I8" s="1215" t="s">
        <v>379</v>
      </c>
      <c r="J8" s="1215" t="s">
        <v>380</v>
      </c>
      <c r="K8" s="1215" t="s">
        <v>113</v>
      </c>
      <c r="L8" s="1213" t="s">
        <v>113</v>
      </c>
    </row>
    <row r="9" spans="1:13">
      <c r="A9" s="1181"/>
      <c r="B9" s="1211" t="s">
        <v>378</v>
      </c>
      <c r="C9" s="1206" t="s">
        <v>142</v>
      </c>
      <c r="D9" s="1207" t="s">
        <v>142</v>
      </c>
      <c r="E9" s="1207" t="s">
        <v>142</v>
      </c>
      <c r="F9" s="1207" t="s">
        <v>142</v>
      </c>
      <c r="G9" s="1207" t="s">
        <v>142</v>
      </c>
      <c r="H9" s="1207" t="s">
        <v>142</v>
      </c>
      <c r="I9" s="1207" t="s">
        <v>142</v>
      </c>
      <c r="J9" s="1207" t="s">
        <v>142</v>
      </c>
      <c r="K9" s="1207" t="s">
        <v>142</v>
      </c>
      <c r="L9" s="1214" t="s">
        <v>142</v>
      </c>
    </row>
    <row r="10" spans="1:13" ht="14.9" customHeight="1">
      <c r="A10" s="1711" t="s">
        <v>381</v>
      </c>
      <c r="B10" s="1712"/>
      <c r="C10" s="1712"/>
      <c r="D10" s="1712"/>
      <c r="E10" s="1712"/>
      <c r="F10" s="1712"/>
      <c r="G10" s="1712"/>
      <c r="H10" s="1712"/>
      <c r="I10" s="1712"/>
      <c r="J10" s="1712"/>
      <c r="K10" s="1712"/>
      <c r="L10" s="1713"/>
    </row>
    <row r="11" spans="1:13" ht="14.9" customHeight="1">
      <c r="A11" s="1183" t="s">
        <v>382</v>
      </c>
      <c r="B11" s="1184" t="s">
        <v>383</v>
      </c>
      <c r="C11" s="1208">
        <v>40177752</v>
      </c>
      <c r="D11" s="1185">
        <v>0</v>
      </c>
      <c r="E11" s="1198">
        <f>C11+D11</f>
        <v>40177752</v>
      </c>
      <c r="F11" s="185">
        <v>41256647</v>
      </c>
      <c r="G11" s="1185">
        <v>0</v>
      </c>
      <c r="H11" s="1198">
        <f>F11+G11</f>
        <v>41256647</v>
      </c>
      <c r="I11" s="185">
        <f>H11-E11</f>
        <v>1078895</v>
      </c>
      <c r="J11" s="1185">
        <f>G11-D11</f>
        <v>0</v>
      </c>
      <c r="K11" s="185">
        <f>I11+J11</f>
        <v>1078895</v>
      </c>
      <c r="L11" s="1186">
        <v>36707038</v>
      </c>
    </row>
    <row r="12" spans="1:13">
      <c r="A12" s="1183" t="s">
        <v>384</v>
      </c>
      <c r="B12" s="1184" t="s">
        <v>385</v>
      </c>
      <c r="C12" s="185">
        <v>11706721</v>
      </c>
      <c r="D12" s="1185">
        <v>0</v>
      </c>
      <c r="E12" s="1198">
        <f>C12+D12</f>
        <v>11706721</v>
      </c>
      <c r="F12" s="185">
        <v>11716395</v>
      </c>
      <c r="G12" s="1185">
        <v>0</v>
      </c>
      <c r="H12" s="1198">
        <f>F12+G12</f>
        <v>11716395</v>
      </c>
      <c r="I12" s="185">
        <f>H12-E12</f>
        <v>9674</v>
      </c>
      <c r="J12" s="1185">
        <f>G12-D12</f>
        <v>0</v>
      </c>
      <c r="K12" s="185">
        <f>I12+J12</f>
        <v>9674</v>
      </c>
      <c r="L12" s="1186">
        <v>10313857</v>
      </c>
    </row>
    <row r="13" spans="1:13">
      <c r="A13" s="1183" t="s">
        <v>113</v>
      </c>
      <c r="B13" s="1184"/>
      <c r="C13" s="185">
        <f>C12+C11</f>
        <v>51884473</v>
      </c>
      <c r="D13" s="1185">
        <f t="shared" ref="D13" si="0">SUM(D11:D12)</f>
        <v>0</v>
      </c>
      <c r="E13" s="1198">
        <f t="shared" ref="E13:L13" si="1">E12+E11</f>
        <v>51884473</v>
      </c>
      <c r="F13" s="185">
        <f t="shared" si="1"/>
        <v>52973042</v>
      </c>
      <c r="G13" s="1185">
        <f t="shared" si="1"/>
        <v>0</v>
      </c>
      <c r="H13" s="1198">
        <f t="shared" si="1"/>
        <v>52973042</v>
      </c>
      <c r="I13" s="185">
        <f t="shared" si="1"/>
        <v>1088569</v>
      </c>
      <c r="J13" s="1185">
        <f t="shared" si="1"/>
        <v>0</v>
      </c>
      <c r="K13" s="185">
        <f t="shared" si="1"/>
        <v>1088569</v>
      </c>
      <c r="L13" s="185">
        <f t="shared" si="1"/>
        <v>47020895</v>
      </c>
    </row>
    <row r="14" spans="1:13" ht="14.9" customHeight="1">
      <c r="A14" s="1187" t="s">
        <v>386</v>
      </c>
      <c r="B14" s="1182"/>
      <c r="C14" s="1196"/>
      <c r="D14" s="1188"/>
      <c r="E14" s="1199"/>
      <c r="F14" s="1196"/>
      <c r="G14" s="1188"/>
      <c r="H14" s="1199"/>
      <c r="I14" s="441"/>
      <c r="J14" s="1188"/>
      <c r="K14" s="441"/>
      <c r="L14" s="1189"/>
    </row>
    <row r="15" spans="1:13">
      <c r="A15" s="1183" t="s">
        <v>382</v>
      </c>
      <c r="B15" s="1184" t="s">
        <v>383</v>
      </c>
      <c r="C15" s="185">
        <v>2062163</v>
      </c>
      <c r="D15" s="1185">
        <v>0</v>
      </c>
      <c r="E15" s="1198">
        <f>C15</f>
        <v>2062163</v>
      </c>
      <c r="F15" s="185">
        <v>2719285</v>
      </c>
      <c r="G15" s="1185">
        <v>0</v>
      </c>
      <c r="H15" s="1198">
        <v>2719285</v>
      </c>
      <c r="I15" s="185">
        <v>657122</v>
      </c>
      <c r="J15" s="1185">
        <v>0</v>
      </c>
      <c r="K15" s="185">
        <f>I15+J15</f>
        <v>657122</v>
      </c>
      <c r="L15" s="1186">
        <v>59831</v>
      </c>
    </row>
    <row r="16" spans="1:13">
      <c r="A16" s="1183" t="s">
        <v>113</v>
      </c>
      <c r="B16" s="1184"/>
      <c r="C16" s="185">
        <f>SUM(C15:C15)</f>
        <v>2062163</v>
      </c>
      <c r="D16" s="1185">
        <f>SUM(D15:D15)</f>
        <v>0</v>
      </c>
      <c r="E16" s="1198">
        <f>SUM(E15:E15)</f>
        <v>2062163</v>
      </c>
      <c r="F16" s="185">
        <v>2719285</v>
      </c>
      <c r="G16" s="1185">
        <f>SUM(G15:G15)</f>
        <v>0</v>
      </c>
      <c r="H16" s="1198">
        <f>SUM(H15:H15)</f>
        <v>2719285</v>
      </c>
      <c r="I16" s="185">
        <f>H16-E16</f>
        <v>657122</v>
      </c>
      <c r="J16" s="1185">
        <f>SUM(J15:J15)</f>
        <v>0</v>
      </c>
      <c r="K16" s="185">
        <f>SUM(K15:K15)</f>
        <v>657122</v>
      </c>
      <c r="L16" s="1186">
        <v>59831</v>
      </c>
    </row>
    <row r="17" spans="1:12">
      <c r="A17" s="1190" t="s">
        <v>387</v>
      </c>
      <c r="B17" s="1182"/>
      <c r="C17" s="1196"/>
      <c r="D17" s="1188"/>
      <c r="E17" s="1199"/>
      <c r="F17" s="1180"/>
      <c r="G17" s="1188"/>
      <c r="H17" s="1199"/>
      <c r="I17" s="441"/>
      <c r="J17" s="1188"/>
      <c r="K17" s="441"/>
      <c r="L17" s="1189"/>
    </row>
    <row r="18" spans="1:12">
      <c r="A18" s="1183" t="s">
        <v>382</v>
      </c>
      <c r="B18" s="1184" t="s">
        <v>383</v>
      </c>
      <c r="C18" s="185">
        <f>C11+C15</f>
        <v>42239915</v>
      </c>
      <c r="D18" s="1185">
        <v>0</v>
      </c>
      <c r="E18" s="1198">
        <f>C18</f>
        <v>42239915</v>
      </c>
      <c r="F18" s="185">
        <v>43975932</v>
      </c>
      <c r="G18" s="1185">
        <v>0</v>
      </c>
      <c r="H18" s="1198">
        <v>43975932</v>
      </c>
      <c r="I18" s="185">
        <v>1736017</v>
      </c>
      <c r="J18" s="1185">
        <v>0</v>
      </c>
      <c r="K18" s="185">
        <f>I18+J18</f>
        <v>1736017</v>
      </c>
      <c r="L18" s="1186">
        <v>36766869</v>
      </c>
    </row>
    <row r="19" spans="1:12">
      <c r="A19" s="1183" t="s">
        <v>384</v>
      </c>
      <c r="B19" s="1184" t="s">
        <v>385</v>
      </c>
      <c r="C19" s="185">
        <v>11706721</v>
      </c>
      <c r="D19" s="1185">
        <v>0</v>
      </c>
      <c r="E19" s="1198">
        <f>C19</f>
        <v>11706721</v>
      </c>
      <c r="F19" s="185">
        <v>11716395</v>
      </c>
      <c r="G19" s="1185">
        <v>0</v>
      </c>
      <c r="H19" s="1198">
        <v>11716395</v>
      </c>
      <c r="I19" s="185">
        <v>9674</v>
      </c>
      <c r="J19" s="1185">
        <v>0</v>
      </c>
      <c r="K19" s="185">
        <v>9674</v>
      </c>
      <c r="L19" s="1186">
        <v>10313857</v>
      </c>
    </row>
    <row r="20" spans="1:12">
      <c r="A20" s="1191" t="s">
        <v>113</v>
      </c>
      <c r="B20" s="1192"/>
      <c r="C20" s="1197">
        <f>SUM(C18:C19)</f>
        <v>53946636</v>
      </c>
      <c r="D20" s="1193">
        <f t="shared" ref="D20:L20" si="2">SUM(D18:D19)</f>
        <v>0</v>
      </c>
      <c r="E20" s="1200">
        <f t="shared" si="2"/>
        <v>53946636</v>
      </c>
      <c r="F20" s="1194">
        <v>55692327</v>
      </c>
      <c r="G20" s="1193">
        <f t="shared" si="2"/>
        <v>0</v>
      </c>
      <c r="H20" s="1201">
        <f t="shared" si="2"/>
        <v>55692327</v>
      </c>
      <c r="I20" s="1194">
        <f>SUM(I18:I19)</f>
        <v>1745691</v>
      </c>
      <c r="J20" s="1193">
        <f t="shared" si="2"/>
        <v>0</v>
      </c>
      <c r="K20" s="1194">
        <f t="shared" si="2"/>
        <v>1745691</v>
      </c>
      <c r="L20" s="1195">
        <f t="shared" si="2"/>
        <v>47080726</v>
      </c>
    </row>
    <row r="26" spans="1:12">
      <c r="C26" s="160"/>
      <c r="H26" s="306"/>
    </row>
  </sheetData>
  <mergeCells count="6">
    <mergeCell ref="A10:L10"/>
    <mergeCell ref="A6:A8"/>
    <mergeCell ref="C6:K6"/>
    <mergeCell ref="C7:E7"/>
    <mergeCell ref="F7:H7"/>
    <mergeCell ref="I7:K7"/>
  </mergeCells>
  <pageMargins left="0.7" right="0.7" top="0.75" bottom="0.75" header="0.3" footer="0.3"/>
  <pageSetup paperSize="9" orientation="portrait" r:id="rId1"/>
  <ignoredErrors>
    <ignoredError sqref="C9:L9" numberStoredAsText="1"/>
    <ignoredError sqref="I16 D13"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928F1-5612-4BAF-B612-24B2269ACE7E}">
  <sheetPr>
    <pageSetUpPr fitToPage="1"/>
  </sheetPr>
  <dimension ref="A1:J56"/>
  <sheetViews>
    <sheetView workbookViewId="0">
      <selection activeCell="A10" sqref="A10"/>
    </sheetView>
  </sheetViews>
  <sheetFormatPr defaultColWidth="9.453125" defaultRowHeight="12.5"/>
  <cols>
    <col min="1" max="1" width="19.453125" style="93" bestFit="1" customWidth="1"/>
    <col min="2" max="2" width="8.54296875" style="93" bestFit="1" customWidth="1"/>
    <col min="3" max="4" width="9.54296875" style="93" bestFit="1" customWidth="1"/>
    <col min="5" max="5" width="11.453125" style="93" bestFit="1" customWidth="1"/>
    <col min="6" max="6" width="9.54296875" style="93" customWidth="1"/>
    <col min="7" max="7" width="13.453125" style="93" customWidth="1"/>
    <col min="8" max="8" width="12.453125" style="93" customWidth="1"/>
    <col min="9" max="16384" width="9.453125" style="93"/>
  </cols>
  <sheetData>
    <row r="1" spans="1:10" ht="18">
      <c r="A1" s="15" t="s">
        <v>15</v>
      </c>
      <c r="I1" s="544"/>
    </row>
    <row r="2" spans="1:10" ht="18">
      <c r="A2" s="15" t="s">
        <v>372</v>
      </c>
      <c r="B2" s="85"/>
      <c r="C2" s="85"/>
      <c r="D2" s="86"/>
      <c r="E2" s="86"/>
      <c r="F2" s="84"/>
      <c r="J2" s="3"/>
    </row>
    <row r="3" spans="1:10" ht="18">
      <c r="A3" s="1602" t="s">
        <v>388</v>
      </c>
      <c r="B3" s="85"/>
      <c r="C3" s="85"/>
      <c r="D3" s="86"/>
      <c r="E3" s="86"/>
      <c r="F3" s="84"/>
      <c r="G3" s="94"/>
    </row>
    <row r="4" spans="1:10" ht="13">
      <c r="A4" s="95"/>
      <c r="B4" s="96"/>
      <c r="C4" s="97"/>
      <c r="D4" s="97"/>
      <c r="E4" s="97"/>
      <c r="F4" s="97"/>
      <c r="G4" s="94"/>
    </row>
    <row r="5" spans="1:10" ht="12.65" customHeight="1">
      <c r="A5" s="1216"/>
      <c r="B5" s="1209"/>
      <c r="C5" s="1723" t="s">
        <v>101</v>
      </c>
      <c r="D5" s="1723"/>
      <c r="E5" s="1723"/>
      <c r="F5" s="1202" t="s">
        <v>102</v>
      </c>
      <c r="G5" s="94"/>
    </row>
    <row r="6" spans="1:10" ht="62.25" customHeight="1">
      <c r="A6" s="1217"/>
      <c r="B6" s="1205"/>
      <c r="C6" s="1209" t="s">
        <v>374</v>
      </c>
      <c r="D6" s="1209" t="s">
        <v>376</v>
      </c>
      <c r="E6" s="1228" t="s">
        <v>389</v>
      </c>
      <c r="F6" s="1229" t="s">
        <v>374</v>
      </c>
      <c r="G6" s="94"/>
    </row>
    <row r="7" spans="1:10" ht="12.65" customHeight="1">
      <c r="A7" s="1218"/>
      <c r="B7" s="1204" t="s">
        <v>378</v>
      </c>
      <c r="C7" s="1226" t="s">
        <v>142</v>
      </c>
      <c r="D7" s="1226" t="s">
        <v>142</v>
      </c>
      <c r="E7" s="1226" t="s">
        <v>142</v>
      </c>
      <c r="F7" s="1227" t="s">
        <v>142</v>
      </c>
      <c r="G7" s="94"/>
    </row>
    <row r="8" spans="1:10">
      <c r="A8" s="1219" t="s">
        <v>390</v>
      </c>
      <c r="B8" s="1220" t="s">
        <v>391</v>
      </c>
      <c r="C8" s="1221">
        <v>41824581</v>
      </c>
      <c r="D8" s="1221">
        <v>43543804</v>
      </c>
      <c r="E8" s="1221">
        <f>D8-C8</f>
        <v>1719223</v>
      </c>
      <c r="F8" s="1222">
        <v>41024026</v>
      </c>
      <c r="G8" s="94"/>
    </row>
    <row r="9" spans="1:10">
      <c r="A9" s="92"/>
      <c r="B9" s="92"/>
      <c r="C9" s="92"/>
      <c r="D9" s="92"/>
      <c r="E9" s="92"/>
      <c r="F9" s="92"/>
      <c r="G9" s="94"/>
    </row>
    <row r="10" spans="1:10" ht="15.5">
      <c r="A10" s="1602" t="s">
        <v>392</v>
      </c>
      <c r="B10" s="85"/>
      <c r="C10" s="98"/>
      <c r="D10" s="99"/>
      <c r="E10"/>
      <c r="F10"/>
      <c r="G10" s="94"/>
    </row>
    <row r="11" spans="1:10" ht="15" customHeight="1">
      <c r="A11"/>
      <c r="B11" s="96"/>
      <c r="C11"/>
      <c r="D11"/>
      <c r="E11"/>
      <c r="F11"/>
      <c r="G11" s="94"/>
    </row>
    <row r="12" spans="1:10" ht="13">
      <c r="A12" s="1216"/>
      <c r="B12" s="1209"/>
      <c r="C12" s="1717" t="s">
        <v>101</v>
      </c>
      <c r="D12" s="1717"/>
      <c r="E12" s="1717"/>
      <c r="F12" s="1225" t="s">
        <v>102</v>
      </c>
      <c r="G12" s="94"/>
    </row>
    <row r="13" spans="1:10" ht="51" customHeight="1">
      <c r="A13" s="1217"/>
      <c r="B13" s="1205"/>
      <c r="C13" s="1209" t="s">
        <v>374</v>
      </c>
      <c r="D13" s="1209" t="s">
        <v>376</v>
      </c>
      <c r="E13" s="1228" t="s">
        <v>393</v>
      </c>
      <c r="F13" s="1229" t="s">
        <v>374</v>
      </c>
      <c r="G13" s="94"/>
    </row>
    <row r="14" spans="1:10" ht="13">
      <c r="A14" s="1218"/>
      <c r="B14" s="1204" t="s">
        <v>378</v>
      </c>
      <c r="C14" s="1226" t="s">
        <v>142</v>
      </c>
      <c r="D14" s="1226" t="s">
        <v>142</v>
      </c>
      <c r="E14" s="1226" t="s">
        <v>142</v>
      </c>
      <c r="F14" s="1227" t="s">
        <v>142</v>
      </c>
      <c r="G14" s="94"/>
    </row>
    <row r="15" spans="1:10">
      <c r="A15" s="1223" t="s">
        <v>394</v>
      </c>
      <c r="B15" s="1220" t="s">
        <v>383</v>
      </c>
      <c r="C15" s="1221">
        <v>1848240</v>
      </c>
      <c r="D15" s="1221">
        <v>1870488</v>
      </c>
      <c r="E15" s="1224">
        <f>D15-C15</f>
        <v>22248</v>
      </c>
      <c r="F15" s="1222">
        <v>1907845</v>
      </c>
      <c r="G15" s="94"/>
    </row>
    <row r="56" spans="2:3">
      <c r="B56" s="100"/>
      <c r="C56" s="100"/>
    </row>
  </sheetData>
  <mergeCells count="2">
    <mergeCell ref="C5:E5"/>
    <mergeCell ref="C12:E12"/>
  </mergeCells>
  <pageMargins left="0.15748031496062992" right="0.15748031496062992" top="0.39370078740157483" bottom="0.39370078740157483" header="0.51181102362204722" footer="0.51181102362204722"/>
  <pageSetup paperSize="9" fitToHeight="0" orientation="landscape" r:id="rId1"/>
  <headerFooter alignWithMargins="0"/>
  <ignoredErrors>
    <ignoredError sqref="C7:F7 C14:F14"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83D4B-86AE-4CB3-884E-CF82C164ACC4}">
  <sheetPr>
    <pageSetUpPr fitToPage="1"/>
  </sheetPr>
  <dimension ref="A1:O50"/>
  <sheetViews>
    <sheetView zoomScale="110" zoomScaleNormal="110" workbookViewId="0">
      <selection activeCell="A3" sqref="A3"/>
    </sheetView>
  </sheetViews>
  <sheetFormatPr defaultColWidth="10.54296875" defaultRowHeight="10"/>
  <cols>
    <col min="1" max="1" width="26.453125" style="101" customWidth="1"/>
    <col min="2" max="2" width="14.453125" style="101" customWidth="1"/>
    <col min="3" max="3" width="12.81640625" style="101" customWidth="1"/>
    <col min="4" max="4" width="11.7265625" style="101" customWidth="1"/>
    <col min="5" max="5" width="9.81640625" style="101" customWidth="1"/>
    <col min="6" max="6" width="10.26953125" style="101" customWidth="1"/>
    <col min="7" max="7" width="10" style="101" customWidth="1"/>
    <col min="8" max="9" width="10.26953125" style="101" customWidth="1"/>
    <col min="10" max="10" width="10" style="101" customWidth="1"/>
    <col min="11" max="14" width="10.54296875" style="101" customWidth="1"/>
    <col min="15" max="16384" width="10.54296875" style="102"/>
  </cols>
  <sheetData>
    <row r="1" spans="1:15" ht="18">
      <c r="A1" s="15" t="s">
        <v>15</v>
      </c>
      <c r="L1" s="544"/>
    </row>
    <row r="2" spans="1:15" ht="18">
      <c r="A2" s="15" t="s">
        <v>372</v>
      </c>
      <c r="B2" s="171"/>
      <c r="C2" s="172"/>
      <c r="D2" s="172"/>
      <c r="M2" s="105"/>
    </row>
    <row r="3" spans="1:15" ht="15.5">
      <c r="A3" s="1602" t="s">
        <v>395</v>
      </c>
      <c r="B3" s="173"/>
      <c r="C3" s="173"/>
      <c r="D3" s="174"/>
    </row>
    <row r="4" spans="1:15">
      <c r="A4" s="175"/>
      <c r="B4" s="175"/>
      <c r="C4" s="176"/>
    </row>
    <row r="5" spans="1:15" ht="14.5">
      <c r="A5" s="1723" t="s">
        <v>101</v>
      </c>
      <c r="B5" s="1724"/>
      <c r="C5" s="1724"/>
      <c r="D5" s="1724"/>
      <c r="E5" s="1724"/>
      <c r="F5" s="1724"/>
      <c r="G5" s="1724"/>
      <c r="H5" s="1724"/>
      <c r="I5" s="1724"/>
      <c r="J5" s="1203" t="s">
        <v>102</v>
      </c>
    </row>
    <row r="6" spans="1:15" ht="63.65" customHeight="1">
      <c r="A6" s="1231" t="s">
        <v>396</v>
      </c>
      <c r="B6" s="1209" t="s">
        <v>397</v>
      </c>
      <c r="C6" s="1209" t="s">
        <v>398</v>
      </c>
      <c r="D6" s="1209" t="s">
        <v>399</v>
      </c>
      <c r="E6" s="1209" t="s">
        <v>400</v>
      </c>
      <c r="F6" s="1209" t="s">
        <v>401</v>
      </c>
      <c r="G6" s="1209" t="s">
        <v>402</v>
      </c>
      <c r="H6" s="1228" t="s">
        <v>403</v>
      </c>
      <c r="I6" s="1228" t="s">
        <v>404</v>
      </c>
      <c r="J6" s="1209" t="s">
        <v>405</v>
      </c>
    </row>
    <row r="7" spans="1:15" s="108" customFormat="1" ht="13">
      <c r="A7" s="1230" t="s">
        <v>406</v>
      </c>
      <c r="B7" s="1226" t="s">
        <v>142</v>
      </c>
      <c r="C7" s="1226" t="s">
        <v>142</v>
      </c>
      <c r="D7" s="1226" t="s">
        <v>142</v>
      </c>
      <c r="E7" s="1226" t="s">
        <v>142</v>
      </c>
      <c r="F7" s="1226" t="s">
        <v>142</v>
      </c>
      <c r="G7" s="1226" t="s">
        <v>142</v>
      </c>
      <c r="H7" s="1226" t="s">
        <v>142</v>
      </c>
      <c r="I7" s="1226" t="s">
        <v>142</v>
      </c>
      <c r="J7" s="1226" t="s">
        <v>142</v>
      </c>
      <c r="K7" s="107"/>
      <c r="L7" s="107"/>
      <c r="M7" s="107"/>
      <c r="N7" s="107"/>
    </row>
    <row r="8" spans="1:15" ht="20">
      <c r="A8" s="1232" t="s">
        <v>407</v>
      </c>
      <c r="B8" s="1233">
        <v>0</v>
      </c>
      <c r="C8" s="1234">
        <v>10511526</v>
      </c>
      <c r="D8" s="1233">
        <v>0</v>
      </c>
      <c r="E8" s="1235">
        <f t="shared" ref="E8:E29" si="0">B8+C8+D8</f>
        <v>10511526</v>
      </c>
      <c r="F8" s="1233">
        <v>10352175</v>
      </c>
      <c r="G8" s="1234">
        <v>159351</v>
      </c>
      <c r="H8" s="1233">
        <f>G8+F8</f>
        <v>10511526</v>
      </c>
      <c r="I8" s="1233">
        <f>H8-E8</f>
        <v>0</v>
      </c>
      <c r="J8" s="1233">
        <v>9949068</v>
      </c>
      <c r="L8" s="107"/>
      <c r="M8" s="107"/>
      <c r="N8" s="107"/>
      <c r="O8" s="108"/>
    </row>
    <row r="9" spans="1:15" ht="20">
      <c r="A9" s="1232" t="s">
        <v>408</v>
      </c>
      <c r="B9" s="1233">
        <v>0</v>
      </c>
      <c r="C9" s="1234">
        <v>1605760</v>
      </c>
      <c r="D9" s="1233">
        <v>0</v>
      </c>
      <c r="E9" s="1235">
        <f t="shared" si="0"/>
        <v>1605760</v>
      </c>
      <c r="F9" s="1233">
        <v>1786311</v>
      </c>
      <c r="G9" s="1234">
        <v>-180551</v>
      </c>
      <c r="H9" s="1233">
        <f t="shared" ref="H9:H17" si="1">G9+F9</f>
        <v>1605760</v>
      </c>
      <c r="I9" s="1233">
        <f t="shared" ref="I9:I13" si="2">H9-E9</f>
        <v>0</v>
      </c>
      <c r="J9" s="1233">
        <v>1535636</v>
      </c>
      <c r="M9" s="107"/>
      <c r="N9" s="107"/>
      <c r="O9" s="108"/>
    </row>
    <row r="10" spans="1:15" ht="20">
      <c r="A10" s="1232" t="s">
        <v>409</v>
      </c>
      <c r="B10" s="1233">
        <v>0</v>
      </c>
      <c r="C10" s="1234">
        <v>4914951</v>
      </c>
      <c r="D10" s="1233">
        <v>0</v>
      </c>
      <c r="E10" s="1235">
        <f t="shared" si="0"/>
        <v>4914951</v>
      </c>
      <c r="F10" s="1233">
        <v>5152149</v>
      </c>
      <c r="G10" s="1234">
        <v>-237198</v>
      </c>
      <c r="H10" s="1233">
        <f t="shared" si="1"/>
        <v>4914951</v>
      </c>
      <c r="I10" s="1233">
        <f t="shared" si="2"/>
        <v>0</v>
      </c>
      <c r="J10" s="1233">
        <v>4643384</v>
      </c>
    </row>
    <row r="11" spans="1:15" ht="20">
      <c r="A11" s="1232" t="s">
        <v>410</v>
      </c>
      <c r="B11" s="1233">
        <v>0</v>
      </c>
      <c r="C11" s="1233">
        <v>1191875</v>
      </c>
      <c r="D11" s="1233">
        <v>0</v>
      </c>
      <c r="E11" s="1235">
        <f t="shared" si="0"/>
        <v>1191875</v>
      </c>
      <c r="F11" s="1233">
        <v>1188252</v>
      </c>
      <c r="G11" s="1234">
        <v>3623</v>
      </c>
      <c r="H11" s="1233">
        <f t="shared" si="1"/>
        <v>1191875</v>
      </c>
      <c r="I11" s="1233">
        <f t="shared" si="2"/>
        <v>0</v>
      </c>
      <c r="J11" s="1233">
        <v>1225847</v>
      </c>
    </row>
    <row r="12" spans="1:15" ht="20">
      <c r="A12" s="1232" t="s">
        <v>411</v>
      </c>
      <c r="B12" s="1233">
        <v>0</v>
      </c>
      <c r="C12" s="1233">
        <v>7364559</v>
      </c>
      <c r="D12" s="1233">
        <v>0</v>
      </c>
      <c r="E12" s="1235">
        <f t="shared" si="0"/>
        <v>7364559</v>
      </c>
      <c r="F12" s="1233">
        <v>7386978</v>
      </c>
      <c r="G12" s="1234">
        <v>-22419</v>
      </c>
      <c r="H12" s="1233">
        <f t="shared" si="1"/>
        <v>7364559</v>
      </c>
      <c r="I12" s="1233">
        <f t="shared" si="2"/>
        <v>0</v>
      </c>
      <c r="J12" s="1233">
        <v>6927405</v>
      </c>
    </row>
    <row r="13" spans="1:15" ht="20">
      <c r="A13" s="1232" t="s">
        <v>412</v>
      </c>
      <c r="B13" s="1233">
        <v>0</v>
      </c>
      <c r="C13" s="1236">
        <v>1447813</v>
      </c>
      <c r="D13" s="1233">
        <v>0</v>
      </c>
      <c r="E13" s="1235">
        <f t="shared" si="0"/>
        <v>1447813</v>
      </c>
      <c r="F13" s="1233">
        <v>1262690</v>
      </c>
      <c r="G13" s="1234">
        <v>185123</v>
      </c>
      <c r="H13" s="1233">
        <f t="shared" si="1"/>
        <v>1447813</v>
      </c>
      <c r="I13" s="1233">
        <f t="shared" si="2"/>
        <v>0</v>
      </c>
      <c r="J13" s="1233">
        <v>1347553</v>
      </c>
    </row>
    <row r="14" spans="1:15" ht="20">
      <c r="A14" s="1232" t="s">
        <v>413</v>
      </c>
      <c r="B14" s="1233">
        <v>0</v>
      </c>
      <c r="C14" s="1233">
        <v>0</v>
      </c>
      <c r="D14" s="1233">
        <v>-1265160</v>
      </c>
      <c r="E14" s="1235">
        <f t="shared" si="0"/>
        <v>-1265160</v>
      </c>
      <c r="F14" s="1233">
        <v>-1370065</v>
      </c>
      <c r="G14" s="1234">
        <v>104905</v>
      </c>
      <c r="H14" s="1233">
        <f t="shared" si="1"/>
        <v>-1265160</v>
      </c>
      <c r="I14" s="1233">
        <f>H14-E14</f>
        <v>0</v>
      </c>
      <c r="J14" s="1233">
        <v>-1264898</v>
      </c>
    </row>
    <row r="15" spans="1:15" ht="20">
      <c r="A15" s="1232" t="s">
        <v>414</v>
      </c>
      <c r="B15" s="1233">
        <v>0</v>
      </c>
      <c r="C15" s="1233">
        <v>9519392</v>
      </c>
      <c r="D15" s="1233">
        <v>0</v>
      </c>
      <c r="E15" s="1235">
        <f t="shared" si="0"/>
        <v>9519392</v>
      </c>
      <c r="F15" s="1233">
        <v>10496453</v>
      </c>
      <c r="G15" s="1233">
        <v>0</v>
      </c>
      <c r="H15" s="1233">
        <f t="shared" si="1"/>
        <v>10496453</v>
      </c>
      <c r="I15" s="1233">
        <f t="shared" ref="I15:I17" si="3">H15-E15</f>
        <v>977061</v>
      </c>
      <c r="J15" s="1233">
        <v>7185671</v>
      </c>
    </row>
    <row r="16" spans="1:15" ht="20">
      <c r="A16" s="1232" t="s">
        <v>415</v>
      </c>
      <c r="B16" s="1233">
        <v>0</v>
      </c>
      <c r="C16" s="1233">
        <v>315162</v>
      </c>
      <c r="D16" s="1233">
        <v>0</v>
      </c>
      <c r="E16" s="1235">
        <f t="shared" si="0"/>
        <v>315162</v>
      </c>
      <c r="F16" s="1233">
        <v>340000</v>
      </c>
      <c r="G16" s="1234">
        <v>-24838</v>
      </c>
      <c r="H16" s="1233">
        <f t="shared" si="1"/>
        <v>315162</v>
      </c>
      <c r="I16" s="1233">
        <f t="shared" si="3"/>
        <v>0</v>
      </c>
      <c r="J16" s="1233">
        <v>522739</v>
      </c>
    </row>
    <row r="17" spans="1:15" ht="20">
      <c r="A17" s="1237" t="s">
        <v>416</v>
      </c>
      <c r="B17" s="1233">
        <v>0</v>
      </c>
      <c r="C17" s="1233">
        <v>265835</v>
      </c>
      <c r="D17" s="1233">
        <v>0</v>
      </c>
      <c r="E17" s="1235">
        <f t="shared" si="0"/>
        <v>265835</v>
      </c>
      <c r="F17" s="1233">
        <v>183216</v>
      </c>
      <c r="G17" s="1236">
        <v>82619</v>
      </c>
      <c r="H17" s="1233">
        <f t="shared" si="1"/>
        <v>265835</v>
      </c>
      <c r="I17" s="1233">
        <f t="shared" si="3"/>
        <v>0</v>
      </c>
      <c r="J17" s="1233">
        <v>265316</v>
      </c>
    </row>
    <row r="18" spans="1:15" ht="20">
      <c r="A18" s="1237" t="s">
        <v>417</v>
      </c>
      <c r="B18" s="1233">
        <v>0</v>
      </c>
      <c r="C18" s="1233">
        <v>29744</v>
      </c>
      <c r="D18" s="1233">
        <v>0</v>
      </c>
      <c r="E18" s="1235">
        <f t="shared" si="0"/>
        <v>29744</v>
      </c>
      <c r="F18" s="1233">
        <v>30750</v>
      </c>
      <c r="G18" s="1233">
        <v>0</v>
      </c>
      <c r="H18" s="1233">
        <f t="shared" ref="H18:H34" si="4">G18+F18</f>
        <v>30750</v>
      </c>
      <c r="I18" s="1233">
        <f>H18-E18</f>
        <v>1006</v>
      </c>
      <c r="J18" s="1233">
        <v>39494</v>
      </c>
    </row>
    <row r="19" spans="1:15" ht="20">
      <c r="A19" s="1237" t="s">
        <v>418</v>
      </c>
      <c r="B19" s="1233">
        <v>0</v>
      </c>
      <c r="C19" s="1233">
        <v>1830</v>
      </c>
      <c r="D19" s="1233">
        <v>0</v>
      </c>
      <c r="E19" s="1235">
        <f t="shared" si="0"/>
        <v>1830</v>
      </c>
      <c r="F19" s="1233">
        <v>1750</v>
      </c>
      <c r="G19" s="1233">
        <v>80</v>
      </c>
      <c r="H19" s="1233">
        <f t="shared" si="4"/>
        <v>1830</v>
      </c>
      <c r="I19" s="1233">
        <f t="shared" ref="I19:I28" si="5">H19-E19</f>
        <v>0</v>
      </c>
      <c r="J19" s="1233">
        <v>1623</v>
      </c>
    </row>
    <row r="20" spans="1:15" ht="10.5">
      <c r="A20" s="1237" t="s">
        <v>419</v>
      </c>
      <c r="B20" s="1233">
        <v>0</v>
      </c>
      <c r="C20" s="1233">
        <v>81514</v>
      </c>
      <c r="D20" s="1233">
        <v>0</v>
      </c>
      <c r="E20" s="1235">
        <f t="shared" si="0"/>
        <v>81514</v>
      </c>
      <c r="F20" s="1233">
        <v>74530</v>
      </c>
      <c r="G20" s="1233">
        <v>6984</v>
      </c>
      <c r="H20" s="1233">
        <f t="shared" si="4"/>
        <v>81514</v>
      </c>
      <c r="I20" s="1233">
        <f t="shared" si="5"/>
        <v>0</v>
      </c>
      <c r="J20" s="1233">
        <v>55749</v>
      </c>
    </row>
    <row r="21" spans="1:15" ht="10.5">
      <c r="A21" s="1237" t="s">
        <v>420</v>
      </c>
      <c r="B21" s="1233">
        <v>0</v>
      </c>
      <c r="C21" s="1233">
        <v>92763</v>
      </c>
      <c r="D21" s="1233">
        <v>0</v>
      </c>
      <c r="E21" s="1235">
        <f t="shared" si="0"/>
        <v>92763</v>
      </c>
      <c r="F21" s="1233">
        <v>102310</v>
      </c>
      <c r="G21" s="1233">
        <v>0</v>
      </c>
      <c r="H21" s="1233">
        <f t="shared" si="4"/>
        <v>102310</v>
      </c>
      <c r="I21" s="1233">
        <f t="shared" si="5"/>
        <v>9547</v>
      </c>
      <c r="J21" s="1233">
        <v>110914</v>
      </c>
    </row>
    <row r="22" spans="1:15" s="101" customFormat="1" ht="20">
      <c r="A22" s="1237" t="s">
        <v>421</v>
      </c>
      <c r="B22" s="1233">
        <v>0</v>
      </c>
      <c r="C22" s="1233">
        <v>131769</v>
      </c>
      <c r="D22" s="1233">
        <v>0</v>
      </c>
      <c r="E22" s="1235">
        <f t="shared" si="0"/>
        <v>131769</v>
      </c>
      <c r="F22" s="1233">
        <v>174810</v>
      </c>
      <c r="G22" s="1233">
        <v>-10084</v>
      </c>
      <c r="H22" s="1233">
        <f t="shared" si="4"/>
        <v>164726</v>
      </c>
      <c r="I22" s="1233">
        <f t="shared" si="5"/>
        <v>32957</v>
      </c>
      <c r="J22" s="1233">
        <v>122189</v>
      </c>
      <c r="O22" s="102"/>
    </row>
    <row r="23" spans="1:15" s="101" customFormat="1" ht="20">
      <c r="A23" s="1237" t="s">
        <v>422</v>
      </c>
      <c r="B23" s="1233">
        <v>0</v>
      </c>
      <c r="C23" s="1233">
        <v>33802</v>
      </c>
      <c r="D23" s="1233">
        <v>0</v>
      </c>
      <c r="E23" s="1235">
        <f t="shared" si="0"/>
        <v>33802</v>
      </c>
      <c r="F23" s="1233">
        <v>69878</v>
      </c>
      <c r="G23" s="1233">
        <v>0</v>
      </c>
      <c r="H23" s="1233">
        <f t="shared" si="4"/>
        <v>69878</v>
      </c>
      <c r="I23" s="1233">
        <f t="shared" si="5"/>
        <v>36076</v>
      </c>
      <c r="J23" s="1233">
        <v>41408</v>
      </c>
      <c r="O23" s="102"/>
    </row>
    <row r="24" spans="1:15" s="101" customFormat="1" ht="20">
      <c r="A24" s="1237" t="s">
        <v>423</v>
      </c>
      <c r="B24" s="1233">
        <v>0</v>
      </c>
      <c r="C24" s="1233">
        <v>0</v>
      </c>
      <c r="D24" s="1233">
        <v>-2018</v>
      </c>
      <c r="E24" s="1235">
        <f t="shared" si="0"/>
        <v>-2018</v>
      </c>
      <c r="F24" s="1233">
        <v>-5038</v>
      </c>
      <c r="G24" s="1233">
        <v>3020</v>
      </c>
      <c r="H24" s="1233">
        <f t="shared" si="4"/>
        <v>-2018</v>
      </c>
      <c r="I24" s="1233">
        <f t="shared" si="5"/>
        <v>0</v>
      </c>
      <c r="J24" s="1233">
        <v>-4932</v>
      </c>
      <c r="O24" s="102"/>
    </row>
    <row r="25" spans="1:15" s="101" customFormat="1" ht="20">
      <c r="A25" s="1237" t="s">
        <v>424</v>
      </c>
      <c r="B25" s="1233">
        <v>0</v>
      </c>
      <c r="C25" s="1236">
        <v>0</v>
      </c>
      <c r="D25" s="1233">
        <v>0</v>
      </c>
      <c r="E25" s="1235">
        <f t="shared" si="0"/>
        <v>0</v>
      </c>
      <c r="F25" s="1233">
        <v>0</v>
      </c>
      <c r="G25" s="1233">
        <v>0</v>
      </c>
      <c r="H25" s="1233">
        <f t="shared" si="4"/>
        <v>0</v>
      </c>
      <c r="I25" s="1233">
        <f t="shared" si="5"/>
        <v>0</v>
      </c>
      <c r="J25" s="1233">
        <v>1613</v>
      </c>
      <c r="O25" s="102"/>
    </row>
    <row r="26" spans="1:15" s="101" customFormat="1" ht="10.5">
      <c r="A26" s="1237" t="s">
        <v>425</v>
      </c>
      <c r="B26" s="1233">
        <v>0</v>
      </c>
      <c r="C26" s="1233">
        <v>228984</v>
      </c>
      <c r="D26" s="1233">
        <v>0</v>
      </c>
      <c r="E26" s="1235">
        <f t="shared" si="0"/>
        <v>228984</v>
      </c>
      <c r="F26" s="1233">
        <v>205565</v>
      </c>
      <c r="G26" s="1233">
        <v>23419</v>
      </c>
      <c r="H26" s="1233">
        <f t="shared" si="4"/>
        <v>228984</v>
      </c>
      <c r="I26" s="1233">
        <f t="shared" si="5"/>
        <v>0</v>
      </c>
      <c r="J26" s="1233">
        <v>228215</v>
      </c>
      <c r="O26" s="102"/>
    </row>
    <row r="27" spans="1:15" s="101" customFormat="1" ht="10.5">
      <c r="A27" s="1237" t="s">
        <v>426</v>
      </c>
      <c r="B27" s="1233">
        <v>0</v>
      </c>
      <c r="C27" s="1236">
        <v>1125092</v>
      </c>
      <c r="D27" s="1233">
        <v>0</v>
      </c>
      <c r="E27" s="1235">
        <f t="shared" si="0"/>
        <v>1125092</v>
      </c>
      <c r="F27" s="1233">
        <v>1089780</v>
      </c>
      <c r="G27" s="1233">
        <v>35312</v>
      </c>
      <c r="H27" s="1233">
        <f t="shared" si="4"/>
        <v>1125092</v>
      </c>
      <c r="I27" s="1233">
        <f t="shared" si="5"/>
        <v>0</v>
      </c>
      <c r="J27" s="1233">
        <v>1099653</v>
      </c>
      <c r="O27" s="102"/>
    </row>
    <row r="28" spans="1:15" s="101" customFormat="1" ht="10.5">
      <c r="A28" s="1237" t="s">
        <v>427</v>
      </c>
      <c r="B28" s="1233">
        <v>0</v>
      </c>
      <c r="C28" s="1233">
        <v>652263</v>
      </c>
      <c r="D28" s="1233">
        <v>0</v>
      </c>
      <c r="E28" s="1235">
        <f t="shared" si="0"/>
        <v>652263</v>
      </c>
      <c r="F28" s="1233">
        <v>670106</v>
      </c>
      <c r="G28" s="1233">
        <v>-17843</v>
      </c>
      <c r="H28" s="1233">
        <f t="shared" si="4"/>
        <v>652263</v>
      </c>
      <c r="I28" s="1233">
        <f t="shared" si="5"/>
        <v>0</v>
      </c>
      <c r="J28" s="1233">
        <v>681025</v>
      </c>
      <c r="O28" s="102"/>
    </row>
    <row r="29" spans="1:15" s="101" customFormat="1" ht="20">
      <c r="A29" s="1237" t="s">
        <v>428</v>
      </c>
      <c r="B29" s="1233">
        <v>0</v>
      </c>
      <c r="C29" s="1233">
        <v>82056</v>
      </c>
      <c r="D29" s="1233">
        <v>0</v>
      </c>
      <c r="E29" s="1235">
        <f t="shared" si="0"/>
        <v>82056</v>
      </c>
      <c r="F29" s="1233">
        <v>82056</v>
      </c>
      <c r="G29" s="1233"/>
      <c r="H29" s="1233">
        <f t="shared" si="4"/>
        <v>82056</v>
      </c>
      <c r="I29" s="1233">
        <f>H29-E29</f>
        <v>0</v>
      </c>
      <c r="J29" s="1233">
        <v>84521</v>
      </c>
      <c r="O29" s="102"/>
    </row>
    <row r="30" spans="1:15" s="101" customFormat="1" ht="12.5">
      <c r="A30" s="1238" t="s">
        <v>429</v>
      </c>
      <c r="B30" s="1239"/>
      <c r="C30" s="1239"/>
      <c r="D30" s="1239"/>
      <c r="E30" s="1239"/>
      <c r="F30" s="1239"/>
      <c r="G30" s="1239"/>
      <c r="H30" s="1239"/>
      <c r="I30" s="1239"/>
      <c r="J30" s="1239"/>
      <c r="O30" s="102"/>
    </row>
    <row r="31" spans="1:15" s="101" customFormat="1" ht="38.25" customHeight="1">
      <c r="A31" s="1237" t="s">
        <v>430</v>
      </c>
      <c r="B31" s="1233">
        <v>578380</v>
      </c>
      <c r="C31" s="1233">
        <v>0</v>
      </c>
      <c r="D31" s="1233">
        <v>0</v>
      </c>
      <c r="E31" s="1235">
        <f>B31+C31+D31</f>
        <v>578380</v>
      </c>
      <c r="F31" s="1233">
        <v>550000</v>
      </c>
      <c r="G31" s="1233">
        <v>28380</v>
      </c>
      <c r="H31" s="1233">
        <f t="shared" si="4"/>
        <v>578380</v>
      </c>
      <c r="I31" s="1233">
        <f t="shared" ref="I31:I34" si="6">H31-E31</f>
        <v>0</v>
      </c>
      <c r="J31" s="1233">
        <v>550640</v>
      </c>
      <c r="O31" s="102"/>
    </row>
    <row r="32" spans="1:15" ht="37.5" customHeight="1">
      <c r="A32" s="1237" t="s">
        <v>431</v>
      </c>
      <c r="B32" s="1233">
        <v>540020</v>
      </c>
      <c r="C32" s="1233">
        <v>0</v>
      </c>
      <c r="D32" s="1233">
        <v>0</v>
      </c>
      <c r="E32" s="1235">
        <f>B32+C32+D32</f>
        <v>540020</v>
      </c>
      <c r="F32" s="1233">
        <v>691991</v>
      </c>
      <c r="G32" s="1233">
        <v>-139883</v>
      </c>
      <c r="H32" s="1233">
        <f t="shared" si="4"/>
        <v>552108</v>
      </c>
      <c r="I32" s="1233">
        <f t="shared" si="6"/>
        <v>12088</v>
      </c>
      <c r="J32" s="1233">
        <v>642365</v>
      </c>
    </row>
    <row r="33" spans="1:15" ht="20">
      <c r="A33" s="1237" t="s">
        <v>432</v>
      </c>
      <c r="B33" s="1233">
        <v>727290</v>
      </c>
      <c r="C33" s="1233">
        <v>0</v>
      </c>
      <c r="D33" s="1233">
        <v>0</v>
      </c>
      <c r="E33" s="1235">
        <f>B33+C33+D33</f>
        <v>727290</v>
      </c>
      <c r="F33" s="1233">
        <v>730000</v>
      </c>
      <c r="G33" s="1233"/>
      <c r="H33" s="1233">
        <f t="shared" si="4"/>
        <v>730000</v>
      </c>
      <c r="I33" s="1233">
        <f t="shared" si="6"/>
        <v>2710</v>
      </c>
      <c r="J33" s="1233">
        <v>702906</v>
      </c>
    </row>
    <row r="34" spans="1:15" ht="20">
      <c r="A34" s="1237" t="s">
        <v>433</v>
      </c>
      <c r="B34" s="1240">
        <v>2550</v>
      </c>
      <c r="C34" s="1233">
        <v>0</v>
      </c>
      <c r="D34" s="1233">
        <v>0</v>
      </c>
      <c r="E34" s="1235">
        <f>B34+C34+D34</f>
        <v>2550</v>
      </c>
      <c r="F34" s="1233">
        <v>10000</v>
      </c>
      <c r="G34" s="1233"/>
      <c r="H34" s="1233">
        <f t="shared" si="4"/>
        <v>10000</v>
      </c>
      <c r="I34" s="1233">
        <f t="shared" si="6"/>
        <v>7450</v>
      </c>
      <c r="J34" s="1233">
        <v>11934</v>
      </c>
    </row>
    <row r="35" spans="1:15" ht="10.5">
      <c r="A35" s="1239" t="s">
        <v>434</v>
      </c>
      <c r="B35" s="1241">
        <f t="shared" ref="B35:J35" si="7">SUM(B8:B34)</f>
        <v>1848240</v>
      </c>
      <c r="C35" s="1241">
        <f t="shared" si="7"/>
        <v>39596690</v>
      </c>
      <c r="D35" s="1241">
        <f t="shared" si="7"/>
        <v>-1267178</v>
      </c>
      <c r="E35" s="1241">
        <f t="shared" si="7"/>
        <v>40177752</v>
      </c>
      <c r="F35" s="1241">
        <f t="shared" si="7"/>
        <v>41256647</v>
      </c>
      <c r="G35" s="1241">
        <f t="shared" si="7"/>
        <v>0</v>
      </c>
      <c r="H35" s="1241">
        <f t="shared" si="7"/>
        <v>41256647</v>
      </c>
      <c r="I35" s="1241">
        <f t="shared" si="7"/>
        <v>1078895</v>
      </c>
      <c r="J35" s="1241">
        <f t="shared" si="7"/>
        <v>36707038</v>
      </c>
      <c r="N35" s="295"/>
    </row>
    <row r="36" spans="1:15">
      <c r="A36" s="101" t="s">
        <v>435</v>
      </c>
    </row>
    <row r="39" spans="1:15" ht="15" customHeight="1">
      <c r="A39" s="1725" t="s">
        <v>101</v>
      </c>
      <c r="B39" s="1726"/>
      <c r="C39" s="1726"/>
      <c r="D39" s="1726"/>
      <c r="E39" s="1726"/>
      <c r="F39" s="1726"/>
      <c r="G39" s="1726"/>
      <c r="H39" s="1726"/>
      <c r="I39" s="1727"/>
      <c r="J39" s="1250" t="s">
        <v>102</v>
      </c>
    </row>
    <row r="40" spans="1:15" ht="65">
      <c r="A40" s="1253" t="s">
        <v>436</v>
      </c>
      <c r="B40" s="1254" t="s">
        <v>397</v>
      </c>
      <c r="C40" s="1254" t="s">
        <v>398</v>
      </c>
      <c r="D40" s="1254" t="s">
        <v>399</v>
      </c>
      <c r="E40" s="1254" t="s">
        <v>437</v>
      </c>
      <c r="F40" s="1254" t="s">
        <v>438</v>
      </c>
      <c r="G40" s="1254" t="s">
        <v>402</v>
      </c>
      <c r="H40" s="1254" t="s">
        <v>403</v>
      </c>
      <c r="I40" s="1254" t="s">
        <v>439</v>
      </c>
      <c r="J40" s="1254" t="s">
        <v>405</v>
      </c>
    </row>
    <row r="41" spans="1:15" s="101" customFormat="1" ht="13">
      <c r="A41" s="1251" t="s">
        <v>406</v>
      </c>
      <c r="B41" s="1252" t="s">
        <v>142</v>
      </c>
      <c r="C41" s="1252" t="s">
        <v>142</v>
      </c>
      <c r="D41" s="1252" t="s">
        <v>142</v>
      </c>
      <c r="E41" s="1252" t="s">
        <v>142</v>
      </c>
      <c r="F41" s="1252" t="s">
        <v>142</v>
      </c>
      <c r="G41" s="1252" t="s">
        <v>142</v>
      </c>
      <c r="H41" s="1252" t="s">
        <v>142</v>
      </c>
      <c r="I41" s="1252" t="s">
        <v>142</v>
      </c>
      <c r="J41" s="1252" t="s">
        <v>142</v>
      </c>
      <c r="O41" s="102"/>
    </row>
    <row r="42" spans="1:15" s="101" customFormat="1" ht="20">
      <c r="A42" s="1237" t="s">
        <v>440</v>
      </c>
      <c r="B42" s="1233">
        <v>0</v>
      </c>
      <c r="C42" s="1233">
        <v>-146748</v>
      </c>
      <c r="D42" s="1233">
        <v>0</v>
      </c>
      <c r="E42" s="1235">
        <f>B42+C42+D42</f>
        <v>-146748</v>
      </c>
      <c r="F42" s="1233">
        <v>952550</v>
      </c>
      <c r="G42" s="1233">
        <v>-442176</v>
      </c>
      <c r="H42" s="1233">
        <f>G42+F42</f>
        <v>510374</v>
      </c>
      <c r="I42" s="1233">
        <f t="shared" ref="I42:I45" si="8">H42-E42</f>
        <v>657122</v>
      </c>
      <c r="J42" s="1233">
        <v>-46372</v>
      </c>
      <c r="O42" s="102"/>
    </row>
    <row r="43" spans="1:15" s="101" customFormat="1" ht="20">
      <c r="A43" s="1237" t="s">
        <v>441</v>
      </c>
      <c r="B43" s="1233">
        <v>0</v>
      </c>
      <c r="C43" s="1233">
        <v>1978369</v>
      </c>
      <c r="D43" s="1233">
        <v>0</v>
      </c>
      <c r="E43" s="1235">
        <f>B43+C43+D43</f>
        <v>1978369</v>
      </c>
      <c r="F43" s="1233">
        <v>1816735</v>
      </c>
      <c r="G43" s="1233">
        <v>161634</v>
      </c>
      <c r="H43" s="1233">
        <f t="shared" ref="H43:H45" si="9">G43+F43</f>
        <v>1978369</v>
      </c>
      <c r="I43" s="1233">
        <f t="shared" si="8"/>
        <v>0</v>
      </c>
      <c r="J43" s="1233">
        <v>521986</v>
      </c>
      <c r="O43" s="102"/>
    </row>
    <row r="44" spans="1:15" s="101" customFormat="1" ht="20">
      <c r="A44" s="1237" t="s">
        <v>442</v>
      </c>
      <c r="B44" s="1233">
        <v>0</v>
      </c>
      <c r="C44" s="1233">
        <v>-317712</v>
      </c>
      <c r="D44" s="1233">
        <v>0</v>
      </c>
      <c r="E44" s="1235">
        <f>B44+C44+D44</f>
        <v>-317712</v>
      </c>
      <c r="F44" s="1233">
        <v>-350000</v>
      </c>
      <c r="G44" s="1233">
        <v>32288</v>
      </c>
      <c r="H44" s="1233">
        <f t="shared" si="9"/>
        <v>-317712</v>
      </c>
      <c r="I44" s="1233">
        <f t="shared" si="8"/>
        <v>0</v>
      </c>
      <c r="J44" s="1233">
        <v>-534673</v>
      </c>
      <c r="O44" s="102"/>
    </row>
    <row r="45" spans="1:15" s="101" customFormat="1" ht="20">
      <c r="A45" s="1237" t="s">
        <v>443</v>
      </c>
      <c r="B45" s="1233">
        <v>0</v>
      </c>
      <c r="C45" s="1233">
        <v>548254</v>
      </c>
      <c r="D45" s="1233">
        <v>0</v>
      </c>
      <c r="E45" s="1235">
        <f>B45+C45+D45</f>
        <v>548254</v>
      </c>
      <c r="F45" s="1233">
        <v>300000</v>
      </c>
      <c r="G45" s="1233">
        <v>248254</v>
      </c>
      <c r="H45" s="1233">
        <f t="shared" si="9"/>
        <v>548254</v>
      </c>
      <c r="I45" s="1233">
        <f t="shared" si="8"/>
        <v>0</v>
      </c>
      <c r="J45" s="1233">
        <v>118890</v>
      </c>
      <c r="O45" s="102"/>
    </row>
    <row r="46" spans="1:15" s="101" customFormat="1" ht="10.5">
      <c r="A46" s="1242" t="s">
        <v>444</v>
      </c>
      <c r="B46" s="1243">
        <f>SUM(B42:B45)</f>
        <v>0</v>
      </c>
      <c r="C46" s="1243">
        <f>SUM(C42:C45)</f>
        <v>2062163</v>
      </c>
      <c r="D46" s="1243">
        <f t="shared" ref="D46" si="10">SUM(D42:D45)</f>
        <v>0</v>
      </c>
      <c r="E46" s="1243">
        <f>SUM(E42:E45)</f>
        <v>2062163</v>
      </c>
      <c r="F46" s="1243">
        <f>SUM(F42:F45)</f>
        <v>2719285</v>
      </c>
      <c r="G46" s="1243"/>
      <c r="H46" s="1243">
        <f>SUM(H42:H45)</f>
        <v>2719285</v>
      </c>
      <c r="I46" s="1243">
        <f>SUM(I42:I45)</f>
        <v>657122</v>
      </c>
      <c r="J46" s="1243">
        <f>SUM(J42:J45)</f>
        <v>59831</v>
      </c>
      <c r="O46" s="102"/>
    </row>
    <row r="47" spans="1:15" s="101" customFormat="1" ht="10.5">
      <c r="A47" s="1244"/>
      <c r="B47" s="1245"/>
      <c r="C47" s="1245"/>
      <c r="D47" s="1245"/>
      <c r="E47" s="1245"/>
      <c r="F47" s="1246"/>
      <c r="G47" s="1246"/>
      <c r="H47" s="1246"/>
      <c r="I47" s="1247"/>
      <c r="J47" s="1248"/>
      <c r="O47" s="102"/>
    </row>
    <row r="48" spans="1:15" s="101" customFormat="1" ht="10.5">
      <c r="A48" s="1242" t="s">
        <v>445</v>
      </c>
      <c r="B48" s="1243">
        <f>SUM(B35+B46)</f>
        <v>1848240</v>
      </c>
      <c r="C48" s="1243">
        <f t="shared" ref="C48:J48" si="11">SUM(C35+C46)</f>
        <v>41658853</v>
      </c>
      <c r="D48" s="1243">
        <f t="shared" si="11"/>
        <v>-1267178</v>
      </c>
      <c r="E48" s="1243">
        <f t="shared" si="11"/>
        <v>42239915</v>
      </c>
      <c r="F48" s="1243">
        <f>SUM(F35+F46)</f>
        <v>43975932</v>
      </c>
      <c r="G48" s="1243"/>
      <c r="H48" s="1243">
        <v>43975932</v>
      </c>
      <c r="I48" s="1243">
        <f t="shared" si="11"/>
        <v>1736017</v>
      </c>
      <c r="J48" s="1249">
        <f t="shared" si="11"/>
        <v>36766869</v>
      </c>
      <c r="O48" s="102"/>
    </row>
    <row r="49" spans="1:15" s="101" customFormat="1">
      <c r="O49" s="102"/>
    </row>
    <row r="50" spans="1:15" s="101" customFormat="1" ht="10.5">
      <c r="A50" s="109"/>
      <c r="B50" s="109"/>
      <c r="C50" s="109"/>
      <c r="D50" s="110"/>
      <c r="E50" s="110"/>
      <c r="F50" s="111"/>
      <c r="G50" s="111"/>
      <c r="H50" s="111"/>
      <c r="I50" s="112"/>
      <c r="J50" s="111"/>
      <c r="O50" s="102"/>
    </row>
  </sheetData>
  <mergeCells count="2">
    <mergeCell ref="A5:I5"/>
    <mergeCell ref="A39:I39"/>
  </mergeCells>
  <phoneticPr fontId="58" type="noConversion"/>
  <pageMargins left="0.15748031496062992" right="0.15748031496062992" top="0.39370078740157483" bottom="0.39370078740157483" header="0.51181102362204722" footer="0.51181102362204722"/>
  <pageSetup paperSize="9" scale="59" fitToHeight="0" orientation="portrait" r:id="rId1"/>
  <headerFooter alignWithMargins="0"/>
  <ignoredErrors>
    <ignoredError sqref="H7:I7 I41 B41:F41 B7:D7 J7 J41 F7 E7 G7 G41:H41"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C8AEF-8922-4840-ABC0-272D0CAB4FAC}">
  <dimension ref="A1:R19"/>
  <sheetViews>
    <sheetView workbookViewId="0">
      <selection activeCell="A3" sqref="A3"/>
    </sheetView>
  </sheetViews>
  <sheetFormatPr defaultColWidth="9.453125" defaultRowHeight="14.5"/>
  <cols>
    <col min="1" max="1" width="16.1796875" style="105" customWidth="1"/>
    <col min="2" max="2" width="14.54296875" style="105" customWidth="1"/>
    <col min="3" max="3" width="12" style="105" customWidth="1"/>
    <col min="4" max="4" width="11.7265625" style="105" customWidth="1"/>
    <col min="5" max="6" width="10" style="105" bestFit="1" customWidth="1"/>
    <col min="7" max="7" width="10.26953125" style="105" customWidth="1"/>
    <col min="8" max="8" width="10" style="105" bestFit="1" customWidth="1"/>
    <col min="9" max="9" width="9.26953125" style="105" bestFit="1" customWidth="1"/>
    <col min="10" max="10" width="10" style="105" bestFit="1" customWidth="1"/>
    <col min="11" max="16384" width="9.453125" style="105"/>
  </cols>
  <sheetData>
    <row r="1" spans="1:18" ht="18">
      <c r="A1" s="15" t="s">
        <v>15</v>
      </c>
      <c r="M1" s="544" t="s">
        <v>446</v>
      </c>
    </row>
    <row r="2" spans="1:18" ht="18">
      <c r="A2" s="15" t="s">
        <v>372</v>
      </c>
    </row>
    <row r="3" spans="1:18" ht="15.5">
      <c r="A3" s="1602" t="s">
        <v>447</v>
      </c>
      <c r="B3" s="85"/>
      <c r="C3" s="85"/>
      <c r="D3" s="114"/>
      <c r="E3" s="110"/>
      <c r="F3" s="111"/>
      <c r="G3" s="111"/>
      <c r="H3" s="111"/>
      <c r="I3" s="112"/>
      <c r="J3" s="111"/>
    </row>
    <row r="4" spans="1:18">
      <c r="A4" s="106"/>
      <c r="B4" s="106"/>
      <c r="C4" s="106"/>
      <c r="D4" s="114"/>
      <c r="E4" s="110"/>
      <c r="F4" s="111"/>
      <c r="G4" s="111"/>
      <c r="H4" s="111"/>
      <c r="I4" s="112"/>
      <c r="J4" s="111"/>
    </row>
    <row r="5" spans="1:18">
      <c r="A5" s="1728" t="s">
        <v>101</v>
      </c>
      <c r="B5" s="1729" t="s">
        <v>448</v>
      </c>
      <c r="C5" s="1729"/>
      <c r="D5" s="1729"/>
      <c r="E5" s="1729"/>
      <c r="F5" s="1729"/>
      <c r="G5" s="1729"/>
      <c r="H5" s="1729"/>
      <c r="I5" s="1255"/>
      <c r="J5" s="1256" t="s">
        <v>102</v>
      </c>
    </row>
    <row r="6" spans="1:18" ht="81.650000000000006" customHeight="1">
      <c r="A6" s="1257" t="s">
        <v>449</v>
      </c>
      <c r="B6" s="1258" t="s">
        <v>397</v>
      </c>
      <c r="C6" s="1258" t="s">
        <v>398</v>
      </c>
      <c r="D6" s="1258" t="s">
        <v>399</v>
      </c>
      <c r="E6" s="1258" t="s">
        <v>450</v>
      </c>
      <c r="F6" s="1258" t="s">
        <v>451</v>
      </c>
      <c r="G6" s="1258" t="s">
        <v>402</v>
      </c>
      <c r="H6" s="1258" t="s">
        <v>452</v>
      </c>
      <c r="I6" s="1259" t="s">
        <v>439</v>
      </c>
      <c r="J6" s="1258" t="s">
        <v>453</v>
      </c>
    </row>
    <row r="7" spans="1:18" s="115" customFormat="1" ht="26">
      <c r="A7" s="1260" t="s">
        <v>454</v>
      </c>
      <c r="B7" s="1261" t="s">
        <v>142</v>
      </c>
      <c r="C7" s="1261" t="s">
        <v>142</v>
      </c>
      <c r="D7" s="1261" t="s">
        <v>142</v>
      </c>
      <c r="E7" s="1261" t="s">
        <v>142</v>
      </c>
      <c r="F7" s="1261" t="s">
        <v>142</v>
      </c>
      <c r="G7" s="1261" t="s">
        <v>142</v>
      </c>
      <c r="H7" s="1261" t="s">
        <v>142</v>
      </c>
      <c r="I7" s="1261" t="s">
        <v>142</v>
      </c>
      <c r="J7" s="1261" t="s">
        <v>142</v>
      </c>
    </row>
    <row r="8" spans="1:18" ht="41.5">
      <c r="A8" s="285" t="s">
        <v>455</v>
      </c>
      <c r="B8" s="211">
        <v>0</v>
      </c>
      <c r="C8" s="286">
        <v>7679950</v>
      </c>
      <c r="D8" s="286">
        <v>0</v>
      </c>
      <c r="E8" s="287">
        <f t="shared" ref="E8:E17" si="0">B8+C8+D8</f>
        <v>7679950</v>
      </c>
      <c r="F8" s="286">
        <v>7780530</v>
      </c>
      <c r="G8" s="286">
        <v>-100580</v>
      </c>
      <c r="H8" s="286">
        <f>G8+F8</f>
        <v>7679950</v>
      </c>
      <c r="I8" s="286">
        <f>H8-E8</f>
        <v>0</v>
      </c>
      <c r="J8" s="286">
        <v>6848790</v>
      </c>
      <c r="N8" s="116"/>
    </row>
    <row r="9" spans="1:18" ht="31.5">
      <c r="A9" s="285" t="s">
        <v>456</v>
      </c>
      <c r="B9" s="211">
        <v>0</v>
      </c>
      <c r="C9" s="286">
        <v>2921672</v>
      </c>
      <c r="D9" s="286">
        <v>0</v>
      </c>
      <c r="E9" s="287">
        <f t="shared" si="0"/>
        <v>2921672</v>
      </c>
      <c r="F9" s="286">
        <v>2800577</v>
      </c>
      <c r="G9" s="286">
        <v>121095</v>
      </c>
      <c r="H9" s="286">
        <f t="shared" ref="H9:H17" si="1">G9+F9</f>
        <v>2921672</v>
      </c>
      <c r="I9" s="286">
        <f>H9-E9</f>
        <v>0</v>
      </c>
      <c r="J9" s="286">
        <v>2441692</v>
      </c>
    </row>
    <row r="10" spans="1:18" ht="40">
      <c r="A10" s="288" t="s">
        <v>457</v>
      </c>
      <c r="B10" s="211">
        <v>0</v>
      </c>
      <c r="C10" s="286">
        <v>0</v>
      </c>
      <c r="D10" s="212">
        <v>-61162</v>
      </c>
      <c r="E10" s="287">
        <f t="shared" si="0"/>
        <v>-61162</v>
      </c>
      <c r="F10" s="286">
        <v>-40700</v>
      </c>
      <c r="G10" s="286">
        <v>-20462</v>
      </c>
      <c r="H10" s="286">
        <f t="shared" si="1"/>
        <v>-61162</v>
      </c>
      <c r="I10" s="286">
        <f>H10-E10</f>
        <v>0</v>
      </c>
      <c r="J10" s="286">
        <v>-39933</v>
      </c>
    </row>
    <row r="11" spans="1:18" ht="40">
      <c r="A11" s="288" t="s">
        <v>458</v>
      </c>
      <c r="B11" s="211">
        <v>0</v>
      </c>
      <c r="C11" s="286">
        <v>0</v>
      </c>
      <c r="D11" s="286">
        <v>0</v>
      </c>
      <c r="E11" s="287">
        <f t="shared" si="0"/>
        <v>0</v>
      </c>
      <c r="F11" s="286">
        <v>2500</v>
      </c>
      <c r="G11" s="286">
        <v>-2178</v>
      </c>
      <c r="H11" s="286">
        <f t="shared" si="1"/>
        <v>322</v>
      </c>
      <c r="I11" s="286">
        <f t="shared" ref="I11:I16" si="2">H11-E11</f>
        <v>322</v>
      </c>
      <c r="J11" s="286">
        <v>0</v>
      </c>
      <c r="R11" s="545"/>
    </row>
    <row r="12" spans="1:18" ht="40">
      <c r="A12" s="288" t="s">
        <v>416</v>
      </c>
      <c r="B12" s="211">
        <v>0</v>
      </c>
      <c r="C12" s="286">
        <v>1051694</v>
      </c>
      <c r="D12" s="286">
        <v>0</v>
      </c>
      <c r="E12" s="287">
        <f t="shared" si="0"/>
        <v>1051694</v>
      </c>
      <c r="F12" s="286">
        <v>1050100</v>
      </c>
      <c r="G12" s="286">
        <v>1594</v>
      </c>
      <c r="H12" s="286">
        <f t="shared" si="1"/>
        <v>1051694</v>
      </c>
      <c r="I12" s="286">
        <f t="shared" si="2"/>
        <v>0</v>
      </c>
      <c r="J12" s="286">
        <v>967940</v>
      </c>
      <c r="R12" s="545"/>
    </row>
    <row r="13" spans="1:18" ht="30">
      <c r="A13" s="288" t="s">
        <v>459</v>
      </c>
      <c r="B13" s="211">
        <v>0</v>
      </c>
      <c r="C13" s="286">
        <v>0</v>
      </c>
      <c r="D13" s="286">
        <v>0</v>
      </c>
      <c r="E13" s="287">
        <f t="shared" si="0"/>
        <v>0</v>
      </c>
      <c r="F13" s="286">
        <v>0</v>
      </c>
      <c r="G13" s="286">
        <v>0</v>
      </c>
      <c r="H13" s="286">
        <f t="shared" si="1"/>
        <v>0</v>
      </c>
      <c r="I13" s="286">
        <f t="shared" si="2"/>
        <v>0</v>
      </c>
      <c r="J13" s="286">
        <v>1938</v>
      </c>
      <c r="R13" s="545"/>
    </row>
    <row r="14" spans="1:18" ht="20">
      <c r="A14" s="288" t="s">
        <v>460</v>
      </c>
      <c r="B14" s="211">
        <v>0</v>
      </c>
      <c r="C14" s="286">
        <v>28970</v>
      </c>
      <c r="D14" s="286">
        <v>0</v>
      </c>
      <c r="E14" s="287">
        <f t="shared" si="0"/>
        <v>28970</v>
      </c>
      <c r="F14" s="286">
        <v>29890</v>
      </c>
      <c r="G14" s="286">
        <v>0</v>
      </c>
      <c r="H14" s="286">
        <f t="shared" si="1"/>
        <v>29890</v>
      </c>
      <c r="I14" s="286">
        <f t="shared" si="2"/>
        <v>920</v>
      </c>
      <c r="J14" s="286">
        <v>22684</v>
      </c>
      <c r="R14" s="545"/>
    </row>
    <row r="15" spans="1:18">
      <c r="A15" s="288" t="s">
        <v>461</v>
      </c>
      <c r="B15" s="211">
        <v>0</v>
      </c>
      <c r="C15" s="286">
        <v>18299</v>
      </c>
      <c r="D15" s="286">
        <v>-15200</v>
      </c>
      <c r="E15" s="287">
        <f t="shared" si="0"/>
        <v>3099</v>
      </c>
      <c r="F15" s="286">
        <v>2568</v>
      </c>
      <c r="G15" s="286">
        <v>531</v>
      </c>
      <c r="H15" s="286">
        <f t="shared" si="1"/>
        <v>3099</v>
      </c>
      <c r="I15" s="286">
        <f t="shared" si="2"/>
        <v>0</v>
      </c>
      <c r="J15" s="286">
        <v>2796</v>
      </c>
      <c r="R15" s="545"/>
    </row>
    <row r="16" spans="1:18" ht="20">
      <c r="A16" s="288" t="s">
        <v>426</v>
      </c>
      <c r="B16" s="211">
        <v>0</v>
      </c>
      <c r="C16" s="286">
        <v>75898</v>
      </c>
      <c r="D16" s="286">
        <v>0</v>
      </c>
      <c r="E16" s="287">
        <f t="shared" si="0"/>
        <v>75898</v>
      </c>
      <c r="F16" s="286">
        <v>84330</v>
      </c>
      <c r="G16" s="286"/>
      <c r="H16" s="286">
        <f t="shared" si="1"/>
        <v>84330</v>
      </c>
      <c r="I16" s="286">
        <f t="shared" si="2"/>
        <v>8432</v>
      </c>
      <c r="J16" s="286">
        <v>67950</v>
      </c>
      <c r="R16" s="545"/>
    </row>
    <row r="17" spans="1:18" ht="20">
      <c r="A17" s="288" t="s">
        <v>428</v>
      </c>
      <c r="B17" s="211">
        <v>0</v>
      </c>
      <c r="C17" s="286">
        <v>6600</v>
      </c>
      <c r="D17" s="286">
        <v>0</v>
      </c>
      <c r="E17" s="287">
        <f t="shared" si="0"/>
        <v>6600</v>
      </c>
      <c r="F17" s="286">
        <v>6600</v>
      </c>
      <c r="G17" s="286"/>
      <c r="H17" s="286">
        <f t="shared" si="1"/>
        <v>6600</v>
      </c>
      <c r="I17" s="286">
        <f>H17-E17</f>
        <v>0</v>
      </c>
      <c r="J17" s="286">
        <v>0</v>
      </c>
      <c r="R17" s="545"/>
    </row>
    <row r="18" spans="1:18">
      <c r="A18" s="289" t="s">
        <v>462</v>
      </c>
      <c r="B18" s="284">
        <f>SUM(B8:B17)</f>
        <v>0</v>
      </c>
      <c r="C18" s="290">
        <f t="shared" ref="C18:J18" si="3">SUM(C8:C17)</f>
        <v>11783083</v>
      </c>
      <c r="D18" s="290">
        <f t="shared" si="3"/>
        <v>-76362</v>
      </c>
      <c r="E18" s="290">
        <f t="shared" si="3"/>
        <v>11706721</v>
      </c>
      <c r="F18" s="291">
        <f>SUM(F8:F17)</f>
        <v>11716395</v>
      </c>
      <c r="G18" s="291"/>
      <c r="H18" s="291">
        <v>11716395</v>
      </c>
      <c r="I18" s="290">
        <f t="shared" si="3"/>
        <v>9674</v>
      </c>
      <c r="J18" s="292">
        <f t="shared" si="3"/>
        <v>10313857</v>
      </c>
    </row>
    <row r="19" spans="1:18">
      <c r="A19" s="113"/>
    </row>
  </sheetData>
  <mergeCells count="1">
    <mergeCell ref="A5:H5"/>
  </mergeCells>
  <pageMargins left="0.7" right="0.7" top="0.75" bottom="0.75" header="0.3" footer="0.3"/>
  <pageSetup paperSize="9" orientation="portrait" r:id="rId1"/>
  <ignoredErrors>
    <ignoredError sqref="I7:J7 B7:F7 G7:H7"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4ED30-49C7-41A7-9CBF-B9D2036ACFBB}">
  <sheetPr>
    <pageSetUpPr fitToPage="1"/>
  </sheetPr>
  <dimension ref="A1:L80"/>
  <sheetViews>
    <sheetView zoomScaleNormal="100" workbookViewId="0">
      <selection activeCell="A3" sqref="A3"/>
    </sheetView>
  </sheetViews>
  <sheetFormatPr defaultColWidth="9.453125" defaultRowHeight="12.5"/>
  <cols>
    <col min="1" max="1" width="76.7265625" style="119" customWidth="1"/>
    <col min="2" max="2" width="10" style="117" customWidth="1"/>
    <col min="3" max="3" width="11.54296875" style="118" customWidth="1"/>
    <col min="4" max="4" width="11.453125" style="118" customWidth="1"/>
    <col min="5" max="5" width="12.54296875" style="119" customWidth="1"/>
    <col min="6" max="6" width="18.453125" style="119" customWidth="1"/>
    <col min="7" max="16384" width="9.453125" style="119"/>
  </cols>
  <sheetData>
    <row r="1" spans="1:12" ht="18">
      <c r="A1" s="15" t="s">
        <v>15</v>
      </c>
      <c r="G1" s="544"/>
    </row>
    <row r="2" spans="1:12" s="104" customFormat="1" ht="20.25" customHeight="1">
      <c r="A2" s="15" t="s">
        <v>372</v>
      </c>
      <c r="B2" s="103"/>
      <c r="F2" s="105"/>
    </row>
    <row r="3" spans="1:12" s="104" customFormat="1" ht="15.5">
      <c r="A3" s="1602" t="s">
        <v>463</v>
      </c>
      <c r="B3" s="85"/>
      <c r="C3" s="85"/>
      <c r="D3" s="114"/>
      <c r="E3" s="110"/>
    </row>
    <row r="4" spans="1:12">
      <c r="A4" s="120"/>
      <c r="B4" s="121"/>
      <c r="C4" s="122"/>
      <c r="D4" s="123"/>
      <c r="E4" s="104"/>
      <c r="F4" s="104"/>
    </row>
    <row r="5" spans="1:12" ht="13">
      <c r="A5" s="1262"/>
      <c r="B5" s="1303"/>
      <c r="C5" s="1300" t="s">
        <v>101</v>
      </c>
      <c r="D5" s="1263" t="s">
        <v>102</v>
      </c>
      <c r="E5" s="104"/>
      <c r="F5" s="104"/>
      <c r="G5" s="104"/>
      <c r="H5" s="104"/>
      <c r="I5" s="104"/>
      <c r="J5" s="104"/>
      <c r="K5" s="104"/>
      <c r="L5" s="104"/>
    </row>
    <row r="6" spans="1:12" ht="13">
      <c r="A6" s="1264"/>
      <c r="B6" s="1304"/>
      <c r="C6" s="1301" t="s">
        <v>374</v>
      </c>
      <c r="D6" s="1265" t="s">
        <v>374</v>
      </c>
      <c r="E6" s="104"/>
      <c r="F6" s="104"/>
    </row>
    <row r="7" spans="1:12" ht="13">
      <c r="A7" s="1264"/>
      <c r="B7" s="1305" t="s">
        <v>378</v>
      </c>
      <c r="C7" s="1302" t="s">
        <v>142</v>
      </c>
      <c r="D7" s="1265" t="s">
        <v>142</v>
      </c>
      <c r="E7" s="104"/>
      <c r="F7" s="104"/>
    </row>
    <row r="8" spans="1:12" ht="13">
      <c r="A8" s="1266" t="s">
        <v>445</v>
      </c>
      <c r="B8" s="1278" t="s">
        <v>383</v>
      </c>
      <c r="C8" s="1279">
        <v>42239915</v>
      </c>
      <c r="D8" s="1277">
        <v>36766869</v>
      </c>
      <c r="E8" s="124"/>
      <c r="F8" s="104"/>
    </row>
    <row r="9" spans="1:12" ht="13">
      <c r="A9" s="1268" t="s">
        <v>464</v>
      </c>
      <c r="B9" s="1269"/>
      <c r="C9" s="1270">
        <v>-54998</v>
      </c>
      <c r="D9" s="1271">
        <v>-86082</v>
      </c>
      <c r="E9" s="124"/>
      <c r="F9" s="104"/>
    </row>
    <row r="10" spans="1:12" ht="37.5">
      <c r="A10" s="1268" t="s">
        <v>465</v>
      </c>
      <c r="B10" s="1269"/>
      <c r="C10" s="1267">
        <v>76528</v>
      </c>
      <c r="D10" s="1271">
        <v>142347</v>
      </c>
      <c r="E10" s="124"/>
      <c r="F10" s="104"/>
    </row>
    <row r="11" spans="1:12" ht="13">
      <c r="A11" s="1268" t="s">
        <v>1411</v>
      </c>
      <c r="B11" s="1272" t="s">
        <v>466</v>
      </c>
      <c r="C11" s="1270">
        <v>-56277</v>
      </c>
      <c r="D11" s="1271">
        <v>-45425</v>
      </c>
      <c r="E11" s="124"/>
      <c r="F11" s="104"/>
    </row>
    <row r="12" spans="1:12">
      <c r="A12" s="1268" t="s">
        <v>467</v>
      </c>
      <c r="B12" s="1269"/>
      <c r="C12" s="1267">
        <v>-33738</v>
      </c>
      <c r="D12" s="1271">
        <v>0</v>
      </c>
      <c r="E12" s="104"/>
      <c r="F12" s="104"/>
    </row>
    <row r="13" spans="1:12" ht="25">
      <c r="A13" s="1268" t="s">
        <v>468</v>
      </c>
      <c r="B13" s="1269"/>
      <c r="C13" s="1270">
        <v>48121</v>
      </c>
      <c r="D13" s="1271">
        <v>-120037</v>
      </c>
      <c r="E13" s="104"/>
      <c r="F13" s="104"/>
    </row>
    <row r="14" spans="1:12" ht="25">
      <c r="A14" s="1268" t="s">
        <v>469</v>
      </c>
      <c r="B14" s="1269" t="s">
        <v>470</v>
      </c>
      <c r="C14" s="1270">
        <v>-687076</v>
      </c>
      <c r="D14" s="1271">
        <v>-309243</v>
      </c>
      <c r="E14" s="104"/>
      <c r="F14" s="104"/>
    </row>
    <row r="15" spans="1:12" ht="25">
      <c r="A15" s="1268" t="s">
        <v>471</v>
      </c>
      <c r="B15" s="1273"/>
      <c r="C15" s="1270">
        <v>-15200</v>
      </c>
      <c r="D15" s="1274">
        <v>-9404</v>
      </c>
      <c r="E15" s="104"/>
      <c r="F15" s="104"/>
    </row>
    <row r="16" spans="1:12" ht="25">
      <c r="A16" s="1268" t="s">
        <v>472</v>
      </c>
      <c r="B16" s="1269"/>
      <c r="C16" s="1270">
        <v>930312</v>
      </c>
      <c r="D16" s="1271">
        <v>823939</v>
      </c>
      <c r="E16" s="104"/>
      <c r="F16" s="104"/>
    </row>
    <row r="17" spans="1:6" ht="20.25" customHeight="1">
      <c r="A17" s="1275" t="s">
        <v>473</v>
      </c>
      <c r="B17" s="1276" t="s">
        <v>474</v>
      </c>
      <c r="C17" s="1194">
        <f>SUM(C8:C16)</f>
        <v>42447587</v>
      </c>
      <c r="D17" s="1277">
        <f>SUM(D8:D16)</f>
        <v>37162964</v>
      </c>
      <c r="E17" s="104"/>
      <c r="F17" s="104"/>
    </row>
    <row r="18" spans="1:6">
      <c r="B18" s="125"/>
      <c r="C18" s="442"/>
      <c r="D18" s="443"/>
      <c r="E18" s="104"/>
      <c r="F18" s="104"/>
    </row>
    <row r="19" spans="1:6" ht="24" customHeight="1">
      <c r="A19" s="1730" t="s">
        <v>475</v>
      </c>
      <c r="B19" s="1730"/>
      <c r="C19" s="1730"/>
      <c r="D19" s="1730"/>
      <c r="E19" s="104"/>
      <c r="F19" s="104"/>
    </row>
    <row r="20" spans="1:6" ht="23.9" customHeight="1">
      <c r="B20" s="125"/>
      <c r="C20" s="126"/>
      <c r="D20" s="126"/>
      <c r="E20" s="104"/>
      <c r="F20" s="104"/>
    </row>
    <row r="21" spans="1:6">
      <c r="A21" s="104"/>
      <c r="B21" s="125"/>
      <c r="C21" s="126"/>
      <c r="D21" s="126"/>
      <c r="E21" s="104"/>
      <c r="F21" s="104"/>
    </row>
    <row r="22" spans="1:6" ht="14.5">
      <c r="A22" s="105"/>
      <c r="B22" s="105"/>
      <c r="C22" s="126"/>
      <c r="D22" s="126"/>
      <c r="E22" s="104"/>
      <c r="F22" s="104"/>
    </row>
    <row r="23" spans="1:6">
      <c r="B23" s="125"/>
      <c r="C23" s="126"/>
      <c r="D23" s="126"/>
      <c r="E23" s="104"/>
      <c r="F23" s="104"/>
    </row>
    <row r="24" spans="1:6" ht="14.5">
      <c r="A24" s="105"/>
      <c r="B24" s="125"/>
      <c r="C24" s="126"/>
      <c r="D24" s="126"/>
      <c r="E24" s="104"/>
      <c r="F24" s="104"/>
    </row>
    <row r="25" spans="1:6" ht="14.5">
      <c r="A25" s="105"/>
      <c r="B25" s="125"/>
      <c r="C25" s="126"/>
      <c r="D25" s="126"/>
      <c r="E25" s="104"/>
      <c r="F25" s="104"/>
    </row>
    <row r="26" spans="1:6" ht="14.5">
      <c r="A26" s="105"/>
      <c r="B26" s="125"/>
      <c r="C26" s="126"/>
      <c r="D26" s="126"/>
      <c r="E26" s="104"/>
      <c r="F26" s="104"/>
    </row>
    <row r="27" spans="1:6" ht="14.5">
      <c r="A27" s="105"/>
      <c r="B27" s="125"/>
      <c r="C27" s="126"/>
      <c r="D27" s="126"/>
      <c r="E27" s="104"/>
      <c r="F27" s="104"/>
    </row>
    <row r="28" spans="1:6" ht="14.5">
      <c r="A28" s="105"/>
      <c r="B28" s="125"/>
      <c r="C28" s="126"/>
      <c r="D28" s="126"/>
      <c r="E28" s="104"/>
      <c r="F28" s="104"/>
    </row>
    <row r="29" spans="1:6">
      <c r="A29" s="104"/>
      <c r="B29" s="125"/>
      <c r="C29" s="126"/>
      <c r="D29" s="126"/>
      <c r="E29" s="104"/>
      <c r="F29" s="104"/>
    </row>
    <row r="30" spans="1:6">
      <c r="A30" s="104"/>
      <c r="B30" s="125"/>
      <c r="C30" s="126"/>
      <c r="D30" s="126"/>
      <c r="E30" s="104"/>
      <c r="F30" s="104"/>
    </row>
    <row r="31" spans="1:6">
      <c r="A31" s="104"/>
      <c r="B31" s="125"/>
      <c r="C31" s="126"/>
      <c r="D31" s="126"/>
      <c r="E31" s="104"/>
      <c r="F31" s="104"/>
    </row>
    <row r="32" spans="1:6">
      <c r="A32" s="104"/>
      <c r="B32" s="125"/>
      <c r="C32" s="126"/>
      <c r="D32" s="126"/>
      <c r="E32" s="104"/>
      <c r="F32" s="104"/>
    </row>
    <row r="33" spans="1:6">
      <c r="A33" s="104"/>
      <c r="B33" s="125"/>
      <c r="C33" s="126"/>
      <c r="D33" s="126"/>
      <c r="E33" s="104"/>
      <c r="F33" s="104"/>
    </row>
    <row r="34" spans="1:6">
      <c r="A34" s="104"/>
      <c r="B34" s="125"/>
      <c r="C34" s="126"/>
      <c r="D34" s="126"/>
      <c r="E34" s="104"/>
      <c r="F34" s="104"/>
    </row>
    <row r="35" spans="1:6">
      <c r="A35" s="104"/>
      <c r="B35" s="125"/>
      <c r="C35" s="126"/>
      <c r="D35" s="126"/>
      <c r="E35" s="104"/>
      <c r="F35" s="104"/>
    </row>
    <row r="80" spans="2:3">
      <c r="B80" s="127"/>
      <c r="C80" s="128"/>
    </row>
  </sheetData>
  <mergeCells count="1">
    <mergeCell ref="A19:D19"/>
  </mergeCells>
  <pageMargins left="0.15748031496062992" right="0.15748031496062992" top="0.39370078740157483" bottom="0.39370078740157483" header="0.51181102362204722" footer="0.51181102362204722"/>
  <pageSetup paperSize="9" scale="72" fitToHeight="0" orientation="landscape" r:id="rId1"/>
  <headerFooter alignWithMargins="0"/>
  <ignoredErrors>
    <ignoredError sqref="C7:D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08E69-6E36-40F9-82A2-29BB32347D25}">
  <sheetPr>
    <pageSetUpPr fitToPage="1"/>
  </sheetPr>
  <dimension ref="A1:H23"/>
  <sheetViews>
    <sheetView showZeros="0" zoomScaleNormal="100" workbookViewId="0">
      <selection activeCell="A3" sqref="A3"/>
    </sheetView>
  </sheetViews>
  <sheetFormatPr defaultColWidth="9.453125" defaultRowHeight="12.5"/>
  <cols>
    <col min="1" max="1" width="41.453125" style="129" customWidth="1"/>
    <col min="2" max="2" width="9.453125" style="129"/>
    <col min="3" max="3" width="10.453125" style="130" bestFit="1" customWidth="1"/>
    <col min="4" max="4" width="11.54296875" style="130" customWidth="1"/>
    <col min="5" max="5" width="16.54296875" style="130" customWidth="1"/>
    <col min="6" max="16384" width="9.453125" style="129"/>
  </cols>
  <sheetData>
    <row r="1" spans="1:8" ht="18">
      <c r="A1" s="15" t="s">
        <v>15</v>
      </c>
      <c r="H1" s="544"/>
    </row>
    <row r="2" spans="1:8" ht="18">
      <c r="A2" s="15" t="s">
        <v>372</v>
      </c>
    </row>
    <row r="3" spans="1:8" ht="18">
      <c r="A3" s="1602" t="s">
        <v>476</v>
      </c>
      <c r="B3" s="85"/>
      <c r="C3" s="85"/>
      <c r="D3" s="114"/>
      <c r="E3" s="84"/>
      <c r="H3" s="131"/>
    </row>
    <row r="4" spans="1:8" s="132" customFormat="1" ht="11.5">
      <c r="C4" s="133"/>
      <c r="D4" s="133"/>
      <c r="E4" s="133"/>
    </row>
    <row r="5" spans="1:8" s="132" customFormat="1" ht="57" customHeight="1">
      <c r="A5" s="1262"/>
      <c r="B5" s="1306"/>
      <c r="C5" s="1282" t="s">
        <v>374</v>
      </c>
      <c r="D5" s="1306" t="s">
        <v>376</v>
      </c>
      <c r="E5" s="1307" t="s">
        <v>477</v>
      </c>
    </row>
    <row r="6" spans="1:8" s="132" customFormat="1" ht="13">
      <c r="A6" s="1283"/>
      <c r="B6" s="1305" t="s">
        <v>378</v>
      </c>
      <c r="C6" s="1284" t="s">
        <v>142</v>
      </c>
      <c r="D6" s="1302" t="s">
        <v>142</v>
      </c>
      <c r="E6" s="1308" t="s">
        <v>142</v>
      </c>
    </row>
    <row r="7" spans="1:8" s="132" customFormat="1" ht="13.5" customHeight="1">
      <c r="A7" s="1285" t="s">
        <v>478</v>
      </c>
      <c r="B7" s="1280" t="s">
        <v>383</v>
      </c>
      <c r="C7" s="1309">
        <v>42239915</v>
      </c>
      <c r="D7" s="1281">
        <v>43975932</v>
      </c>
      <c r="E7" s="1287">
        <f>D7-C7</f>
        <v>1736017</v>
      </c>
    </row>
    <row r="8" spans="1:8" s="132" customFormat="1">
      <c r="A8" s="1288" t="s">
        <v>479</v>
      </c>
      <c r="B8" s="1289" t="s">
        <v>385</v>
      </c>
      <c r="C8" s="1286">
        <v>11706721</v>
      </c>
      <c r="D8" s="1290">
        <v>11716395</v>
      </c>
      <c r="E8" s="1291">
        <f>D8-C8</f>
        <v>9674</v>
      </c>
    </row>
    <row r="9" spans="1:8" s="132" customFormat="1" ht="5.25" customHeight="1">
      <c r="A9" s="1734"/>
      <c r="B9" s="1735"/>
      <c r="C9" s="1735"/>
      <c r="D9" s="1735"/>
      <c r="E9" s="1736"/>
    </row>
    <row r="10" spans="1:8" s="132" customFormat="1" ht="12" customHeight="1">
      <c r="A10" s="1731" t="s">
        <v>480</v>
      </c>
      <c r="B10" s="1732"/>
      <c r="C10" s="1732"/>
      <c r="D10" s="1732"/>
      <c r="E10" s="1733"/>
    </row>
    <row r="11" spans="1:8" s="132" customFormat="1">
      <c r="A11" s="1288" t="s">
        <v>481</v>
      </c>
      <c r="B11" s="1289"/>
      <c r="C11" s="1291">
        <v>-232083</v>
      </c>
      <c r="D11" s="1290">
        <v>-208133</v>
      </c>
      <c r="E11" s="1291">
        <f>D11-C11</f>
        <v>23950</v>
      </c>
    </row>
    <row r="12" spans="1:8" s="132" customFormat="1" ht="25">
      <c r="A12" s="1288" t="s">
        <v>482</v>
      </c>
      <c r="B12" s="1289"/>
      <c r="C12" s="1291">
        <v>231884</v>
      </c>
      <c r="D12" s="1290">
        <v>204586</v>
      </c>
      <c r="E12" s="1291">
        <f>D12-C12</f>
        <v>-27298</v>
      </c>
    </row>
    <row r="13" spans="1:8" s="132" customFormat="1" ht="14.15" customHeight="1">
      <c r="A13" s="1310" t="s">
        <v>483</v>
      </c>
      <c r="B13" s="1311"/>
      <c r="C13" s="1312"/>
      <c r="D13" s="1313"/>
      <c r="E13" s="1312"/>
    </row>
    <row r="14" spans="1:8" s="132" customFormat="1">
      <c r="A14" s="1288" t="s">
        <v>484</v>
      </c>
      <c r="B14" s="1289"/>
      <c r="C14" s="1286">
        <v>-9374015</v>
      </c>
      <c r="D14" s="1292">
        <v>-11749003</v>
      </c>
      <c r="E14" s="1291">
        <f>D14-C14</f>
        <v>-2374988</v>
      </c>
    </row>
    <row r="15" spans="1:8" s="132" customFormat="1" ht="25">
      <c r="A15" s="1288" t="s">
        <v>485</v>
      </c>
      <c r="B15" s="1289"/>
      <c r="C15" s="1291">
        <v>-1232347</v>
      </c>
      <c r="D15" s="1290">
        <v>-1816735</v>
      </c>
      <c r="E15" s="1291">
        <f>D15-C15</f>
        <v>-584388</v>
      </c>
    </row>
    <row r="16" spans="1:8" s="132" customFormat="1">
      <c r="A16" s="1288" t="s">
        <v>486</v>
      </c>
      <c r="B16" s="1289"/>
      <c r="C16" s="1286">
        <v>-1808286</v>
      </c>
      <c r="D16" s="1290">
        <v>100000</v>
      </c>
      <c r="E16" s="1291">
        <f>D16-C16</f>
        <v>1908286</v>
      </c>
    </row>
    <row r="17" spans="1:5" s="132" customFormat="1" ht="13">
      <c r="A17" s="1731" t="s">
        <v>487</v>
      </c>
      <c r="B17" s="1732"/>
      <c r="C17" s="1732"/>
      <c r="D17" s="1732"/>
      <c r="E17" s="1733"/>
    </row>
    <row r="18" spans="1:5" s="132" customFormat="1" ht="12" customHeight="1">
      <c r="A18" s="1288" t="s">
        <v>488</v>
      </c>
      <c r="B18" s="1289"/>
      <c r="C18" s="1291">
        <v>158741</v>
      </c>
      <c r="D18" s="1290">
        <v>135000</v>
      </c>
      <c r="E18" s="1291">
        <f>D18-C18</f>
        <v>-23741</v>
      </c>
    </row>
    <row r="19" spans="1:5" s="132" customFormat="1">
      <c r="A19" s="1288" t="s">
        <v>489</v>
      </c>
      <c r="B19" s="1289"/>
      <c r="C19" s="1291">
        <v>362332</v>
      </c>
      <c r="D19" s="1290">
        <v>-67417</v>
      </c>
      <c r="E19" s="1291">
        <f>D19-C19</f>
        <v>-429749</v>
      </c>
    </row>
    <row r="20" spans="1:5" s="132" customFormat="1">
      <c r="A20" s="1288" t="s">
        <v>490</v>
      </c>
      <c r="B20" s="1289"/>
      <c r="C20" s="1293">
        <v>-537299</v>
      </c>
      <c r="D20" s="1293">
        <v>903179</v>
      </c>
      <c r="E20" s="1291">
        <f>D20-C20</f>
        <v>1440478</v>
      </c>
    </row>
    <row r="21" spans="1:5" s="132" customFormat="1">
      <c r="A21" s="1288" t="s">
        <v>491</v>
      </c>
      <c r="B21" s="1289"/>
      <c r="C21" s="1294">
        <v>309018</v>
      </c>
      <c r="D21" s="1295">
        <v>350000</v>
      </c>
      <c r="E21" s="1291">
        <f>D21-C21</f>
        <v>40982</v>
      </c>
    </row>
    <row r="22" spans="1:5" s="132" customFormat="1" ht="13">
      <c r="A22" s="1296" t="s">
        <v>390</v>
      </c>
      <c r="B22" s="1297"/>
      <c r="C22" s="1298">
        <f>SUM(C7:C21)</f>
        <v>41824581</v>
      </c>
      <c r="D22" s="1298">
        <f t="shared" ref="D22:E22" si="0">SUM(D7:D21)</f>
        <v>43543804</v>
      </c>
      <c r="E22" s="1299">
        <f t="shared" si="0"/>
        <v>1719223</v>
      </c>
    </row>
    <row r="23" spans="1:5" s="132" customFormat="1" ht="11.5">
      <c r="C23" s="133"/>
      <c r="D23" s="133"/>
      <c r="E23" s="133"/>
    </row>
  </sheetData>
  <mergeCells count="3">
    <mergeCell ref="A17:E17"/>
    <mergeCell ref="A10:E10"/>
    <mergeCell ref="A9:E9"/>
  </mergeCells>
  <pageMargins left="0.75" right="0.75" top="1" bottom="1" header="0.5" footer="0.5"/>
  <pageSetup paperSize="9" scale="78" orientation="landscape" r:id="rId1"/>
  <headerFooter alignWithMargins="0"/>
  <ignoredErrors>
    <ignoredError sqref="C6:E6"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0194B-82B7-4605-87F2-CA1F8AEFA961}">
  <dimension ref="A1:I11"/>
  <sheetViews>
    <sheetView workbookViewId="0">
      <selection activeCell="A3" sqref="A3"/>
    </sheetView>
  </sheetViews>
  <sheetFormatPr defaultColWidth="8.54296875" defaultRowHeight="14.5"/>
  <cols>
    <col min="1" max="1" width="42.453125" style="131" customWidth="1"/>
    <col min="2" max="2" width="11.453125" style="131" customWidth="1"/>
    <col min="3" max="3" width="11.54296875" style="131" customWidth="1"/>
    <col min="4" max="4" width="11.453125" style="131" customWidth="1"/>
    <col min="5" max="5" width="10.453125" style="131" customWidth="1"/>
    <col min="6" max="16384" width="8.54296875" style="131"/>
  </cols>
  <sheetData>
    <row r="1" spans="1:9" ht="18">
      <c r="A1" s="15" t="s">
        <v>15</v>
      </c>
      <c r="I1" s="544"/>
    </row>
    <row r="2" spans="1:9" ht="18">
      <c r="A2" s="15" t="s">
        <v>372</v>
      </c>
    </row>
    <row r="3" spans="1:9" ht="18">
      <c r="A3" s="1602" t="s">
        <v>492</v>
      </c>
      <c r="B3" s="85"/>
      <c r="C3" s="85"/>
      <c r="D3" s="114"/>
      <c r="E3" s="84"/>
      <c r="F3" s="134"/>
      <c r="G3" s="134"/>
    </row>
    <row r="4" spans="1:9">
      <c r="A4" s="134"/>
      <c r="B4" s="134"/>
      <c r="C4" s="134"/>
      <c r="D4" s="134"/>
      <c r="E4" s="134"/>
      <c r="F4" s="134"/>
      <c r="G4" s="134"/>
    </row>
    <row r="5" spans="1:9" ht="14.5" customHeight="1">
      <c r="A5" s="1314"/>
      <c r="B5" s="1737" t="s">
        <v>493</v>
      </c>
      <c r="C5" s="1738"/>
      <c r="D5" s="1739" t="s">
        <v>494</v>
      </c>
      <c r="E5" s="1740"/>
    </row>
    <row r="6" spans="1:9">
      <c r="A6" s="1315"/>
      <c r="B6" s="1320" t="s">
        <v>495</v>
      </c>
      <c r="C6" s="1321" t="s">
        <v>496</v>
      </c>
      <c r="D6" s="1322" t="s">
        <v>495</v>
      </c>
      <c r="E6" s="1323" t="s">
        <v>496</v>
      </c>
    </row>
    <row r="7" spans="1:9">
      <c r="A7" s="1316"/>
      <c r="B7" s="1324" t="s">
        <v>142</v>
      </c>
      <c r="C7" s="1325" t="s">
        <v>142</v>
      </c>
      <c r="D7" s="1326" t="s">
        <v>142</v>
      </c>
      <c r="E7" s="1327" t="s">
        <v>142</v>
      </c>
    </row>
    <row r="8" spans="1:9">
      <c r="A8" s="1317" t="s">
        <v>497</v>
      </c>
      <c r="B8" s="170">
        <v>56277</v>
      </c>
      <c r="C8" s="170">
        <v>56277</v>
      </c>
      <c r="D8" s="170">
        <v>45425</v>
      </c>
      <c r="E8" s="1328">
        <v>45425</v>
      </c>
    </row>
    <row r="9" spans="1:9">
      <c r="A9" s="1318" t="s">
        <v>498</v>
      </c>
      <c r="B9" s="1319">
        <v>56277</v>
      </c>
      <c r="C9" s="1319">
        <v>56277</v>
      </c>
      <c r="D9" s="1319">
        <v>45425</v>
      </c>
      <c r="E9" s="1329">
        <v>45425</v>
      </c>
    </row>
    <row r="11" spans="1:9">
      <c r="A11" s="135" t="s">
        <v>499</v>
      </c>
      <c r="B11" s="546"/>
      <c r="C11" s="546"/>
      <c r="D11" s="546"/>
    </row>
  </sheetData>
  <mergeCells count="2">
    <mergeCell ref="B5:C5"/>
    <mergeCell ref="D5:E5"/>
  </mergeCells>
  <pageMargins left="0.7" right="0.7" top="0.75" bottom="0.75" header="0.3" footer="0.3"/>
  <pageSetup paperSize="9" orientation="portrait" r:id="rId1"/>
  <ignoredErrors>
    <ignoredError sqref="B7:E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753EB-74B7-4480-A0A3-1D06E8C6FE80}">
  <dimension ref="A1:J21"/>
  <sheetViews>
    <sheetView workbookViewId="0">
      <selection activeCell="A3" sqref="A3"/>
    </sheetView>
  </sheetViews>
  <sheetFormatPr defaultColWidth="9.453125" defaultRowHeight="14.5"/>
  <cols>
    <col min="1" max="1" width="11.453125" style="45" customWidth="1"/>
    <col min="2" max="2" width="65.81640625" style="72" customWidth="1"/>
    <col min="3" max="3" width="17.54296875" style="136" customWidth="1"/>
    <col min="4" max="16384" width="9.453125" style="45"/>
  </cols>
  <sheetData>
    <row r="1" spans="1:10" ht="18">
      <c r="A1" s="15" t="s">
        <v>15</v>
      </c>
      <c r="G1" s="544"/>
    </row>
    <row r="2" spans="1:10" ht="18">
      <c r="A2" s="15" t="s">
        <v>372</v>
      </c>
    </row>
    <row r="3" spans="1:10" ht="15.5">
      <c r="A3" s="13" t="s">
        <v>500</v>
      </c>
      <c r="B3" s="70"/>
      <c r="C3" s="137"/>
      <c r="D3" s="68"/>
      <c r="E3" s="68"/>
    </row>
    <row r="5" spans="1:10">
      <c r="A5" s="1330" t="s">
        <v>501</v>
      </c>
      <c r="B5" s="1331" t="s">
        <v>502</v>
      </c>
      <c r="C5" s="1332" t="s">
        <v>503</v>
      </c>
    </row>
    <row r="6" spans="1:10" ht="33.75" customHeight="1">
      <c r="A6" s="1170" t="s">
        <v>504</v>
      </c>
      <c r="B6" s="1170" t="s">
        <v>505</v>
      </c>
      <c r="C6" s="1333" t="s">
        <v>506</v>
      </c>
    </row>
    <row r="7" spans="1:10">
      <c r="B7" s="45"/>
      <c r="C7" s="45"/>
    </row>
    <row r="9" spans="1:10" ht="18">
      <c r="A9" s="4" t="s">
        <v>507</v>
      </c>
      <c r="B9" s="1"/>
      <c r="C9" s="1"/>
      <c r="D9" s="1"/>
      <c r="E9" s="1"/>
      <c r="F9" s="1"/>
      <c r="G9" s="1"/>
      <c r="H9" s="46"/>
      <c r="I9" s="46"/>
      <c r="J9" s="46"/>
    </row>
    <row r="11" spans="1:10">
      <c r="A11" s="1330" t="s">
        <v>501</v>
      </c>
      <c r="B11" s="1331" t="s">
        <v>502</v>
      </c>
      <c r="C11" s="1332" t="s">
        <v>503</v>
      </c>
    </row>
    <row r="12" spans="1:10">
      <c r="A12" s="1170" t="s">
        <v>508</v>
      </c>
      <c r="B12" s="1334" t="s">
        <v>509</v>
      </c>
      <c r="C12" s="1335" t="s">
        <v>510</v>
      </c>
    </row>
    <row r="13" spans="1:10">
      <c r="A13" s="1170" t="s">
        <v>511</v>
      </c>
      <c r="B13" s="1334" t="s">
        <v>512</v>
      </c>
      <c r="C13" s="1335" t="s">
        <v>513</v>
      </c>
    </row>
    <row r="14" spans="1:10">
      <c r="A14" s="1170" t="s">
        <v>514</v>
      </c>
      <c r="B14" s="1170" t="s">
        <v>515</v>
      </c>
      <c r="C14" s="1335" t="s">
        <v>516</v>
      </c>
    </row>
    <row r="15" spans="1:10">
      <c r="A15" s="1170" t="s">
        <v>517</v>
      </c>
      <c r="B15" s="1336" t="s">
        <v>518</v>
      </c>
      <c r="C15" s="1335" t="s">
        <v>519</v>
      </c>
    </row>
    <row r="16" spans="1:10">
      <c r="A16" s="1170" t="s">
        <v>520</v>
      </c>
      <c r="B16" s="1336" t="s">
        <v>521</v>
      </c>
      <c r="C16" s="1335" t="s">
        <v>522</v>
      </c>
      <c r="I16" s="138"/>
    </row>
    <row r="17" spans="1:3">
      <c r="A17" s="1170" t="s">
        <v>523</v>
      </c>
      <c r="B17" s="1336" t="s">
        <v>524</v>
      </c>
      <c r="C17" s="1335" t="s">
        <v>525</v>
      </c>
    </row>
    <row r="18" spans="1:3">
      <c r="B18" s="45"/>
    </row>
    <row r="19" spans="1:3">
      <c r="B19" s="45"/>
    </row>
    <row r="20" spans="1:3">
      <c r="B20" s="45"/>
    </row>
    <row r="21" spans="1:3">
      <c r="B21" s="45"/>
    </row>
  </sheetData>
  <phoneticPr fontId="8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26BB2-22F3-45D2-91F0-A517A342F35A}">
  <dimension ref="A1:F20"/>
  <sheetViews>
    <sheetView topLeftCell="A4" workbookViewId="0">
      <selection activeCell="A9" sqref="A9"/>
    </sheetView>
  </sheetViews>
  <sheetFormatPr defaultColWidth="9.453125" defaultRowHeight="14.5"/>
  <cols>
    <col min="1" max="1" width="39.453125" style="3" customWidth="1"/>
    <col min="2" max="2" width="26.54296875" style="3" customWidth="1"/>
    <col min="3" max="3" width="9.453125" style="8"/>
    <col min="4" max="4" width="11.7265625" style="8" customWidth="1"/>
    <col min="5" max="5" width="14.54296875" style="8" customWidth="1"/>
    <col min="6" max="16384" width="9.453125" style="3"/>
  </cols>
  <sheetData>
    <row r="1" spans="1:5" ht="18">
      <c r="A1" s="1" t="s">
        <v>15</v>
      </c>
    </row>
    <row r="2" spans="1:5" ht="18">
      <c r="A2" s="1" t="s">
        <v>16</v>
      </c>
    </row>
    <row r="3" spans="1:5" ht="18">
      <c r="A3" s="1"/>
    </row>
    <row r="4" spans="1:5" ht="15.5">
      <c r="A4" s="13" t="s">
        <v>1448</v>
      </c>
    </row>
    <row r="5" spans="1:5" ht="18">
      <c r="A5" s="1"/>
    </row>
    <row r="6" spans="1:5" ht="47">
      <c r="A6" s="1018" t="s">
        <v>1399</v>
      </c>
      <c r="B6" s="1019" t="s">
        <v>18</v>
      </c>
      <c r="C6" s="1020" t="s">
        <v>33</v>
      </c>
      <c r="D6" s="1021" t="s">
        <v>34</v>
      </c>
      <c r="E6" s="1022" t="s">
        <v>35</v>
      </c>
    </row>
    <row r="7" spans="1:5">
      <c r="A7" s="324" t="s">
        <v>36</v>
      </c>
      <c r="B7" s="259" t="s">
        <v>37</v>
      </c>
      <c r="C7" s="260" t="s">
        <v>22</v>
      </c>
      <c r="D7" s="260"/>
      <c r="E7" s="325"/>
    </row>
    <row r="8" spans="1:5">
      <c r="A8" s="317" t="s">
        <v>38</v>
      </c>
      <c r="B8" s="314" t="s">
        <v>37</v>
      </c>
      <c r="C8" s="323" t="s">
        <v>24</v>
      </c>
      <c r="D8" s="323"/>
      <c r="E8" s="326" t="s">
        <v>24</v>
      </c>
    </row>
    <row r="9" spans="1:5">
      <c r="A9" s="324" t="s">
        <v>1468</v>
      </c>
      <c r="B9" s="259" t="s">
        <v>37</v>
      </c>
      <c r="C9" s="260" t="s">
        <v>22</v>
      </c>
      <c r="D9" s="260" t="s">
        <v>40</v>
      </c>
      <c r="E9" s="325"/>
    </row>
    <row r="10" spans="1:5">
      <c r="A10" s="317" t="s">
        <v>41</v>
      </c>
      <c r="B10" s="314" t="s">
        <v>37</v>
      </c>
      <c r="C10" s="323" t="s">
        <v>24</v>
      </c>
      <c r="D10" s="323"/>
      <c r="E10" s="326"/>
    </row>
    <row r="11" spans="1:5">
      <c r="A11" s="324" t="s">
        <v>42</v>
      </c>
      <c r="B11" s="259" t="s">
        <v>43</v>
      </c>
      <c r="C11" s="260"/>
      <c r="D11" s="260" t="s">
        <v>44</v>
      </c>
      <c r="E11" s="325"/>
    </row>
    <row r="12" spans="1:5">
      <c r="A12" s="317" t="s">
        <v>45</v>
      </c>
      <c r="B12" s="314" t="s">
        <v>43</v>
      </c>
      <c r="C12" s="323"/>
      <c r="D12" s="323"/>
      <c r="E12" s="326" t="s">
        <v>46</v>
      </c>
    </row>
    <row r="13" spans="1:5">
      <c r="A13" s="324" t="s">
        <v>47</v>
      </c>
      <c r="B13" s="259" t="s">
        <v>43</v>
      </c>
      <c r="C13" s="261"/>
      <c r="D13" s="261"/>
      <c r="E13" s="325" t="s">
        <v>24</v>
      </c>
    </row>
    <row r="14" spans="1:5" ht="15" thickBot="1">
      <c r="A14" s="327" t="s">
        <v>48</v>
      </c>
      <c r="B14" s="328" t="s">
        <v>43</v>
      </c>
      <c r="C14" s="329"/>
      <c r="D14" s="329"/>
      <c r="E14" s="330" t="s">
        <v>24</v>
      </c>
    </row>
    <row r="16" spans="1:5">
      <c r="A16" s="1629" t="s">
        <v>1467</v>
      </c>
      <c r="B16" s="1630"/>
      <c r="C16" s="1630"/>
      <c r="D16" s="1630"/>
      <c r="E16" s="1630"/>
    </row>
    <row r="17" spans="1:6">
      <c r="A17" s="9"/>
      <c r="B17" s="9"/>
      <c r="C17" s="10"/>
      <c r="D17" s="10"/>
      <c r="E17" s="10"/>
    </row>
    <row r="18" spans="1:6">
      <c r="A18" s="9"/>
      <c r="B18" s="9"/>
      <c r="C18" s="10"/>
      <c r="D18" s="10"/>
      <c r="E18" s="10"/>
      <c r="F18" s="11"/>
    </row>
    <row r="19" spans="1:6">
      <c r="F19" s="11"/>
    </row>
    <row r="20" spans="1:6">
      <c r="F20" s="11"/>
    </row>
  </sheetData>
  <mergeCells count="1">
    <mergeCell ref="A16:E1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DC3FB-F2D0-4DC9-8471-467866AE67D0}">
  <dimension ref="A1:M100"/>
  <sheetViews>
    <sheetView topLeftCell="A25" workbookViewId="0">
      <selection activeCell="A33" sqref="A33"/>
    </sheetView>
  </sheetViews>
  <sheetFormatPr defaultColWidth="9.453125" defaultRowHeight="14.5"/>
  <cols>
    <col min="1" max="1" width="24.81640625" style="45" customWidth="1"/>
    <col min="2" max="2" width="26.1796875" style="45" customWidth="1"/>
    <col min="3" max="3" width="19.1796875" style="45" customWidth="1"/>
    <col min="4" max="4" width="18.54296875" style="139" customWidth="1"/>
    <col min="5" max="5" width="26" style="45" customWidth="1"/>
    <col min="6" max="6" width="29.81640625" style="45" customWidth="1"/>
    <col min="7" max="7" width="32.453125" style="45" customWidth="1"/>
    <col min="8" max="8" width="17.1796875" style="45" customWidth="1"/>
    <col min="9" max="9" width="53.453125" style="45" customWidth="1"/>
    <col min="10" max="10" width="15.81640625" style="45" bestFit="1" customWidth="1"/>
    <col min="11" max="11" width="17.453125" style="45" customWidth="1"/>
    <col min="12" max="12" width="9.453125" style="45"/>
    <col min="13" max="13" width="26.54296875" style="45" customWidth="1"/>
    <col min="14" max="14" width="29.453125" style="45" customWidth="1"/>
    <col min="15" max="15" width="16.453125" style="45" customWidth="1"/>
    <col min="16" max="16" width="16.54296875" style="45" customWidth="1"/>
    <col min="17" max="17" width="26.453125" style="45" customWidth="1"/>
    <col min="18" max="16384" width="9.453125" style="45"/>
  </cols>
  <sheetData>
    <row r="1" spans="1:13" ht="18">
      <c r="A1" s="15" t="s">
        <v>15</v>
      </c>
      <c r="F1" s="544"/>
    </row>
    <row r="2" spans="1:13" ht="18">
      <c r="A2" s="15" t="s">
        <v>372</v>
      </c>
    </row>
    <row r="3" spans="1:13" ht="15.5">
      <c r="A3" s="13" t="s">
        <v>526</v>
      </c>
      <c r="B3" s="137"/>
      <c r="C3" s="137"/>
      <c r="D3" s="140"/>
      <c r="E3" s="4"/>
      <c r="K3" s="46"/>
      <c r="L3" s="46"/>
      <c r="M3" s="46"/>
    </row>
    <row r="4" spans="1:13" ht="15" thickBot="1"/>
    <row r="5" spans="1:13">
      <c r="A5" s="1555" t="s">
        <v>527</v>
      </c>
      <c r="B5" s="1567" t="s">
        <v>528</v>
      </c>
      <c r="C5" s="1556"/>
      <c r="D5" s="1557"/>
      <c r="E5" s="141"/>
      <c r="F5" s="141"/>
      <c r="G5" s="141"/>
    </row>
    <row r="6" spans="1:13">
      <c r="A6" s="1568" t="s">
        <v>529</v>
      </c>
      <c r="B6" s="1744" t="s">
        <v>530</v>
      </c>
      <c r="C6" s="1744"/>
      <c r="D6" s="1748"/>
      <c r="E6" s="142"/>
      <c r="F6" s="80"/>
      <c r="G6" s="80"/>
    </row>
    <row r="7" spans="1:13">
      <c r="A7" s="1568" t="s">
        <v>529</v>
      </c>
      <c r="B7" s="1744" t="s">
        <v>531</v>
      </c>
      <c r="C7" s="1744"/>
      <c r="D7" s="1748"/>
      <c r="E7" s="143"/>
      <c r="F7" s="80"/>
      <c r="G7" s="80"/>
    </row>
    <row r="8" spans="1:13">
      <c r="A8" s="1568" t="s">
        <v>529</v>
      </c>
      <c r="B8" s="1762" t="s">
        <v>532</v>
      </c>
      <c r="C8" s="1762"/>
      <c r="D8" s="1763"/>
      <c r="E8" s="46"/>
    </row>
    <row r="9" spans="1:13">
      <c r="A9" s="1568" t="s">
        <v>529</v>
      </c>
      <c r="B9" s="1764" t="s">
        <v>533</v>
      </c>
      <c r="C9" s="1764"/>
      <c r="D9" s="1765"/>
      <c r="E9" s="46"/>
    </row>
    <row r="10" spans="1:13" ht="15" thickBot="1">
      <c r="A10" s="1569" t="s">
        <v>529</v>
      </c>
      <c r="B10" s="1760" t="s">
        <v>534</v>
      </c>
      <c r="C10" s="1760"/>
      <c r="D10" s="1761"/>
      <c r="E10" s="46"/>
    </row>
    <row r="11" spans="1:13">
      <c r="A11" s="46"/>
      <c r="B11" s="46"/>
      <c r="C11" s="46"/>
      <c r="D11" s="188"/>
      <c r="E11" s="46"/>
    </row>
    <row r="12" spans="1:13" ht="15.5">
      <c r="A12" s="13" t="s">
        <v>535</v>
      </c>
      <c r="B12" s="46"/>
      <c r="C12" s="46"/>
      <c r="D12" s="188"/>
      <c r="E12" s="46"/>
    </row>
    <row r="13" spans="1:13" ht="15" thickBot="1">
      <c r="A13" s="46"/>
      <c r="B13" s="46"/>
      <c r="C13" s="46"/>
      <c r="D13" s="188"/>
      <c r="E13" s="46"/>
    </row>
    <row r="14" spans="1:13">
      <c r="A14" s="1555" t="s">
        <v>536</v>
      </c>
      <c r="B14" s="1560" t="s">
        <v>537</v>
      </c>
      <c r="C14" s="1556" t="s">
        <v>538</v>
      </c>
      <c r="D14" s="1556"/>
      <c r="E14" s="1557"/>
    </row>
    <row r="15" spans="1:13">
      <c r="A15" s="1570" t="s">
        <v>539</v>
      </c>
      <c r="B15" s="1337" t="s">
        <v>540</v>
      </c>
      <c r="C15" s="1751" t="s">
        <v>541</v>
      </c>
      <c r="D15" s="1752"/>
      <c r="E15" s="1753"/>
    </row>
    <row r="16" spans="1:13" ht="15" thickBot="1">
      <c r="A16" s="1571" t="s">
        <v>542</v>
      </c>
      <c r="B16" s="1572" t="s">
        <v>543</v>
      </c>
      <c r="C16" s="1749" t="s">
        <v>544</v>
      </c>
      <c r="D16" s="1749"/>
      <c r="E16" s="1750"/>
    </row>
    <row r="17" spans="1:13">
      <c r="A17" s="46"/>
      <c r="B17" s="46"/>
      <c r="C17" s="46"/>
      <c r="D17" s="188"/>
      <c r="E17" s="46"/>
    </row>
    <row r="18" spans="1:13" ht="15.5">
      <c r="A18" s="13" t="s">
        <v>545</v>
      </c>
      <c r="B18" s="46"/>
      <c r="C18" s="46"/>
      <c r="D18" s="46"/>
      <c r="E18" s="46"/>
      <c r="H18" s="46"/>
      <c r="L18" s="46"/>
      <c r="M18" s="46"/>
    </row>
    <row r="19" spans="1:13" ht="15" thickBot="1">
      <c r="A19" s="46"/>
      <c r="B19" s="46"/>
      <c r="C19" s="46"/>
      <c r="D19" s="46"/>
      <c r="E19" s="46"/>
    </row>
    <row r="20" spans="1:13" ht="16.5" customHeight="1">
      <c r="A20" s="1555" t="s">
        <v>527</v>
      </c>
      <c r="B20" s="1556"/>
      <c r="C20" s="1567" t="s">
        <v>546</v>
      </c>
      <c r="D20" s="1573"/>
      <c r="E20" s="1557" t="s">
        <v>503</v>
      </c>
    </row>
    <row r="21" spans="1:13" ht="46.5" customHeight="1">
      <c r="A21" s="1754" t="s">
        <v>547</v>
      </c>
      <c r="B21" s="1755"/>
      <c r="C21" s="1758" t="s">
        <v>1412</v>
      </c>
      <c r="D21" s="1759"/>
      <c r="E21" s="1574" t="s">
        <v>548</v>
      </c>
    </row>
    <row r="22" spans="1:13" ht="29.25" customHeight="1" thickBot="1">
      <c r="A22" s="1756" t="s">
        <v>549</v>
      </c>
      <c r="B22" s="1757"/>
      <c r="C22" s="1575" t="s">
        <v>550</v>
      </c>
      <c r="D22" s="1575"/>
      <c r="E22" s="1576" t="s">
        <v>1439</v>
      </c>
    </row>
    <row r="23" spans="1:13">
      <c r="A23" s="187"/>
      <c r="B23" s="46"/>
      <c r="C23" s="46"/>
      <c r="D23" s="188"/>
      <c r="E23" s="46"/>
    </row>
    <row r="24" spans="1:13" ht="15.5">
      <c r="A24" s="13" t="s">
        <v>551</v>
      </c>
      <c r="B24" s="46"/>
      <c r="C24" s="46"/>
      <c r="D24" s="188"/>
      <c r="E24" s="46"/>
    </row>
    <row r="25" spans="1:13" ht="15" thickBot="1">
      <c r="A25" s="46"/>
      <c r="B25" s="46"/>
      <c r="C25" s="46"/>
      <c r="D25" s="188"/>
      <c r="E25" s="46"/>
    </row>
    <row r="26" spans="1:13">
      <c r="A26" s="1577" t="s">
        <v>527</v>
      </c>
      <c r="B26" s="1578"/>
      <c r="C26" s="1579" t="s">
        <v>528</v>
      </c>
      <c r="D26" s="1578"/>
      <c r="E26" s="1580"/>
    </row>
    <row r="27" spans="1:13">
      <c r="A27" s="1743" t="s">
        <v>552</v>
      </c>
      <c r="B27" s="1744"/>
      <c r="C27" s="1745" t="s">
        <v>1415</v>
      </c>
      <c r="D27" s="1746"/>
      <c r="E27" s="1747"/>
    </row>
    <row r="28" spans="1:13">
      <c r="A28" s="1743" t="s">
        <v>553</v>
      </c>
      <c r="B28" s="1744"/>
      <c r="C28" s="1744" t="s">
        <v>1414</v>
      </c>
      <c r="D28" s="1744"/>
      <c r="E28" s="1748"/>
    </row>
    <row r="29" spans="1:13">
      <c r="A29" s="1743" t="s">
        <v>1413</v>
      </c>
      <c r="B29" s="1744"/>
      <c r="C29" s="1744" t="s">
        <v>1416</v>
      </c>
      <c r="D29" s="1744"/>
      <c r="E29" s="1748"/>
    </row>
    <row r="30" spans="1:13" ht="15" customHeight="1">
      <c r="A30" s="1743" t="s">
        <v>1413</v>
      </c>
      <c r="B30" s="1744"/>
      <c r="C30" s="1744" t="s">
        <v>1417</v>
      </c>
      <c r="D30" s="1744"/>
      <c r="E30" s="1748"/>
    </row>
    <row r="31" spans="1:13" ht="15.75" customHeight="1" thickBot="1">
      <c r="A31" s="1581" t="s">
        <v>554</v>
      </c>
      <c r="B31" s="1582"/>
      <c r="C31" s="1741" t="s">
        <v>1418</v>
      </c>
      <c r="D31" s="1741"/>
      <c r="E31" s="1742"/>
    </row>
    <row r="32" spans="1:13">
      <c r="A32" s="187"/>
      <c r="B32" s="46"/>
      <c r="C32" s="186"/>
      <c r="D32" s="186"/>
      <c r="E32" s="186"/>
    </row>
    <row r="33" spans="1:5" ht="15.5">
      <c r="A33" s="13" t="s">
        <v>555</v>
      </c>
      <c r="B33" s="46"/>
      <c r="C33" s="46"/>
      <c r="D33" s="46"/>
      <c r="E33" s="46"/>
    </row>
    <row r="34" spans="1:5" ht="15" thickBot="1">
      <c r="A34" s="46"/>
      <c r="B34" s="46"/>
      <c r="C34" s="46"/>
      <c r="D34" s="46"/>
      <c r="E34" s="46"/>
    </row>
    <row r="35" spans="1:5">
      <c r="A35" s="1555" t="s">
        <v>527</v>
      </c>
      <c r="B35" s="1560" t="s">
        <v>536</v>
      </c>
      <c r="C35" s="1556" t="s">
        <v>537</v>
      </c>
      <c r="D35" s="1561" t="s">
        <v>538</v>
      </c>
    </row>
    <row r="36" spans="1:5" ht="15" thickBot="1">
      <c r="A36" s="1583" t="s">
        <v>122</v>
      </c>
      <c r="B36" s="1584" t="s">
        <v>122</v>
      </c>
      <c r="C36" s="1584" t="s">
        <v>122</v>
      </c>
      <c r="D36" s="1585" t="s">
        <v>122</v>
      </c>
    </row>
    <row r="37" spans="1:5">
      <c r="A37" s="46"/>
      <c r="B37" s="46"/>
      <c r="C37" s="46"/>
      <c r="D37" s="188"/>
      <c r="E37" s="46"/>
    </row>
    <row r="38" spans="1:5">
      <c r="A38" s="46"/>
      <c r="B38" s="46"/>
      <c r="C38" s="46"/>
      <c r="D38" s="188"/>
      <c r="E38" s="46"/>
    </row>
    <row r="39" spans="1:5">
      <c r="A39" s="46"/>
      <c r="B39" s="46"/>
      <c r="C39" s="46"/>
      <c r="D39" s="188"/>
      <c r="E39" s="46"/>
    </row>
    <row r="40" spans="1:5">
      <c r="A40" s="46"/>
      <c r="B40" s="46"/>
      <c r="C40" s="46"/>
      <c r="D40" s="188"/>
      <c r="E40" s="46"/>
    </row>
    <row r="41" spans="1:5">
      <c r="A41" s="46"/>
      <c r="B41" s="46"/>
      <c r="C41" s="46"/>
      <c r="D41" s="188"/>
      <c r="E41" s="46"/>
    </row>
    <row r="42" spans="1:5">
      <c r="A42" s="46"/>
      <c r="B42" s="46"/>
      <c r="C42" s="46"/>
      <c r="D42" s="188"/>
      <c r="E42" s="46"/>
    </row>
    <row r="43" spans="1:5">
      <c r="A43" s="46"/>
      <c r="B43" s="46"/>
      <c r="C43" s="46"/>
      <c r="D43" s="188"/>
      <c r="E43" s="46"/>
    </row>
    <row r="44" spans="1:5">
      <c r="A44" s="46"/>
      <c r="B44" s="46"/>
      <c r="C44" s="46"/>
      <c r="D44" s="188"/>
      <c r="E44" s="46"/>
    </row>
    <row r="45" spans="1:5">
      <c r="A45" s="46"/>
      <c r="B45" s="46"/>
      <c r="C45" s="46"/>
      <c r="D45" s="188"/>
      <c r="E45" s="46"/>
    </row>
    <row r="46" spans="1:5">
      <c r="A46" s="46"/>
      <c r="B46" s="46"/>
      <c r="C46" s="46"/>
      <c r="D46" s="188"/>
      <c r="E46" s="46"/>
    </row>
    <row r="47" spans="1:5">
      <c r="A47" s="46"/>
      <c r="B47" s="46"/>
      <c r="C47" s="46"/>
      <c r="D47" s="188"/>
      <c r="E47" s="46"/>
    </row>
    <row r="48" spans="1:5">
      <c r="A48" s="46"/>
      <c r="B48" s="46"/>
      <c r="C48" s="46"/>
      <c r="D48" s="188"/>
      <c r="E48" s="46"/>
    </row>
    <row r="49" spans="1:5">
      <c r="A49" s="46"/>
      <c r="B49" s="46"/>
      <c r="C49" s="46"/>
      <c r="D49" s="188"/>
      <c r="E49" s="46"/>
    </row>
    <row r="50" spans="1:5">
      <c r="A50" s="46"/>
      <c r="B50" s="46"/>
      <c r="C50" s="46"/>
      <c r="D50" s="188"/>
      <c r="E50" s="46"/>
    </row>
    <row r="51" spans="1:5">
      <c r="A51" s="46"/>
      <c r="B51" s="46"/>
      <c r="C51" s="46"/>
      <c r="D51" s="188"/>
      <c r="E51" s="46"/>
    </row>
    <row r="52" spans="1:5">
      <c r="A52" s="46"/>
      <c r="B52" s="46"/>
      <c r="C52" s="46"/>
      <c r="D52" s="188"/>
      <c r="E52" s="46"/>
    </row>
    <row r="53" spans="1:5">
      <c r="A53" s="46"/>
      <c r="B53" s="46"/>
      <c r="C53" s="46"/>
      <c r="D53" s="188"/>
      <c r="E53" s="46"/>
    </row>
    <row r="54" spans="1:5">
      <c r="A54" s="46"/>
      <c r="B54" s="46"/>
      <c r="C54" s="46"/>
      <c r="D54" s="188"/>
      <c r="E54" s="46"/>
    </row>
    <row r="55" spans="1:5">
      <c r="A55" s="46"/>
      <c r="B55" s="46"/>
      <c r="C55" s="46"/>
      <c r="D55" s="188"/>
      <c r="E55" s="46"/>
    </row>
    <row r="56" spans="1:5">
      <c r="A56" s="46"/>
      <c r="B56" s="46"/>
      <c r="C56" s="46"/>
      <c r="D56" s="188"/>
      <c r="E56" s="46"/>
    </row>
    <row r="57" spans="1:5">
      <c r="A57" s="46"/>
      <c r="B57" s="46"/>
      <c r="C57" s="46"/>
      <c r="D57" s="188"/>
      <c r="E57" s="46"/>
    </row>
    <row r="58" spans="1:5">
      <c r="A58" s="46"/>
      <c r="B58" s="46"/>
      <c r="C58" s="46"/>
      <c r="D58" s="188"/>
      <c r="E58" s="46"/>
    </row>
    <row r="59" spans="1:5">
      <c r="A59" s="46"/>
      <c r="B59" s="46"/>
      <c r="C59" s="46"/>
      <c r="D59" s="188"/>
      <c r="E59" s="46"/>
    </row>
    <row r="60" spans="1:5">
      <c r="A60" s="46"/>
      <c r="B60" s="46"/>
      <c r="C60" s="46"/>
      <c r="D60" s="188"/>
      <c r="E60" s="46"/>
    </row>
    <row r="61" spans="1:5">
      <c r="A61" s="46"/>
      <c r="B61" s="46"/>
      <c r="C61" s="46"/>
      <c r="D61" s="188"/>
      <c r="E61" s="46"/>
    </row>
    <row r="62" spans="1:5">
      <c r="A62" s="46"/>
      <c r="B62" s="46"/>
      <c r="C62" s="46"/>
      <c r="D62" s="188"/>
      <c r="E62" s="46"/>
    </row>
    <row r="63" spans="1:5">
      <c r="A63" s="46"/>
      <c r="B63" s="46"/>
      <c r="C63" s="46"/>
      <c r="D63" s="188"/>
      <c r="E63" s="46"/>
    </row>
    <row r="64" spans="1:5">
      <c r="A64" s="46"/>
      <c r="B64" s="46"/>
      <c r="C64" s="46"/>
      <c r="D64" s="188"/>
      <c r="E64" s="46"/>
    </row>
    <row r="65" spans="1:5">
      <c r="A65" s="46"/>
      <c r="B65" s="46"/>
      <c r="C65" s="46"/>
      <c r="D65" s="188"/>
      <c r="E65" s="46"/>
    </row>
    <row r="66" spans="1:5">
      <c r="A66" s="46"/>
      <c r="B66" s="46"/>
      <c r="C66" s="46"/>
      <c r="D66" s="188"/>
      <c r="E66" s="46"/>
    </row>
    <row r="67" spans="1:5">
      <c r="A67" s="46"/>
      <c r="B67" s="46"/>
      <c r="C67" s="46"/>
      <c r="D67" s="188"/>
      <c r="E67" s="46"/>
    </row>
    <row r="68" spans="1:5">
      <c r="A68" s="46"/>
      <c r="B68" s="46"/>
      <c r="C68" s="46"/>
      <c r="D68" s="188"/>
      <c r="E68" s="46"/>
    </row>
    <row r="69" spans="1:5">
      <c r="A69" s="46"/>
      <c r="B69" s="46"/>
      <c r="C69" s="46"/>
      <c r="D69" s="188"/>
      <c r="E69" s="46"/>
    </row>
    <row r="70" spans="1:5">
      <c r="A70" s="46"/>
      <c r="B70" s="46"/>
      <c r="C70" s="46"/>
      <c r="D70" s="188"/>
      <c r="E70" s="46"/>
    </row>
    <row r="71" spans="1:5">
      <c r="A71" s="46"/>
      <c r="B71" s="46"/>
      <c r="C71" s="46"/>
      <c r="D71" s="188"/>
      <c r="E71" s="46"/>
    </row>
    <row r="72" spans="1:5">
      <c r="A72" s="46"/>
      <c r="B72" s="46"/>
      <c r="C72" s="46"/>
      <c r="D72" s="188"/>
      <c r="E72" s="46"/>
    </row>
    <row r="73" spans="1:5">
      <c r="A73" s="46"/>
      <c r="B73" s="46"/>
      <c r="C73" s="46"/>
      <c r="D73" s="188"/>
      <c r="E73" s="46"/>
    </row>
    <row r="74" spans="1:5">
      <c r="A74" s="46"/>
      <c r="B74" s="46"/>
      <c r="C74" s="46"/>
      <c r="D74" s="188"/>
      <c r="E74" s="46"/>
    </row>
    <row r="75" spans="1:5">
      <c r="A75" s="46"/>
      <c r="B75" s="46"/>
      <c r="C75" s="46"/>
      <c r="D75" s="188"/>
      <c r="E75" s="46"/>
    </row>
    <row r="76" spans="1:5">
      <c r="A76" s="46"/>
      <c r="B76" s="46"/>
      <c r="C76" s="46"/>
      <c r="D76" s="188"/>
      <c r="E76" s="46"/>
    </row>
    <row r="77" spans="1:5">
      <c r="A77" s="46"/>
      <c r="B77" s="46"/>
      <c r="C77" s="46"/>
      <c r="D77" s="188"/>
      <c r="E77" s="46"/>
    </row>
    <row r="78" spans="1:5">
      <c r="A78" s="46"/>
      <c r="B78" s="46"/>
      <c r="C78" s="46"/>
      <c r="D78" s="188"/>
      <c r="E78" s="46"/>
    </row>
    <row r="79" spans="1:5">
      <c r="A79" s="46"/>
      <c r="B79" s="46"/>
      <c r="C79" s="46"/>
      <c r="D79" s="188"/>
      <c r="E79" s="46"/>
    </row>
    <row r="80" spans="1:5">
      <c r="A80" s="46"/>
      <c r="B80" s="46"/>
      <c r="C80" s="46"/>
      <c r="D80" s="188"/>
      <c r="E80" s="46"/>
    </row>
    <row r="81" spans="1:5">
      <c r="A81" s="46"/>
      <c r="B81" s="46"/>
      <c r="C81" s="46"/>
      <c r="D81" s="188"/>
      <c r="E81" s="46"/>
    </row>
    <row r="82" spans="1:5">
      <c r="A82" s="46"/>
      <c r="B82" s="46"/>
      <c r="C82" s="46"/>
      <c r="D82" s="188"/>
      <c r="E82" s="46"/>
    </row>
    <row r="83" spans="1:5">
      <c r="A83" s="46"/>
      <c r="B83" s="46"/>
      <c r="C83" s="46"/>
      <c r="D83" s="188"/>
      <c r="E83" s="46"/>
    </row>
    <row r="84" spans="1:5">
      <c r="A84" s="46"/>
      <c r="B84" s="46"/>
      <c r="C84" s="46"/>
      <c r="D84" s="188"/>
      <c r="E84" s="46"/>
    </row>
    <row r="85" spans="1:5">
      <c r="A85" s="46"/>
      <c r="B85" s="46"/>
      <c r="C85" s="46"/>
      <c r="D85" s="188"/>
      <c r="E85" s="46"/>
    </row>
    <row r="86" spans="1:5">
      <c r="A86" s="46"/>
      <c r="B86" s="46"/>
      <c r="C86" s="46"/>
      <c r="D86" s="188"/>
      <c r="E86" s="46"/>
    </row>
    <row r="87" spans="1:5">
      <c r="A87" s="46"/>
      <c r="B87" s="46"/>
      <c r="C87" s="46"/>
      <c r="D87" s="188"/>
      <c r="E87" s="46"/>
    </row>
    <row r="88" spans="1:5">
      <c r="A88" s="46"/>
      <c r="B88" s="46"/>
      <c r="C88" s="46"/>
      <c r="D88" s="188"/>
      <c r="E88" s="46"/>
    </row>
    <row r="89" spans="1:5">
      <c r="A89" s="46"/>
      <c r="B89" s="46"/>
      <c r="C89" s="46"/>
      <c r="D89" s="188"/>
      <c r="E89" s="46"/>
    </row>
    <row r="90" spans="1:5">
      <c r="A90" s="46"/>
      <c r="B90" s="46"/>
      <c r="C90" s="46"/>
      <c r="D90" s="188"/>
      <c r="E90" s="46"/>
    </row>
    <row r="91" spans="1:5">
      <c r="A91" s="46"/>
      <c r="B91" s="46"/>
      <c r="C91" s="46"/>
      <c r="D91" s="188"/>
      <c r="E91" s="46"/>
    </row>
    <row r="92" spans="1:5">
      <c r="A92" s="46"/>
      <c r="B92" s="46"/>
      <c r="C92" s="46"/>
      <c r="D92" s="188"/>
      <c r="E92" s="46"/>
    </row>
    <row r="93" spans="1:5">
      <c r="A93" s="46"/>
      <c r="B93" s="46"/>
      <c r="C93" s="46"/>
      <c r="D93" s="188"/>
      <c r="E93" s="46"/>
    </row>
    <row r="94" spans="1:5">
      <c r="A94" s="46"/>
      <c r="B94" s="46"/>
      <c r="C94" s="46"/>
      <c r="D94" s="188"/>
      <c r="E94" s="46"/>
    </row>
    <row r="95" spans="1:5">
      <c r="A95" s="46"/>
      <c r="B95" s="46"/>
      <c r="C95" s="46"/>
      <c r="D95" s="188"/>
      <c r="E95" s="46"/>
    </row>
    <row r="96" spans="1:5">
      <c r="A96" s="46"/>
      <c r="B96" s="46"/>
      <c r="C96" s="46"/>
      <c r="D96" s="188"/>
      <c r="E96" s="46"/>
    </row>
    <row r="97" spans="1:5">
      <c r="A97" s="46"/>
      <c r="B97" s="46"/>
      <c r="C97" s="46"/>
      <c r="D97" s="188"/>
      <c r="E97" s="46"/>
    </row>
    <row r="98" spans="1:5">
      <c r="A98" s="46"/>
      <c r="B98" s="46"/>
      <c r="C98" s="46"/>
      <c r="D98" s="188"/>
      <c r="E98" s="46"/>
    </row>
    <row r="99" spans="1:5">
      <c r="A99" s="46"/>
      <c r="B99" s="46"/>
      <c r="C99" s="46"/>
      <c r="D99" s="188"/>
      <c r="E99" s="46"/>
    </row>
    <row r="100" spans="1:5">
      <c r="A100" s="46"/>
      <c r="B100" s="46"/>
      <c r="C100" s="46"/>
      <c r="D100" s="188"/>
      <c r="E100" s="46"/>
    </row>
  </sheetData>
  <mergeCells count="19">
    <mergeCell ref="B10:D10"/>
    <mergeCell ref="B6:D6"/>
    <mergeCell ref="B7:D7"/>
    <mergeCell ref="B8:D8"/>
    <mergeCell ref="B9:D9"/>
    <mergeCell ref="C16:E16"/>
    <mergeCell ref="C15:E15"/>
    <mergeCell ref="A21:B21"/>
    <mergeCell ref="A22:B22"/>
    <mergeCell ref="C21:D21"/>
    <mergeCell ref="C31:E31"/>
    <mergeCell ref="A29:B29"/>
    <mergeCell ref="A30:B30"/>
    <mergeCell ref="C27:E27"/>
    <mergeCell ref="C28:E28"/>
    <mergeCell ref="C29:E29"/>
    <mergeCell ref="C30:E30"/>
    <mergeCell ref="A27:B27"/>
    <mergeCell ref="A28:B28"/>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3C3E6-72A7-42C0-A57E-11E1C8A04853}">
  <sheetPr>
    <pageSetUpPr fitToPage="1"/>
  </sheetPr>
  <dimension ref="B1:H10"/>
  <sheetViews>
    <sheetView zoomScale="115" zoomScaleNormal="115" workbookViewId="0">
      <selection activeCell="B3" sqref="B3"/>
    </sheetView>
  </sheetViews>
  <sheetFormatPr defaultColWidth="9.453125" defaultRowHeight="14.5"/>
  <cols>
    <col min="1" max="1" width="9.453125" style="45"/>
    <col min="2" max="2" width="8.08984375" style="139" customWidth="1"/>
    <col min="3" max="3" width="54.54296875" style="45" customWidth="1"/>
    <col min="4" max="4" width="10.81640625" style="136" customWidth="1"/>
    <col min="5" max="5" width="12.26953125" style="136" customWidth="1"/>
    <col min="6" max="16384" width="9.453125" style="45"/>
  </cols>
  <sheetData>
    <row r="1" spans="2:8" ht="18">
      <c r="B1" s="15" t="s">
        <v>15</v>
      </c>
      <c r="H1" s="544"/>
    </row>
    <row r="2" spans="2:8" ht="18">
      <c r="B2" s="15" t="s">
        <v>372</v>
      </c>
    </row>
    <row r="3" spans="2:8" ht="15.5">
      <c r="B3" s="13" t="s">
        <v>556</v>
      </c>
      <c r="C3" s="68"/>
      <c r="D3" s="137"/>
      <c r="E3" s="137"/>
      <c r="F3" s="68"/>
      <c r="G3" s="68"/>
    </row>
    <row r="4" spans="2:8" ht="15" thickBot="1"/>
    <row r="5" spans="2:8" ht="30.75" customHeight="1">
      <c r="B5" s="1559" t="s">
        <v>557</v>
      </c>
      <c r="C5" s="1560" t="s">
        <v>502</v>
      </c>
      <c r="D5" s="1560" t="s">
        <v>558</v>
      </c>
      <c r="E5" s="1561" t="s">
        <v>503</v>
      </c>
    </row>
    <row r="6" spans="2:8">
      <c r="B6" s="454" t="s">
        <v>1440</v>
      </c>
      <c r="C6" s="1338" t="s">
        <v>559</v>
      </c>
      <c r="D6" s="1558">
        <v>43901</v>
      </c>
      <c r="E6" s="1562">
        <v>43964</v>
      </c>
    </row>
    <row r="7" spans="2:8" ht="18.75" customHeight="1">
      <c r="B7" s="454" t="s">
        <v>1441</v>
      </c>
      <c r="C7" s="1338" t="s">
        <v>560</v>
      </c>
      <c r="D7" s="1558">
        <v>43979</v>
      </c>
      <c r="E7" s="1562">
        <v>44027</v>
      </c>
    </row>
    <row r="8" spans="2:8">
      <c r="B8" s="454" t="s">
        <v>1442</v>
      </c>
      <c r="C8" s="1338" t="s">
        <v>561</v>
      </c>
      <c r="D8" s="1558">
        <v>44102</v>
      </c>
      <c r="E8" s="1562">
        <v>44148</v>
      </c>
    </row>
    <row r="9" spans="2:8">
      <c r="B9" s="454" t="s">
        <v>1443</v>
      </c>
      <c r="C9" s="1338" t="s">
        <v>562</v>
      </c>
      <c r="D9" s="1558">
        <v>44231</v>
      </c>
      <c r="E9" s="1562">
        <v>44271</v>
      </c>
    </row>
    <row r="10" spans="2:8" ht="15" thickBot="1">
      <c r="B10" s="1563" t="s">
        <v>1444</v>
      </c>
      <c r="C10" s="1564" t="s">
        <v>563</v>
      </c>
      <c r="D10" s="1565">
        <v>44252</v>
      </c>
      <c r="E10" s="1566">
        <v>44309</v>
      </c>
    </row>
  </sheetData>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7F7CD-CDE0-4DFF-8931-3A427734B944}">
  <dimension ref="A1:L45"/>
  <sheetViews>
    <sheetView workbookViewId="0">
      <selection activeCell="A2" sqref="A2"/>
    </sheetView>
  </sheetViews>
  <sheetFormatPr defaultColWidth="9.453125" defaultRowHeight="12.5"/>
  <cols>
    <col min="1" max="1" width="69.1796875" style="145" customWidth="1"/>
    <col min="2" max="2" width="13.81640625" style="144" customWidth="1"/>
    <col min="3" max="3" width="14" style="144" customWidth="1"/>
    <col min="4" max="4" width="14.1796875" style="144" customWidth="1"/>
    <col min="5" max="5" width="13.81640625" style="144" customWidth="1"/>
    <col min="6" max="6" width="9.453125" style="145"/>
    <col min="7" max="8" width="9.453125" style="145" customWidth="1"/>
    <col min="9" max="9" width="9.453125" style="145"/>
    <col min="10" max="10" width="21.453125" style="145" customWidth="1"/>
    <col min="11" max="11" width="9.54296875" style="145" customWidth="1"/>
    <col min="12" max="16384" width="9.453125" style="145"/>
  </cols>
  <sheetData>
    <row r="1" spans="1:12" ht="18">
      <c r="A1" s="15" t="s">
        <v>15</v>
      </c>
    </row>
    <row r="2" spans="1:12" ht="18">
      <c r="A2" s="15" t="s">
        <v>372</v>
      </c>
    </row>
    <row r="3" spans="1:12" ht="18">
      <c r="A3" s="1" t="s">
        <v>564</v>
      </c>
    </row>
    <row r="5" spans="1:12" ht="15.5">
      <c r="A5" s="13" t="s">
        <v>565</v>
      </c>
      <c r="B5" s="146"/>
      <c r="C5" s="146"/>
      <c r="D5" s="146"/>
      <c r="E5" s="146"/>
    </row>
    <row r="6" spans="1:12">
      <c r="A6" s="147"/>
      <c r="B6" s="146"/>
      <c r="C6" s="146"/>
      <c r="D6" s="146"/>
      <c r="E6" s="146"/>
    </row>
    <row r="7" spans="1:12">
      <c r="L7" s="147"/>
    </row>
    <row r="8" spans="1:12" ht="13" customHeight="1">
      <c r="A8" s="1339"/>
      <c r="B8" s="1766" t="s">
        <v>101</v>
      </c>
      <c r="C8" s="1767"/>
      <c r="D8" s="1766" t="s">
        <v>1419</v>
      </c>
      <c r="E8" s="1767"/>
      <c r="L8" s="147"/>
    </row>
    <row r="9" spans="1:12" ht="39">
      <c r="A9" s="1340" t="s">
        <v>566</v>
      </c>
      <c r="B9" s="1374" t="s">
        <v>567</v>
      </c>
      <c r="C9" s="1375" t="s">
        <v>568</v>
      </c>
      <c r="D9" s="1341" t="s">
        <v>567</v>
      </c>
      <c r="E9" s="1375" t="s">
        <v>568</v>
      </c>
    </row>
    <row r="10" spans="1:12" ht="13">
      <c r="A10" s="444" t="s">
        <v>569</v>
      </c>
      <c r="B10" s="301">
        <f>C10</f>
        <v>9932</v>
      </c>
      <c r="C10" s="301">
        <v>9932</v>
      </c>
      <c r="D10" s="302">
        <v>13966</v>
      </c>
      <c r="E10" s="445">
        <v>13966</v>
      </c>
    </row>
    <row r="11" spans="1:12" ht="13.5" thickBot="1">
      <c r="A11" s="446" t="s">
        <v>570</v>
      </c>
      <c r="B11" s="447">
        <f>C11</f>
        <v>82099.156920000009</v>
      </c>
      <c r="C11" s="447">
        <v>82099.156920000009</v>
      </c>
      <c r="D11" s="448">
        <v>35847</v>
      </c>
      <c r="E11" s="449">
        <v>35847</v>
      </c>
    </row>
    <row r="12" spans="1:12" ht="13" thickBot="1">
      <c r="A12" s="205"/>
      <c r="B12" s="310"/>
      <c r="C12" s="310"/>
      <c r="D12" s="310"/>
      <c r="E12" s="310"/>
    </row>
    <row r="13" spans="1:12" ht="13">
      <c r="A13" s="451" t="s">
        <v>571</v>
      </c>
      <c r="B13" s="452" t="s">
        <v>142</v>
      </c>
      <c r="C13" s="452" t="s">
        <v>142</v>
      </c>
      <c r="D13" s="452" t="s">
        <v>142</v>
      </c>
      <c r="E13" s="453" t="s">
        <v>142</v>
      </c>
    </row>
    <row r="14" spans="1:12" ht="25">
      <c r="A14" s="454" t="s">
        <v>572</v>
      </c>
      <c r="B14" s="1376">
        <f>C14</f>
        <v>7713</v>
      </c>
      <c r="C14" s="1376">
        <v>7713</v>
      </c>
      <c r="D14" s="1381"/>
      <c r="E14" s="460"/>
    </row>
    <row r="15" spans="1:12">
      <c r="A15" s="456" t="s">
        <v>573</v>
      </c>
      <c r="B15" s="1377">
        <f t="shared" ref="B15:B28" si="0">C15</f>
        <v>6187</v>
      </c>
      <c r="C15" s="1377">
        <v>6187</v>
      </c>
      <c r="D15" s="1382"/>
      <c r="E15" s="1379"/>
    </row>
    <row r="16" spans="1:12" ht="15.75" customHeight="1">
      <c r="A16" s="454" t="s">
        <v>574</v>
      </c>
      <c r="B16" s="1377">
        <f>C16</f>
        <v>3696</v>
      </c>
      <c r="C16" s="1377">
        <v>3696</v>
      </c>
      <c r="D16" s="1382"/>
      <c r="E16" s="455"/>
    </row>
    <row r="17" spans="1:5" ht="25">
      <c r="A17" s="454" t="s">
        <v>575</v>
      </c>
      <c r="B17" s="1376">
        <f>C17</f>
        <v>1216</v>
      </c>
      <c r="C17" s="1376">
        <v>1216</v>
      </c>
      <c r="D17" s="1382"/>
      <c r="E17" s="455"/>
    </row>
    <row r="18" spans="1:5" ht="16.5" customHeight="1">
      <c r="A18" s="457" t="s">
        <v>576</v>
      </c>
      <c r="B18" s="302">
        <f>C18</f>
        <v>710</v>
      </c>
      <c r="C18" s="302">
        <v>710</v>
      </c>
      <c r="D18" s="1382"/>
      <c r="E18" s="455"/>
    </row>
    <row r="19" spans="1:5">
      <c r="A19" s="439" t="s">
        <v>577</v>
      </c>
      <c r="B19" s="302">
        <f t="shared" si="0"/>
        <v>526</v>
      </c>
      <c r="C19" s="302">
        <v>526</v>
      </c>
      <c r="D19" s="1382"/>
      <c r="E19" s="455"/>
    </row>
    <row r="20" spans="1:5">
      <c r="A20" s="439" t="s">
        <v>578</v>
      </c>
      <c r="B20" s="1377">
        <f t="shared" si="0"/>
        <v>519</v>
      </c>
      <c r="C20" s="1377">
        <v>519</v>
      </c>
      <c r="D20" s="1382"/>
      <c r="E20" s="455"/>
    </row>
    <row r="21" spans="1:5">
      <c r="A21" s="457" t="s">
        <v>579</v>
      </c>
      <c r="B21" s="1377">
        <f t="shared" si="0"/>
        <v>387</v>
      </c>
      <c r="C21" s="1377">
        <v>387</v>
      </c>
      <c r="D21" s="1382"/>
      <c r="E21" s="455"/>
    </row>
    <row r="22" spans="1:5" ht="13">
      <c r="A22" s="458" t="s">
        <v>580</v>
      </c>
      <c r="B22" s="450">
        <f>SUM(B14:B21)</f>
        <v>20954</v>
      </c>
      <c r="C22" s="450">
        <f>SUM(C14:C21)</f>
        <v>20954</v>
      </c>
      <c r="D22" s="1365">
        <v>6593</v>
      </c>
      <c r="E22" s="466">
        <v>6593</v>
      </c>
    </row>
    <row r="23" spans="1:5">
      <c r="A23" s="459" t="s">
        <v>581</v>
      </c>
      <c r="B23" s="302">
        <f>C23</f>
        <v>21538</v>
      </c>
      <c r="C23" s="302">
        <v>21538</v>
      </c>
      <c r="D23" s="1383"/>
      <c r="E23" s="460"/>
    </row>
    <row r="24" spans="1:5">
      <c r="A24" s="459" t="s">
        <v>582</v>
      </c>
      <c r="B24" s="302">
        <f t="shared" si="0"/>
        <v>4059</v>
      </c>
      <c r="C24" s="302">
        <v>4059</v>
      </c>
      <c r="D24" s="1384"/>
      <c r="E24" s="455"/>
    </row>
    <row r="25" spans="1:5" ht="12" customHeight="1">
      <c r="A25" s="457" t="s">
        <v>583</v>
      </c>
      <c r="B25" s="302">
        <f>C25</f>
        <v>2284</v>
      </c>
      <c r="C25" s="302">
        <v>2284</v>
      </c>
      <c r="D25" s="1384"/>
      <c r="E25" s="455"/>
    </row>
    <row r="26" spans="1:5">
      <c r="A26" s="457" t="s">
        <v>584</v>
      </c>
      <c r="B26" s="302">
        <f>C26</f>
        <v>346</v>
      </c>
      <c r="C26" s="302">
        <v>346</v>
      </c>
      <c r="D26" s="1384"/>
      <c r="E26" s="455"/>
    </row>
    <row r="27" spans="1:5">
      <c r="A27" s="459" t="s">
        <v>585</v>
      </c>
      <c r="B27" s="302">
        <f t="shared" si="0"/>
        <v>331</v>
      </c>
      <c r="C27" s="302">
        <v>331</v>
      </c>
      <c r="D27" s="1384"/>
      <c r="E27" s="455"/>
    </row>
    <row r="28" spans="1:5">
      <c r="A28" s="440" t="s">
        <v>586</v>
      </c>
      <c r="B28" s="302">
        <f t="shared" si="0"/>
        <v>325</v>
      </c>
      <c r="C28" s="302">
        <v>325</v>
      </c>
      <c r="D28" s="1385"/>
      <c r="E28" s="461"/>
    </row>
    <row r="29" spans="1:5" ht="13">
      <c r="A29" s="462" t="s">
        <v>587</v>
      </c>
      <c r="B29" s="450">
        <f>SUM(B23:B28)</f>
        <v>28883</v>
      </c>
      <c r="C29" s="450">
        <f>SUM(C23:C28)</f>
        <v>28883</v>
      </c>
      <c r="D29" s="1365">
        <f>1553+342</f>
        <v>1895</v>
      </c>
      <c r="E29" s="466">
        <f>D29</f>
        <v>1895</v>
      </c>
    </row>
    <row r="30" spans="1:5">
      <c r="A30" s="457" t="s">
        <v>588</v>
      </c>
      <c r="B30" s="302">
        <f>C30</f>
        <v>2410</v>
      </c>
      <c r="C30" s="302">
        <v>2410</v>
      </c>
      <c r="D30" s="1384"/>
      <c r="E30" s="455"/>
    </row>
    <row r="31" spans="1:5">
      <c r="A31" s="457" t="s">
        <v>589</v>
      </c>
      <c r="B31" s="302">
        <f>C31</f>
        <v>1650</v>
      </c>
      <c r="C31" s="302">
        <v>1650</v>
      </c>
      <c r="D31" s="1384"/>
      <c r="E31" s="455"/>
    </row>
    <row r="32" spans="1:5">
      <c r="A32" s="457" t="s">
        <v>590</v>
      </c>
      <c r="B32" s="302">
        <f>C32</f>
        <v>949</v>
      </c>
      <c r="C32" s="302">
        <v>949</v>
      </c>
      <c r="D32" s="1384"/>
      <c r="E32" s="455"/>
    </row>
    <row r="33" spans="1:6">
      <c r="A33" s="457" t="s">
        <v>591</v>
      </c>
      <c r="B33" s="302">
        <f>C33</f>
        <v>328</v>
      </c>
      <c r="C33" s="302">
        <v>328</v>
      </c>
      <c r="D33" s="1385"/>
      <c r="E33" s="461"/>
    </row>
    <row r="34" spans="1:6" ht="13">
      <c r="A34" s="462" t="s">
        <v>592</v>
      </c>
      <c r="B34" s="450">
        <f>SUM(B30:B33)</f>
        <v>5337</v>
      </c>
      <c r="C34" s="450">
        <f>SUM(C30:C33)</f>
        <v>5337</v>
      </c>
      <c r="D34" s="1365">
        <f>6015+1896+448+321</f>
        <v>8680</v>
      </c>
      <c r="E34" s="466">
        <f>D34</f>
        <v>8680</v>
      </c>
      <c r="F34" s="145" t="s">
        <v>593</v>
      </c>
    </row>
    <row r="35" spans="1:6">
      <c r="A35" s="463" t="s">
        <v>594</v>
      </c>
      <c r="B35" s="1378">
        <f>C35</f>
        <v>324</v>
      </c>
      <c r="C35" s="1378">
        <v>324</v>
      </c>
      <c r="D35" s="1386"/>
      <c r="E35" s="464"/>
    </row>
    <row r="36" spans="1:6" ht="13">
      <c r="A36" s="462" t="s">
        <v>595</v>
      </c>
      <c r="B36" s="450">
        <f>SUM(B35)</f>
        <v>324</v>
      </c>
      <c r="C36" s="450">
        <f>SUM(C35)</f>
        <v>324</v>
      </c>
      <c r="D36" s="1387">
        <f>843+368</f>
        <v>1211</v>
      </c>
      <c r="E36" s="1380">
        <f>D36</f>
        <v>1211</v>
      </c>
    </row>
    <row r="37" spans="1:6" ht="14.25" customHeight="1">
      <c r="A37" s="456" t="s">
        <v>596</v>
      </c>
      <c r="B37" s="302">
        <f>C37</f>
        <v>10596</v>
      </c>
      <c r="C37" s="302">
        <v>10596</v>
      </c>
      <c r="D37" s="1383"/>
      <c r="E37" s="460"/>
    </row>
    <row r="38" spans="1:6" ht="16.5" customHeight="1">
      <c r="A38" s="457" t="s">
        <v>597</v>
      </c>
      <c r="B38" s="302">
        <f>C38</f>
        <v>603</v>
      </c>
      <c r="C38" s="302">
        <v>603</v>
      </c>
      <c r="D38" s="1384"/>
      <c r="E38" s="455"/>
    </row>
    <row r="39" spans="1:6" ht="13">
      <c r="A39" s="465" t="s">
        <v>598</v>
      </c>
      <c r="B39" s="450">
        <f>SUM(B37:B38)</f>
        <v>11199</v>
      </c>
      <c r="C39" s="450">
        <f>SUM(C37:C38)</f>
        <v>11199</v>
      </c>
      <c r="D39" s="1365">
        <f>973+682</f>
        <v>1655</v>
      </c>
      <c r="E39" s="466">
        <f>D39</f>
        <v>1655</v>
      </c>
    </row>
    <row r="40" spans="1:6" ht="12.75" customHeight="1">
      <c r="A40" s="467"/>
      <c r="B40" s="468"/>
      <c r="C40" s="468"/>
      <c r="D40" s="468"/>
      <c r="E40" s="469"/>
    </row>
    <row r="41" spans="1:6" ht="13.5" customHeight="1" thickBot="1">
      <c r="A41" s="470" t="s">
        <v>599</v>
      </c>
      <c r="B41" s="471">
        <f>B39+B34+B29+B22+B36</f>
        <v>66697</v>
      </c>
      <c r="C41" s="472">
        <f>C39+C34+C29+C22+C36</f>
        <v>66697</v>
      </c>
      <c r="D41" s="471">
        <f>D39+D34+D29+D22+D36</f>
        <v>20034</v>
      </c>
      <c r="E41" s="473">
        <f>E39+E34+E29+E22+E36</f>
        <v>20034</v>
      </c>
    </row>
    <row r="43" spans="1:6" ht="13.5" customHeight="1">
      <c r="A43" s="1586" t="s">
        <v>1445</v>
      </c>
    </row>
    <row r="45" spans="1:6">
      <c r="A45" s="150"/>
    </row>
  </sheetData>
  <mergeCells count="2">
    <mergeCell ref="B8:C8"/>
    <mergeCell ref="D8:E8"/>
  </mergeCells>
  <phoneticPr fontId="58" type="noConversion"/>
  <pageMargins left="0.7" right="0.7" top="0.75" bottom="0.75" header="0.3" footer="0.3"/>
  <pageSetup paperSize="9" orientation="portrait" r:id="rId1"/>
  <ignoredErrors>
    <ignoredError sqref="B34:B36 B32 B24:D24 D22 B27:C28 D32 D27:D29 B22 B29" formula="1"/>
    <ignoredError sqref="B13:E13"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06F8C-7676-471C-99E6-FCC96BD4A9ED}">
  <dimension ref="A1:B44"/>
  <sheetViews>
    <sheetView topLeftCell="A13" zoomScale="112" zoomScaleNormal="112" workbookViewId="0">
      <selection activeCell="A26" sqref="A26"/>
    </sheetView>
  </sheetViews>
  <sheetFormatPr defaultColWidth="9.453125" defaultRowHeight="12.5"/>
  <cols>
    <col min="1" max="1" width="71.54296875" style="145" bestFit="1" customWidth="1"/>
    <col min="2" max="2" width="13.1796875" style="150" bestFit="1" customWidth="1"/>
    <col min="3" max="16384" width="9.453125" style="145"/>
  </cols>
  <sheetData>
    <row r="1" spans="1:2" ht="18">
      <c r="A1" s="15" t="s">
        <v>15</v>
      </c>
    </row>
    <row r="2" spans="1:2" ht="18" customHeight="1">
      <c r="A2" s="15" t="s">
        <v>372</v>
      </c>
    </row>
    <row r="3" spans="1:2" ht="15.5">
      <c r="A3" s="13" t="s">
        <v>600</v>
      </c>
      <c r="B3" s="151"/>
    </row>
    <row r="4" spans="1:2">
      <c r="A4" s="149"/>
      <c r="B4" s="151"/>
    </row>
    <row r="5" spans="1:2">
      <c r="B5" s="145"/>
    </row>
    <row r="6" spans="1:2" ht="13">
      <c r="A6" s="1352" t="s">
        <v>601</v>
      </c>
      <c r="B6" s="1373" t="s">
        <v>276</v>
      </c>
    </row>
    <row r="7" spans="1:2" ht="13">
      <c r="A7" s="474" t="s">
        <v>592</v>
      </c>
      <c r="B7" s="475"/>
    </row>
    <row r="8" spans="1:2" ht="13">
      <c r="A8" s="476" t="s">
        <v>602</v>
      </c>
      <c r="B8" s="477">
        <v>8.4600000000000009</v>
      </c>
    </row>
    <row r="9" spans="1:2" ht="13">
      <c r="A9" s="476" t="s">
        <v>603</v>
      </c>
      <c r="B9" s="477">
        <v>0.60099999999999998</v>
      </c>
    </row>
    <row r="10" spans="1:2" ht="13">
      <c r="A10" s="478" t="s">
        <v>587</v>
      </c>
      <c r="B10" s="479"/>
    </row>
    <row r="11" spans="1:2" ht="25">
      <c r="A11" s="454" t="s">
        <v>1476</v>
      </c>
      <c r="B11" s="480">
        <v>1439.7809999999999</v>
      </c>
    </row>
    <row r="12" spans="1:2" ht="25">
      <c r="A12" s="454" t="s">
        <v>604</v>
      </c>
      <c r="B12" s="481">
        <v>545.57500000000005</v>
      </c>
    </row>
    <row r="13" spans="1:2" ht="13">
      <c r="A13" s="454" t="s">
        <v>605</v>
      </c>
      <c r="B13" s="483">
        <v>145.614</v>
      </c>
    </row>
    <row r="14" spans="1:2" ht="13">
      <c r="A14" s="454" t="s">
        <v>606</v>
      </c>
      <c r="B14" s="483">
        <v>65.944999999999993</v>
      </c>
    </row>
    <row r="15" spans="1:2" ht="13">
      <c r="A15" s="454" t="s">
        <v>607</v>
      </c>
      <c r="B15" s="484">
        <v>19.106999999999999</v>
      </c>
    </row>
    <row r="16" spans="1:2" ht="13">
      <c r="A16" s="454" t="s">
        <v>608</v>
      </c>
      <c r="B16" s="483">
        <v>18.754000000000001</v>
      </c>
    </row>
    <row r="17" spans="1:2" ht="13">
      <c r="A17" s="454" t="s">
        <v>609</v>
      </c>
      <c r="B17" s="483">
        <v>14.273999999999999</v>
      </c>
    </row>
    <row r="18" spans="1:2" ht="13">
      <c r="A18" s="454" t="s">
        <v>610</v>
      </c>
      <c r="B18" s="483">
        <v>7.3</v>
      </c>
    </row>
    <row r="19" spans="1:2" ht="13">
      <c r="A19" s="454" t="s">
        <v>611</v>
      </c>
      <c r="B19" s="483">
        <v>3.581</v>
      </c>
    </row>
    <row r="20" spans="1:2" ht="13">
      <c r="A20" s="454" t="s">
        <v>612</v>
      </c>
      <c r="B20" s="483">
        <v>2.71</v>
      </c>
    </row>
    <row r="21" spans="1:2" ht="13">
      <c r="A21" s="485" t="s">
        <v>613</v>
      </c>
      <c r="B21" s="486"/>
    </row>
    <row r="22" spans="1:2" ht="13">
      <c r="A22" s="487" t="s">
        <v>614</v>
      </c>
      <c r="B22" s="488">
        <v>2.9750000000000001</v>
      </c>
    </row>
    <row r="23" spans="1:2" ht="13.5" thickBot="1">
      <c r="A23" s="489" t="s">
        <v>615</v>
      </c>
      <c r="B23" s="490">
        <v>2274.6770000000001</v>
      </c>
    </row>
    <row r="24" spans="1:2">
      <c r="B24" s="145"/>
    </row>
    <row r="26" spans="1:2">
      <c r="B26" s="299"/>
    </row>
    <row r="27" spans="1:2">
      <c r="B27" s="307"/>
    </row>
    <row r="28" spans="1:2">
      <c r="B28" s="308"/>
    </row>
    <row r="31" spans="1:2">
      <c r="B31" s="298"/>
    </row>
    <row r="32" spans="1:2">
      <c r="B32" s="298"/>
    </row>
    <row r="33" spans="2:2">
      <c r="B33" s="298"/>
    </row>
    <row r="34" spans="2:2">
      <c r="B34" s="298"/>
    </row>
    <row r="35" spans="2:2">
      <c r="B35" s="298"/>
    </row>
    <row r="36" spans="2:2">
      <c r="B36" s="298"/>
    </row>
    <row r="37" spans="2:2">
      <c r="B37" s="298"/>
    </row>
    <row r="38" spans="2:2">
      <c r="B38" s="298"/>
    </row>
    <row r="39" spans="2:2">
      <c r="B39" s="298"/>
    </row>
    <row r="40" spans="2:2">
      <c r="B40" s="298"/>
    </row>
    <row r="42" spans="2:2">
      <c r="B42" s="299"/>
    </row>
    <row r="44" spans="2:2">
      <c r="B44" s="299"/>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262A1-15EE-47E8-BA1A-C05FFA410DB7}">
  <dimension ref="A1:F27"/>
  <sheetViews>
    <sheetView workbookViewId="0">
      <selection activeCell="A5" activeCellId="1" sqref="A3 A5"/>
    </sheetView>
  </sheetViews>
  <sheetFormatPr defaultColWidth="9.453125" defaultRowHeight="12.5"/>
  <cols>
    <col min="1" max="1" width="46.453125" style="145" customWidth="1"/>
    <col min="2" max="2" width="13.81640625" style="150" customWidth="1"/>
    <col min="3" max="3" width="13.54296875" style="150" bestFit="1" customWidth="1"/>
    <col min="4" max="4" width="12.54296875" style="150" bestFit="1" customWidth="1"/>
    <col min="5" max="5" width="14" style="150" customWidth="1"/>
    <col min="6" max="6" width="8.7265625" style="150" customWidth="1"/>
    <col min="7" max="16384" width="9.453125" style="145"/>
  </cols>
  <sheetData>
    <row r="1" spans="1:6" ht="18">
      <c r="A1" s="15" t="s">
        <v>15</v>
      </c>
    </row>
    <row r="2" spans="1:6" ht="18">
      <c r="A2" s="15" t="s">
        <v>372</v>
      </c>
    </row>
    <row r="3" spans="1:6" ht="15.5">
      <c r="A3" s="13" t="s">
        <v>616</v>
      </c>
      <c r="B3" s="152"/>
      <c r="C3" s="152"/>
      <c r="D3" s="152"/>
      <c r="E3" s="152"/>
    </row>
    <row r="4" spans="1:6" ht="13">
      <c r="A4" s="153"/>
      <c r="B4" s="152"/>
      <c r="C4" s="152"/>
      <c r="D4" s="152"/>
      <c r="E4" s="152"/>
      <c r="F4" s="152"/>
    </row>
    <row r="5" spans="1:6" ht="15.5">
      <c r="A5" s="13" t="s">
        <v>617</v>
      </c>
      <c r="B5" s="152"/>
    </row>
    <row r="6" spans="1:6" ht="14.5">
      <c r="A6" s="154"/>
      <c r="B6" s="152"/>
    </row>
    <row r="7" spans="1:6" ht="13">
      <c r="A7" s="1352" t="s">
        <v>601</v>
      </c>
      <c r="B7" s="1353" t="s">
        <v>276</v>
      </c>
    </row>
    <row r="8" spans="1:6" ht="13">
      <c r="A8" s="1346" t="s">
        <v>618</v>
      </c>
      <c r="B8" s="1347"/>
    </row>
    <row r="9" spans="1:6" ht="25">
      <c r="A9" s="1348" t="s">
        <v>619</v>
      </c>
      <c r="B9" s="1349">
        <v>0.89800000000000002</v>
      </c>
    </row>
    <row r="10" spans="1:6">
      <c r="A10" s="1348" t="s">
        <v>620</v>
      </c>
      <c r="B10" s="1349">
        <v>0.35399999999999998</v>
      </c>
    </row>
    <row r="11" spans="1:6" ht="15" customHeight="1">
      <c r="A11" s="1350" t="s">
        <v>615</v>
      </c>
      <c r="B11" s="1351">
        <f>SUM(B9:B10)</f>
        <v>1.252</v>
      </c>
    </row>
    <row r="14" spans="1:6" ht="13">
      <c r="A14" s="1339"/>
      <c r="B14" s="1772" t="s">
        <v>101</v>
      </c>
      <c r="C14" s="1773"/>
      <c r="D14" s="1768" t="s">
        <v>102</v>
      </c>
      <c r="E14" s="1769"/>
    </row>
    <row r="15" spans="1:6" ht="39">
      <c r="A15" s="1354"/>
      <c r="B15" s="1356" t="s">
        <v>567</v>
      </c>
      <c r="C15" s="1357" t="s">
        <v>568</v>
      </c>
      <c r="D15" s="1355" t="s">
        <v>567</v>
      </c>
      <c r="E15" s="1357" t="s">
        <v>568</v>
      </c>
    </row>
    <row r="16" spans="1:6" ht="15" customHeight="1">
      <c r="A16" s="1370" t="s">
        <v>621</v>
      </c>
      <c r="B16" s="1371">
        <f>C16</f>
        <v>2371</v>
      </c>
      <c r="C16" s="1361">
        <v>2371</v>
      </c>
      <c r="D16" s="1372">
        <f>E16</f>
        <v>2169</v>
      </c>
      <c r="E16" s="1372">
        <v>2169</v>
      </c>
    </row>
    <row r="17" spans="1:5" ht="15" customHeight="1">
      <c r="A17" s="1370" t="s">
        <v>622</v>
      </c>
      <c r="B17" s="1371">
        <f>C17</f>
        <v>4764.4105099999997</v>
      </c>
      <c r="C17" s="1361">
        <v>4764.4105099999997</v>
      </c>
      <c r="D17" s="1372">
        <f>E17</f>
        <v>14073</v>
      </c>
      <c r="E17" s="1372">
        <v>14073</v>
      </c>
    </row>
    <row r="18" spans="1:5" ht="15" customHeight="1">
      <c r="A18" s="303"/>
      <c r="B18" s="144"/>
      <c r="C18" s="144"/>
      <c r="D18" s="144"/>
      <c r="E18" s="144"/>
    </row>
    <row r="19" spans="1:5" ht="15" customHeight="1">
      <c r="A19" s="1358" t="s">
        <v>623</v>
      </c>
      <c r="B19" s="1359" t="s">
        <v>142</v>
      </c>
      <c r="C19" s="1359"/>
      <c r="D19" s="1770" t="s">
        <v>142</v>
      </c>
      <c r="E19" s="1771"/>
    </row>
    <row r="20" spans="1:5" ht="15" customHeight="1">
      <c r="A20" s="1348" t="s">
        <v>624</v>
      </c>
      <c r="B20" s="1360">
        <f>C20</f>
        <v>2500</v>
      </c>
      <c r="C20" s="1361">
        <v>2500</v>
      </c>
      <c r="D20" s="1362"/>
      <c r="E20" s="1362"/>
    </row>
    <row r="21" spans="1:5" ht="15" customHeight="1">
      <c r="A21" s="1348" t="s">
        <v>625</v>
      </c>
      <c r="B21" s="1360">
        <f t="shared" ref="B21:B23" si="0">C21</f>
        <v>379</v>
      </c>
      <c r="C21" s="1361">
        <v>379</v>
      </c>
      <c r="D21" s="1362"/>
      <c r="E21" s="1362"/>
    </row>
    <row r="22" spans="1:5" ht="15" customHeight="1">
      <c r="A22" s="1348" t="s">
        <v>626</v>
      </c>
      <c r="B22" s="1360">
        <f t="shared" si="0"/>
        <v>361</v>
      </c>
      <c r="C22" s="1361">
        <v>361</v>
      </c>
      <c r="D22" s="1362"/>
      <c r="E22" s="1362"/>
    </row>
    <row r="23" spans="1:5" ht="15" customHeight="1">
      <c r="A23" s="1363" t="s">
        <v>599</v>
      </c>
      <c r="B23" s="1364">
        <f t="shared" si="0"/>
        <v>3240</v>
      </c>
      <c r="C23" s="1364">
        <f>SUM(C20:C22)</f>
        <v>3240</v>
      </c>
      <c r="D23" s="1365">
        <f>E23</f>
        <v>13000</v>
      </c>
      <c r="E23" s="1365">
        <v>13000</v>
      </c>
    </row>
    <row r="24" spans="1:5">
      <c r="A24" s="150"/>
    </row>
    <row r="25" spans="1:5">
      <c r="A25" s="150"/>
    </row>
    <row r="26" spans="1:5">
      <c r="A26" s="150"/>
    </row>
    <row r="27" spans="1:5">
      <c r="A27" s="150"/>
    </row>
  </sheetData>
  <mergeCells count="3">
    <mergeCell ref="D14:E14"/>
    <mergeCell ref="D19:E19"/>
    <mergeCell ref="B14:C14"/>
  </mergeCells>
  <phoneticPr fontId="58" type="noConversion"/>
  <pageMargins left="0.7" right="0.7" top="0.75" bottom="0.75" header="0.3" footer="0.3"/>
  <pageSetup paperSize="9" orientation="portrait" r:id="rId1"/>
  <ignoredErrors>
    <ignoredError sqref="D19 B19"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954FD-DE86-4ECC-B21F-29ED51FAE5E8}">
  <dimension ref="A1:H10"/>
  <sheetViews>
    <sheetView workbookViewId="0"/>
  </sheetViews>
  <sheetFormatPr defaultColWidth="9.453125" defaultRowHeight="12.5"/>
  <cols>
    <col min="1" max="1" width="20" style="145" customWidth="1"/>
    <col min="2" max="2" width="13.1796875" style="150" customWidth="1"/>
    <col min="3" max="16384" width="9.453125" style="145"/>
  </cols>
  <sheetData>
    <row r="1" spans="1:8" ht="18">
      <c r="A1" s="15" t="s">
        <v>15</v>
      </c>
      <c r="H1" s="544"/>
    </row>
    <row r="2" spans="1:8" ht="18">
      <c r="A2" s="15" t="s">
        <v>372</v>
      </c>
    </row>
    <row r="3" spans="1:8" ht="15.5">
      <c r="A3" s="1603" t="s">
        <v>627</v>
      </c>
      <c r="C3" s="147"/>
    </row>
    <row r="4" spans="1:8" ht="15.5">
      <c r="A4" s="1604"/>
      <c r="C4" s="147"/>
    </row>
    <row r="5" spans="1:8" ht="15.5">
      <c r="A5" s="13" t="s">
        <v>628</v>
      </c>
    </row>
    <row r="6" spans="1:8" ht="15.5">
      <c r="A6" s="148"/>
    </row>
    <row r="7" spans="1:8" ht="23">
      <c r="A7" s="1342"/>
      <c r="B7" s="1343" t="s">
        <v>629</v>
      </c>
    </row>
    <row r="8" spans="1:8">
      <c r="A8" s="1344" t="s">
        <v>630</v>
      </c>
      <c r="B8" s="1345">
        <v>135000</v>
      </c>
    </row>
    <row r="9" spans="1:8">
      <c r="A9" s="1344" t="s">
        <v>631</v>
      </c>
      <c r="B9" s="1345">
        <v>11770</v>
      </c>
    </row>
    <row r="10" spans="1:8">
      <c r="A10" s="1344" t="s">
        <v>632</v>
      </c>
      <c r="B10" s="1345">
        <v>5500</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629DD-9CAF-46A7-AF72-EEA308984364}">
  <dimension ref="A1:E8"/>
  <sheetViews>
    <sheetView workbookViewId="0">
      <selection activeCell="A3" sqref="A3"/>
    </sheetView>
  </sheetViews>
  <sheetFormatPr defaultColWidth="9.453125" defaultRowHeight="12.5"/>
  <cols>
    <col min="1" max="1" width="60.1796875" style="145" customWidth="1"/>
    <col min="2" max="2" width="9.453125" style="144"/>
    <col min="3" max="7" width="9.453125" style="145"/>
    <col min="8" max="8" width="49.1796875" style="145" bestFit="1" customWidth="1"/>
    <col min="9" max="16384" width="9.453125" style="145"/>
  </cols>
  <sheetData>
    <row r="1" spans="1:5" ht="18">
      <c r="A1" s="15" t="s">
        <v>15</v>
      </c>
      <c r="E1" s="544"/>
    </row>
    <row r="2" spans="1:5" ht="18">
      <c r="A2" s="15" t="s">
        <v>372</v>
      </c>
    </row>
    <row r="3" spans="1:5" ht="15.5">
      <c r="A3" s="13" t="s">
        <v>633</v>
      </c>
    </row>
    <row r="5" spans="1:5" ht="38.5" customHeight="1">
      <c r="A5" s="155" t="s">
        <v>634</v>
      </c>
    </row>
    <row r="6" spans="1:5" ht="14.25" customHeight="1">
      <c r="A6" s="155"/>
    </row>
    <row r="7" spans="1:5" ht="13">
      <c r="A7" s="1366" t="s">
        <v>635</v>
      </c>
      <c r="B7" s="1367" t="s">
        <v>276</v>
      </c>
    </row>
    <row r="8" spans="1:5" ht="25">
      <c r="A8" s="1368" t="s">
        <v>636</v>
      </c>
      <c r="B8" s="1369">
        <v>1.81</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4EE0-AAA9-4366-BF71-7A27BCC71DB5}">
  <sheetPr>
    <pageSetUpPr fitToPage="1"/>
  </sheetPr>
  <dimension ref="A1:I32"/>
  <sheetViews>
    <sheetView zoomScaleNormal="100" workbookViewId="0">
      <selection sqref="A1:H1"/>
    </sheetView>
  </sheetViews>
  <sheetFormatPr defaultColWidth="9.1796875" defaultRowHeight="12.5"/>
  <cols>
    <col min="1" max="1" width="40.7265625" style="550" customWidth="1"/>
    <col min="2" max="2" width="7.7265625" style="550" customWidth="1"/>
    <col min="3" max="6" width="13.7265625" style="579" customWidth="1"/>
    <col min="7" max="16384" width="9.1796875" style="550"/>
  </cols>
  <sheetData>
    <row r="1" spans="1:8" ht="43.5" customHeight="1">
      <c r="A1" s="1774" t="s">
        <v>752</v>
      </c>
      <c r="B1" s="1774"/>
      <c r="C1" s="1774"/>
      <c r="D1" s="1774"/>
      <c r="E1" s="1774"/>
      <c r="F1" s="1774"/>
      <c r="G1" s="1774"/>
      <c r="H1" s="1774"/>
    </row>
    <row r="3" spans="1:8">
      <c r="A3" s="1389"/>
      <c r="B3" s="1390"/>
      <c r="C3" s="1775" t="s">
        <v>101</v>
      </c>
      <c r="D3" s="1776"/>
      <c r="E3" s="1777" t="s">
        <v>1420</v>
      </c>
      <c r="F3" s="1778"/>
    </row>
    <row r="4" spans="1:8" ht="34.5">
      <c r="A4" s="1391"/>
      <c r="B4" s="1392"/>
      <c r="C4" s="1393" t="s">
        <v>249</v>
      </c>
      <c r="D4" s="1393" t="s">
        <v>250</v>
      </c>
      <c r="E4" s="1394" t="s">
        <v>753</v>
      </c>
      <c r="F4" s="1395" t="s">
        <v>250</v>
      </c>
    </row>
    <row r="5" spans="1:8">
      <c r="A5" s="1396"/>
      <c r="B5" s="1397" t="s">
        <v>378</v>
      </c>
      <c r="C5" s="1388" t="s">
        <v>276</v>
      </c>
      <c r="D5" s="1388" t="s">
        <v>276</v>
      </c>
      <c r="E5" s="1398" t="s">
        <v>276</v>
      </c>
      <c r="F5" s="1399" t="s">
        <v>276</v>
      </c>
    </row>
    <row r="6" spans="1:8" ht="12.75" customHeight="1">
      <c r="A6" s="551" t="s">
        <v>754</v>
      </c>
      <c r="B6" s="552">
        <v>3</v>
      </c>
      <c r="C6" s="553">
        <v>-950.19999999999993</v>
      </c>
      <c r="D6" s="553">
        <v>-950.19999999999993</v>
      </c>
      <c r="E6" s="554">
        <v>-868.10000000000014</v>
      </c>
      <c r="F6" s="554">
        <v>-868.10000000000014</v>
      </c>
    </row>
    <row r="7" spans="1:8">
      <c r="A7" s="551" t="s">
        <v>755</v>
      </c>
      <c r="B7" s="552">
        <v>3</v>
      </c>
      <c r="C7" s="553">
        <v>-530.29999999999995</v>
      </c>
      <c r="D7" s="553">
        <v>-606.29999999999984</v>
      </c>
      <c r="E7" s="554">
        <v>-654.69999999999993</v>
      </c>
      <c r="F7" s="554">
        <v>-796.19999999999993</v>
      </c>
    </row>
    <row r="8" spans="1:8">
      <c r="A8" s="555" t="s">
        <v>756</v>
      </c>
      <c r="B8" s="556"/>
      <c r="C8" s="557">
        <f>ROUND(SUM(C6:C7),1)</f>
        <v>-1480.5</v>
      </c>
      <c r="D8" s="557">
        <f t="shared" ref="D8:F8" si="0">ROUND(SUM(D6:D7),1)</f>
        <v>-1556.5</v>
      </c>
      <c r="E8" s="558">
        <f t="shared" si="0"/>
        <v>-1522.8</v>
      </c>
      <c r="F8" s="558">
        <f t="shared" si="0"/>
        <v>-1664.3</v>
      </c>
    </row>
    <row r="9" spans="1:8">
      <c r="A9" s="559" t="s">
        <v>757</v>
      </c>
      <c r="B9" s="560">
        <v>4.0999999999999996</v>
      </c>
      <c r="C9" s="561">
        <v>14538.7</v>
      </c>
      <c r="D9" s="561">
        <v>14641.2</v>
      </c>
      <c r="E9" s="562">
        <v>13728.9</v>
      </c>
      <c r="F9" s="562">
        <v>13832.199999999999</v>
      </c>
    </row>
    <row r="10" spans="1:8">
      <c r="A10" s="559" t="s">
        <v>758</v>
      </c>
      <c r="B10" s="560">
        <v>4.2</v>
      </c>
      <c r="C10" s="561">
        <v>15827.900000000003</v>
      </c>
      <c r="D10" s="561">
        <v>15827.900000000003</v>
      </c>
      <c r="E10" s="562">
        <v>15466.4</v>
      </c>
      <c r="F10" s="562">
        <v>15466.4</v>
      </c>
    </row>
    <row r="11" spans="1:8" ht="25">
      <c r="A11" s="559" t="s">
        <v>759</v>
      </c>
      <c r="B11" s="560">
        <v>4.3</v>
      </c>
      <c r="C11" s="561">
        <v>9924.5</v>
      </c>
      <c r="D11" s="561">
        <v>9941.5</v>
      </c>
      <c r="E11" s="562">
        <v>7570.3</v>
      </c>
      <c r="F11" s="562">
        <v>7603.7</v>
      </c>
    </row>
    <row r="12" spans="1:8" ht="13.5">
      <c r="A12" s="559" t="s">
        <v>760</v>
      </c>
      <c r="B12" s="560">
        <v>4.4000000000000004</v>
      </c>
      <c r="C12" s="561">
        <v>1192.8</v>
      </c>
      <c r="D12" s="561">
        <v>1192.8</v>
      </c>
      <c r="E12" s="562">
        <v>168.7</v>
      </c>
      <c r="F12" s="562">
        <v>168.7</v>
      </c>
    </row>
    <row r="13" spans="1:8">
      <c r="A13" s="559" t="s">
        <v>761</v>
      </c>
      <c r="B13" s="560"/>
      <c r="C13" s="561">
        <v>652.4</v>
      </c>
      <c r="D13" s="561">
        <v>652.4</v>
      </c>
      <c r="E13" s="562">
        <v>680.3</v>
      </c>
      <c r="F13" s="562">
        <v>680.3</v>
      </c>
    </row>
    <row r="14" spans="1:8" ht="13.5">
      <c r="A14" s="559" t="s">
        <v>762</v>
      </c>
      <c r="B14" s="560">
        <v>4.5</v>
      </c>
      <c r="C14" s="561">
        <v>1438.5</v>
      </c>
      <c r="D14" s="561">
        <v>1387.8000000000002</v>
      </c>
      <c r="E14" s="562">
        <v>676.7</v>
      </c>
      <c r="F14" s="562">
        <v>684.30000000000007</v>
      </c>
    </row>
    <row r="15" spans="1:8">
      <c r="A15" s="563" t="s">
        <v>763</v>
      </c>
      <c r="B15" s="564"/>
      <c r="C15" s="565">
        <f>SUM(C9:C14)</f>
        <v>43574.80000000001</v>
      </c>
      <c r="D15" s="565">
        <f t="shared" ref="D15:F15" si="1">SUM(D9:D14)</f>
        <v>43643.600000000013</v>
      </c>
      <c r="E15" s="566">
        <f t="shared" si="1"/>
        <v>38291.299999999996</v>
      </c>
      <c r="F15" s="566">
        <f t="shared" si="1"/>
        <v>38435.599999999999</v>
      </c>
    </row>
    <row r="16" spans="1:8">
      <c r="A16" s="567" t="s">
        <v>764</v>
      </c>
      <c r="B16" s="568"/>
      <c r="C16" s="565">
        <f>C8+C15</f>
        <v>42094.30000000001</v>
      </c>
      <c r="D16" s="565">
        <f t="shared" ref="D16:F16" si="2">D8+D15</f>
        <v>42087.100000000013</v>
      </c>
      <c r="E16" s="566">
        <f t="shared" si="2"/>
        <v>36768.499999999993</v>
      </c>
      <c r="F16" s="566">
        <f t="shared" si="2"/>
        <v>36771.299999999996</v>
      </c>
    </row>
    <row r="17" spans="1:9" ht="13.5">
      <c r="A17" s="569" t="s">
        <v>765</v>
      </c>
      <c r="B17" s="570"/>
      <c r="C17" s="561">
        <v>360.5</v>
      </c>
      <c r="D17" s="561">
        <v>360.5</v>
      </c>
      <c r="E17" s="562">
        <v>391.7</v>
      </c>
      <c r="F17" s="562">
        <v>391.7</v>
      </c>
    </row>
    <row r="18" spans="1:9">
      <c r="A18" s="567" t="s">
        <v>766</v>
      </c>
      <c r="B18" s="568"/>
      <c r="C18" s="565">
        <f>C16+C17</f>
        <v>42454.80000000001</v>
      </c>
      <c r="D18" s="565">
        <f t="shared" ref="D18:F18" si="3">D16+D17</f>
        <v>42447.600000000013</v>
      </c>
      <c r="E18" s="566">
        <f t="shared" si="3"/>
        <v>37160.19999999999</v>
      </c>
      <c r="F18" s="566">
        <f t="shared" si="3"/>
        <v>37162.999999999993</v>
      </c>
    </row>
    <row r="19" spans="1:9" ht="23">
      <c r="A19" s="569" t="s">
        <v>767</v>
      </c>
      <c r="B19" s="570"/>
      <c r="C19" s="561">
        <v>0</v>
      </c>
      <c r="D19" s="561">
        <v>0</v>
      </c>
      <c r="E19" s="562">
        <v>0</v>
      </c>
      <c r="F19" s="562">
        <v>-18.600000000000001</v>
      </c>
    </row>
    <row r="20" spans="1:9" ht="38.25" customHeight="1">
      <c r="A20" s="567" t="s">
        <v>768</v>
      </c>
      <c r="B20" s="568"/>
      <c r="C20" s="565">
        <f>C18+C19</f>
        <v>42454.80000000001</v>
      </c>
      <c r="D20" s="565">
        <f t="shared" ref="D20:F20" si="4">D18+D19</f>
        <v>42447.600000000013</v>
      </c>
      <c r="E20" s="566">
        <f t="shared" si="4"/>
        <v>37160.19999999999</v>
      </c>
      <c r="F20" s="566">
        <f t="shared" si="4"/>
        <v>37144.399999999994</v>
      </c>
    </row>
    <row r="21" spans="1:9">
      <c r="A21" s="1779" t="s">
        <v>769</v>
      </c>
      <c r="B21" s="1780"/>
      <c r="C21" s="1780"/>
      <c r="D21" s="1780"/>
      <c r="E21" s="1780"/>
      <c r="F21" s="1781"/>
    </row>
    <row r="22" spans="1:9">
      <c r="A22" s="571" t="s">
        <v>770</v>
      </c>
      <c r="B22" s="572"/>
      <c r="C22" s="572"/>
      <c r="D22" s="572"/>
      <c r="E22" s="572"/>
      <c r="F22" s="573"/>
    </row>
    <row r="23" spans="1:9">
      <c r="A23" s="559" t="s">
        <v>771</v>
      </c>
      <c r="B23" s="570" t="s">
        <v>470</v>
      </c>
      <c r="C23" s="561">
        <v>-2972.5</v>
      </c>
      <c r="D23" s="561">
        <v>-2991.1</v>
      </c>
      <c r="E23" s="562">
        <v>-4099.3</v>
      </c>
      <c r="F23" s="562">
        <v>-4119.4000000000005</v>
      </c>
    </row>
    <row r="24" spans="1:9">
      <c r="A24" s="559" t="s">
        <v>772</v>
      </c>
      <c r="B24" s="570" t="s">
        <v>470</v>
      </c>
      <c r="C24" s="561">
        <v>-203.4</v>
      </c>
      <c r="D24" s="561">
        <v>-203.4</v>
      </c>
      <c r="E24" s="562">
        <v>-716.1</v>
      </c>
      <c r="F24" s="562">
        <v>-716.1</v>
      </c>
    </row>
    <row r="25" spans="1:9">
      <c r="A25" s="559" t="s">
        <v>773</v>
      </c>
      <c r="B25" s="570" t="s">
        <v>470</v>
      </c>
      <c r="C25" s="561">
        <v>2.8</v>
      </c>
      <c r="D25" s="561">
        <v>2.8</v>
      </c>
      <c r="E25" s="562">
        <v>0.3</v>
      </c>
      <c r="F25" s="562">
        <v>0.3</v>
      </c>
    </row>
    <row r="26" spans="1:9">
      <c r="A26" s="559" t="s">
        <v>774</v>
      </c>
      <c r="B26" s="574" t="s">
        <v>470</v>
      </c>
      <c r="C26" s="561">
        <v>43.2</v>
      </c>
      <c r="D26" s="561">
        <v>45.7</v>
      </c>
      <c r="E26" s="562">
        <v>86.2</v>
      </c>
      <c r="F26" s="562">
        <v>100.7</v>
      </c>
    </row>
    <row r="27" spans="1:9">
      <c r="A27" s="559" t="s">
        <v>775</v>
      </c>
      <c r="B27" s="574" t="s">
        <v>470</v>
      </c>
      <c r="C27" s="561">
        <v>687.1</v>
      </c>
      <c r="D27" s="561">
        <v>687.1</v>
      </c>
      <c r="E27" s="562">
        <v>309.2</v>
      </c>
      <c r="F27" s="562">
        <v>309.2</v>
      </c>
    </row>
    <row r="28" spans="1:9">
      <c r="A28" s="559" t="s">
        <v>776</v>
      </c>
      <c r="B28" s="570" t="s">
        <v>470</v>
      </c>
      <c r="C28" s="561">
        <v>1.1000000000000001</v>
      </c>
      <c r="D28" s="561">
        <v>-26.499999999999996</v>
      </c>
      <c r="E28" s="562">
        <v>-23.5</v>
      </c>
      <c r="F28" s="562">
        <v>-1.9000000000000021</v>
      </c>
    </row>
    <row r="29" spans="1:9" ht="23">
      <c r="A29" s="567" t="s">
        <v>777</v>
      </c>
      <c r="B29" s="575"/>
      <c r="C29" s="565">
        <f>SUM(C20:C28)</f>
        <v>40013.100000000006</v>
      </c>
      <c r="D29" s="565">
        <f t="shared" ref="D29:F29" si="5">SUM(D20:D28)</f>
        <v>39962.200000000012</v>
      </c>
      <c r="E29" s="566">
        <f t="shared" si="5"/>
        <v>32716.999999999989</v>
      </c>
      <c r="F29" s="566">
        <f t="shared" si="5"/>
        <v>32717.199999999993</v>
      </c>
      <c r="I29" s="576"/>
    </row>
    <row r="30" spans="1:9" ht="38.25" customHeight="1">
      <c r="A30" s="1782" t="s">
        <v>778</v>
      </c>
      <c r="B30" s="1783"/>
      <c r="C30" s="1783"/>
      <c r="D30" s="1783"/>
      <c r="E30" s="1783"/>
      <c r="F30" s="1783"/>
    </row>
    <row r="31" spans="1:9">
      <c r="A31" s="577"/>
      <c r="B31" s="578"/>
      <c r="C31" s="578"/>
      <c r="D31" s="578"/>
      <c r="E31" s="578"/>
      <c r="F31" s="578"/>
    </row>
    <row r="32" spans="1:9">
      <c r="A32" s="577"/>
    </row>
  </sheetData>
  <mergeCells count="5">
    <mergeCell ref="A1:H1"/>
    <mergeCell ref="C3:D3"/>
    <mergeCell ref="E3:F3"/>
    <mergeCell ref="A21:F21"/>
    <mergeCell ref="A30:F30"/>
  </mergeCells>
  <pageMargins left="0.7" right="0.7" top="0.75" bottom="0.75" header="0.3" footer="0.3"/>
  <pageSetup paperSize="9" scale="79"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1E5CE-D59A-49B9-B888-7AF11791A3EA}">
  <sheetPr>
    <pageSetUpPr fitToPage="1"/>
  </sheetPr>
  <dimension ref="A1:F40"/>
  <sheetViews>
    <sheetView zoomScaleNormal="100" workbookViewId="0">
      <selection sqref="A1:H1"/>
    </sheetView>
  </sheetViews>
  <sheetFormatPr defaultColWidth="9.1796875" defaultRowHeight="11.5"/>
  <cols>
    <col min="1" max="1" width="35.7265625" style="580" customWidth="1"/>
    <col min="2" max="2" width="7.7265625" style="591" customWidth="1"/>
    <col min="3" max="6" width="13.7265625" style="591" customWidth="1"/>
    <col min="7" max="16384" width="9.1796875" style="580"/>
  </cols>
  <sheetData>
    <row r="1" spans="1:6" ht="38.25" customHeight="1">
      <c r="A1" s="1784" t="s">
        <v>779</v>
      </c>
      <c r="B1" s="1784"/>
      <c r="C1" s="1784"/>
      <c r="D1" s="1784"/>
      <c r="E1" s="1784"/>
      <c r="F1" s="1784"/>
    </row>
    <row r="4" spans="1:6">
      <c r="A4" s="1400"/>
      <c r="B4" s="1401"/>
      <c r="C4" s="1785" t="s">
        <v>780</v>
      </c>
      <c r="D4" s="1776"/>
      <c r="E4" s="1786" t="s">
        <v>781</v>
      </c>
      <c r="F4" s="1787"/>
    </row>
    <row r="5" spans="1:6" s="581" customFormat="1" ht="42" customHeight="1">
      <c r="A5" s="1402"/>
      <c r="B5" s="1403"/>
      <c r="C5" s="1393" t="s">
        <v>249</v>
      </c>
      <c r="D5" s="1393" t="s">
        <v>250</v>
      </c>
      <c r="E5" s="1404" t="s">
        <v>249</v>
      </c>
      <c r="F5" s="1405" t="s">
        <v>250</v>
      </c>
    </row>
    <row r="6" spans="1:6">
      <c r="A6" s="1406"/>
      <c r="B6" s="1407" t="s">
        <v>378</v>
      </c>
      <c r="C6" s="1388" t="s">
        <v>276</v>
      </c>
      <c r="D6" s="1388" t="s">
        <v>276</v>
      </c>
      <c r="E6" s="1408" t="s">
        <v>276</v>
      </c>
      <c r="F6" s="1409" t="s">
        <v>276</v>
      </c>
    </row>
    <row r="7" spans="1:6" ht="12.75" customHeight="1">
      <c r="A7" s="582" t="s">
        <v>782</v>
      </c>
      <c r="B7" s="583"/>
      <c r="C7" s="584"/>
      <c r="D7" s="584"/>
      <c r="E7" s="585"/>
      <c r="F7" s="585"/>
    </row>
    <row r="8" spans="1:6" ht="12.75" customHeight="1">
      <c r="A8" s="586" t="s">
        <v>783</v>
      </c>
      <c r="B8" s="583">
        <v>5</v>
      </c>
      <c r="C8" s="561">
        <v>30143.3</v>
      </c>
      <c r="D8" s="561">
        <v>30143.3</v>
      </c>
      <c r="E8" s="562">
        <v>30284.9</v>
      </c>
      <c r="F8" s="562">
        <v>30284.9</v>
      </c>
    </row>
    <row r="9" spans="1:6" ht="12.75" customHeight="1">
      <c r="A9" s="586" t="s">
        <v>784</v>
      </c>
      <c r="B9" s="583" t="s">
        <v>785</v>
      </c>
      <c r="C9" s="561">
        <v>119793.8</v>
      </c>
      <c r="D9" s="561">
        <v>120472</v>
      </c>
      <c r="E9" s="562">
        <v>115459</v>
      </c>
      <c r="F9" s="562">
        <v>116120.4</v>
      </c>
    </row>
    <row r="10" spans="1:6" ht="12.75" customHeight="1">
      <c r="A10" s="586" t="s">
        <v>786</v>
      </c>
      <c r="B10" s="583">
        <v>13</v>
      </c>
      <c r="C10" s="561">
        <v>0</v>
      </c>
      <c r="D10" s="561">
        <v>8.9</v>
      </c>
      <c r="E10" s="562">
        <v>0</v>
      </c>
      <c r="F10" s="562">
        <v>8.9</v>
      </c>
    </row>
    <row r="11" spans="1:6" ht="12.75" customHeight="1">
      <c r="A11" s="586" t="s">
        <v>787</v>
      </c>
      <c r="B11" s="583">
        <v>7</v>
      </c>
      <c r="C11" s="561">
        <v>13.3</v>
      </c>
      <c r="D11" s="561">
        <v>13.3</v>
      </c>
      <c r="E11" s="562">
        <v>13.3</v>
      </c>
      <c r="F11" s="562">
        <v>13.3</v>
      </c>
    </row>
    <row r="12" spans="1:6" ht="12.75" customHeight="1">
      <c r="A12" s="586" t="s">
        <v>788</v>
      </c>
      <c r="B12" s="583">
        <v>9</v>
      </c>
      <c r="C12" s="561">
        <v>646.70000000000005</v>
      </c>
      <c r="D12" s="561">
        <v>646.70000000000005</v>
      </c>
      <c r="E12" s="562">
        <v>578.20000000000005</v>
      </c>
      <c r="F12" s="562">
        <v>624.80000000000007</v>
      </c>
    </row>
    <row r="13" spans="1:6" ht="12.75" customHeight="1">
      <c r="A13" s="587" t="s">
        <v>789</v>
      </c>
      <c r="B13" s="588"/>
      <c r="C13" s="565">
        <f>SUM(C8:C12)</f>
        <v>150597.1</v>
      </c>
      <c r="D13" s="565">
        <f>SUM(D8:D12)</f>
        <v>151284.19999999998</v>
      </c>
      <c r="E13" s="566">
        <f>SUM(E8:E12)</f>
        <v>146335.4</v>
      </c>
      <c r="F13" s="566">
        <f>SUM(F8:F12)</f>
        <v>147052.29999999996</v>
      </c>
    </row>
    <row r="14" spans="1:6" ht="12.75" customHeight="1">
      <c r="A14" s="582" t="s">
        <v>790</v>
      </c>
      <c r="B14" s="583"/>
      <c r="C14" s="561"/>
      <c r="D14" s="561"/>
      <c r="E14" s="562"/>
      <c r="F14" s="562"/>
    </row>
    <row r="15" spans="1:6" ht="12.75" customHeight="1">
      <c r="A15" s="586" t="s">
        <v>791</v>
      </c>
      <c r="B15" s="583"/>
      <c r="C15" s="561">
        <v>39.799999999999997</v>
      </c>
      <c r="D15" s="561">
        <v>39.799999999999997</v>
      </c>
      <c r="E15" s="562">
        <v>35.299999999999997</v>
      </c>
      <c r="F15" s="562">
        <v>35.299999999999997</v>
      </c>
    </row>
    <row r="16" spans="1:6" ht="12.75" customHeight="1">
      <c r="A16" s="586" t="s">
        <v>792</v>
      </c>
      <c r="B16" s="583">
        <v>8</v>
      </c>
      <c r="C16" s="561">
        <v>3739.6</v>
      </c>
      <c r="D16" s="561">
        <v>3747.7999999999997</v>
      </c>
      <c r="E16" s="562">
        <v>3774.7</v>
      </c>
      <c r="F16" s="562">
        <v>3782.8999999999996</v>
      </c>
    </row>
    <row r="17" spans="1:6" ht="12.75" customHeight="1">
      <c r="A17" s="586" t="s">
        <v>793</v>
      </c>
      <c r="B17" s="583">
        <v>9</v>
      </c>
      <c r="C17" s="561">
        <v>3431.1</v>
      </c>
      <c r="D17" s="561">
        <v>3494.9</v>
      </c>
      <c r="E17" s="562">
        <v>3135.2</v>
      </c>
      <c r="F17" s="562">
        <v>3150.6</v>
      </c>
    </row>
    <row r="18" spans="1:6" ht="12.75" customHeight="1">
      <c r="A18" s="586" t="s">
        <v>787</v>
      </c>
      <c r="B18" s="583">
        <v>7</v>
      </c>
      <c r="C18" s="561">
        <v>44.9</v>
      </c>
      <c r="D18" s="561">
        <v>78.5</v>
      </c>
      <c r="E18" s="562">
        <v>397.6</v>
      </c>
      <c r="F18" s="562">
        <v>431.6</v>
      </c>
    </row>
    <row r="19" spans="1:6" ht="12.75" customHeight="1">
      <c r="A19" s="586" t="s">
        <v>794</v>
      </c>
      <c r="B19" s="583">
        <v>10</v>
      </c>
      <c r="C19" s="561">
        <v>1002.3</v>
      </c>
      <c r="D19" s="561">
        <v>1153.0999999999999</v>
      </c>
      <c r="E19" s="562">
        <v>1381.6</v>
      </c>
      <c r="F19" s="562">
        <v>1529</v>
      </c>
    </row>
    <row r="20" spans="1:6" ht="12.75" customHeight="1">
      <c r="A20" s="587" t="s">
        <v>795</v>
      </c>
      <c r="B20" s="588"/>
      <c r="C20" s="565">
        <f>SUM(C15:C19)</f>
        <v>8257.6999999999989</v>
      </c>
      <c r="D20" s="565">
        <f t="shared" ref="D20:F20" si="0">SUM(D15:D19)</f>
        <v>8514.1</v>
      </c>
      <c r="E20" s="566">
        <f t="shared" si="0"/>
        <v>8724.4</v>
      </c>
      <c r="F20" s="566">
        <f t="shared" si="0"/>
        <v>8929.4</v>
      </c>
    </row>
    <row r="21" spans="1:6" ht="12.75" customHeight="1">
      <c r="A21" s="587" t="s">
        <v>796</v>
      </c>
      <c r="B21" s="588"/>
      <c r="C21" s="565">
        <f>C13+C20</f>
        <v>158854.80000000002</v>
      </c>
      <c r="D21" s="565">
        <f t="shared" ref="D21:F21" si="1">D13+D20</f>
        <v>159798.29999999999</v>
      </c>
      <c r="E21" s="566">
        <f t="shared" si="1"/>
        <v>155059.79999999999</v>
      </c>
      <c r="F21" s="566">
        <f t="shared" si="1"/>
        <v>155981.69999999995</v>
      </c>
    </row>
    <row r="22" spans="1:6" ht="12.75" customHeight="1">
      <c r="A22" s="582" t="s">
        <v>797</v>
      </c>
      <c r="B22" s="583"/>
      <c r="C22" s="561"/>
      <c r="D22" s="561"/>
      <c r="E22" s="562"/>
      <c r="F22" s="562"/>
    </row>
    <row r="23" spans="1:6" ht="12.75" customHeight="1">
      <c r="A23" s="586" t="s">
        <v>798</v>
      </c>
      <c r="B23" s="583">
        <v>11</v>
      </c>
      <c r="C23" s="561">
        <v>-10685</v>
      </c>
      <c r="D23" s="561">
        <v>-10812.7</v>
      </c>
      <c r="E23" s="562">
        <v>-10087.799999999999</v>
      </c>
      <c r="F23" s="562">
        <v>-10228.699999999999</v>
      </c>
    </row>
    <row r="24" spans="1:6" ht="12.75" customHeight="1">
      <c r="A24" s="586" t="s">
        <v>799</v>
      </c>
      <c r="B24" s="583">
        <v>12</v>
      </c>
      <c r="C24" s="561">
        <v>-411.9</v>
      </c>
      <c r="D24" s="561">
        <v>-417.2</v>
      </c>
      <c r="E24" s="562">
        <v>-414.1</v>
      </c>
      <c r="F24" s="562">
        <v>-418.8</v>
      </c>
    </row>
    <row r="25" spans="1:6" ht="12.75" customHeight="1">
      <c r="A25" s="586" t="s">
        <v>800</v>
      </c>
      <c r="B25" s="583">
        <v>7</v>
      </c>
      <c r="C25" s="561">
        <v>-515.4</v>
      </c>
      <c r="D25" s="561">
        <v>-515.4</v>
      </c>
      <c r="E25" s="562">
        <v>-295.5</v>
      </c>
      <c r="F25" s="562">
        <v>-295.5</v>
      </c>
    </row>
    <row r="26" spans="1:6" ht="12.75" customHeight="1">
      <c r="A26" s="587" t="s">
        <v>801</v>
      </c>
      <c r="B26" s="588"/>
      <c r="C26" s="565">
        <f>SUM(C23:C25)</f>
        <v>-11612.3</v>
      </c>
      <c r="D26" s="565">
        <f>SUM(D23:D25)</f>
        <v>-11745.300000000001</v>
      </c>
      <c r="E26" s="566">
        <f>SUM(E23:E25)</f>
        <v>-10797.4</v>
      </c>
      <c r="F26" s="566">
        <f>SUM(F23:F25)</f>
        <v>-10942.999999999998</v>
      </c>
    </row>
    <row r="27" spans="1:6" ht="12.75" customHeight="1">
      <c r="A27" s="587" t="s">
        <v>802</v>
      </c>
      <c r="B27" s="588"/>
      <c r="C27" s="565">
        <f>C21+C26</f>
        <v>147242.50000000003</v>
      </c>
      <c r="D27" s="565">
        <f>D21+D26</f>
        <v>148053</v>
      </c>
      <c r="E27" s="566">
        <f>E21+E26</f>
        <v>144262.39999999999</v>
      </c>
      <c r="F27" s="566">
        <f>F21+F26</f>
        <v>145038.69999999995</v>
      </c>
    </row>
    <row r="28" spans="1:6" ht="12.75" customHeight="1">
      <c r="A28" s="582" t="s">
        <v>803</v>
      </c>
      <c r="B28" s="583"/>
      <c r="C28" s="561"/>
      <c r="D28" s="561"/>
      <c r="E28" s="562"/>
      <c r="F28" s="562"/>
    </row>
    <row r="29" spans="1:6" ht="12.75" customHeight="1">
      <c r="A29" s="586" t="s">
        <v>804</v>
      </c>
      <c r="B29" s="583">
        <v>12</v>
      </c>
      <c r="C29" s="561">
        <v>-13599.2</v>
      </c>
      <c r="D29" s="561">
        <v>-13599.300000000001</v>
      </c>
      <c r="E29" s="562">
        <v>-12026.5</v>
      </c>
      <c r="F29" s="562">
        <v>-12026.6</v>
      </c>
    </row>
    <row r="30" spans="1:6" ht="12.75" customHeight="1">
      <c r="A30" s="586" t="s">
        <v>805</v>
      </c>
      <c r="B30" s="583">
        <v>13</v>
      </c>
      <c r="C30" s="561">
        <v>-662.9</v>
      </c>
      <c r="D30" s="561">
        <v>-702</v>
      </c>
      <c r="E30" s="562">
        <v>-613.4</v>
      </c>
      <c r="F30" s="562">
        <v>-650</v>
      </c>
    </row>
    <row r="31" spans="1:6" ht="12.75" customHeight="1">
      <c r="A31" s="586" t="s">
        <v>806</v>
      </c>
      <c r="B31" s="583">
        <v>11</v>
      </c>
      <c r="C31" s="561">
        <v>-5193.8999999999996</v>
      </c>
      <c r="D31" s="561">
        <v>-5194.0999999999995</v>
      </c>
      <c r="E31" s="562">
        <v>-5594.2</v>
      </c>
      <c r="F31" s="562">
        <v>-5613.5999999999995</v>
      </c>
    </row>
    <row r="32" spans="1:6" ht="12.75" customHeight="1">
      <c r="A32" s="587" t="s">
        <v>807</v>
      </c>
      <c r="B32" s="588"/>
      <c r="C32" s="565">
        <f>SUM(C29:C31)</f>
        <v>-19456</v>
      </c>
      <c r="D32" s="565">
        <f>SUM(D29:D31)</f>
        <v>-19495.400000000001</v>
      </c>
      <c r="E32" s="566">
        <f>SUM(E29:E31)</f>
        <v>-18234.099999999999</v>
      </c>
      <c r="F32" s="566">
        <f>SUM(F29:F31)</f>
        <v>-18290.2</v>
      </c>
    </row>
    <row r="33" spans="1:6" ht="12.75" customHeight="1">
      <c r="A33" s="589" t="s">
        <v>808</v>
      </c>
      <c r="B33" s="588"/>
      <c r="C33" s="565">
        <f>C27+C32</f>
        <v>127786.50000000003</v>
      </c>
      <c r="D33" s="565">
        <f>D27+D32</f>
        <v>128557.6</v>
      </c>
      <c r="E33" s="566">
        <f>E27+E32</f>
        <v>126028.29999999999</v>
      </c>
      <c r="F33" s="566">
        <f>F27+F32</f>
        <v>126748.49999999996</v>
      </c>
    </row>
    <row r="34" spans="1:6" ht="12.75" customHeight="1">
      <c r="A34" s="582" t="s">
        <v>809</v>
      </c>
      <c r="B34" s="583"/>
      <c r="C34" s="561"/>
      <c r="D34" s="561"/>
      <c r="E34" s="562"/>
      <c r="F34" s="562"/>
    </row>
    <row r="35" spans="1:6" ht="12.75" customHeight="1">
      <c r="A35" s="586" t="s">
        <v>810</v>
      </c>
      <c r="B35" s="583" t="s">
        <v>470</v>
      </c>
      <c r="C35" s="561">
        <v>98030.399999999994</v>
      </c>
      <c r="D35" s="561">
        <v>98030.399999999994</v>
      </c>
      <c r="E35" s="562">
        <v>96022</v>
      </c>
      <c r="F35" s="562">
        <v>96022</v>
      </c>
    </row>
    <row r="36" spans="1:6" ht="12.75" customHeight="1">
      <c r="A36" s="586" t="s">
        <v>811</v>
      </c>
      <c r="B36" s="583" t="s">
        <v>470</v>
      </c>
      <c r="C36" s="561">
        <v>29756.1</v>
      </c>
      <c r="D36" s="561">
        <v>29756.1</v>
      </c>
      <c r="E36" s="562">
        <v>30006.3</v>
      </c>
      <c r="F36" s="562">
        <v>30006.3</v>
      </c>
    </row>
    <row r="37" spans="1:6" ht="12.75" customHeight="1">
      <c r="A37" s="586" t="s">
        <v>812</v>
      </c>
      <c r="B37" s="583"/>
      <c r="C37" s="561">
        <v>0</v>
      </c>
      <c r="D37" s="561">
        <v>771.10000000000014</v>
      </c>
      <c r="E37" s="562">
        <v>0</v>
      </c>
      <c r="F37" s="562">
        <v>720.2</v>
      </c>
    </row>
    <row r="38" spans="1:6" ht="12.75" customHeight="1">
      <c r="A38" s="587" t="s">
        <v>813</v>
      </c>
      <c r="B38" s="588"/>
      <c r="C38" s="565">
        <f>SUM(C35:C37)</f>
        <v>127786.5</v>
      </c>
      <c r="D38" s="565">
        <f t="shared" ref="D38:F38" si="2">SUM(D35:D37)</f>
        <v>128557.6</v>
      </c>
      <c r="E38" s="566">
        <f t="shared" si="2"/>
        <v>126028.3</v>
      </c>
      <c r="F38" s="566">
        <f t="shared" si="2"/>
        <v>126748.5</v>
      </c>
    </row>
    <row r="39" spans="1:6" ht="42.75" customHeight="1">
      <c r="A39" s="1788" t="s">
        <v>814</v>
      </c>
      <c r="B39" s="1788"/>
      <c r="C39" s="1788"/>
      <c r="D39" s="1788"/>
      <c r="E39" s="1788"/>
      <c r="F39" s="1788"/>
    </row>
    <row r="40" spans="1:6">
      <c r="A40" s="590"/>
      <c r="B40" s="590"/>
      <c r="C40" s="590"/>
      <c r="D40" s="590"/>
      <c r="E40" s="590"/>
      <c r="F40" s="590"/>
    </row>
  </sheetData>
  <mergeCells count="4">
    <mergeCell ref="A1:F1"/>
    <mergeCell ref="C4:D4"/>
    <mergeCell ref="E4:F4"/>
    <mergeCell ref="A39:F39"/>
  </mergeCells>
  <pageMargins left="0.7" right="0.7" top="0.75" bottom="0.75" header="0.3" footer="0.3"/>
  <pageSetup paperSize="9" scale="96"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1748E-9246-433B-9EB3-C1F087A02293}">
  <dimension ref="A1:I40"/>
  <sheetViews>
    <sheetView workbookViewId="0">
      <selection activeCell="F21" sqref="F21"/>
    </sheetView>
  </sheetViews>
  <sheetFormatPr defaultColWidth="8.7265625" defaultRowHeight="12.5"/>
  <cols>
    <col min="1" max="1" width="42.26953125" style="550" customWidth="1"/>
    <col min="2" max="2" width="7.7265625" style="550" customWidth="1"/>
    <col min="3" max="6" width="13.7265625" style="550" customWidth="1"/>
    <col min="7" max="16384" width="8.7265625" style="550"/>
  </cols>
  <sheetData>
    <row r="1" spans="1:9" ht="18">
      <c r="A1" s="659" t="s">
        <v>815</v>
      </c>
    </row>
    <row r="2" spans="1:9" ht="18">
      <c r="A2" s="659" t="s">
        <v>816</v>
      </c>
      <c r="I2" s="576"/>
    </row>
    <row r="3" spans="1:9" ht="18">
      <c r="A3" s="592"/>
      <c r="B3" s="593"/>
      <c r="C3" s="593"/>
      <c r="D3" s="593"/>
      <c r="E3" s="593"/>
      <c r="F3" s="593"/>
    </row>
    <row r="4" spans="1:9" ht="12.75" customHeight="1">
      <c r="A4" s="1410" t="s">
        <v>593</v>
      </c>
      <c r="B4" s="1410"/>
      <c r="C4" s="1789" t="s">
        <v>101</v>
      </c>
      <c r="D4" s="1789"/>
      <c r="E4" s="1790" t="s">
        <v>102</v>
      </c>
      <c r="F4" s="1790"/>
    </row>
    <row r="5" spans="1:9" ht="39">
      <c r="A5" s="1410"/>
      <c r="B5" s="1410"/>
      <c r="C5" s="1411" t="s">
        <v>249</v>
      </c>
      <c r="D5" s="1411" t="s">
        <v>250</v>
      </c>
      <c r="E5" s="1412" t="s">
        <v>249</v>
      </c>
      <c r="F5" s="1412" t="s">
        <v>250</v>
      </c>
    </row>
    <row r="6" spans="1:9" ht="13">
      <c r="A6" s="1410"/>
      <c r="B6" s="1410" t="s">
        <v>378</v>
      </c>
      <c r="C6" s="1413" t="s">
        <v>276</v>
      </c>
      <c r="D6" s="1413" t="s">
        <v>276</v>
      </c>
      <c r="E6" s="1414" t="s">
        <v>276</v>
      </c>
      <c r="F6" s="1414" t="s">
        <v>276</v>
      </c>
    </row>
    <row r="7" spans="1:9">
      <c r="A7" s="594" t="s">
        <v>817</v>
      </c>
      <c r="B7" s="595"/>
      <c r="C7" s="596"/>
      <c r="D7" s="596"/>
      <c r="E7" s="595"/>
      <c r="F7" s="595"/>
    </row>
    <row r="8" spans="1:9">
      <c r="A8" s="597" t="s">
        <v>766</v>
      </c>
      <c r="B8" s="598" t="s">
        <v>474</v>
      </c>
      <c r="C8" s="599">
        <v>42454.8</v>
      </c>
      <c r="D8" s="599">
        <v>42447.600000000006</v>
      </c>
      <c r="E8" s="600">
        <v>37160.199999999997</v>
      </c>
      <c r="F8" s="600">
        <v>37163</v>
      </c>
    </row>
    <row r="9" spans="1:9" ht="13.5">
      <c r="A9" s="551" t="s">
        <v>818</v>
      </c>
      <c r="B9" s="595"/>
      <c r="C9" s="599">
        <v>-11513.699999999999</v>
      </c>
      <c r="D9" s="599">
        <v>-11558.9</v>
      </c>
      <c r="E9" s="600">
        <v>-7487.1</v>
      </c>
      <c r="F9" s="600">
        <v>-7488.1</v>
      </c>
    </row>
    <row r="10" spans="1:9">
      <c r="A10" s="597" t="s">
        <v>819</v>
      </c>
      <c r="B10" s="598" t="s">
        <v>820</v>
      </c>
      <c r="C10" s="599">
        <v>364.4</v>
      </c>
      <c r="D10" s="599">
        <v>366.2</v>
      </c>
      <c r="E10" s="600">
        <v>415.6</v>
      </c>
      <c r="F10" s="600">
        <v>459.20000000000005</v>
      </c>
    </row>
    <row r="11" spans="1:9" ht="24.75" customHeight="1">
      <c r="A11" s="597" t="s">
        <v>821</v>
      </c>
      <c r="B11" s="595"/>
      <c r="C11" s="599">
        <v>-2.1</v>
      </c>
      <c r="D11" s="599">
        <v>-2.1</v>
      </c>
      <c r="E11" s="600">
        <v>24.2</v>
      </c>
      <c r="F11" s="600">
        <v>24.2</v>
      </c>
    </row>
    <row r="12" spans="1:9" ht="23">
      <c r="A12" s="597" t="s">
        <v>822</v>
      </c>
      <c r="B12" s="598"/>
      <c r="C12" s="599">
        <v>158.69999999999999</v>
      </c>
      <c r="D12" s="599">
        <v>158.29999999999998</v>
      </c>
      <c r="E12" s="600">
        <v>69.7</v>
      </c>
      <c r="F12" s="600">
        <v>67.3</v>
      </c>
    </row>
    <row r="13" spans="1:9">
      <c r="A13" s="597" t="s">
        <v>823</v>
      </c>
      <c r="B13" s="598" t="s">
        <v>820</v>
      </c>
      <c r="C13" s="599">
        <v>-196.9</v>
      </c>
      <c r="D13" s="599">
        <v>-164.5</v>
      </c>
      <c r="E13" s="600">
        <v>1181.3</v>
      </c>
      <c r="F13" s="600">
        <v>1133.8</v>
      </c>
    </row>
    <row r="14" spans="1:9" ht="23">
      <c r="A14" s="597" t="s">
        <v>824</v>
      </c>
      <c r="B14" s="595"/>
      <c r="C14" s="599">
        <v>-340.4</v>
      </c>
      <c r="D14" s="599">
        <v>-340.4</v>
      </c>
      <c r="E14" s="600">
        <v>-710.9</v>
      </c>
      <c r="F14" s="600">
        <v>-718.1</v>
      </c>
    </row>
    <row r="15" spans="1:9">
      <c r="A15" s="597" t="s">
        <v>825</v>
      </c>
      <c r="B15" s="595"/>
      <c r="C15" s="599">
        <v>31.8</v>
      </c>
      <c r="D15" s="599">
        <v>31.8</v>
      </c>
      <c r="E15" s="600">
        <v>41.8</v>
      </c>
      <c r="F15" s="600">
        <v>41.8</v>
      </c>
    </row>
    <row r="16" spans="1:9">
      <c r="A16" s="597" t="s">
        <v>826</v>
      </c>
      <c r="B16" s="595"/>
      <c r="C16" s="599">
        <v>-124.6</v>
      </c>
      <c r="D16" s="599">
        <v>-124.6</v>
      </c>
      <c r="E16" s="600">
        <v>-98.2</v>
      </c>
      <c r="F16" s="600">
        <v>-98.2</v>
      </c>
    </row>
    <row r="17" spans="1:6">
      <c r="A17" s="597" t="s">
        <v>491</v>
      </c>
      <c r="B17" s="598"/>
      <c r="C17" s="599">
        <v>309</v>
      </c>
      <c r="D17" s="599">
        <v>309</v>
      </c>
      <c r="E17" s="600">
        <v>529.1</v>
      </c>
      <c r="F17" s="600">
        <v>529.1</v>
      </c>
    </row>
    <row r="18" spans="1:6">
      <c r="A18" s="601" t="s">
        <v>827</v>
      </c>
      <c r="B18" s="602"/>
      <c r="C18" s="603">
        <f>ROUND(SUM(C8:C17),1)</f>
        <v>31141</v>
      </c>
      <c r="D18" s="603">
        <f t="shared" ref="D18:F18" si="0">ROUND(SUM(D8:D17),1)</f>
        <v>31122.400000000001</v>
      </c>
      <c r="E18" s="604">
        <f t="shared" si="0"/>
        <v>31125.7</v>
      </c>
      <c r="F18" s="604">
        <f t="shared" si="0"/>
        <v>31114</v>
      </c>
    </row>
    <row r="19" spans="1:6">
      <c r="A19" s="594" t="s">
        <v>828</v>
      </c>
      <c r="B19" s="595"/>
      <c r="C19" s="599"/>
      <c r="D19" s="599"/>
      <c r="E19" s="600"/>
      <c r="F19" s="600"/>
    </row>
    <row r="20" spans="1:6" ht="13.5">
      <c r="A20" s="597" t="s">
        <v>829</v>
      </c>
      <c r="B20" s="598" t="s">
        <v>785</v>
      </c>
      <c r="C20" s="599">
        <v>8521.5</v>
      </c>
      <c r="D20" s="599">
        <v>8536.7000000000007</v>
      </c>
      <c r="E20" s="600">
        <v>7608.1</v>
      </c>
      <c r="F20" s="600">
        <v>7620.3</v>
      </c>
    </row>
    <row r="21" spans="1:6" ht="13.5">
      <c r="A21" s="597" t="s">
        <v>830</v>
      </c>
      <c r="B21" s="598" t="s">
        <v>831</v>
      </c>
      <c r="C21" s="599">
        <v>2286.1</v>
      </c>
      <c r="D21" s="599">
        <v>2286.1</v>
      </c>
      <c r="E21" s="600">
        <v>2018.6</v>
      </c>
      <c r="F21" s="600">
        <v>2018.6</v>
      </c>
    </row>
    <row r="22" spans="1:6" ht="25">
      <c r="A22" s="569" t="s">
        <v>832</v>
      </c>
      <c r="B22" s="595"/>
      <c r="C22" s="599">
        <v>-441.6</v>
      </c>
      <c r="D22" s="599">
        <v>-441.6</v>
      </c>
      <c r="E22" s="600">
        <v>25.100000000000271</v>
      </c>
      <c r="F22" s="600">
        <v>25.100000000000271</v>
      </c>
    </row>
    <row r="23" spans="1:6">
      <c r="A23" s="597" t="s">
        <v>833</v>
      </c>
      <c r="B23" s="595"/>
      <c r="C23" s="599">
        <v>-61.3</v>
      </c>
      <c r="D23" s="599">
        <v>-61.3</v>
      </c>
      <c r="E23" s="600">
        <v>-137.9</v>
      </c>
      <c r="F23" s="600">
        <v>-137.9</v>
      </c>
    </row>
    <row r="24" spans="1:6" ht="23">
      <c r="A24" s="597" t="s">
        <v>834</v>
      </c>
      <c r="B24" s="598"/>
      <c r="C24" s="599">
        <v>-31.8</v>
      </c>
      <c r="D24" s="599">
        <v>-31.8</v>
      </c>
      <c r="E24" s="600">
        <v>-41.8</v>
      </c>
      <c r="F24" s="600">
        <v>-41.8</v>
      </c>
    </row>
    <row r="25" spans="1:6" ht="23">
      <c r="A25" s="597" t="s">
        <v>835</v>
      </c>
      <c r="B25" s="598"/>
      <c r="C25" s="599">
        <v>0</v>
      </c>
      <c r="D25" s="599">
        <v>0</v>
      </c>
      <c r="E25" s="600">
        <v>0</v>
      </c>
      <c r="F25" s="600">
        <v>-22</v>
      </c>
    </row>
    <row r="26" spans="1:6">
      <c r="A26" s="601" t="s">
        <v>836</v>
      </c>
      <c r="B26" s="602"/>
      <c r="C26" s="603">
        <f>ROUND(SUM(C20:C25),1)</f>
        <v>10272.9</v>
      </c>
      <c r="D26" s="603">
        <f t="shared" ref="D26:F26" si="1">ROUND(SUM(D20:D25),1)</f>
        <v>10288.1</v>
      </c>
      <c r="E26" s="604">
        <f t="shared" si="1"/>
        <v>9472.1</v>
      </c>
      <c r="F26" s="604">
        <f t="shared" si="1"/>
        <v>9462.2999999999993</v>
      </c>
    </row>
    <row r="27" spans="1:6">
      <c r="A27" s="594" t="s">
        <v>837</v>
      </c>
      <c r="B27" s="595"/>
      <c r="C27" s="599"/>
      <c r="D27" s="599"/>
      <c r="E27" s="600"/>
      <c r="F27" s="600"/>
    </row>
    <row r="28" spans="1:6">
      <c r="A28" s="597" t="s">
        <v>838</v>
      </c>
      <c r="B28" s="595" t="s">
        <v>470</v>
      </c>
      <c r="C28" s="599">
        <v>-41748</v>
      </c>
      <c r="D28" s="599">
        <v>-41748</v>
      </c>
      <c r="E28" s="600">
        <v>-40976.6</v>
      </c>
      <c r="F28" s="600">
        <v>-40976.6</v>
      </c>
    </row>
    <row r="29" spans="1:6" ht="12.75" customHeight="1">
      <c r="A29" s="597" t="s">
        <v>839</v>
      </c>
      <c r="B29" s="598"/>
      <c r="C29" s="599">
        <v>2.5</v>
      </c>
      <c r="D29" s="599">
        <v>2.5</v>
      </c>
      <c r="E29" s="600">
        <v>2.5</v>
      </c>
      <c r="F29" s="600">
        <v>2.5</v>
      </c>
    </row>
    <row r="30" spans="1:6" ht="23">
      <c r="A30" s="597" t="s">
        <v>840</v>
      </c>
      <c r="B30" s="598"/>
      <c r="C30" s="599">
        <v>351.9</v>
      </c>
      <c r="D30" s="599">
        <v>351.9</v>
      </c>
      <c r="E30" s="600">
        <v>378.3</v>
      </c>
      <c r="F30" s="600">
        <v>378.3</v>
      </c>
    </row>
    <row r="31" spans="1:6">
      <c r="A31" s="597" t="s">
        <v>841</v>
      </c>
      <c r="B31" s="595"/>
      <c r="C31" s="599">
        <v>302.7</v>
      </c>
      <c r="D31" s="599">
        <v>302.7</v>
      </c>
      <c r="E31" s="600">
        <v>-21.5</v>
      </c>
      <c r="F31" s="600">
        <v>-21.5</v>
      </c>
    </row>
    <row r="32" spans="1:6">
      <c r="A32" s="601" t="s">
        <v>842</v>
      </c>
      <c r="B32" s="602"/>
      <c r="C32" s="603">
        <f>ROUND(SUM(C28:C31),1)</f>
        <v>-41090.9</v>
      </c>
      <c r="D32" s="603">
        <f t="shared" ref="D32:F32" si="2">ROUND(SUM(D28:D31),1)</f>
        <v>-41090.9</v>
      </c>
      <c r="E32" s="604">
        <f t="shared" si="2"/>
        <v>-40617.300000000003</v>
      </c>
      <c r="F32" s="604">
        <f t="shared" si="2"/>
        <v>-40617.300000000003</v>
      </c>
    </row>
    <row r="33" spans="1:6" ht="34.5">
      <c r="A33" s="601" t="s">
        <v>843</v>
      </c>
      <c r="B33" s="605"/>
      <c r="C33" s="603">
        <v>-323</v>
      </c>
      <c r="D33" s="603">
        <v>-319.60000000000002</v>
      </c>
      <c r="E33" s="604">
        <v>19.5</v>
      </c>
      <c r="F33" s="604">
        <v>41</v>
      </c>
    </row>
    <row r="34" spans="1:6">
      <c r="A34" s="597" t="s">
        <v>844</v>
      </c>
      <c r="B34" s="598"/>
      <c r="C34" s="599">
        <v>-56.3</v>
      </c>
      <c r="D34" s="599">
        <v>-56.3</v>
      </c>
      <c r="E34" s="600">
        <v>-45.4</v>
      </c>
      <c r="F34" s="600">
        <v>-45.4</v>
      </c>
    </row>
    <row r="35" spans="1:6" ht="34.5">
      <c r="A35" s="601" t="s">
        <v>845</v>
      </c>
      <c r="B35" s="605"/>
      <c r="C35" s="603">
        <f>ROUND(C33+C34,1)</f>
        <v>-379.3</v>
      </c>
      <c r="D35" s="603">
        <f>ROUND(D33+D34,1)</f>
        <v>-375.9</v>
      </c>
      <c r="E35" s="604">
        <f>ROUND(E33+E34,1)</f>
        <v>-25.9</v>
      </c>
      <c r="F35" s="604">
        <f>ROUND(F33+F34,1)</f>
        <v>-4.4000000000000004</v>
      </c>
    </row>
    <row r="36" spans="1:6" ht="23">
      <c r="A36" s="601" t="s">
        <v>846</v>
      </c>
      <c r="B36" s="606">
        <v>10</v>
      </c>
      <c r="C36" s="603">
        <v>1381.6</v>
      </c>
      <c r="D36" s="603">
        <v>1529</v>
      </c>
      <c r="E36" s="604">
        <v>1407.5</v>
      </c>
      <c r="F36" s="604">
        <v>1533.4</v>
      </c>
    </row>
    <row r="37" spans="1:6">
      <c r="A37" s="601" t="s">
        <v>847</v>
      </c>
      <c r="B37" s="606">
        <v>10</v>
      </c>
      <c r="C37" s="603">
        <v>1002.3</v>
      </c>
      <c r="D37" s="603">
        <v>1153.0999999999999</v>
      </c>
      <c r="E37" s="604">
        <v>1381.6</v>
      </c>
      <c r="F37" s="604">
        <v>1529</v>
      </c>
    </row>
    <row r="38" spans="1:6" ht="42" customHeight="1">
      <c r="A38" s="1791" t="s">
        <v>848</v>
      </c>
      <c r="B38" s="1791"/>
      <c r="C38" s="1791"/>
      <c r="D38" s="1791"/>
      <c r="E38" s="1791"/>
      <c r="F38" s="1791"/>
    </row>
    <row r="39" spans="1:6" ht="28.5" customHeight="1">
      <c r="A39" s="1791" t="s">
        <v>849</v>
      </c>
      <c r="B39" s="1791"/>
      <c r="C39" s="1791"/>
      <c r="D39" s="1791"/>
      <c r="E39" s="1791"/>
      <c r="F39" s="1791"/>
    </row>
    <row r="40" spans="1:6" ht="25.5" customHeight="1">
      <c r="A40" s="1792"/>
      <c r="B40" s="1792"/>
      <c r="C40" s="1792"/>
      <c r="D40" s="1792"/>
      <c r="E40" s="1792"/>
      <c r="F40" s="1792"/>
    </row>
  </sheetData>
  <mergeCells count="5">
    <mergeCell ref="C4:D4"/>
    <mergeCell ref="E4:F4"/>
    <mergeCell ref="A38:F38"/>
    <mergeCell ref="A39:F39"/>
    <mergeCell ref="A40:F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C6911-B632-48D0-A89A-C151D44116D6}">
  <dimension ref="A1:F24"/>
  <sheetViews>
    <sheetView topLeftCell="A10" workbookViewId="0">
      <selection activeCell="B24" sqref="B24"/>
    </sheetView>
  </sheetViews>
  <sheetFormatPr defaultColWidth="9.453125" defaultRowHeight="14.5"/>
  <cols>
    <col min="1" max="1" width="44.453125" style="3" customWidth="1"/>
    <col min="2" max="2" width="38.54296875" style="3" customWidth="1"/>
    <col min="3" max="3" width="9.453125" style="8"/>
    <col min="4" max="4" width="10.54296875" style="8" customWidth="1"/>
    <col min="5" max="5" width="11.1796875" style="8" customWidth="1"/>
    <col min="6" max="16384" width="9.453125" style="3"/>
  </cols>
  <sheetData>
    <row r="1" spans="1:6" ht="18">
      <c r="A1" s="1" t="s">
        <v>15</v>
      </c>
      <c r="F1" s="544"/>
    </row>
    <row r="2" spans="1:6" ht="18">
      <c r="A2" s="1" t="s">
        <v>16</v>
      </c>
    </row>
    <row r="3" spans="1:6" ht="18">
      <c r="A3" s="1"/>
    </row>
    <row r="4" spans="1:6" ht="46.5">
      <c r="A4" s="1591" t="s">
        <v>1450</v>
      </c>
    </row>
    <row r="6" spans="1:6" ht="63.5">
      <c r="A6" s="1023" t="s">
        <v>49</v>
      </c>
      <c r="B6" s="1024" t="s">
        <v>18</v>
      </c>
      <c r="C6" s="1021" t="s">
        <v>33</v>
      </c>
      <c r="D6" s="1021" t="s">
        <v>50</v>
      </c>
      <c r="E6" s="1025" t="s">
        <v>1400</v>
      </c>
    </row>
    <row r="7" spans="1:6" ht="15.5">
      <c r="A7" s="324" t="s">
        <v>51</v>
      </c>
      <c r="B7" s="259" t="s">
        <v>52</v>
      </c>
      <c r="C7" s="260" t="s">
        <v>22</v>
      </c>
      <c r="D7" s="260" t="s">
        <v>53</v>
      </c>
      <c r="E7" s="325" t="s">
        <v>54</v>
      </c>
    </row>
    <row r="8" spans="1:6">
      <c r="A8" s="317" t="s">
        <v>1472</v>
      </c>
      <c r="B8" s="314" t="s">
        <v>55</v>
      </c>
      <c r="C8" s="323" t="s">
        <v>24</v>
      </c>
      <c r="D8" s="323" t="s">
        <v>56</v>
      </c>
      <c r="E8" s="326"/>
    </row>
    <row r="9" spans="1:6">
      <c r="A9" s="324" t="s">
        <v>57</v>
      </c>
      <c r="B9" s="259" t="s">
        <v>58</v>
      </c>
      <c r="C9" s="260" t="s">
        <v>24</v>
      </c>
      <c r="D9" s="260" t="s">
        <v>59</v>
      </c>
      <c r="E9" s="325"/>
    </row>
    <row r="10" spans="1:6">
      <c r="A10" s="317" t="s">
        <v>60</v>
      </c>
      <c r="B10" s="314" t="s">
        <v>61</v>
      </c>
      <c r="C10" s="323" t="s">
        <v>24</v>
      </c>
      <c r="D10" s="323" t="s">
        <v>59</v>
      </c>
      <c r="E10" s="326" t="s">
        <v>24</v>
      </c>
    </row>
    <row r="11" spans="1:6" ht="25">
      <c r="A11" s="332" t="s">
        <v>62</v>
      </c>
      <c r="B11" s="259" t="s">
        <v>63</v>
      </c>
      <c r="C11" s="260"/>
      <c r="D11" s="260" t="s">
        <v>64</v>
      </c>
      <c r="E11" s="325"/>
    </row>
    <row r="12" spans="1:6" ht="25">
      <c r="A12" s="317" t="s">
        <v>1473</v>
      </c>
      <c r="B12" s="314" t="s">
        <v>65</v>
      </c>
      <c r="C12" s="323"/>
      <c r="D12" s="323" t="s">
        <v>53</v>
      </c>
      <c r="E12" s="326"/>
    </row>
    <row r="13" spans="1:6">
      <c r="A13" s="324" t="s">
        <v>66</v>
      </c>
      <c r="B13" s="259" t="s">
        <v>67</v>
      </c>
      <c r="C13" s="260"/>
      <c r="D13" s="260" t="s">
        <v>68</v>
      </c>
      <c r="E13" s="325"/>
    </row>
    <row r="14" spans="1:6">
      <c r="A14" s="317" t="s">
        <v>69</v>
      </c>
      <c r="B14" s="314" t="s">
        <v>70</v>
      </c>
      <c r="C14" s="323"/>
      <c r="D14" s="323" t="s">
        <v>56</v>
      </c>
      <c r="E14" s="333"/>
    </row>
    <row r="15" spans="1:6">
      <c r="A15" s="324" t="s">
        <v>71</v>
      </c>
      <c r="B15" s="259" t="s">
        <v>72</v>
      </c>
      <c r="C15" s="260"/>
      <c r="D15" s="260" t="s">
        <v>59</v>
      </c>
      <c r="E15" s="325"/>
    </row>
    <row r="16" spans="1:6" ht="25">
      <c r="A16" s="317" t="s">
        <v>1474</v>
      </c>
      <c r="B16" s="314" t="s">
        <v>73</v>
      </c>
      <c r="C16" s="323"/>
      <c r="D16" s="323" t="s">
        <v>64</v>
      </c>
      <c r="E16" s="326"/>
    </row>
    <row r="17" spans="1:6">
      <c r="A17" s="324" t="s">
        <v>74</v>
      </c>
      <c r="B17" s="259" t="s">
        <v>75</v>
      </c>
      <c r="C17" s="260"/>
      <c r="D17" s="262" t="s">
        <v>56</v>
      </c>
      <c r="E17" s="325"/>
    </row>
    <row r="18" spans="1:6">
      <c r="A18" s="317" t="s">
        <v>76</v>
      </c>
      <c r="B18" s="314" t="s">
        <v>77</v>
      </c>
      <c r="C18" s="323"/>
      <c r="D18" s="323" t="s">
        <v>53</v>
      </c>
      <c r="E18" s="326"/>
      <c r="F18" s="331"/>
    </row>
    <row r="19" spans="1:6" ht="15" thickBot="1">
      <c r="A19" s="334" t="s">
        <v>78</v>
      </c>
      <c r="B19" s="335" t="s">
        <v>79</v>
      </c>
      <c r="C19" s="336"/>
      <c r="D19" s="336" t="s">
        <v>80</v>
      </c>
      <c r="E19" s="337"/>
    </row>
    <row r="20" spans="1:6">
      <c r="A20" s="6"/>
      <c r="B20" s="6"/>
      <c r="C20" s="12"/>
      <c r="D20" s="12"/>
      <c r="E20" s="12"/>
    </row>
    <row r="21" spans="1:6">
      <c r="A21" s="1619" t="s">
        <v>1469</v>
      </c>
    </row>
    <row r="22" spans="1:6">
      <c r="A22" s="1619" t="s">
        <v>1470</v>
      </c>
      <c r="B22" s="9"/>
      <c r="C22" s="10"/>
    </row>
    <row r="23" spans="1:6">
      <c r="A23" s="1619" t="s">
        <v>1475</v>
      </c>
      <c r="B23" s="9"/>
      <c r="C23" s="10"/>
    </row>
    <row r="24" spans="1:6">
      <c r="A24" s="1619" t="s">
        <v>1471</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A71FA-D2D6-4567-8D75-01D25066F1FC}">
  <dimension ref="A1:K41"/>
  <sheetViews>
    <sheetView workbookViewId="0">
      <selection activeCell="F21" sqref="F21"/>
    </sheetView>
  </sheetViews>
  <sheetFormatPr defaultColWidth="8.7265625" defaultRowHeight="12.5"/>
  <cols>
    <col min="1" max="1" width="41.81640625" style="550" customWidth="1"/>
    <col min="2" max="2" width="7.1796875" style="550" customWidth="1"/>
    <col min="3" max="5" width="11.7265625" style="550" customWidth="1"/>
    <col min="6" max="6" width="6.7265625" style="550" customWidth="1"/>
    <col min="7" max="8" width="11.7265625" style="550" customWidth="1"/>
    <col min="9" max="9" width="0.1796875" style="550" customWidth="1"/>
    <col min="10" max="16384" width="8.7265625" style="550"/>
  </cols>
  <sheetData>
    <row r="1" spans="1:9" ht="18">
      <c r="A1" s="659" t="s">
        <v>850</v>
      </c>
    </row>
    <row r="2" spans="1:9" ht="18">
      <c r="A2" s="659" t="s">
        <v>816</v>
      </c>
    </row>
    <row r="3" spans="1:9">
      <c r="A3" s="576"/>
    </row>
    <row r="4" spans="1:9" ht="12.75" customHeight="1">
      <c r="A4" s="1421"/>
      <c r="B4" s="1422"/>
      <c r="C4" s="1793" t="s">
        <v>851</v>
      </c>
      <c r="D4" s="1793"/>
      <c r="E4" s="1794"/>
      <c r="F4" s="607"/>
      <c r="G4" s="1795" t="s">
        <v>250</v>
      </c>
      <c r="H4" s="1796"/>
    </row>
    <row r="5" spans="1:9" ht="12.75" customHeight="1">
      <c r="A5" s="1423"/>
      <c r="B5" s="1424"/>
      <c r="C5" s="1425"/>
      <c r="D5" s="1425"/>
      <c r="E5" s="1426"/>
      <c r="F5" s="607"/>
      <c r="G5" s="1430"/>
      <c r="H5" s="1431"/>
    </row>
    <row r="6" spans="1:9" ht="39.75" customHeight="1">
      <c r="A6" s="1427"/>
      <c r="B6" s="1428" t="s">
        <v>378</v>
      </c>
      <c r="C6" s="1415" t="s">
        <v>1421</v>
      </c>
      <c r="D6" s="1415" t="s">
        <v>1422</v>
      </c>
      <c r="E6" s="1429" t="s">
        <v>852</v>
      </c>
      <c r="F6" s="608"/>
      <c r="G6" s="1432" t="s">
        <v>1423</v>
      </c>
      <c r="H6" s="1429" t="s">
        <v>853</v>
      </c>
    </row>
    <row r="7" spans="1:9">
      <c r="A7" s="609" t="s">
        <v>854</v>
      </c>
      <c r="B7" s="610"/>
      <c r="C7" s="611">
        <v>90542.9</v>
      </c>
      <c r="D7" s="611">
        <v>27220.9</v>
      </c>
      <c r="E7" s="611">
        <v>117763.79999999999</v>
      </c>
      <c r="F7" s="612"/>
      <c r="G7" s="611">
        <v>720.4</v>
      </c>
      <c r="H7" s="611">
        <v>118484.19999999998</v>
      </c>
      <c r="I7" s="613">
        <v>207.6</v>
      </c>
    </row>
    <row r="8" spans="1:9">
      <c r="A8" s="614" t="s">
        <v>855</v>
      </c>
      <c r="B8" s="615" t="s">
        <v>856</v>
      </c>
      <c r="C8" s="616">
        <v>40976.6</v>
      </c>
      <c r="D8" s="616">
        <v>0</v>
      </c>
      <c r="E8" s="616">
        <v>40976.6</v>
      </c>
      <c r="F8" s="612"/>
      <c r="G8" s="616">
        <v>0</v>
      </c>
      <c r="H8" s="616">
        <v>40976.6</v>
      </c>
    </row>
    <row r="9" spans="1:9">
      <c r="A9" s="614" t="s">
        <v>857</v>
      </c>
      <c r="B9" s="615"/>
      <c r="C9" s="616">
        <v>504.8</v>
      </c>
      <c r="D9" s="616">
        <v>0</v>
      </c>
      <c r="E9" s="616">
        <v>504.8</v>
      </c>
      <c r="F9" s="612"/>
      <c r="G9" s="616">
        <v>0</v>
      </c>
      <c r="H9" s="616">
        <v>504.8</v>
      </c>
    </row>
    <row r="10" spans="1:9">
      <c r="A10" s="614" t="s">
        <v>858</v>
      </c>
      <c r="B10" s="615">
        <v>11</v>
      </c>
      <c r="C10" s="616">
        <v>-457.40000000000003</v>
      </c>
      <c r="D10" s="616">
        <v>0</v>
      </c>
      <c r="E10" s="616">
        <v>-457.40000000000003</v>
      </c>
      <c r="F10" s="612"/>
      <c r="G10" s="616">
        <v>0</v>
      </c>
      <c r="H10" s="616">
        <v>-457.40000000000003</v>
      </c>
    </row>
    <row r="11" spans="1:9">
      <c r="A11" s="559" t="s">
        <v>844</v>
      </c>
      <c r="B11" s="615"/>
      <c r="C11" s="616">
        <v>-45.4</v>
      </c>
      <c r="D11" s="616">
        <v>0</v>
      </c>
      <c r="E11" s="616">
        <v>-45.4</v>
      </c>
      <c r="F11" s="612"/>
      <c r="G11" s="616">
        <v>0</v>
      </c>
      <c r="H11" s="616">
        <v>-45.4</v>
      </c>
    </row>
    <row r="12" spans="1:9">
      <c r="A12" s="559" t="s">
        <v>859</v>
      </c>
      <c r="B12" s="615"/>
      <c r="C12" s="616">
        <v>0</v>
      </c>
      <c r="D12" s="616">
        <v>0</v>
      </c>
      <c r="E12" s="616">
        <v>0</v>
      </c>
      <c r="F12" s="612"/>
      <c r="G12" s="616">
        <v>18.600000000000001</v>
      </c>
      <c r="H12" s="616">
        <v>18.600000000000001</v>
      </c>
    </row>
    <row r="13" spans="1:9">
      <c r="A13" s="614" t="s">
        <v>860</v>
      </c>
      <c r="B13" s="617" t="s">
        <v>861</v>
      </c>
      <c r="C13" s="616">
        <v>2.9</v>
      </c>
      <c r="D13" s="616">
        <v>0</v>
      </c>
      <c r="E13" s="616">
        <v>2.9</v>
      </c>
      <c r="F13" s="612"/>
      <c r="G13" s="616">
        <v>0</v>
      </c>
      <c r="H13" s="616">
        <v>2.9</v>
      </c>
    </row>
    <row r="14" spans="1:9">
      <c r="A14" s="614" t="s">
        <v>766</v>
      </c>
      <c r="B14" s="615" t="s">
        <v>474</v>
      </c>
      <c r="C14" s="616">
        <v>-37160.199999999997</v>
      </c>
      <c r="D14" s="616">
        <v>0</v>
      </c>
      <c r="E14" s="616">
        <v>-37160.199999999997</v>
      </c>
      <c r="F14" s="612"/>
      <c r="G14" s="616">
        <v>-2.7999999999999949</v>
      </c>
      <c r="H14" s="616">
        <v>-37163</v>
      </c>
    </row>
    <row r="15" spans="1:9">
      <c r="A15" s="618" t="s">
        <v>862</v>
      </c>
      <c r="B15" s="619"/>
      <c r="C15" s="620"/>
      <c r="D15" s="620"/>
      <c r="E15" s="620"/>
      <c r="F15" s="612"/>
      <c r="G15" s="620"/>
      <c r="H15" s="620"/>
    </row>
    <row r="16" spans="1:9">
      <c r="A16" s="621" t="s">
        <v>863</v>
      </c>
      <c r="B16" s="622"/>
      <c r="C16" s="623"/>
      <c r="D16" s="623"/>
      <c r="E16" s="623"/>
      <c r="F16" s="612"/>
      <c r="G16" s="623"/>
      <c r="H16" s="623"/>
    </row>
    <row r="17" spans="1:8">
      <c r="A17" s="624" t="s">
        <v>771</v>
      </c>
      <c r="B17" s="615" t="s">
        <v>474</v>
      </c>
      <c r="C17" s="616">
        <v>0</v>
      </c>
      <c r="D17" s="616">
        <v>4099.3</v>
      </c>
      <c r="E17" s="616">
        <v>4099.3</v>
      </c>
      <c r="F17" s="612"/>
      <c r="G17" s="616">
        <v>20.100000000000001</v>
      </c>
      <c r="H17" s="616">
        <v>4119.4000000000005</v>
      </c>
    </row>
    <row r="18" spans="1:8">
      <c r="A18" s="624" t="s">
        <v>772</v>
      </c>
      <c r="B18" s="615" t="s">
        <v>474</v>
      </c>
      <c r="C18" s="616">
        <v>0</v>
      </c>
      <c r="D18" s="616">
        <v>716.1</v>
      </c>
      <c r="E18" s="616">
        <v>716.1</v>
      </c>
      <c r="F18" s="612"/>
      <c r="G18" s="616">
        <v>0</v>
      </c>
      <c r="H18" s="616">
        <v>716.1</v>
      </c>
    </row>
    <row r="19" spans="1:8">
      <c r="A19" s="624" t="s">
        <v>773</v>
      </c>
      <c r="B19" s="615" t="s">
        <v>474</v>
      </c>
      <c r="C19" s="616">
        <v>0</v>
      </c>
      <c r="D19" s="616">
        <v>-0.3</v>
      </c>
      <c r="E19" s="616">
        <v>-0.3</v>
      </c>
      <c r="F19" s="612"/>
      <c r="G19" s="616">
        <v>0</v>
      </c>
      <c r="H19" s="616">
        <v>-0.3</v>
      </c>
    </row>
    <row r="20" spans="1:8">
      <c r="A20" s="624" t="s">
        <v>774</v>
      </c>
      <c r="B20" s="615" t="s">
        <v>474</v>
      </c>
      <c r="C20" s="616">
        <v>-86.2</v>
      </c>
      <c r="D20" s="616">
        <v>0</v>
      </c>
      <c r="E20" s="616">
        <v>-86.2</v>
      </c>
      <c r="F20" s="612"/>
      <c r="G20" s="616">
        <v>-14.5</v>
      </c>
      <c r="H20" s="616">
        <v>-100.7</v>
      </c>
    </row>
    <row r="21" spans="1:8">
      <c r="A21" s="624" t="s">
        <v>775</v>
      </c>
      <c r="B21" s="615"/>
      <c r="C21" s="616">
        <v>0</v>
      </c>
      <c r="D21" s="616">
        <v>-309.2</v>
      </c>
      <c r="E21" s="616">
        <v>-309.2</v>
      </c>
      <c r="F21" s="612"/>
      <c r="G21" s="616">
        <v>0</v>
      </c>
      <c r="H21" s="616">
        <v>-309.2</v>
      </c>
    </row>
    <row r="22" spans="1:8">
      <c r="A22" s="624" t="s">
        <v>776</v>
      </c>
      <c r="B22" s="615" t="s">
        <v>474</v>
      </c>
      <c r="C22" s="616">
        <v>22.6</v>
      </c>
      <c r="D22" s="616">
        <v>0.9</v>
      </c>
      <c r="E22" s="616">
        <v>23.5</v>
      </c>
      <c r="F22" s="612"/>
      <c r="G22" s="616">
        <v>-21.599999999999998</v>
      </c>
      <c r="H22" s="616">
        <v>1.9000000000000021</v>
      </c>
    </row>
    <row r="23" spans="1:8">
      <c r="A23" s="551" t="s">
        <v>864</v>
      </c>
      <c r="B23" s="625"/>
      <c r="C23" s="616">
        <v>1721.4</v>
      </c>
      <c r="D23" s="616">
        <v>-1721.4</v>
      </c>
      <c r="E23" s="616">
        <v>0</v>
      </c>
      <c r="F23" s="612"/>
      <c r="G23" s="616">
        <v>0</v>
      </c>
      <c r="H23" s="616">
        <v>0</v>
      </c>
    </row>
    <row r="24" spans="1:8">
      <c r="A24" s="609" t="s">
        <v>865</v>
      </c>
      <c r="B24" s="610"/>
      <c r="C24" s="611">
        <f>SUM(C7:C23)</f>
        <v>96022</v>
      </c>
      <c r="D24" s="611">
        <f t="shared" ref="D24:H24" si="0">SUM(D7:D23)</f>
        <v>30006.3</v>
      </c>
      <c r="E24" s="611">
        <f t="shared" si="0"/>
        <v>126028.3</v>
      </c>
      <c r="F24" s="612"/>
      <c r="G24" s="611">
        <f t="shared" si="0"/>
        <v>720.2</v>
      </c>
      <c r="H24" s="611">
        <f t="shared" si="0"/>
        <v>126748.49999999999</v>
      </c>
    </row>
    <row r="25" spans="1:8">
      <c r="A25" s="614" t="s">
        <v>855</v>
      </c>
      <c r="B25" s="615" t="s">
        <v>856</v>
      </c>
      <c r="C25" s="626">
        <v>41748</v>
      </c>
      <c r="D25" s="626">
        <v>0</v>
      </c>
      <c r="E25" s="626">
        <v>41748</v>
      </c>
      <c r="F25" s="627"/>
      <c r="G25" s="626">
        <v>0</v>
      </c>
      <c r="H25" s="626">
        <v>41748</v>
      </c>
    </row>
    <row r="26" spans="1:8">
      <c r="A26" s="614" t="s">
        <v>857</v>
      </c>
      <c r="B26" s="615"/>
      <c r="C26" s="626">
        <v>457.4</v>
      </c>
      <c r="D26" s="626">
        <v>0</v>
      </c>
      <c r="E26" s="626">
        <v>457.4</v>
      </c>
      <c r="F26" s="627"/>
      <c r="G26" s="626">
        <v>0</v>
      </c>
      <c r="H26" s="626">
        <v>457.4</v>
      </c>
    </row>
    <row r="27" spans="1:8">
      <c r="A27" s="614" t="s">
        <v>858</v>
      </c>
      <c r="B27" s="615">
        <v>11</v>
      </c>
      <c r="C27" s="626">
        <v>-380.8</v>
      </c>
      <c r="D27" s="626">
        <v>0</v>
      </c>
      <c r="E27" s="626">
        <v>-380.8</v>
      </c>
      <c r="F27" s="627"/>
      <c r="G27" s="626">
        <v>0</v>
      </c>
      <c r="H27" s="626">
        <v>-380.8</v>
      </c>
    </row>
    <row r="28" spans="1:8">
      <c r="A28" s="614" t="s">
        <v>844</v>
      </c>
      <c r="B28" s="615"/>
      <c r="C28" s="626">
        <v>-56.3</v>
      </c>
      <c r="D28" s="626">
        <v>0</v>
      </c>
      <c r="E28" s="626">
        <v>-56.3</v>
      </c>
      <c r="F28" s="627"/>
      <c r="G28" s="626">
        <v>0</v>
      </c>
      <c r="H28" s="626">
        <v>-56.3</v>
      </c>
    </row>
    <row r="29" spans="1:8">
      <c r="A29" s="614" t="s">
        <v>860</v>
      </c>
      <c r="B29" s="617" t="s">
        <v>861</v>
      </c>
      <c r="C29" s="626">
        <v>3</v>
      </c>
      <c r="D29" s="626">
        <v>0</v>
      </c>
      <c r="E29" s="626">
        <v>3</v>
      </c>
      <c r="F29" s="627"/>
      <c r="G29" s="626">
        <v>0</v>
      </c>
      <c r="H29" s="626">
        <v>3</v>
      </c>
    </row>
    <row r="30" spans="1:8">
      <c r="A30" s="614" t="s">
        <v>766</v>
      </c>
      <c r="B30" s="615" t="s">
        <v>474</v>
      </c>
      <c r="C30" s="626">
        <v>-42454.8</v>
      </c>
      <c r="D30" s="626">
        <v>0</v>
      </c>
      <c r="E30" s="626">
        <v>-42454.8</v>
      </c>
      <c r="F30" s="627"/>
      <c r="G30" s="626">
        <v>7.1999999999999993</v>
      </c>
      <c r="H30" s="626">
        <v>-42447.600000000006</v>
      </c>
    </row>
    <row r="31" spans="1:8">
      <c r="A31" s="618" t="s">
        <v>862</v>
      </c>
      <c r="B31" s="619"/>
      <c r="C31" s="628"/>
      <c r="D31" s="628"/>
      <c r="E31" s="628"/>
      <c r="F31" s="627"/>
      <c r="G31" s="628"/>
      <c r="H31" s="628"/>
    </row>
    <row r="32" spans="1:8">
      <c r="A32" s="621" t="s">
        <v>863</v>
      </c>
      <c r="B32" s="622"/>
      <c r="C32" s="629"/>
      <c r="D32" s="629"/>
      <c r="E32" s="629"/>
      <c r="F32" s="627"/>
      <c r="G32" s="629"/>
      <c r="H32" s="629"/>
    </row>
    <row r="33" spans="1:11">
      <c r="A33" s="624" t="s">
        <v>771</v>
      </c>
      <c r="B33" s="615" t="s">
        <v>474</v>
      </c>
      <c r="C33" s="626">
        <v>0</v>
      </c>
      <c r="D33" s="626">
        <v>2972.5</v>
      </c>
      <c r="E33" s="626">
        <v>2972.5</v>
      </c>
      <c r="F33" s="627"/>
      <c r="G33" s="626">
        <v>18.600000000000001</v>
      </c>
      <c r="H33" s="626">
        <v>2991.1</v>
      </c>
    </row>
    <row r="34" spans="1:11">
      <c r="A34" s="624" t="s">
        <v>772</v>
      </c>
      <c r="B34" s="615" t="s">
        <v>474</v>
      </c>
      <c r="C34" s="626">
        <v>0</v>
      </c>
      <c r="D34" s="626">
        <v>203.4</v>
      </c>
      <c r="E34" s="626">
        <v>203.4</v>
      </c>
      <c r="F34" s="627"/>
      <c r="G34" s="626">
        <v>0</v>
      </c>
      <c r="H34" s="626">
        <v>203.4</v>
      </c>
    </row>
    <row r="35" spans="1:11">
      <c r="A35" s="624" t="s">
        <v>773</v>
      </c>
      <c r="B35" s="615" t="s">
        <v>474</v>
      </c>
      <c r="C35" s="626">
        <v>0</v>
      </c>
      <c r="D35" s="626">
        <v>-2.8</v>
      </c>
      <c r="E35" s="626">
        <v>-2.8</v>
      </c>
      <c r="F35" s="627"/>
      <c r="G35" s="626">
        <v>0</v>
      </c>
      <c r="H35" s="626">
        <v>-2.8</v>
      </c>
    </row>
    <row r="36" spans="1:11">
      <c r="A36" s="624" t="s">
        <v>774</v>
      </c>
      <c r="B36" s="615" t="s">
        <v>474</v>
      </c>
      <c r="C36" s="626">
        <v>-43.2</v>
      </c>
      <c r="D36" s="626">
        <v>0</v>
      </c>
      <c r="E36" s="626">
        <v>-43.2</v>
      </c>
      <c r="F36" s="627"/>
      <c r="G36" s="626">
        <v>-2.5</v>
      </c>
      <c r="H36" s="626">
        <v>-45.7</v>
      </c>
    </row>
    <row r="37" spans="1:11" ht="23">
      <c r="A37" s="624" t="s">
        <v>775</v>
      </c>
      <c r="B37" s="615" t="s">
        <v>474</v>
      </c>
      <c r="C37" s="626">
        <v>0</v>
      </c>
      <c r="D37" s="626">
        <v>-687.1</v>
      </c>
      <c r="E37" s="626">
        <v>-687.1</v>
      </c>
      <c r="F37" s="627"/>
      <c r="G37" s="626">
        <v>0</v>
      </c>
      <c r="H37" s="626">
        <v>-687.1</v>
      </c>
    </row>
    <row r="38" spans="1:11">
      <c r="A38" s="630" t="s">
        <v>776</v>
      </c>
      <c r="B38" s="615" t="s">
        <v>474</v>
      </c>
      <c r="C38" s="626">
        <v>-0.2</v>
      </c>
      <c r="D38" s="626">
        <v>-0.9</v>
      </c>
      <c r="E38" s="626">
        <v>-1.1000000000000001</v>
      </c>
      <c r="F38" s="627"/>
      <c r="G38" s="626">
        <v>27.599999999999998</v>
      </c>
      <c r="H38" s="626">
        <v>26.499999999999996</v>
      </c>
      <c r="K38" s="576"/>
    </row>
    <row r="39" spans="1:11">
      <c r="A39" s="551" t="s">
        <v>864</v>
      </c>
      <c r="B39" s="615"/>
      <c r="C39" s="626">
        <v>2735.3</v>
      </c>
      <c r="D39" s="626">
        <v>-2735.3</v>
      </c>
      <c r="E39" s="626">
        <v>0</v>
      </c>
      <c r="F39" s="627"/>
      <c r="G39" s="626">
        <v>0</v>
      </c>
      <c r="H39" s="626">
        <v>0</v>
      </c>
    </row>
    <row r="40" spans="1:11">
      <c r="A40" s="631" t="s">
        <v>866</v>
      </c>
      <c r="B40" s="610"/>
      <c r="C40" s="613">
        <f>SUM(C24:C39)</f>
        <v>98030.400000000023</v>
      </c>
      <c r="D40" s="613">
        <f t="shared" ref="D40:H40" si="1">SUM(D24:D39)</f>
        <v>29756.100000000002</v>
      </c>
      <c r="E40" s="613">
        <f t="shared" si="1"/>
        <v>127786.49999999999</v>
      </c>
      <c r="F40" s="627"/>
      <c r="G40" s="613">
        <f t="shared" si="1"/>
        <v>771.10000000000014</v>
      </c>
      <c r="H40" s="613">
        <f t="shared" si="1"/>
        <v>128557.6</v>
      </c>
    </row>
    <row r="41" spans="1:11" ht="54.75" customHeight="1">
      <c r="A41" s="1797" t="s">
        <v>867</v>
      </c>
      <c r="B41" s="1797"/>
      <c r="C41" s="1797"/>
      <c r="D41" s="1797"/>
      <c r="E41" s="1797"/>
      <c r="F41" s="1797"/>
      <c r="G41" s="1797"/>
      <c r="H41" s="1797"/>
      <c r="I41" s="1797"/>
    </row>
  </sheetData>
  <mergeCells count="3">
    <mergeCell ref="C4:E4"/>
    <mergeCell ref="G4:H4"/>
    <mergeCell ref="A41:I4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D523A-4597-4FE8-9B60-FBC8DF1A7A99}">
  <dimension ref="A1:E68"/>
  <sheetViews>
    <sheetView workbookViewId="0">
      <selection activeCell="F21" sqref="F21"/>
    </sheetView>
  </sheetViews>
  <sheetFormatPr defaultColWidth="8.7265625" defaultRowHeight="12.5"/>
  <cols>
    <col min="1" max="1" width="50" style="550" customWidth="1"/>
    <col min="2" max="3" width="11.7265625" style="550" customWidth="1"/>
    <col min="4" max="16384" width="8.7265625" style="550"/>
  </cols>
  <sheetData>
    <row r="1" spans="1:5" ht="18">
      <c r="A1" s="659" t="s">
        <v>868</v>
      </c>
    </row>
    <row r="3" spans="1:5" ht="25.5" customHeight="1">
      <c r="A3" s="1416"/>
      <c r="B3" s="1417" t="s">
        <v>869</v>
      </c>
      <c r="C3" s="1418" t="s">
        <v>870</v>
      </c>
      <c r="E3" s="632"/>
    </row>
    <row r="4" spans="1:5" ht="12.75" customHeight="1">
      <c r="A4" s="1419" t="s">
        <v>871</v>
      </c>
      <c r="B4" s="1413" t="s">
        <v>276</v>
      </c>
      <c r="C4" s="1420" t="s">
        <v>276</v>
      </c>
    </row>
    <row r="5" spans="1:5" ht="13">
      <c r="A5" s="633" t="s">
        <v>872</v>
      </c>
      <c r="B5" s="634">
        <v>6905.7999999999993</v>
      </c>
      <c r="C5" s="635">
        <v>6545.7</v>
      </c>
    </row>
    <row r="6" spans="1:5" ht="13">
      <c r="A6" s="633" t="s">
        <v>873</v>
      </c>
      <c r="B6" s="634">
        <v>10981.5</v>
      </c>
      <c r="C6" s="635">
        <v>10706.7</v>
      </c>
    </row>
    <row r="7" spans="1:5" ht="13">
      <c r="A7" s="633" t="s">
        <v>874</v>
      </c>
      <c r="B7" s="634">
        <v>7822.2000000000007</v>
      </c>
      <c r="C7" s="635">
        <v>6826.3</v>
      </c>
    </row>
    <row r="8" spans="1:5" ht="13">
      <c r="A8" s="633" t="s">
        <v>875</v>
      </c>
      <c r="B8" s="634">
        <v>5355.7000000000007</v>
      </c>
      <c r="C8" s="635">
        <v>5065.3999999999996</v>
      </c>
    </row>
    <row r="9" spans="1:5" ht="13">
      <c r="A9" s="633" t="s">
        <v>876</v>
      </c>
      <c r="B9" s="634">
        <v>1207.7000000000003</v>
      </c>
      <c r="C9" s="635">
        <v>1173.5</v>
      </c>
    </row>
    <row r="10" spans="1:5" ht="13">
      <c r="A10" s="633" t="s">
        <v>877</v>
      </c>
      <c r="B10" s="634">
        <v>962.80000000000007</v>
      </c>
      <c r="C10" s="635">
        <v>916.99999999999989</v>
      </c>
    </row>
    <row r="11" spans="1:5" ht="14.5">
      <c r="A11" s="633" t="s">
        <v>878</v>
      </c>
      <c r="B11" s="634">
        <v>1954.8000000000002</v>
      </c>
      <c r="C11" s="635">
        <v>1868.1</v>
      </c>
    </row>
    <row r="12" spans="1:5" ht="13">
      <c r="A12" s="633" t="s">
        <v>879</v>
      </c>
      <c r="B12" s="634">
        <v>4515.8</v>
      </c>
      <c r="C12" s="635">
        <v>4110.3999999999996</v>
      </c>
    </row>
    <row r="13" spans="1:5" ht="13">
      <c r="A13" s="633" t="s">
        <v>880</v>
      </c>
      <c r="B13" s="634">
        <v>925.5</v>
      </c>
      <c r="C13" s="635">
        <v>940.19999999999993</v>
      </c>
    </row>
    <row r="14" spans="1:5" ht="13">
      <c r="A14" s="633" t="s">
        <v>881</v>
      </c>
      <c r="B14" s="634">
        <v>120.7</v>
      </c>
      <c r="C14" s="635">
        <v>143.5</v>
      </c>
    </row>
    <row r="15" spans="1:5" ht="13">
      <c r="A15" s="633" t="s">
        <v>882</v>
      </c>
      <c r="B15" s="634">
        <v>652.29999999999995</v>
      </c>
      <c r="C15" s="635">
        <v>681</v>
      </c>
    </row>
    <row r="16" spans="1:5" ht="25.5" customHeight="1">
      <c r="A16" s="636" t="s">
        <v>883</v>
      </c>
      <c r="B16" s="637">
        <f>SUM(B5:B15)</f>
        <v>41404.80000000001</v>
      </c>
      <c r="C16" s="638">
        <f>SUM(C5:C15)</f>
        <v>38977.799999999996</v>
      </c>
    </row>
    <row r="17" spans="1:3" ht="25.5" customHeight="1">
      <c r="A17" s="639" t="s">
        <v>884</v>
      </c>
      <c r="B17" s="634">
        <v>487.1</v>
      </c>
      <c r="C17" s="635">
        <v>475.6</v>
      </c>
    </row>
    <row r="18" spans="1:3" ht="39" customHeight="1">
      <c r="A18" s="639" t="s">
        <v>885</v>
      </c>
      <c r="B18" s="634">
        <v>12054.699999999999</v>
      </c>
      <c r="C18" s="635">
        <v>7627.4000000000005</v>
      </c>
    </row>
    <row r="19" spans="1:3" ht="26">
      <c r="A19" s="640" t="s">
        <v>886</v>
      </c>
      <c r="B19" s="637">
        <f>SUM(B16:B18)</f>
        <v>53946.600000000006</v>
      </c>
      <c r="C19" s="638">
        <f>SUM(C16:C18)</f>
        <v>47080.799999999996</v>
      </c>
    </row>
    <row r="20" spans="1:3">
      <c r="A20" s="639" t="s">
        <v>887</v>
      </c>
      <c r="B20" s="641"/>
      <c r="C20" s="641"/>
    </row>
    <row r="21" spans="1:3" ht="25.5" customHeight="1">
      <c r="A21" s="639" t="s">
        <v>888</v>
      </c>
      <c r="B21" s="634">
        <v>214.89999999999992</v>
      </c>
      <c r="C21" s="635">
        <v>393.3</v>
      </c>
    </row>
    <row r="22" spans="1:3" ht="25.5" customHeight="1">
      <c r="A22" s="639" t="s">
        <v>889</v>
      </c>
      <c r="B22" s="634">
        <v>-11706.699999999997</v>
      </c>
      <c r="C22" s="635">
        <v>-10313.900000000001</v>
      </c>
    </row>
    <row r="23" spans="1:3" ht="25.5" customHeight="1">
      <c r="A23" s="642" t="s">
        <v>890</v>
      </c>
      <c r="B23" s="637">
        <f>SUM(B19:B22)</f>
        <v>42454.80000000001</v>
      </c>
      <c r="C23" s="638">
        <f>SUM(C19:C22)</f>
        <v>37160.199999999997</v>
      </c>
    </row>
    <row r="24" spans="1:3">
      <c r="A24" s="1782" t="s">
        <v>891</v>
      </c>
      <c r="B24" s="1783"/>
      <c r="C24" s="1783"/>
    </row>
    <row r="25" spans="1:3" ht="14.5">
      <c r="A25" s="643"/>
      <c r="B25" s="644"/>
      <c r="C25" s="644"/>
    </row>
    <row r="26" spans="1:3" ht="26.25" customHeight="1">
      <c r="A26" s="1416"/>
      <c r="B26" s="1417" t="s">
        <v>869</v>
      </c>
      <c r="C26" s="1418" t="s">
        <v>870</v>
      </c>
    </row>
    <row r="27" spans="1:3" ht="13">
      <c r="A27" s="1419" t="s">
        <v>892</v>
      </c>
      <c r="B27" s="1413" t="s">
        <v>276</v>
      </c>
      <c r="C27" s="1420" t="s">
        <v>276</v>
      </c>
    </row>
    <row r="28" spans="1:3" ht="13">
      <c r="A28" s="645" t="s">
        <v>893</v>
      </c>
      <c r="B28" s="646"/>
      <c r="C28" s="647"/>
    </row>
    <row r="29" spans="1:3" ht="13">
      <c r="A29" s="633" t="s">
        <v>872</v>
      </c>
      <c r="B29" s="634">
        <v>1281.0999999999999</v>
      </c>
      <c r="C29" s="635">
        <v>1253.0999999999999</v>
      </c>
    </row>
    <row r="30" spans="1:3" ht="13">
      <c r="A30" s="633" t="s">
        <v>873</v>
      </c>
      <c r="B30" s="634">
        <v>1232.3</v>
      </c>
      <c r="C30" s="635">
        <v>969.9</v>
      </c>
    </row>
    <row r="31" spans="1:3" ht="13">
      <c r="A31" s="633" t="s">
        <v>874</v>
      </c>
      <c r="B31" s="634">
        <v>2093.1</v>
      </c>
      <c r="C31" s="635">
        <v>1875.3</v>
      </c>
    </row>
    <row r="32" spans="1:3" ht="13">
      <c r="A32" s="633" t="s">
        <v>875</v>
      </c>
      <c r="B32" s="634">
        <v>1888.8</v>
      </c>
      <c r="C32" s="635">
        <v>1828.5</v>
      </c>
    </row>
    <row r="33" spans="1:3" ht="13">
      <c r="A33" s="633" t="s">
        <v>876</v>
      </c>
      <c r="B33" s="634">
        <v>120.7</v>
      </c>
      <c r="C33" s="635">
        <v>143.5</v>
      </c>
    </row>
    <row r="34" spans="1:3" ht="13">
      <c r="A34" s="633" t="s">
        <v>879</v>
      </c>
      <c r="B34" s="634">
        <v>1039.8</v>
      </c>
      <c r="C34" s="635">
        <v>1052.8</v>
      </c>
    </row>
    <row r="35" spans="1:3" ht="13">
      <c r="A35" s="633" t="s">
        <v>880</v>
      </c>
      <c r="B35" s="634">
        <v>397.2</v>
      </c>
      <c r="C35" s="635">
        <v>386.4</v>
      </c>
    </row>
    <row r="36" spans="1:3" ht="13">
      <c r="A36" s="640" t="s">
        <v>894</v>
      </c>
      <c r="B36" s="637">
        <f>SUM(B29:B35)</f>
        <v>8053</v>
      </c>
      <c r="C36" s="638">
        <f>SUM(C29:C35)</f>
        <v>7509.5</v>
      </c>
    </row>
    <row r="37" spans="1:3" ht="13">
      <c r="A37" s="645" t="s">
        <v>895</v>
      </c>
      <c r="B37" s="634"/>
      <c r="C37" s="635"/>
    </row>
    <row r="38" spans="1:3" ht="13">
      <c r="A38" s="633" t="s">
        <v>872</v>
      </c>
      <c r="B38" s="634">
        <v>1727</v>
      </c>
      <c r="C38" s="635">
        <v>1607.9</v>
      </c>
    </row>
    <row r="39" spans="1:3" ht="13">
      <c r="A39" s="633" t="s">
        <v>873</v>
      </c>
      <c r="B39" s="634">
        <v>1371.7</v>
      </c>
      <c r="C39" s="635">
        <v>1402</v>
      </c>
    </row>
    <row r="40" spans="1:3" ht="13">
      <c r="A40" s="633" t="s">
        <v>874</v>
      </c>
      <c r="B40" s="634">
        <v>2392.1</v>
      </c>
      <c r="C40" s="635">
        <v>1670.5</v>
      </c>
    </row>
    <row r="41" spans="1:3" ht="13">
      <c r="A41" s="633" t="s">
        <v>875</v>
      </c>
      <c r="B41" s="634">
        <v>581.4</v>
      </c>
      <c r="C41" s="635">
        <v>552</v>
      </c>
    </row>
    <row r="42" spans="1:3" ht="13">
      <c r="A42" s="633" t="s">
        <v>876</v>
      </c>
      <c r="B42" s="634">
        <v>6.8</v>
      </c>
      <c r="C42" s="635">
        <v>6</v>
      </c>
    </row>
    <row r="43" spans="1:3" ht="13">
      <c r="A43" s="633" t="s">
        <v>879</v>
      </c>
      <c r="B43" s="634">
        <v>3404.1</v>
      </c>
      <c r="C43" s="635">
        <v>2956.3</v>
      </c>
    </row>
    <row r="44" spans="1:3" ht="13">
      <c r="A44" s="633" t="s">
        <v>880</v>
      </c>
      <c r="B44" s="634">
        <v>528.29999999999995</v>
      </c>
      <c r="C44" s="635">
        <v>553.79999999999995</v>
      </c>
    </row>
    <row r="45" spans="1:3" ht="13">
      <c r="A45" s="640" t="s">
        <v>896</v>
      </c>
      <c r="B45" s="637">
        <f>SUM(B38:B44)</f>
        <v>10011.399999999998</v>
      </c>
      <c r="C45" s="638">
        <f>SUM(C38:C44)</f>
        <v>8748.5</v>
      </c>
    </row>
    <row r="46" spans="1:3" ht="12.75" customHeight="1">
      <c r="A46" s="1798"/>
      <c r="B46" s="1783"/>
      <c r="C46" s="1783"/>
    </row>
    <row r="47" spans="1:3" ht="13">
      <c r="A47" s="643"/>
      <c r="B47" s="648"/>
      <c r="C47" s="649"/>
    </row>
    <row r="48" spans="1:3" ht="26.25" customHeight="1">
      <c r="A48" s="1416"/>
      <c r="B48" s="1417" t="s">
        <v>869</v>
      </c>
      <c r="C48" s="1418" t="s">
        <v>870</v>
      </c>
    </row>
    <row r="49" spans="1:3" ht="13">
      <c r="A49" s="1419" t="s">
        <v>897</v>
      </c>
      <c r="B49" s="1413" t="s">
        <v>276</v>
      </c>
      <c r="C49" s="1420" t="s">
        <v>276</v>
      </c>
    </row>
    <row r="50" spans="1:3" ht="13">
      <c r="A50" s="645" t="s">
        <v>898</v>
      </c>
      <c r="B50" s="650"/>
      <c r="C50" s="651"/>
    </row>
    <row r="51" spans="1:3" ht="13">
      <c r="A51" s="639" t="s">
        <v>872</v>
      </c>
      <c r="B51" s="634">
        <v>174.6</v>
      </c>
      <c r="C51" s="635">
        <v>158.1</v>
      </c>
    </row>
    <row r="52" spans="1:3" ht="13">
      <c r="A52" s="639" t="s">
        <v>873</v>
      </c>
      <c r="B52" s="634">
        <v>1052.4000000000001</v>
      </c>
      <c r="C52" s="635">
        <v>988</v>
      </c>
    </row>
    <row r="53" spans="1:3" ht="13">
      <c r="A53" s="639" t="s">
        <v>874</v>
      </c>
      <c r="B53" s="634">
        <v>273.2</v>
      </c>
      <c r="C53" s="635">
        <v>259.8</v>
      </c>
    </row>
    <row r="54" spans="1:3" ht="13">
      <c r="A54" s="639" t="s">
        <v>875</v>
      </c>
      <c r="B54" s="634">
        <v>319.60000000000002</v>
      </c>
      <c r="C54" s="635">
        <v>296.5</v>
      </c>
    </row>
    <row r="55" spans="1:3" ht="13">
      <c r="A55" s="633" t="s">
        <v>899</v>
      </c>
      <c r="B55" s="634">
        <v>106.9</v>
      </c>
      <c r="C55" s="635">
        <v>100.1</v>
      </c>
    </row>
    <row r="56" spans="1:3" ht="13">
      <c r="A56" s="633" t="s">
        <v>877</v>
      </c>
      <c r="B56" s="634">
        <v>425.3</v>
      </c>
      <c r="C56" s="635">
        <v>479.9</v>
      </c>
    </row>
    <row r="57" spans="1:3" ht="14.5">
      <c r="A57" s="633" t="s">
        <v>878</v>
      </c>
      <c r="B57" s="634">
        <v>109.2</v>
      </c>
      <c r="C57" s="635">
        <v>98.7</v>
      </c>
    </row>
    <row r="58" spans="1:3" ht="13">
      <c r="A58" s="633" t="s">
        <v>879</v>
      </c>
      <c r="B58" s="634">
        <v>5.4</v>
      </c>
      <c r="C58" s="635">
        <v>5.6</v>
      </c>
    </row>
    <row r="59" spans="1:3" ht="13">
      <c r="A59" s="640" t="s">
        <v>900</v>
      </c>
      <c r="B59" s="637">
        <f>SUM(B51:B58)</f>
        <v>2466.6000000000004</v>
      </c>
      <c r="C59" s="638">
        <f>SUM(C51:C58)</f>
        <v>2386.6999999999994</v>
      </c>
    </row>
    <row r="60" spans="1:3" ht="13">
      <c r="A60" s="645" t="s">
        <v>901</v>
      </c>
      <c r="B60" s="650"/>
      <c r="C60" s="651"/>
    </row>
    <row r="61" spans="1:3" ht="13">
      <c r="A61" s="639" t="s">
        <v>872</v>
      </c>
      <c r="B61" s="634">
        <v>193.7</v>
      </c>
      <c r="C61" s="635">
        <v>230.2</v>
      </c>
    </row>
    <row r="62" spans="1:3" ht="13">
      <c r="A62" s="639" t="s">
        <v>873</v>
      </c>
      <c r="B62" s="634">
        <v>183.5</v>
      </c>
      <c r="C62" s="635">
        <v>372.1</v>
      </c>
    </row>
    <row r="63" spans="1:3" ht="13">
      <c r="A63" s="639" t="s">
        <v>874</v>
      </c>
      <c r="B63" s="634">
        <v>129</v>
      </c>
      <c r="C63" s="635">
        <v>133.69999999999999</v>
      </c>
    </row>
    <row r="64" spans="1:3" ht="13">
      <c r="A64" s="639" t="s">
        <v>875</v>
      </c>
      <c r="B64" s="634">
        <v>111.8</v>
      </c>
      <c r="C64" s="635">
        <v>101.7</v>
      </c>
    </row>
    <row r="65" spans="1:3" ht="13">
      <c r="A65" s="633" t="s">
        <v>876</v>
      </c>
      <c r="B65" s="634">
        <v>30.9</v>
      </c>
      <c r="C65" s="635">
        <v>24.9</v>
      </c>
    </row>
    <row r="66" spans="1:3" ht="13">
      <c r="A66" s="633" t="s">
        <v>877</v>
      </c>
      <c r="B66" s="634">
        <v>147.1</v>
      </c>
      <c r="C66" s="635">
        <v>75.400000000000006</v>
      </c>
    </row>
    <row r="67" spans="1:3" ht="13">
      <c r="A67" s="640" t="s">
        <v>902</v>
      </c>
      <c r="B67" s="637">
        <f>SUM(B61:B66)</f>
        <v>796</v>
      </c>
      <c r="C67" s="638">
        <f>SUM(C61:C66)</f>
        <v>938</v>
      </c>
    </row>
    <row r="68" spans="1:3">
      <c r="A68" s="1782" t="s">
        <v>891</v>
      </c>
      <c r="B68" s="1783"/>
      <c r="C68" s="1783"/>
    </row>
  </sheetData>
  <mergeCells count="3">
    <mergeCell ref="A24:C24"/>
    <mergeCell ref="A46:C46"/>
    <mergeCell ref="A68:C68"/>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1F8E9-C67A-4B58-8014-AC574FD4343B}">
  <dimension ref="A1:G15"/>
  <sheetViews>
    <sheetView workbookViewId="0">
      <selection activeCell="F21" sqref="F21"/>
    </sheetView>
  </sheetViews>
  <sheetFormatPr defaultColWidth="8.7265625" defaultRowHeight="12.5"/>
  <cols>
    <col min="1" max="1" width="48" style="550" customWidth="1"/>
    <col min="2" max="5" width="13.7265625" style="579" customWidth="1"/>
    <col min="6" max="16384" width="8.7265625" style="550"/>
  </cols>
  <sheetData>
    <row r="1" spans="1:7" ht="18">
      <c r="A1" s="659" t="s">
        <v>903</v>
      </c>
    </row>
    <row r="3" spans="1:7" ht="13">
      <c r="A3" s="1416"/>
      <c r="B3" s="1799" t="s">
        <v>101</v>
      </c>
      <c r="C3" s="1799"/>
      <c r="D3" s="1800" t="s">
        <v>102</v>
      </c>
      <c r="E3" s="1796"/>
    </row>
    <row r="4" spans="1:7" ht="42.75" customHeight="1">
      <c r="A4" s="1433"/>
      <c r="B4" s="1434" t="s">
        <v>249</v>
      </c>
      <c r="C4" s="1434" t="s">
        <v>250</v>
      </c>
      <c r="D4" s="1435" t="s">
        <v>249</v>
      </c>
      <c r="E4" s="1436" t="s">
        <v>250</v>
      </c>
      <c r="G4" s="652"/>
    </row>
    <row r="5" spans="1:7" ht="13">
      <c r="A5" s="1437"/>
      <c r="B5" s="1413" t="s">
        <v>276</v>
      </c>
      <c r="C5" s="1413" t="s">
        <v>276</v>
      </c>
      <c r="D5" s="1438" t="s">
        <v>276</v>
      </c>
      <c r="E5" s="1420" t="s">
        <v>276</v>
      </c>
    </row>
    <row r="6" spans="1:7">
      <c r="A6" s="652" t="s">
        <v>904</v>
      </c>
      <c r="B6" s="653">
        <v>158.19999999999999</v>
      </c>
      <c r="C6" s="653">
        <v>158.19999999999999</v>
      </c>
      <c r="D6" s="654">
        <v>180.10000000000002</v>
      </c>
      <c r="E6" s="654">
        <v>180.10000000000002</v>
      </c>
    </row>
    <row r="7" spans="1:7">
      <c r="A7" s="652" t="s">
        <v>905</v>
      </c>
      <c r="B7" s="653">
        <v>272.49999999999989</v>
      </c>
      <c r="C7" s="653">
        <v>272.49999999999989</v>
      </c>
      <c r="D7" s="654">
        <v>241.1</v>
      </c>
      <c r="E7" s="654">
        <v>241.1</v>
      </c>
    </row>
    <row r="8" spans="1:7">
      <c r="A8" s="652" t="s">
        <v>906</v>
      </c>
      <c r="B8" s="653">
        <v>483.9</v>
      </c>
      <c r="C8" s="653">
        <v>483.9</v>
      </c>
      <c r="D8" s="654">
        <v>381.7</v>
      </c>
      <c r="E8" s="654">
        <v>381.7</v>
      </c>
    </row>
    <row r="9" spans="1:7">
      <c r="A9" s="652" t="s">
        <v>907</v>
      </c>
      <c r="B9" s="653">
        <v>5.7</v>
      </c>
      <c r="C9" s="653">
        <v>5.7</v>
      </c>
      <c r="D9" s="654">
        <v>15.1</v>
      </c>
      <c r="E9" s="654">
        <v>15.1</v>
      </c>
    </row>
    <row r="10" spans="1:7">
      <c r="A10" s="652" t="s">
        <v>908</v>
      </c>
      <c r="B10" s="653">
        <v>29.9</v>
      </c>
      <c r="C10" s="653">
        <v>29.9</v>
      </c>
      <c r="D10" s="654">
        <v>50.1</v>
      </c>
      <c r="E10" s="654">
        <v>50.1</v>
      </c>
    </row>
    <row r="11" spans="1:7">
      <c r="A11" s="655" t="s">
        <v>909</v>
      </c>
      <c r="B11" s="656">
        <f>SUM(B6:B10)</f>
        <v>950.19999999999993</v>
      </c>
      <c r="C11" s="656">
        <f t="shared" ref="C11:E11" si="0">SUM(C6:C10)</f>
        <v>950.19999999999993</v>
      </c>
      <c r="D11" s="657">
        <f t="shared" si="0"/>
        <v>868.10000000000014</v>
      </c>
      <c r="E11" s="657">
        <f t="shared" si="0"/>
        <v>868.10000000000014</v>
      </c>
    </row>
    <row r="12" spans="1:7">
      <c r="A12" s="652" t="s">
        <v>910</v>
      </c>
      <c r="B12" s="653">
        <v>282.39999999999998</v>
      </c>
      <c r="C12" s="653">
        <v>282.39999999999998</v>
      </c>
      <c r="D12" s="654">
        <v>280.10000000000002</v>
      </c>
      <c r="E12" s="654">
        <v>280.10000000000002</v>
      </c>
    </row>
    <row r="13" spans="1:7" ht="24.75" customHeight="1">
      <c r="A13" s="569" t="s">
        <v>911</v>
      </c>
      <c r="B13" s="653">
        <v>126.8</v>
      </c>
      <c r="C13" s="653">
        <v>126.8</v>
      </c>
      <c r="D13" s="654">
        <v>91.1</v>
      </c>
      <c r="E13" s="654">
        <v>91.1</v>
      </c>
    </row>
    <row r="14" spans="1:7" ht="26.25" customHeight="1">
      <c r="A14" s="652" t="s">
        <v>912</v>
      </c>
      <c r="B14" s="653">
        <v>121.1</v>
      </c>
      <c r="C14" s="653">
        <v>197.09999999999997</v>
      </c>
      <c r="D14" s="654">
        <v>283.5</v>
      </c>
      <c r="E14" s="654">
        <v>425.00000000000006</v>
      </c>
    </row>
    <row r="15" spans="1:7">
      <c r="A15" s="658" t="s">
        <v>913</v>
      </c>
      <c r="B15" s="656">
        <f>SUM(B11:B14)</f>
        <v>1480.4999999999998</v>
      </c>
      <c r="C15" s="656">
        <f t="shared" ref="C15:E15" si="1">SUM(C11:C14)</f>
        <v>1556.4999999999998</v>
      </c>
      <c r="D15" s="657">
        <f t="shared" si="1"/>
        <v>1522.8000000000002</v>
      </c>
      <c r="E15" s="657">
        <f t="shared" si="1"/>
        <v>1664.3000000000002</v>
      </c>
    </row>
  </sheetData>
  <mergeCells count="2">
    <mergeCell ref="B3:C3"/>
    <mergeCell ref="D3:E3"/>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3B7E8-BBF3-4D38-B5CD-F4D3E3DC74DC}">
  <dimension ref="A1:H72"/>
  <sheetViews>
    <sheetView workbookViewId="0">
      <selection activeCell="F21" sqref="F21"/>
    </sheetView>
  </sheetViews>
  <sheetFormatPr defaultColWidth="8.7265625" defaultRowHeight="12.5"/>
  <cols>
    <col min="1" max="1" width="30.81640625" style="550" customWidth="1"/>
    <col min="2" max="5" width="13.7265625" style="550" customWidth="1"/>
    <col min="6" max="11" width="8.7265625" style="550"/>
    <col min="12" max="12" width="15.7265625" style="550" customWidth="1"/>
    <col min="13" max="16384" width="8.7265625" style="550"/>
  </cols>
  <sheetData>
    <row r="1" spans="1:8" ht="18">
      <c r="A1" s="659" t="s">
        <v>914</v>
      </c>
    </row>
    <row r="2" spans="1:8" ht="18">
      <c r="A2" s="659" t="s">
        <v>915</v>
      </c>
      <c r="H2" s="576"/>
    </row>
    <row r="3" spans="1:8" ht="18">
      <c r="A3" s="660"/>
      <c r="H3" s="576"/>
    </row>
    <row r="4" spans="1:8" ht="13">
      <c r="A4" s="1439"/>
      <c r="B4" s="1799" t="s">
        <v>101</v>
      </c>
      <c r="C4" s="1799"/>
      <c r="D4" s="1800" t="s">
        <v>102</v>
      </c>
      <c r="E4" s="1796"/>
    </row>
    <row r="5" spans="1:8" ht="39">
      <c r="A5" s="1440"/>
      <c r="B5" s="1441" t="s">
        <v>249</v>
      </c>
      <c r="C5" s="1434" t="s">
        <v>250</v>
      </c>
      <c r="D5" s="1435" t="s">
        <v>249</v>
      </c>
      <c r="E5" s="1436" t="s">
        <v>250</v>
      </c>
    </row>
    <row r="6" spans="1:8" ht="13">
      <c r="A6" s="1442"/>
      <c r="B6" s="1413" t="s">
        <v>276</v>
      </c>
      <c r="C6" s="1413" t="s">
        <v>276</v>
      </c>
      <c r="D6" s="1438" t="s">
        <v>276</v>
      </c>
      <c r="E6" s="1420" t="s">
        <v>276</v>
      </c>
    </row>
    <row r="7" spans="1:8" ht="13.5">
      <c r="A7" s="661" t="s">
        <v>916</v>
      </c>
      <c r="B7" s="662"/>
      <c r="C7" s="662"/>
      <c r="D7" s="662"/>
      <c r="E7" s="662"/>
    </row>
    <row r="8" spans="1:8">
      <c r="A8" s="663" t="s">
        <v>917</v>
      </c>
      <c r="B8" s="653">
        <v>9121.7999999999993</v>
      </c>
      <c r="C8" s="653">
        <v>9204</v>
      </c>
      <c r="D8" s="654">
        <v>8677</v>
      </c>
      <c r="E8" s="654">
        <v>8760.1</v>
      </c>
      <c r="F8" s="579"/>
    </row>
    <row r="9" spans="1:8">
      <c r="A9" s="663" t="s">
        <v>918</v>
      </c>
      <c r="B9" s="653">
        <v>847</v>
      </c>
      <c r="C9" s="653">
        <v>858.1</v>
      </c>
      <c r="D9" s="654">
        <v>799.8</v>
      </c>
      <c r="E9" s="654">
        <v>811.09999999999991</v>
      </c>
      <c r="F9" s="579"/>
    </row>
    <row r="10" spans="1:8">
      <c r="A10" s="663" t="s">
        <v>919</v>
      </c>
      <c r="B10" s="653">
        <v>4545.5</v>
      </c>
      <c r="C10" s="653">
        <v>4554.7</v>
      </c>
      <c r="D10" s="654">
        <v>4251.8999999999996</v>
      </c>
      <c r="E10" s="654">
        <v>4260.7999999999993</v>
      </c>
      <c r="F10" s="579"/>
    </row>
    <row r="11" spans="1:8">
      <c r="A11" s="663" t="s">
        <v>920</v>
      </c>
      <c r="B11" s="653">
        <v>24.4</v>
      </c>
      <c r="C11" s="653">
        <v>24.4</v>
      </c>
      <c r="D11" s="654">
        <v>0.2</v>
      </c>
      <c r="E11" s="654">
        <v>0.2</v>
      </c>
      <c r="F11" s="579"/>
    </row>
    <row r="12" spans="1:8">
      <c r="A12" s="664"/>
      <c r="B12" s="656">
        <f>SUM(B8:B11)</f>
        <v>14538.699999999999</v>
      </c>
      <c r="C12" s="656">
        <f t="shared" ref="C12:E12" si="0">SUM(C8:C11)</f>
        <v>14641.199999999999</v>
      </c>
      <c r="D12" s="657">
        <f t="shared" si="0"/>
        <v>13728.9</v>
      </c>
      <c r="E12" s="657">
        <f t="shared" si="0"/>
        <v>13832.2</v>
      </c>
      <c r="F12" s="579"/>
    </row>
    <row r="13" spans="1:8">
      <c r="A13" s="665" t="s">
        <v>921</v>
      </c>
      <c r="B13" s="653"/>
      <c r="C13" s="653"/>
      <c r="D13" s="654"/>
      <c r="E13" s="654"/>
      <c r="F13" s="579"/>
    </row>
    <row r="14" spans="1:8">
      <c r="A14" s="652" t="s">
        <v>254</v>
      </c>
      <c r="B14" s="653">
        <v>11410.6</v>
      </c>
      <c r="C14" s="653">
        <v>11410.6</v>
      </c>
      <c r="D14" s="654">
        <v>10843.4</v>
      </c>
      <c r="E14" s="654">
        <v>10843.4</v>
      </c>
      <c r="F14" s="579"/>
    </row>
    <row r="15" spans="1:8">
      <c r="A15" s="666" t="s">
        <v>922</v>
      </c>
      <c r="B15" s="653">
        <v>3128.1</v>
      </c>
      <c r="C15" s="653">
        <v>3230.6</v>
      </c>
      <c r="D15" s="654">
        <v>2885.5</v>
      </c>
      <c r="E15" s="654">
        <v>2988.8</v>
      </c>
      <c r="F15" s="579"/>
    </row>
    <row r="16" spans="1:8">
      <c r="A16" s="664"/>
      <c r="B16" s="656">
        <f>SUM(B14:B15)</f>
        <v>14538.7</v>
      </c>
      <c r="C16" s="656">
        <f t="shared" ref="C16:E16" si="1">SUM(C14:C15)</f>
        <v>14641.2</v>
      </c>
      <c r="D16" s="657">
        <f t="shared" si="1"/>
        <v>13728.9</v>
      </c>
      <c r="E16" s="657">
        <f t="shared" si="1"/>
        <v>13832.2</v>
      </c>
      <c r="F16" s="579"/>
    </row>
    <row r="17" spans="1:5" ht="25.5" customHeight="1">
      <c r="A17" s="1801" t="s">
        <v>923</v>
      </c>
      <c r="B17" s="1801"/>
      <c r="C17" s="1801"/>
      <c r="D17" s="1801"/>
      <c r="E17" s="1801"/>
    </row>
    <row r="18" spans="1:5" ht="25.5" customHeight="1">
      <c r="A18" s="1801" t="s">
        <v>924</v>
      </c>
      <c r="B18" s="1801"/>
      <c r="C18" s="1801"/>
      <c r="D18" s="1801"/>
      <c r="E18" s="1801"/>
    </row>
    <row r="57" spans="1:1" ht="18">
      <c r="A57" s="660"/>
    </row>
    <row r="71" spans="1:1" ht="18">
      <c r="A71" s="660"/>
    </row>
    <row r="72" spans="1:1" ht="18">
      <c r="A72" s="660"/>
    </row>
  </sheetData>
  <mergeCells count="4">
    <mergeCell ref="B4:C4"/>
    <mergeCell ref="D4:E4"/>
    <mergeCell ref="A17:E17"/>
    <mergeCell ref="A18:E18"/>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17CD9-B078-497A-937A-4274B459CF57}">
  <dimension ref="A1:H40"/>
  <sheetViews>
    <sheetView workbookViewId="0">
      <selection activeCell="F21" sqref="F21"/>
    </sheetView>
  </sheetViews>
  <sheetFormatPr defaultColWidth="8.7265625" defaultRowHeight="12.5"/>
  <cols>
    <col min="1" max="1" width="50.7265625" style="668" customWidth="1"/>
    <col min="2" max="5" width="13.7265625" style="550" customWidth="1"/>
    <col min="6" max="16384" width="8.7265625" style="550"/>
  </cols>
  <sheetData>
    <row r="1" spans="1:8" ht="36">
      <c r="A1" s="667" t="s">
        <v>925</v>
      </c>
    </row>
    <row r="2" spans="1:8">
      <c r="G2" s="576"/>
    </row>
    <row r="4" spans="1:8" ht="13">
      <c r="A4" s="1439"/>
      <c r="B4" s="1799" t="s">
        <v>101</v>
      </c>
      <c r="C4" s="1799"/>
      <c r="D4" s="1800" t="s">
        <v>102</v>
      </c>
      <c r="E4" s="1796"/>
    </row>
    <row r="5" spans="1:8" ht="41.25" customHeight="1">
      <c r="A5" s="1440"/>
      <c r="B5" s="1441" t="s">
        <v>249</v>
      </c>
      <c r="C5" s="1441" t="s">
        <v>250</v>
      </c>
      <c r="D5" s="1443" t="s">
        <v>249</v>
      </c>
      <c r="E5" s="1444" t="s">
        <v>250</v>
      </c>
    </row>
    <row r="6" spans="1:8" ht="13">
      <c r="A6" s="1442"/>
      <c r="B6" s="1413" t="s">
        <v>276</v>
      </c>
      <c r="C6" s="1413" t="s">
        <v>276</v>
      </c>
      <c r="D6" s="1438" t="s">
        <v>276</v>
      </c>
      <c r="E6" s="1420" t="s">
        <v>276</v>
      </c>
    </row>
    <row r="7" spans="1:8">
      <c r="A7" s="669" t="s">
        <v>926</v>
      </c>
      <c r="B7" s="670"/>
      <c r="C7" s="670"/>
      <c r="D7" s="671"/>
      <c r="E7" s="672"/>
    </row>
    <row r="8" spans="1:8" ht="13">
      <c r="A8" s="673" t="s">
        <v>927</v>
      </c>
      <c r="B8" s="674">
        <v>5356.2</v>
      </c>
      <c r="C8" s="674">
        <v>5356.2</v>
      </c>
      <c r="D8" s="675">
        <v>5064.5999999999995</v>
      </c>
      <c r="E8" s="675">
        <v>5064.5999999999995</v>
      </c>
    </row>
    <row r="9" spans="1:8" ht="25.5">
      <c r="A9" s="673" t="s">
        <v>928</v>
      </c>
      <c r="B9" s="674">
        <v>1112.4000000000001</v>
      </c>
      <c r="C9" s="674">
        <v>1112.4000000000001</v>
      </c>
      <c r="D9" s="675">
        <v>946.9</v>
      </c>
      <c r="E9" s="675">
        <v>946.9</v>
      </c>
    </row>
    <row r="10" spans="1:8" ht="13">
      <c r="A10" s="676" t="s">
        <v>929</v>
      </c>
      <c r="B10" s="674">
        <v>310.2</v>
      </c>
      <c r="C10" s="674">
        <v>310.2</v>
      </c>
      <c r="D10" s="675">
        <v>316.10000000000002</v>
      </c>
      <c r="E10" s="675">
        <v>316.10000000000002</v>
      </c>
    </row>
    <row r="11" spans="1:8" ht="13">
      <c r="A11" s="676" t="s">
        <v>930</v>
      </c>
      <c r="B11" s="674">
        <v>17.399999999999999</v>
      </c>
      <c r="C11" s="674">
        <v>17.399999999999999</v>
      </c>
      <c r="D11" s="675">
        <v>16.7</v>
      </c>
      <c r="E11" s="675">
        <v>16.7</v>
      </c>
    </row>
    <row r="12" spans="1:8" ht="13">
      <c r="A12" s="676" t="s">
        <v>931</v>
      </c>
      <c r="B12" s="674">
        <v>4</v>
      </c>
      <c r="C12" s="674">
        <v>4</v>
      </c>
      <c r="D12" s="675">
        <v>5.0999999999999996</v>
      </c>
      <c r="E12" s="675">
        <v>5.0999999999999996</v>
      </c>
    </row>
    <row r="13" spans="1:8" ht="25.5">
      <c r="A13" s="676" t="s">
        <v>932</v>
      </c>
      <c r="B13" s="674">
        <v>56</v>
      </c>
      <c r="C13" s="674">
        <v>56</v>
      </c>
      <c r="D13" s="675">
        <v>53.4</v>
      </c>
      <c r="E13" s="675">
        <v>53.4</v>
      </c>
    </row>
    <row r="14" spans="1:8" ht="13">
      <c r="A14" s="677" t="s">
        <v>933</v>
      </c>
      <c r="B14" s="678"/>
      <c r="C14" s="678"/>
      <c r="D14" s="679"/>
      <c r="E14" s="679"/>
    </row>
    <row r="15" spans="1:8" ht="13">
      <c r="A15" s="676" t="s">
        <v>934</v>
      </c>
      <c r="B15" s="674">
        <v>1629.5</v>
      </c>
      <c r="C15" s="674">
        <v>1629.5</v>
      </c>
      <c r="D15" s="675">
        <v>1496.7</v>
      </c>
      <c r="E15" s="675">
        <v>1496.7</v>
      </c>
    </row>
    <row r="16" spans="1:8" ht="25.5">
      <c r="A16" s="676" t="s">
        <v>935</v>
      </c>
      <c r="B16" s="674">
        <v>663.9</v>
      </c>
      <c r="C16" s="674">
        <v>663.9</v>
      </c>
      <c r="D16" s="675">
        <v>639.1</v>
      </c>
      <c r="E16" s="675">
        <v>639.1</v>
      </c>
      <c r="H16" s="680"/>
    </row>
    <row r="17" spans="1:5" ht="13">
      <c r="A17" s="676" t="s">
        <v>936</v>
      </c>
      <c r="B17" s="674">
        <v>318.7</v>
      </c>
      <c r="C17" s="674">
        <v>318.7</v>
      </c>
      <c r="D17" s="675">
        <v>346.8</v>
      </c>
      <c r="E17" s="675">
        <v>346.8</v>
      </c>
    </row>
    <row r="18" spans="1:5" ht="13">
      <c r="A18" s="676" t="s">
        <v>937</v>
      </c>
      <c r="B18" s="674">
        <v>340.6</v>
      </c>
      <c r="C18" s="674">
        <v>340.6</v>
      </c>
      <c r="D18" s="675">
        <v>342.7</v>
      </c>
      <c r="E18" s="675">
        <v>342.7</v>
      </c>
    </row>
    <row r="19" spans="1:5" ht="13">
      <c r="A19" s="676" t="s">
        <v>938</v>
      </c>
      <c r="B19" s="674">
        <v>190.4</v>
      </c>
      <c r="C19" s="674">
        <v>190.4</v>
      </c>
      <c r="D19" s="675">
        <v>210.8</v>
      </c>
      <c r="E19" s="675">
        <v>210.8</v>
      </c>
    </row>
    <row r="20" spans="1:5" ht="13">
      <c r="A20" s="676" t="s">
        <v>939</v>
      </c>
      <c r="B20" s="674">
        <v>103.5</v>
      </c>
      <c r="C20" s="674">
        <v>103.5</v>
      </c>
      <c r="D20" s="675">
        <v>97.5</v>
      </c>
      <c r="E20" s="675">
        <v>97.5</v>
      </c>
    </row>
    <row r="21" spans="1:5" ht="13">
      <c r="A21" s="677" t="s">
        <v>940</v>
      </c>
      <c r="B21" s="678"/>
      <c r="C21" s="678"/>
      <c r="D21" s="679"/>
      <c r="E21" s="679"/>
    </row>
    <row r="22" spans="1:5" ht="13">
      <c r="A22" s="676" t="s">
        <v>941</v>
      </c>
      <c r="B22" s="674">
        <v>844.4</v>
      </c>
      <c r="C22" s="674">
        <v>844.4</v>
      </c>
      <c r="D22" s="675">
        <v>960.8</v>
      </c>
      <c r="E22" s="675">
        <v>960.8</v>
      </c>
    </row>
    <row r="23" spans="1:5" ht="13">
      <c r="A23" s="676" t="s">
        <v>942</v>
      </c>
      <c r="B23" s="674">
        <v>289.7</v>
      </c>
      <c r="C23" s="674">
        <v>289.7</v>
      </c>
      <c r="D23" s="675">
        <v>323.3</v>
      </c>
      <c r="E23" s="675">
        <v>323.3</v>
      </c>
    </row>
    <row r="24" spans="1:5" ht="13">
      <c r="A24" s="677" t="s">
        <v>943</v>
      </c>
      <c r="B24" s="678"/>
      <c r="C24" s="678"/>
      <c r="D24" s="679"/>
      <c r="E24" s="679"/>
    </row>
    <row r="25" spans="1:5" ht="13">
      <c r="A25" s="676" t="s">
        <v>944</v>
      </c>
      <c r="B25" s="674">
        <v>1631.8</v>
      </c>
      <c r="C25" s="674">
        <v>1631.8</v>
      </c>
      <c r="D25" s="675">
        <v>1456.8</v>
      </c>
      <c r="E25" s="675">
        <v>1456.8</v>
      </c>
    </row>
    <row r="26" spans="1:5" ht="25.5">
      <c r="A26" s="676" t="s">
        <v>945</v>
      </c>
      <c r="B26" s="674">
        <v>222.9</v>
      </c>
      <c r="C26" s="674">
        <v>222.9</v>
      </c>
      <c r="D26" s="675">
        <v>249.3</v>
      </c>
      <c r="E26" s="675">
        <v>249.3</v>
      </c>
    </row>
    <row r="27" spans="1:5" ht="13">
      <c r="A27" s="677" t="s">
        <v>946</v>
      </c>
      <c r="B27" s="678"/>
      <c r="C27" s="678"/>
      <c r="D27" s="679"/>
      <c r="E27" s="679"/>
    </row>
    <row r="28" spans="1:5" ht="25.5">
      <c r="A28" s="676" t="s">
        <v>947</v>
      </c>
      <c r="B28" s="674">
        <v>365.7</v>
      </c>
      <c r="C28" s="674">
        <v>365.7</v>
      </c>
      <c r="D28" s="675">
        <v>610.4</v>
      </c>
      <c r="E28" s="675">
        <v>610.4</v>
      </c>
    </row>
    <row r="29" spans="1:5" ht="13">
      <c r="A29" s="676" t="s">
        <v>948</v>
      </c>
      <c r="B29" s="674">
        <v>52.9</v>
      </c>
      <c r="C29" s="674">
        <v>52.9</v>
      </c>
      <c r="D29" s="675">
        <v>54</v>
      </c>
      <c r="E29" s="675">
        <v>54</v>
      </c>
    </row>
    <row r="30" spans="1:5" ht="13">
      <c r="A30" s="681" t="s">
        <v>949</v>
      </c>
      <c r="B30" s="678"/>
      <c r="C30" s="678"/>
      <c r="D30" s="679"/>
      <c r="E30" s="679"/>
    </row>
    <row r="31" spans="1:5" ht="13">
      <c r="A31" s="676" t="s">
        <v>950</v>
      </c>
      <c r="B31" s="674">
        <v>883.5</v>
      </c>
      <c r="C31" s="674">
        <v>883.5</v>
      </c>
      <c r="D31" s="675">
        <v>780.8</v>
      </c>
      <c r="E31" s="675">
        <v>780.8</v>
      </c>
    </row>
    <row r="32" spans="1:5" ht="13">
      <c r="A32" s="676" t="s">
        <v>951</v>
      </c>
      <c r="B32" s="674">
        <v>911.7</v>
      </c>
      <c r="C32" s="674">
        <v>911.7</v>
      </c>
      <c r="D32" s="675">
        <v>903.1</v>
      </c>
      <c r="E32" s="675">
        <v>903.1</v>
      </c>
    </row>
    <row r="33" spans="1:5" ht="13">
      <c r="A33" s="676" t="s">
        <v>952</v>
      </c>
      <c r="B33" s="674">
        <v>522.5</v>
      </c>
      <c r="C33" s="674">
        <v>522.5</v>
      </c>
      <c r="D33" s="675">
        <v>591.5</v>
      </c>
      <c r="E33" s="675">
        <v>591.5</v>
      </c>
    </row>
    <row r="34" spans="1:5" ht="13">
      <c r="A34" s="682" t="s">
        <v>113</v>
      </c>
      <c r="B34" s="678">
        <f>SUM(B8:B33)</f>
        <v>15827.900000000001</v>
      </c>
      <c r="C34" s="678">
        <f t="shared" ref="C34:E34" si="0">SUM(C8:C33)</f>
        <v>15827.900000000001</v>
      </c>
      <c r="D34" s="679">
        <f t="shared" si="0"/>
        <v>15466.399999999994</v>
      </c>
      <c r="E34" s="679">
        <f t="shared" si="0"/>
        <v>15466.399999999994</v>
      </c>
    </row>
    <row r="40" spans="1:5">
      <c r="A40" s="683"/>
    </row>
  </sheetData>
  <mergeCells count="2">
    <mergeCell ref="B4:C4"/>
    <mergeCell ref="D4:E4"/>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66DD2-3EF3-4EAD-B7F7-B9CDB9209282}">
  <dimension ref="A1:Q24"/>
  <sheetViews>
    <sheetView workbookViewId="0">
      <selection activeCell="F21" sqref="F21"/>
    </sheetView>
  </sheetViews>
  <sheetFormatPr defaultColWidth="9.1796875" defaultRowHeight="12.5"/>
  <cols>
    <col min="1" max="1" width="50.7265625" style="550" customWidth="1"/>
    <col min="2" max="2" width="14.26953125" style="550" customWidth="1"/>
    <col min="3" max="3" width="14.81640625" style="550" customWidth="1"/>
    <col min="4" max="4" width="12.1796875" style="550" customWidth="1"/>
    <col min="5" max="5" width="14.1796875" style="550" customWidth="1"/>
    <col min="6" max="16384" width="9.1796875" style="550"/>
  </cols>
  <sheetData>
    <row r="1" spans="1:17" s="688" customFormat="1" ht="18">
      <c r="A1" s="684" t="s">
        <v>953</v>
      </c>
      <c r="B1" s="685"/>
      <c r="C1" s="685"/>
      <c r="D1" s="686"/>
      <c r="E1" s="686"/>
      <c r="F1" s="687"/>
    </row>
    <row r="2" spans="1:17" ht="13">
      <c r="A2" s="689"/>
      <c r="B2" s="690"/>
      <c r="C2" s="690"/>
      <c r="D2" s="691"/>
      <c r="E2" s="691"/>
      <c r="F2" s="692"/>
    </row>
    <row r="3" spans="1:17" ht="12.75" customHeight="1">
      <c r="A3" s="1439"/>
      <c r="B3" s="1799" t="s">
        <v>101</v>
      </c>
      <c r="C3" s="1800"/>
      <c r="D3" s="1800" t="s">
        <v>1424</v>
      </c>
      <c r="E3" s="1796"/>
      <c r="F3" s="692"/>
    </row>
    <row r="4" spans="1:17" s="694" customFormat="1" ht="39">
      <c r="A4" s="1440"/>
      <c r="B4" s="1441" t="s">
        <v>249</v>
      </c>
      <c r="C4" s="1441" t="s">
        <v>250</v>
      </c>
      <c r="D4" s="1443" t="s">
        <v>249</v>
      </c>
      <c r="E4" s="1444" t="s">
        <v>250</v>
      </c>
      <c r="F4" s="693"/>
    </row>
    <row r="5" spans="1:17" ht="13">
      <c r="A5" s="1442"/>
      <c r="B5" s="1413" t="s">
        <v>276</v>
      </c>
      <c r="C5" s="1413" t="s">
        <v>276</v>
      </c>
      <c r="D5" s="1438" t="s">
        <v>276</v>
      </c>
      <c r="E5" s="1420" t="s">
        <v>276</v>
      </c>
      <c r="F5" s="695"/>
    </row>
    <row r="6" spans="1:17" ht="13.5">
      <c r="A6" s="696" t="s">
        <v>954</v>
      </c>
      <c r="B6" s="653">
        <v>6023.5</v>
      </c>
      <c r="C6" s="653">
        <v>6034.4</v>
      </c>
      <c r="D6" s="654">
        <v>5838.4</v>
      </c>
      <c r="E6" s="654">
        <v>5848.9</v>
      </c>
      <c r="F6" s="695"/>
    </row>
    <row r="7" spans="1:17">
      <c r="A7" s="696" t="s">
        <v>955</v>
      </c>
      <c r="B7" s="653">
        <v>1426.2</v>
      </c>
      <c r="C7" s="653">
        <v>1426.2</v>
      </c>
      <c r="D7" s="654">
        <v>1337</v>
      </c>
      <c r="E7" s="654">
        <v>1337</v>
      </c>
      <c r="F7" s="695"/>
    </row>
    <row r="8" spans="1:17" ht="25">
      <c r="A8" s="696" t="s">
        <v>956</v>
      </c>
      <c r="B8" s="653">
        <v>2008.2000000000007</v>
      </c>
      <c r="C8" s="653">
        <v>2008.2000000000007</v>
      </c>
      <c r="D8" s="654">
        <v>1228.7</v>
      </c>
      <c r="E8" s="654">
        <v>1228.7</v>
      </c>
      <c r="F8" s="695"/>
      <c r="G8" s="697"/>
      <c r="H8" s="697"/>
      <c r="I8" s="697"/>
    </row>
    <row r="9" spans="1:17" ht="25">
      <c r="A9" s="696" t="s">
        <v>957</v>
      </c>
      <c r="B9" s="653">
        <v>-537.6</v>
      </c>
      <c r="C9" s="653">
        <v>-537.6</v>
      </c>
      <c r="D9" s="654">
        <v>-713.1</v>
      </c>
      <c r="E9" s="654">
        <v>-713.1</v>
      </c>
      <c r="F9" s="695"/>
      <c r="G9" s="697"/>
      <c r="H9" s="697"/>
      <c r="I9" s="697"/>
      <c r="P9" s="698"/>
      <c r="Q9" s="698"/>
    </row>
    <row r="10" spans="1:17" ht="13.5">
      <c r="A10" s="696" t="s">
        <v>958</v>
      </c>
      <c r="B10" s="653">
        <v>-60.100000000000044</v>
      </c>
      <c r="C10" s="653">
        <v>-60.100000000000044</v>
      </c>
      <c r="D10" s="654">
        <v>-226.69999999999996</v>
      </c>
      <c r="E10" s="654">
        <v>-226.69999999999996</v>
      </c>
      <c r="F10" s="695"/>
    </row>
    <row r="11" spans="1:17" ht="23">
      <c r="A11" s="696" t="s">
        <v>959</v>
      </c>
      <c r="B11" s="653">
        <v>100.7</v>
      </c>
      <c r="C11" s="653">
        <v>100.7</v>
      </c>
      <c r="D11" s="654">
        <v>87.4</v>
      </c>
      <c r="E11" s="654">
        <v>87.4</v>
      </c>
      <c r="F11" s="695"/>
      <c r="G11" s="699"/>
      <c r="I11" s="699"/>
    </row>
    <row r="12" spans="1:17" ht="25">
      <c r="A12" s="696" t="s">
        <v>960</v>
      </c>
      <c r="B12" s="653">
        <v>963.60000000000036</v>
      </c>
      <c r="C12" s="653">
        <v>969.70000000000039</v>
      </c>
      <c r="D12" s="654">
        <v>18.600000000000001</v>
      </c>
      <c r="E12" s="654">
        <v>41.499999999999908</v>
      </c>
      <c r="F12" s="695"/>
    </row>
    <row r="13" spans="1:17">
      <c r="A13" s="589" t="s">
        <v>113</v>
      </c>
      <c r="B13" s="656">
        <f>SUM(B6:B12)</f>
        <v>9924.5000000000018</v>
      </c>
      <c r="C13" s="656">
        <f>SUM(C6:C12)</f>
        <v>9941.5</v>
      </c>
      <c r="D13" s="657">
        <f>SUM(D6:D12)</f>
        <v>7570.3</v>
      </c>
      <c r="E13" s="657">
        <f>SUM(E6:E12)</f>
        <v>7603.7</v>
      </c>
      <c r="F13" s="695"/>
      <c r="G13" s="699"/>
      <c r="I13" s="699"/>
    </row>
    <row r="14" spans="1:17" ht="37.5" customHeight="1">
      <c r="A14" s="1801" t="s">
        <v>961</v>
      </c>
      <c r="B14" s="1801"/>
      <c r="C14" s="1801"/>
      <c r="D14" s="1801"/>
      <c r="E14" s="1801"/>
      <c r="F14" s="695"/>
    </row>
    <row r="15" spans="1:17" ht="26.25" customHeight="1">
      <c r="A15" s="1791" t="s">
        <v>962</v>
      </c>
      <c r="B15" s="1791"/>
      <c r="C15" s="1791"/>
      <c r="D15" s="1791"/>
      <c r="E15" s="1791"/>
    </row>
    <row r="16" spans="1:17">
      <c r="A16" s="1791" t="s">
        <v>963</v>
      </c>
      <c r="B16" s="1804"/>
      <c r="C16" s="1804"/>
      <c r="D16" s="1804"/>
      <c r="E16" s="1804"/>
    </row>
    <row r="17" spans="1:10" ht="27" customHeight="1">
      <c r="A17" s="1791" t="s">
        <v>964</v>
      </c>
      <c r="B17" s="1791"/>
      <c r="C17" s="1791"/>
      <c r="D17" s="1791"/>
      <c r="E17" s="1791"/>
    </row>
    <row r="22" spans="1:10">
      <c r="A22" s="1801"/>
      <c r="B22" s="1801"/>
      <c r="C22" s="1801"/>
      <c r="D22" s="1801"/>
      <c r="E22" s="1801"/>
      <c r="J22" s="576"/>
    </row>
    <row r="23" spans="1:10">
      <c r="A23" s="576"/>
    </row>
    <row r="24" spans="1:10">
      <c r="A24" s="1802"/>
      <c r="B24" s="1803"/>
      <c r="C24" s="1803"/>
      <c r="D24" s="1803"/>
      <c r="E24" s="1803"/>
    </row>
  </sheetData>
  <mergeCells count="8">
    <mergeCell ref="A22:E22"/>
    <mergeCell ref="A24:E24"/>
    <mergeCell ref="B3:C3"/>
    <mergeCell ref="D3:E3"/>
    <mergeCell ref="A14:E14"/>
    <mergeCell ref="A15:E15"/>
    <mergeCell ref="A16:E16"/>
    <mergeCell ref="A17:E17"/>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0DCEA-00CF-43FD-AE2D-C10489E543B6}">
  <dimension ref="A1:E22"/>
  <sheetViews>
    <sheetView workbookViewId="0">
      <selection activeCell="F21" sqref="F21"/>
    </sheetView>
  </sheetViews>
  <sheetFormatPr defaultColWidth="8.7265625" defaultRowHeight="12.5"/>
  <cols>
    <col min="1" max="1" width="50.7265625" style="550" customWidth="1"/>
    <col min="2" max="5" width="13.7265625" style="550" customWidth="1"/>
    <col min="6" max="16384" width="8.7265625" style="550"/>
  </cols>
  <sheetData>
    <row r="1" spans="1:5" s="688" customFormat="1" ht="18">
      <c r="A1" s="684" t="s">
        <v>965</v>
      </c>
    </row>
    <row r="3" spans="1:5">
      <c r="A3" s="700"/>
      <c r="B3" s="690"/>
      <c r="C3" s="690"/>
      <c r="D3" s="691"/>
      <c r="E3" s="691"/>
    </row>
    <row r="4" spans="1:5" ht="12.75" customHeight="1">
      <c r="A4" s="1439"/>
      <c r="B4" s="1799" t="s">
        <v>101</v>
      </c>
      <c r="C4" s="1800"/>
      <c r="D4" s="1800" t="s">
        <v>1424</v>
      </c>
      <c r="E4" s="1796"/>
    </row>
    <row r="5" spans="1:5" ht="39" customHeight="1">
      <c r="A5" s="1440"/>
      <c r="B5" s="1434" t="s">
        <v>249</v>
      </c>
      <c r="C5" s="1434" t="s">
        <v>250</v>
      </c>
      <c r="D5" s="1435" t="s">
        <v>966</v>
      </c>
      <c r="E5" s="1436" t="s">
        <v>967</v>
      </c>
    </row>
    <row r="6" spans="1:5" ht="13">
      <c r="A6" s="1442"/>
      <c r="B6" s="1413" t="s">
        <v>276</v>
      </c>
      <c r="C6" s="1413" t="s">
        <v>276</v>
      </c>
      <c r="D6" s="1438" t="s">
        <v>276</v>
      </c>
      <c r="E6" s="1420" t="s">
        <v>276</v>
      </c>
    </row>
    <row r="7" spans="1:5" ht="13">
      <c r="A7" s="701" t="s">
        <v>968</v>
      </c>
      <c r="B7" s="702"/>
      <c r="C7" s="702"/>
      <c r="D7" s="703"/>
      <c r="E7" s="703"/>
    </row>
    <row r="8" spans="1:5" ht="13.5">
      <c r="A8" s="704" t="s">
        <v>969</v>
      </c>
      <c r="B8" s="705">
        <v>783.1</v>
      </c>
      <c r="C8" s="705">
        <v>783.1</v>
      </c>
      <c r="D8" s="706">
        <v>-266.89999999999998</v>
      </c>
      <c r="E8" s="706">
        <v>-266.89999999999998</v>
      </c>
    </row>
    <row r="9" spans="1:5">
      <c r="A9" s="704" t="s">
        <v>970</v>
      </c>
      <c r="B9" s="705">
        <v>178.4</v>
      </c>
      <c r="C9" s="705">
        <v>178.4</v>
      </c>
      <c r="D9" s="706">
        <v>205.4</v>
      </c>
      <c r="E9" s="706">
        <v>205.4</v>
      </c>
    </row>
    <row r="10" spans="1:5">
      <c r="A10" s="696" t="s">
        <v>971</v>
      </c>
      <c r="B10" s="705">
        <v>231.3</v>
      </c>
      <c r="C10" s="705">
        <v>231.3</v>
      </c>
      <c r="D10" s="706">
        <v>230.2</v>
      </c>
      <c r="E10" s="706">
        <v>230.2</v>
      </c>
    </row>
    <row r="11" spans="1:5" ht="13.5">
      <c r="A11" s="589" t="s">
        <v>972</v>
      </c>
      <c r="B11" s="707">
        <f>SUM(B8:B10)</f>
        <v>1192.8</v>
      </c>
      <c r="C11" s="707">
        <f t="shared" ref="C11:E11" si="0">SUM(C8:C10)</f>
        <v>1192.8</v>
      </c>
      <c r="D11" s="707">
        <f t="shared" si="0"/>
        <v>168.70000000000002</v>
      </c>
      <c r="E11" s="707">
        <f t="shared" si="0"/>
        <v>168.70000000000002</v>
      </c>
    </row>
    <row r="12" spans="1:5" ht="29.25" customHeight="1">
      <c r="A12" s="1805" t="s">
        <v>973</v>
      </c>
      <c r="B12" s="1805"/>
      <c r="C12" s="1805"/>
      <c r="D12" s="1805"/>
      <c r="E12" s="1805"/>
    </row>
    <row r="13" spans="1:5" ht="37.5" customHeight="1">
      <c r="A13" s="1791" t="s">
        <v>974</v>
      </c>
      <c r="B13" s="1804"/>
      <c r="C13" s="1804"/>
      <c r="D13" s="1804"/>
      <c r="E13" s="1804"/>
    </row>
    <row r="15" spans="1:5" ht="30.75" customHeight="1">
      <c r="A15" s="1801"/>
      <c r="B15" s="1801"/>
      <c r="C15" s="1801"/>
      <c r="D15" s="1801"/>
      <c r="E15" s="1801"/>
    </row>
    <row r="21" spans="1:5">
      <c r="A21" s="1801"/>
      <c r="B21" s="1801"/>
      <c r="C21" s="1801"/>
      <c r="D21" s="1801"/>
      <c r="E21" s="1801"/>
    </row>
    <row r="22" spans="1:5">
      <c r="A22" s="1791"/>
      <c r="B22" s="1804"/>
      <c r="C22" s="1804"/>
      <c r="D22" s="1804"/>
      <c r="E22" s="1804"/>
    </row>
  </sheetData>
  <mergeCells count="7">
    <mergeCell ref="A22:E22"/>
    <mergeCell ref="B4:C4"/>
    <mergeCell ref="D4:E4"/>
    <mergeCell ref="A12:E12"/>
    <mergeCell ref="A13:E13"/>
    <mergeCell ref="A15:E15"/>
    <mergeCell ref="A21:E21"/>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62F56-0C02-405D-BF52-2A7C8B3F6038}">
  <dimension ref="A1:J17"/>
  <sheetViews>
    <sheetView workbookViewId="0">
      <selection activeCell="F21" sqref="F21"/>
    </sheetView>
  </sheetViews>
  <sheetFormatPr defaultColWidth="8.7265625" defaultRowHeight="12.5"/>
  <cols>
    <col min="1" max="1" width="50.7265625" style="550" customWidth="1"/>
    <col min="2" max="2" width="11.26953125" style="550" customWidth="1"/>
    <col min="3" max="3" width="14" style="550" customWidth="1"/>
    <col min="4" max="4" width="12.7265625" style="576" customWidth="1"/>
    <col min="5" max="5" width="14.453125" style="576" customWidth="1"/>
    <col min="6" max="16384" width="8.7265625" style="550"/>
  </cols>
  <sheetData>
    <row r="1" spans="1:10" ht="18">
      <c r="A1" s="684" t="s">
        <v>975</v>
      </c>
      <c r="B1" s="690"/>
      <c r="C1" s="690"/>
      <c r="D1" s="691"/>
      <c r="E1" s="691"/>
    </row>
    <row r="2" spans="1:10" ht="13">
      <c r="A2" s="708"/>
      <c r="B2" s="690"/>
      <c r="C2" s="690"/>
      <c r="D2" s="691"/>
      <c r="E2" s="691"/>
    </row>
    <row r="3" spans="1:10" ht="13">
      <c r="A3" s="1439"/>
      <c r="B3" s="1799" t="s">
        <v>101</v>
      </c>
      <c r="C3" s="1799"/>
      <c r="D3" s="1800" t="s">
        <v>1424</v>
      </c>
      <c r="E3" s="1796"/>
    </row>
    <row r="4" spans="1:10" ht="40.5" customHeight="1">
      <c r="A4" s="1430"/>
      <c r="B4" s="1434" t="s">
        <v>249</v>
      </c>
      <c r="C4" s="1434" t="s">
        <v>250</v>
      </c>
      <c r="D4" s="1435" t="s">
        <v>966</v>
      </c>
      <c r="E4" s="1436" t="s">
        <v>967</v>
      </c>
    </row>
    <row r="5" spans="1:10" ht="13">
      <c r="A5" s="1445"/>
      <c r="B5" s="1413" t="s">
        <v>276</v>
      </c>
      <c r="C5" s="1413" t="s">
        <v>276</v>
      </c>
      <c r="D5" s="1438" t="s">
        <v>276</v>
      </c>
      <c r="E5" s="1420" t="s">
        <v>276</v>
      </c>
    </row>
    <row r="6" spans="1:10" ht="14.5">
      <c r="A6" s="709" t="s">
        <v>976</v>
      </c>
      <c r="B6" s="705">
        <v>699.4</v>
      </c>
      <c r="C6" s="705">
        <v>699.4</v>
      </c>
      <c r="D6" s="706">
        <v>-82.3</v>
      </c>
      <c r="E6" s="706">
        <v>-82.3</v>
      </c>
    </row>
    <row r="7" spans="1:10" ht="38.25" customHeight="1">
      <c r="A7" s="696" t="s">
        <v>977</v>
      </c>
      <c r="B7" s="705">
        <v>479</v>
      </c>
      <c r="C7" s="705">
        <v>659.7</v>
      </c>
      <c r="D7" s="706">
        <v>507.5</v>
      </c>
      <c r="E7" s="706">
        <v>735.80000000000007</v>
      </c>
    </row>
    <row r="8" spans="1:10">
      <c r="A8" s="696" t="s">
        <v>978</v>
      </c>
      <c r="B8" s="705">
        <v>224.6</v>
      </c>
      <c r="C8" s="705">
        <v>25.199999999999982</v>
      </c>
      <c r="D8" s="706">
        <v>217</v>
      </c>
      <c r="E8" s="706">
        <v>27.500000000000011</v>
      </c>
    </row>
    <row r="9" spans="1:10">
      <c r="A9" s="696" t="s">
        <v>979</v>
      </c>
      <c r="B9" s="705">
        <v>32.5</v>
      </c>
      <c r="C9" s="705">
        <v>0</v>
      </c>
      <c r="D9" s="706">
        <v>31.6</v>
      </c>
      <c r="E9" s="706">
        <v>0</v>
      </c>
    </row>
    <row r="10" spans="1:10" ht="12.75" customHeight="1">
      <c r="A10" s="696" t="s">
        <v>980</v>
      </c>
      <c r="B10" s="705">
        <v>3</v>
      </c>
      <c r="C10" s="705">
        <v>3</v>
      </c>
      <c r="D10" s="706">
        <v>2.9</v>
      </c>
      <c r="E10" s="706">
        <v>2.9</v>
      </c>
    </row>
    <row r="11" spans="1:10" ht="23">
      <c r="A11" s="696" t="s">
        <v>981</v>
      </c>
      <c r="B11" s="705">
        <v>0</v>
      </c>
      <c r="C11" s="705">
        <v>0.5</v>
      </c>
      <c r="D11" s="706">
        <v>0</v>
      </c>
      <c r="E11" s="706">
        <v>0.4</v>
      </c>
    </row>
    <row r="12" spans="1:10">
      <c r="A12" s="589" t="s">
        <v>113</v>
      </c>
      <c r="B12" s="710">
        <f>SUM(B6:B11)</f>
        <v>1438.5</v>
      </c>
      <c r="C12" s="710">
        <f t="shared" ref="C12:E12" si="0">SUM(C6:C11)</f>
        <v>1387.8</v>
      </c>
      <c r="D12" s="711">
        <f t="shared" si="0"/>
        <v>676.7</v>
      </c>
      <c r="E12" s="711">
        <f t="shared" si="0"/>
        <v>684.30000000000007</v>
      </c>
    </row>
    <row r="13" spans="1:10" ht="40.5" customHeight="1">
      <c r="A13" s="1805" t="s">
        <v>982</v>
      </c>
      <c r="B13" s="1806"/>
      <c r="C13" s="1806"/>
      <c r="D13" s="1806"/>
      <c r="E13" s="1806"/>
    </row>
    <row r="14" spans="1:10" ht="27" customHeight="1">
      <c r="A14" s="1805" t="s">
        <v>962</v>
      </c>
      <c r="B14" s="1805"/>
      <c r="C14" s="1805"/>
      <c r="D14" s="1805"/>
      <c r="E14" s="1805"/>
    </row>
    <row r="15" spans="1:10">
      <c r="A15" s="712"/>
      <c r="B15" s="712"/>
      <c r="C15" s="712"/>
      <c r="D15" s="712"/>
      <c r="E15" s="712"/>
      <c r="J15" s="713"/>
    </row>
    <row r="16" spans="1:10">
      <c r="A16" s="700"/>
      <c r="B16" s="714"/>
      <c r="C16" s="714"/>
      <c r="D16" s="714"/>
      <c r="E16" s="714"/>
    </row>
    <row r="17" spans="1:5">
      <c r="A17" s="1805"/>
      <c r="B17" s="1806"/>
      <c r="C17" s="1806"/>
      <c r="D17" s="1806"/>
      <c r="E17" s="1806"/>
    </row>
  </sheetData>
  <mergeCells count="5">
    <mergeCell ref="B3:C3"/>
    <mergeCell ref="D3:E3"/>
    <mergeCell ref="A13:E13"/>
    <mergeCell ref="A14:E14"/>
    <mergeCell ref="A17:E17"/>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80D60-2973-4AA2-BB62-8A035485B4D5}">
  <dimension ref="A1:I50"/>
  <sheetViews>
    <sheetView topLeftCell="A13" workbookViewId="0">
      <selection activeCell="F21" sqref="F21"/>
    </sheetView>
  </sheetViews>
  <sheetFormatPr defaultColWidth="8.7265625" defaultRowHeight="12.5"/>
  <cols>
    <col min="1" max="1" width="32.7265625" style="550" customWidth="1"/>
    <col min="2" max="6" width="11.7265625" style="550" customWidth="1"/>
    <col min="7" max="16384" width="8.7265625" style="550"/>
  </cols>
  <sheetData>
    <row r="1" spans="1:9" ht="18">
      <c r="A1" s="659" t="s">
        <v>983</v>
      </c>
    </row>
    <row r="2" spans="1:9">
      <c r="A2" s="715"/>
      <c r="C2" s="716"/>
      <c r="D2" s="715"/>
      <c r="E2" s="715"/>
      <c r="F2" s="700"/>
    </row>
    <row r="3" spans="1:9" ht="42" customHeight="1">
      <c r="A3" s="1446"/>
      <c r="B3" s="1447" t="s">
        <v>984</v>
      </c>
      <c r="C3" s="1447" t="s">
        <v>985</v>
      </c>
      <c r="D3" s="1447" t="s">
        <v>986</v>
      </c>
      <c r="E3" s="1447" t="s">
        <v>987</v>
      </c>
      <c r="F3" s="1448" t="s">
        <v>113</v>
      </c>
    </row>
    <row r="4" spans="1:9" ht="13">
      <c r="A4" s="1432"/>
      <c r="B4" s="1415" t="s">
        <v>276</v>
      </c>
      <c r="C4" s="1415" t="s">
        <v>276</v>
      </c>
      <c r="D4" s="1415" t="s">
        <v>276</v>
      </c>
      <c r="E4" s="1415" t="s">
        <v>276</v>
      </c>
      <c r="F4" s="1429" t="s">
        <v>276</v>
      </c>
    </row>
    <row r="5" spans="1:9" ht="13.5">
      <c r="A5" s="717" t="s">
        <v>988</v>
      </c>
      <c r="B5" s="718"/>
      <c r="C5" s="718"/>
      <c r="D5" s="718"/>
      <c r="E5" s="718"/>
      <c r="F5" s="718"/>
    </row>
    <row r="6" spans="1:9">
      <c r="A6" s="718" t="s">
        <v>989</v>
      </c>
      <c r="B6" s="719">
        <v>25401.000000000004</v>
      </c>
      <c r="C6" s="719">
        <v>6949.2</v>
      </c>
      <c r="D6" s="719">
        <v>9743.9</v>
      </c>
      <c r="E6" s="719">
        <v>3040.3999999999996</v>
      </c>
      <c r="F6" s="719">
        <v>45134.500000000007</v>
      </c>
    </row>
    <row r="7" spans="1:9" ht="13.5">
      <c r="A7" s="718" t="s">
        <v>990</v>
      </c>
      <c r="B7" s="719">
        <v>0</v>
      </c>
      <c r="C7" s="719">
        <v>0</v>
      </c>
      <c r="D7" s="719">
        <v>2017.4</v>
      </c>
      <c r="E7" s="719">
        <v>1.2</v>
      </c>
      <c r="F7" s="719">
        <v>2018.6000000000001</v>
      </c>
    </row>
    <row r="8" spans="1:9">
      <c r="A8" s="718" t="s">
        <v>991</v>
      </c>
      <c r="B8" s="719">
        <v>-23.9</v>
      </c>
      <c r="C8" s="719">
        <v>-0.1</v>
      </c>
      <c r="D8" s="719">
        <v>-10.6</v>
      </c>
      <c r="E8" s="719">
        <v>-61.2</v>
      </c>
      <c r="F8" s="719">
        <v>-95.800000000000011</v>
      </c>
    </row>
    <row r="9" spans="1:9" ht="13.5">
      <c r="A9" s="718" t="s">
        <v>992</v>
      </c>
      <c r="B9" s="719">
        <v>-5.9</v>
      </c>
      <c r="C9" s="719">
        <v>0</v>
      </c>
      <c r="D9" s="719">
        <v>-4.0999999999999996</v>
      </c>
      <c r="E9" s="719">
        <v>-0.4</v>
      </c>
      <c r="F9" s="719">
        <v>-10.4</v>
      </c>
    </row>
    <row r="10" spans="1:9" ht="13.5">
      <c r="A10" s="718" t="s">
        <v>993</v>
      </c>
      <c r="B10" s="719">
        <v>0.3</v>
      </c>
      <c r="C10" s="719">
        <v>0</v>
      </c>
      <c r="D10" s="719">
        <v>0</v>
      </c>
      <c r="E10" s="719">
        <v>0.60000000000000009</v>
      </c>
      <c r="F10" s="719">
        <v>0.90000000000000013</v>
      </c>
    </row>
    <row r="11" spans="1:9" ht="13.5">
      <c r="A11" s="718" t="s">
        <v>994</v>
      </c>
      <c r="B11" s="719">
        <v>991.4</v>
      </c>
      <c r="C11" s="719">
        <v>263.89999999999998</v>
      </c>
      <c r="D11" s="719">
        <v>-0.4</v>
      </c>
      <c r="E11" s="719">
        <v>58.1</v>
      </c>
      <c r="F11" s="719">
        <v>1312.9999999999998</v>
      </c>
    </row>
    <row r="12" spans="1:9" ht="13.5">
      <c r="A12" s="718" t="s">
        <v>995</v>
      </c>
      <c r="B12" s="719">
        <v>-639.4</v>
      </c>
      <c r="C12" s="719">
        <v>32.1</v>
      </c>
      <c r="D12" s="719">
        <v>664.3</v>
      </c>
      <c r="E12" s="719">
        <v>36.200000000000003</v>
      </c>
      <c r="F12" s="719">
        <v>93.2</v>
      </c>
    </row>
    <row r="13" spans="1:9">
      <c r="A13" s="711" t="s">
        <v>865</v>
      </c>
      <c r="B13" s="711">
        <f>SUM(B6:B12)</f>
        <v>25723.5</v>
      </c>
      <c r="C13" s="711">
        <f t="shared" ref="C13:E13" si="0">SUM(C6:C12)</f>
        <v>7245.0999999999995</v>
      </c>
      <c r="D13" s="711">
        <f t="shared" si="0"/>
        <v>12410.499999999998</v>
      </c>
      <c r="E13" s="711">
        <f t="shared" si="0"/>
        <v>3074.8999999999992</v>
      </c>
      <c r="F13" s="711">
        <f>SUM(F6:F12)</f>
        <v>48454</v>
      </c>
    </row>
    <row r="14" spans="1:9" ht="13.5">
      <c r="A14" s="718" t="s">
        <v>990</v>
      </c>
      <c r="B14" s="720">
        <v>0</v>
      </c>
      <c r="C14" s="720">
        <v>0</v>
      </c>
      <c r="D14" s="720">
        <v>2272.1</v>
      </c>
      <c r="E14" s="720">
        <v>14</v>
      </c>
      <c r="F14" s="720">
        <v>2286.1</v>
      </c>
    </row>
    <row r="15" spans="1:9">
      <c r="A15" s="718" t="s">
        <v>991</v>
      </c>
      <c r="B15" s="720">
        <v>-525.4</v>
      </c>
      <c r="C15" s="720">
        <v>-1.5</v>
      </c>
      <c r="D15" s="720">
        <v>-531.29999999999995</v>
      </c>
      <c r="E15" s="720">
        <v>-115.7</v>
      </c>
      <c r="F15" s="720">
        <v>-1173.8999999999999</v>
      </c>
    </row>
    <row r="16" spans="1:9" ht="13.5">
      <c r="A16" s="718" t="s">
        <v>992</v>
      </c>
      <c r="B16" s="720">
        <v>-420.1</v>
      </c>
      <c r="C16" s="720">
        <v>-130.4</v>
      </c>
      <c r="D16" s="720">
        <v>-48.8</v>
      </c>
      <c r="E16" s="720">
        <v>-4.5999999999999996</v>
      </c>
      <c r="F16" s="720">
        <v>-603.9</v>
      </c>
      <c r="I16" s="576"/>
    </row>
    <row r="17" spans="1:7" ht="13.5">
      <c r="A17" s="718" t="s">
        <v>993</v>
      </c>
      <c r="B17" s="720">
        <v>0.2</v>
      </c>
      <c r="C17" s="720">
        <v>0</v>
      </c>
      <c r="D17" s="720">
        <v>23.1</v>
      </c>
      <c r="E17" s="720">
        <v>0</v>
      </c>
      <c r="F17" s="720">
        <v>23.3</v>
      </c>
    </row>
    <row r="18" spans="1:7" ht="13.5">
      <c r="A18" s="718" t="s">
        <v>994</v>
      </c>
      <c r="B18" s="720">
        <v>270.5</v>
      </c>
      <c r="C18" s="720">
        <v>56.6</v>
      </c>
      <c r="D18" s="720">
        <v>-0.2</v>
      </c>
      <c r="E18" s="720">
        <v>13.1</v>
      </c>
      <c r="F18" s="720">
        <v>340.00000000000006</v>
      </c>
    </row>
    <row r="19" spans="1:7" ht="13.5">
      <c r="A19" s="718" t="s">
        <v>995</v>
      </c>
      <c r="B19" s="720">
        <v>745.4</v>
      </c>
      <c r="C19" s="720">
        <v>56.1</v>
      </c>
      <c r="D19" s="720">
        <v>-1534.2</v>
      </c>
      <c r="E19" s="720">
        <v>265.89999999999998</v>
      </c>
      <c r="F19" s="720">
        <v>-466.80000000000007</v>
      </c>
    </row>
    <row r="20" spans="1:7">
      <c r="A20" s="710" t="s">
        <v>866</v>
      </c>
      <c r="B20" s="710">
        <f>SUM(B13:B19)</f>
        <v>25794.100000000002</v>
      </c>
      <c r="C20" s="710">
        <f t="shared" ref="C20:F20" si="1">SUM(C13:C19)</f>
        <v>7225.9000000000005</v>
      </c>
      <c r="D20" s="710">
        <f t="shared" si="1"/>
        <v>12591.199999999999</v>
      </c>
      <c r="E20" s="710">
        <f t="shared" si="1"/>
        <v>3247.5999999999995</v>
      </c>
      <c r="F20" s="710">
        <f t="shared" si="1"/>
        <v>48858.799999999996</v>
      </c>
    </row>
    <row r="21" spans="1:7">
      <c r="A21" s="721"/>
      <c r="B21" s="722"/>
      <c r="C21" s="722"/>
      <c r="D21" s="722"/>
      <c r="E21" s="722"/>
      <c r="F21" s="722"/>
    </row>
    <row r="22" spans="1:7">
      <c r="A22" s="717" t="s">
        <v>996</v>
      </c>
      <c r="B22" s="719"/>
      <c r="C22" s="719"/>
      <c r="D22" s="719"/>
      <c r="E22" s="719"/>
      <c r="F22" s="719"/>
    </row>
    <row r="23" spans="1:7">
      <c r="A23" s="718" t="s">
        <v>989</v>
      </c>
      <c r="B23" s="719">
        <v>-10783.7</v>
      </c>
      <c r="C23" s="719">
        <v>-3440.3999999999996</v>
      </c>
      <c r="D23" s="719">
        <v>0</v>
      </c>
      <c r="E23" s="719">
        <v>-2091.6</v>
      </c>
      <c r="F23" s="719">
        <v>-16315.7</v>
      </c>
    </row>
    <row r="24" spans="1:7">
      <c r="A24" s="718" t="s">
        <v>997</v>
      </c>
      <c r="B24" s="719">
        <v>-914.2</v>
      </c>
      <c r="C24" s="719">
        <v>-235.1</v>
      </c>
      <c r="D24" s="719">
        <v>0</v>
      </c>
      <c r="E24" s="719">
        <v>-187.7</v>
      </c>
      <c r="F24" s="719">
        <v>-1337</v>
      </c>
    </row>
    <row r="25" spans="1:7">
      <c r="A25" s="718" t="s">
        <v>1466</v>
      </c>
      <c r="B25" s="719">
        <v>16.7</v>
      </c>
      <c r="C25" s="719">
        <v>0.1</v>
      </c>
      <c r="D25" s="719">
        <v>0</v>
      </c>
      <c r="E25" s="719">
        <v>59.6</v>
      </c>
      <c r="F25" s="719">
        <v>76.400000000000006</v>
      </c>
    </row>
    <row r="26" spans="1:7" ht="13.5">
      <c r="A26" s="718" t="s">
        <v>992</v>
      </c>
      <c r="B26" s="719">
        <v>4.2</v>
      </c>
      <c r="C26" s="719">
        <v>0</v>
      </c>
      <c r="D26" s="719">
        <v>0</v>
      </c>
      <c r="E26" s="719">
        <v>0.4</v>
      </c>
      <c r="F26" s="719">
        <v>4.6000000000000005</v>
      </c>
    </row>
    <row r="27" spans="1:7" ht="13.5">
      <c r="A27" s="718" t="s">
        <v>993</v>
      </c>
      <c r="B27" s="719">
        <v>-0.3</v>
      </c>
      <c r="C27" s="719">
        <v>0</v>
      </c>
      <c r="D27" s="719">
        <v>0</v>
      </c>
      <c r="E27" s="719">
        <v>-0.2</v>
      </c>
      <c r="F27" s="719">
        <v>-0.5</v>
      </c>
    </row>
    <row r="28" spans="1:7" ht="13.5">
      <c r="A28" s="718" t="s">
        <v>994</v>
      </c>
      <c r="B28" s="719">
        <v>-418.1</v>
      </c>
      <c r="C28" s="719">
        <v>-135.30000000000001</v>
      </c>
      <c r="D28" s="719">
        <v>0</v>
      </c>
      <c r="E28" s="719">
        <v>-43.5</v>
      </c>
      <c r="F28" s="719">
        <v>-596.90000000000009</v>
      </c>
    </row>
    <row r="29" spans="1:7" ht="13.5">
      <c r="A29" s="718" t="s">
        <v>995</v>
      </c>
      <c r="B29" s="719">
        <v>1.4</v>
      </c>
      <c r="C29" s="719">
        <v>0</v>
      </c>
      <c r="D29" s="719">
        <v>0</v>
      </c>
      <c r="E29" s="719">
        <v>-1.4</v>
      </c>
      <c r="F29" s="719">
        <v>0</v>
      </c>
    </row>
    <row r="30" spans="1:7">
      <c r="A30" s="711" t="s">
        <v>865</v>
      </c>
      <c r="B30" s="711">
        <f>SUM(B23:B29)</f>
        <v>-12094</v>
      </c>
      <c r="C30" s="711">
        <f t="shared" ref="C30:F30" si="2">SUM(C23:C29)</f>
        <v>-3810.7</v>
      </c>
      <c r="D30" s="711">
        <f t="shared" si="2"/>
        <v>0</v>
      </c>
      <c r="E30" s="711">
        <f t="shared" si="2"/>
        <v>-2264.3999999999996</v>
      </c>
      <c r="F30" s="711">
        <f t="shared" si="2"/>
        <v>-18169.100000000002</v>
      </c>
      <c r="G30" s="723"/>
    </row>
    <row r="31" spans="1:7">
      <c r="A31" s="718" t="s">
        <v>997</v>
      </c>
      <c r="B31" s="720">
        <v>-1003.6</v>
      </c>
      <c r="C31" s="720">
        <v>-262.3</v>
      </c>
      <c r="D31" s="720">
        <v>0</v>
      </c>
      <c r="E31" s="720">
        <v>-160.30000000000001</v>
      </c>
      <c r="F31" s="720">
        <v>-1426.2</v>
      </c>
    </row>
    <row r="32" spans="1:7">
      <c r="A32" s="718" t="s">
        <v>1466</v>
      </c>
      <c r="B32" s="720">
        <v>519.70000000000005</v>
      </c>
      <c r="C32" s="720">
        <v>1.4</v>
      </c>
      <c r="D32" s="720">
        <v>0</v>
      </c>
      <c r="E32" s="720">
        <v>111.8</v>
      </c>
      <c r="F32" s="720">
        <v>632.9</v>
      </c>
    </row>
    <row r="33" spans="1:6" ht="13.5">
      <c r="A33" s="718" t="s">
        <v>992</v>
      </c>
      <c r="B33" s="720">
        <v>280</v>
      </c>
      <c r="C33" s="720">
        <v>100.1</v>
      </c>
      <c r="D33" s="720">
        <v>0</v>
      </c>
      <c r="E33" s="720">
        <v>3.5</v>
      </c>
      <c r="F33" s="720">
        <v>383.6</v>
      </c>
    </row>
    <row r="34" spans="1:6" ht="13.5">
      <c r="A34" s="718" t="s">
        <v>993</v>
      </c>
      <c r="B34" s="720">
        <v>-0.1</v>
      </c>
      <c r="C34" s="720">
        <v>0</v>
      </c>
      <c r="D34" s="720">
        <v>0</v>
      </c>
      <c r="E34" s="720">
        <v>0</v>
      </c>
      <c r="F34" s="720">
        <v>-0.1</v>
      </c>
    </row>
    <row r="35" spans="1:6" ht="13.5">
      <c r="A35" s="718" t="s">
        <v>994</v>
      </c>
      <c r="B35" s="720">
        <v>-105</v>
      </c>
      <c r="C35" s="720">
        <v>-23.5</v>
      </c>
      <c r="D35" s="720">
        <v>0</v>
      </c>
      <c r="E35" s="720">
        <v>-8.1</v>
      </c>
      <c r="F35" s="720">
        <v>-136.6</v>
      </c>
    </row>
    <row r="36" spans="1:6" ht="13.5">
      <c r="A36" s="718" t="s">
        <v>995</v>
      </c>
      <c r="B36" s="720">
        <v>0</v>
      </c>
      <c r="C36" s="720">
        <v>0</v>
      </c>
      <c r="D36" s="720">
        <v>0</v>
      </c>
      <c r="E36" s="720">
        <v>0</v>
      </c>
      <c r="F36" s="720">
        <v>0</v>
      </c>
    </row>
    <row r="37" spans="1:6">
      <c r="A37" s="710" t="s">
        <v>866</v>
      </c>
      <c r="B37" s="710">
        <f>SUM(B30:B36)</f>
        <v>-12403</v>
      </c>
      <c r="C37" s="710">
        <f t="shared" ref="C37:F37" si="3">SUM(C30:C36)</f>
        <v>-3995</v>
      </c>
      <c r="D37" s="710">
        <f t="shared" si="3"/>
        <v>0</v>
      </c>
      <c r="E37" s="710">
        <f t="shared" si="3"/>
        <v>-2317.4999999999995</v>
      </c>
      <c r="F37" s="710">
        <f t="shared" si="3"/>
        <v>-18715.5</v>
      </c>
    </row>
    <row r="38" spans="1:6">
      <c r="A38" s="724"/>
      <c r="B38" s="724"/>
      <c r="C38" s="724"/>
      <c r="D38" s="724"/>
      <c r="E38" s="724"/>
      <c r="F38" s="724"/>
    </row>
    <row r="39" spans="1:6">
      <c r="A39" s="717" t="s">
        <v>998</v>
      </c>
      <c r="B39" s="719"/>
      <c r="C39" s="719"/>
      <c r="D39" s="719"/>
      <c r="E39" s="719"/>
      <c r="F39" s="719"/>
    </row>
    <row r="40" spans="1:6">
      <c r="A40" s="718" t="s">
        <v>989</v>
      </c>
      <c r="B40" s="719">
        <v>14617.300000000003</v>
      </c>
      <c r="C40" s="719">
        <v>3508.8</v>
      </c>
      <c r="D40" s="719">
        <v>9743.9</v>
      </c>
      <c r="E40" s="719">
        <v>948.79999999999973</v>
      </c>
      <c r="F40" s="719">
        <v>28818.799999999999</v>
      </c>
    </row>
    <row r="41" spans="1:6">
      <c r="A41" s="718" t="s">
        <v>865</v>
      </c>
      <c r="B41" s="719">
        <v>13629.5</v>
      </c>
      <c r="C41" s="719">
        <v>3434.3999999999996</v>
      </c>
      <c r="D41" s="719">
        <v>12410.499999999998</v>
      </c>
      <c r="E41" s="719">
        <v>810.49999999999955</v>
      </c>
      <c r="F41" s="719">
        <v>30284.9</v>
      </c>
    </row>
    <row r="42" spans="1:6">
      <c r="A42" s="710" t="s">
        <v>866</v>
      </c>
      <c r="B42" s="710">
        <v>13391.100000000002</v>
      </c>
      <c r="C42" s="710">
        <v>3230.9000000000005</v>
      </c>
      <c r="D42" s="710">
        <v>12591.199999999999</v>
      </c>
      <c r="E42" s="710">
        <v>930.09999999999991</v>
      </c>
      <c r="F42" s="710">
        <v>30143.300000000003</v>
      </c>
    </row>
    <row r="43" spans="1:6" ht="15" customHeight="1">
      <c r="A43" s="1807" t="s">
        <v>999</v>
      </c>
      <c r="B43" s="1807"/>
      <c r="C43" s="1807"/>
      <c r="D43" s="1807"/>
      <c r="E43" s="1807"/>
      <c r="F43" s="1807"/>
    </row>
    <row r="44" spans="1:6" ht="39" customHeight="1">
      <c r="A44" s="1797" t="s">
        <v>1000</v>
      </c>
      <c r="B44" s="1808"/>
      <c r="C44" s="1808"/>
      <c r="D44" s="1808"/>
      <c r="E44" s="1808"/>
      <c r="F44" s="1808"/>
    </row>
    <row r="45" spans="1:6" ht="51" customHeight="1">
      <c r="A45" s="1797" t="s">
        <v>1001</v>
      </c>
      <c r="B45" s="1808"/>
      <c r="C45" s="1808"/>
      <c r="D45" s="1808"/>
      <c r="E45" s="1808"/>
      <c r="F45" s="1808"/>
    </row>
    <row r="46" spans="1:6" ht="54.75" customHeight="1">
      <c r="A46" s="1797" t="s">
        <v>1002</v>
      </c>
      <c r="B46" s="1808"/>
      <c r="C46" s="1808"/>
      <c r="D46" s="1808"/>
      <c r="E46" s="1808"/>
      <c r="F46" s="1808"/>
    </row>
    <row r="47" spans="1:6" ht="54.75" customHeight="1">
      <c r="A47" s="1797" t="s">
        <v>1003</v>
      </c>
      <c r="B47" s="1808"/>
      <c r="C47" s="1808"/>
      <c r="D47" s="1808"/>
      <c r="E47" s="1808"/>
      <c r="F47" s="1808"/>
    </row>
    <row r="48" spans="1:6">
      <c r="A48" s="1806"/>
      <c r="B48" s="1806"/>
      <c r="C48" s="1806"/>
      <c r="D48" s="1806"/>
      <c r="E48" s="1806"/>
      <c r="F48" s="1806"/>
    </row>
    <row r="49" spans="1:6">
      <c r="A49" s="1806"/>
      <c r="B49" s="1806"/>
      <c r="C49" s="1806"/>
      <c r="D49" s="1806"/>
      <c r="E49" s="1806"/>
      <c r="F49" s="1806"/>
    </row>
    <row r="50" spans="1:6">
      <c r="A50" s="1806"/>
      <c r="B50" s="1806"/>
      <c r="C50" s="1806"/>
      <c r="D50" s="1806"/>
      <c r="E50" s="1806"/>
      <c r="F50" s="1806"/>
    </row>
  </sheetData>
  <mergeCells count="8">
    <mergeCell ref="A49:F49"/>
    <mergeCell ref="A50:F50"/>
    <mergeCell ref="A43:F43"/>
    <mergeCell ref="A44:F44"/>
    <mergeCell ref="A45:F45"/>
    <mergeCell ref="A46:F46"/>
    <mergeCell ref="A47:F47"/>
    <mergeCell ref="A48:F48"/>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90ED1-766A-4A3D-861A-821148B29280}">
  <dimension ref="A1:C34"/>
  <sheetViews>
    <sheetView workbookViewId="0">
      <selection activeCell="F21" sqref="F21"/>
    </sheetView>
  </sheetViews>
  <sheetFormatPr defaultColWidth="8.7265625" defaultRowHeight="12.5"/>
  <cols>
    <col min="1" max="1" width="29.26953125" style="550" customWidth="1"/>
    <col min="2" max="2" width="10.7265625" style="550" customWidth="1"/>
    <col min="3" max="3" width="11.7265625" style="550" customWidth="1"/>
    <col min="4" max="16384" width="8.7265625" style="550"/>
  </cols>
  <sheetData>
    <row r="1" spans="1:3" ht="18">
      <c r="A1" s="1605" t="s">
        <v>1004</v>
      </c>
      <c r="B1" s="725"/>
      <c r="C1" s="725"/>
    </row>
    <row r="2" spans="1:3" ht="15.5">
      <c r="A2" s="726"/>
      <c r="B2" s="725"/>
      <c r="C2" s="725"/>
    </row>
    <row r="3" spans="1:3" ht="13">
      <c r="A3" s="1439"/>
      <c r="B3" s="1417" t="s">
        <v>101</v>
      </c>
      <c r="C3" s="1418" t="s">
        <v>102</v>
      </c>
    </row>
    <row r="4" spans="1:3" ht="13">
      <c r="A4" s="1442"/>
      <c r="B4" s="1413" t="s">
        <v>276</v>
      </c>
      <c r="C4" s="1420" t="s">
        <v>276</v>
      </c>
    </row>
    <row r="5" spans="1:3">
      <c r="A5" s="727" t="s">
        <v>1005</v>
      </c>
      <c r="B5" s="728">
        <v>2879.3</v>
      </c>
      <c r="C5" s="729">
        <v>2402.1999999999998</v>
      </c>
    </row>
    <row r="6" spans="1:3">
      <c r="A6" s="727" t="s">
        <v>1006</v>
      </c>
      <c r="B6" s="728">
        <v>203.4</v>
      </c>
      <c r="C6" s="729">
        <v>716.1</v>
      </c>
    </row>
    <row r="7" spans="1:3" ht="25.5" customHeight="1">
      <c r="A7" s="727" t="s">
        <v>1007</v>
      </c>
      <c r="B7" s="728">
        <v>-364.1</v>
      </c>
      <c r="C7" s="729">
        <v>-239</v>
      </c>
    </row>
    <row r="8" spans="1:3" ht="13">
      <c r="A8" s="730" t="s">
        <v>1008</v>
      </c>
      <c r="B8" s="731">
        <f>SUM(B5:B7)</f>
        <v>2718.6000000000004</v>
      </c>
      <c r="C8" s="732">
        <f>SUM(C5:C7)</f>
        <v>2879.2999999999997</v>
      </c>
    </row>
    <row r="9" spans="1:3">
      <c r="A9" s="700"/>
      <c r="B9" s="725"/>
      <c r="C9" s="725"/>
    </row>
    <row r="10" spans="1:3">
      <c r="A10" s="715"/>
      <c r="B10" s="733"/>
      <c r="C10" s="725"/>
    </row>
    <row r="11" spans="1:3" ht="13">
      <c r="A11" s="689"/>
      <c r="B11" s="733"/>
      <c r="C11" s="725"/>
    </row>
    <row r="16" spans="1:3" ht="12.75" customHeight="1"/>
    <row r="17" ht="12.75" customHeight="1"/>
    <row r="18" ht="12.75" customHeight="1"/>
    <row r="19" ht="12.75" customHeight="1"/>
    <row r="20" ht="12.75" customHeight="1"/>
    <row r="21" ht="12.75" customHeight="1"/>
    <row r="33" spans="1:3" ht="32.25" customHeight="1"/>
    <row r="34" spans="1:3">
      <c r="A34" s="700"/>
      <c r="B34" s="700"/>
      <c r="C34" s="70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61968-8DEB-4238-ADF7-65EFAC56F490}">
  <dimension ref="A1:K16"/>
  <sheetViews>
    <sheetView workbookViewId="0">
      <selection sqref="A1:A3"/>
    </sheetView>
  </sheetViews>
  <sheetFormatPr defaultColWidth="8.54296875" defaultRowHeight="14.5"/>
  <cols>
    <col min="1" max="1" width="17.54296875" style="2" customWidth="1"/>
    <col min="2" max="2" width="50.1796875" style="2" customWidth="1"/>
    <col min="3" max="3" width="25.1796875" style="2" customWidth="1"/>
    <col min="4" max="4" width="12.453125" style="2" customWidth="1"/>
    <col min="5" max="16384" width="8.54296875" style="2"/>
  </cols>
  <sheetData>
    <row r="1" spans="1:11" ht="18">
      <c r="A1" s="1" t="s">
        <v>15</v>
      </c>
      <c r="I1" s="544"/>
    </row>
    <row r="2" spans="1:11" ht="18">
      <c r="A2" s="1" t="s">
        <v>16</v>
      </c>
    </row>
    <row r="3" spans="1:11" ht="18">
      <c r="A3" s="13" t="s">
        <v>81</v>
      </c>
      <c r="B3" s="1"/>
      <c r="C3" s="1"/>
      <c r="D3" s="1"/>
      <c r="E3" s="1"/>
      <c r="F3"/>
    </row>
    <row r="4" spans="1:11" ht="18">
      <c r="A4" s="1"/>
      <c r="B4" s="1"/>
      <c r="C4" s="1"/>
      <c r="D4" s="1"/>
      <c r="E4" s="1"/>
      <c r="F4"/>
    </row>
    <row r="5" spans="1:11" ht="39.5">
      <c r="A5" s="1026" t="s">
        <v>82</v>
      </c>
      <c r="B5" s="1027" t="s">
        <v>83</v>
      </c>
      <c r="C5" s="1027" t="s">
        <v>84</v>
      </c>
      <c r="D5" s="1028" t="s">
        <v>85</v>
      </c>
      <c r="K5" s="220"/>
    </row>
    <row r="6" spans="1:11" ht="43.5">
      <c r="A6" s="221">
        <v>43952</v>
      </c>
      <c r="B6" s="222" t="s">
        <v>1389</v>
      </c>
      <c r="C6" s="222" t="s">
        <v>86</v>
      </c>
      <c r="D6" s="300">
        <v>147</v>
      </c>
      <c r="K6" s="296"/>
    </row>
    <row r="7" spans="1:11" ht="39" customHeight="1">
      <c r="A7" s="221">
        <v>44013</v>
      </c>
      <c r="B7" s="222" t="s">
        <v>87</v>
      </c>
      <c r="C7" s="222" t="s">
        <v>88</v>
      </c>
      <c r="D7" s="222">
        <v>1</v>
      </c>
    </row>
    <row r="8" spans="1:11" ht="51.75" customHeight="1">
      <c r="A8" s="221">
        <v>44013</v>
      </c>
      <c r="B8" s="222" t="s">
        <v>89</v>
      </c>
      <c r="C8" s="222" t="s">
        <v>90</v>
      </c>
      <c r="D8" s="222">
        <v>5</v>
      </c>
    </row>
    <row r="9" spans="1:11" ht="29">
      <c r="A9" s="221">
        <v>44075</v>
      </c>
      <c r="B9" s="222" t="s">
        <v>91</v>
      </c>
      <c r="C9" s="222" t="s">
        <v>92</v>
      </c>
      <c r="D9" s="222">
        <v>30</v>
      </c>
    </row>
    <row r="10" spans="1:11" ht="54" customHeight="1">
      <c r="A10" s="221">
        <v>44105</v>
      </c>
      <c r="B10" s="222" t="s">
        <v>93</v>
      </c>
      <c r="C10" s="222" t="s">
        <v>94</v>
      </c>
      <c r="D10" s="222">
        <v>5</v>
      </c>
    </row>
    <row r="11" spans="1:11" ht="48" customHeight="1">
      <c r="A11" s="221">
        <v>44197</v>
      </c>
      <c r="B11" s="222" t="s">
        <v>95</v>
      </c>
      <c r="C11" s="222" t="s">
        <v>96</v>
      </c>
      <c r="D11" s="222">
        <v>1</v>
      </c>
    </row>
    <row r="12" spans="1:11" ht="34.5" customHeight="1">
      <c r="A12" s="221">
        <v>44228</v>
      </c>
      <c r="B12" s="222" t="s">
        <v>1390</v>
      </c>
      <c r="C12" s="222" t="s">
        <v>97</v>
      </c>
      <c r="D12" s="300">
        <v>4142</v>
      </c>
      <c r="K12" s="296"/>
    </row>
    <row r="13" spans="1:11" ht="3" customHeight="1">
      <c r="A13" s="223"/>
      <c r="B13" s="224"/>
      <c r="C13" s="224"/>
      <c r="D13" s="225"/>
    </row>
    <row r="14" spans="1:11">
      <c r="A14" s="226"/>
      <c r="B14" s="227" t="s">
        <v>98</v>
      </c>
      <c r="C14" s="228"/>
      <c r="D14" s="228"/>
    </row>
    <row r="15" spans="1:11">
      <c r="D15" s="14"/>
    </row>
    <row r="16" spans="1:11">
      <c r="D16" s="14"/>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B94E3-37F8-4C60-9C19-D3C6808775C0}">
  <sheetPr>
    <pageSetUpPr fitToPage="1"/>
  </sheetPr>
  <dimension ref="A1:C43"/>
  <sheetViews>
    <sheetView zoomScale="90" zoomScaleNormal="90" workbookViewId="0">
      <selection activeCell="F21" sqref="F21"/>
    </sheetView>
  </sheetViews>
  <sheetFormatPr defaultColWidth="9.1796875" defaultRowHeight="12.5"/>
  <cols>
    <col min="1" max="1" width="38.26953125" style="700" customWidth="1"/>
    <col min="2" max="2" width="9.7265625" style="700" customWidth="1"/>
    <col min="3" max="3" width="20.26953125" style="700" customWidth="1"/>
    <col min="4" max="16384" width="9.1796875" style="700"/>
  </cols>
  <sheetData>
    <row r="1" spans="1:3" ht="18">
      <c r="A1" s="1605" t="s">
        <v>1009</v>
      </c>
      <c r="B1" s="734"/>
    </row>
    <row r="2" spans="1:3" ht="13">
      <c r="A2" s="689"/>
      <c r="B2" s="735"/>
    </row>
    <row r="3" spans="1:3" ht="25.5" customHeight="1">
      <c r="A3" s="1450"/>
      <c r="B3" s="1810" t="s">
        <v>1010</v>
      </c>
      <c r="C3" s="1451" t="s">
        <v>1011</v>
      </c>
    </row>
    <row r="4" spans="1:3" ht="26">
      <c r="A4" s="1812" t="s">
        <v>1425</v>
      </c>
      <c r="B4" s="1811"/>
      <c r="C4" s="1452" t="s">
        <v>1012</v>
      </c>
    </row>
    <row r="5" spans="1:3" ht="13">
      <c r="A5" s="1813"/>
      <c r="B5" s="1811"/>
      <c r="C5" s="1453" t="s">
        <v>1013</v>
      </c>
    </row>
    <row r="6" spans="1:3" ht="13.5" customHeight="1">
      <c r="A6" s="1814"/>
      <c r="B6" s="1449" t="s">
        <v>276</v>
      </c>
      <c r="C6" s="1454" t="s">
        <v>1014</v>
      </c>
    </row>
    <row r="7" spans="1:3">
      <c r="A7" s="736" t="s">
        <v>1015</v>
      </c>
      <c r="B7" s="737">
        <v>5352.3</v>
      </c>
      <c r="C7" s="738" t="s">
        <v>1016</v>
      </c>
    </row>
    <row r="8" spans="1:3" ht="12.75" customHeight="1">
      <c r="A8" s="736" t="s">
        <v>1017</v>
      </c>
      <c r="B8" s="737">
        <v>1730.4</v>
      </c>
      <c r="C8" s="738" t="s">
        <v>1018</v>
      </c>
    </row>
    <row r="9" spans="1:3" ht="12.75" customHeight="1">
      <c r="A9" s="736" t="s">
        <v>1019</v>
      </c>
      <c r="B9" s="737">
        <v>1381.5</v>
      </c>
      <c r="C9" s="738" t="s">
        <v>1020</v>
      </c>
    </row>
    <row r="10" spans="1:3" ht="12.75" customHeight="1">
      <c r="A10" s="736" t="s">
        <v>1021</v>
      </c>
      <c r="B10" s="737">
        <v>1208.4000000000001</v>
      </c>
      <c r="C10" s="738" t="s">
        <v>1022</v>
      </c>
    </row>
    <row r="11" spans="1:3" ht="12.75" customHeight="1">
      <c r="A11" s="736" t="s">
        <v>1023</v>
      </c>
      <c r="B11" s="737">
        <v>829.6</v>
      </c>
      <c r="C11" s="738" t="s">
        <v>1024</v>
      </c>
    </row>
    <row r="12" spans="1:3" ht="12.75" customHeight="1">
      <c r="A12" s="736" t="s">
        <v>1025</v>
      </c>
      <c r="B12" s="737">
        <v>824.6</v>
      </c>
      <c r="C12" s="738" t="s">
        <v>1024</v>
      </c>
    </row>
    <row r="13" spans="1:3" ht="12.75" customHeight="1">
      <c r="A13" s="736" t="s">
        <v>1026</v>
      </c>
      <c r="B13" s="737">
        <v>810.6</v>
      </c>
      <c r="C13" s="738" t="s">
        <v>1027</v>
      </c>
    </row>
    <row r="14" spans="1:3" ht="12.75" customHeight="1">
      <c r="A14" s="736" t="s">
        <v>1028</v>
      </c>
      <c r="B14" s="737">
        <v>658.3</v>
      </c>
      <c r="C14" s="738" t="s">
        <v>1029</v>
      </c>
    </row>
    <row r="15" spans="1:3" ht="12.75" customHeight="1">
      <c r="A15" s="736" t="s">
        <v>1030</v>
      </c>
      <c r="B15" s="737">
        <v>604.6</v>
      </c>
      <c r="C15" s="738" t="s">
        <v>1031</v>
      </c>
    </row>
    <row r="16" spans="1:3" ht="12.75" customHeight="1">
      <c r="A16" s="736" t="s">
        <v>1032</v>
      </c>
      <c r="B16" s="737">
        <v>531.9</v>
      </c>
      <c r="C16" s="738" t="s">
        <v>1016</v>
      </c>
    </row>
    <row r="17" spans="1:3" ht="12.75" customHeight="1">
      <c r="A17" s="736" t="s">
        <v>1033</v>
      </c>
      <c r="B17" s="737">
        <v>519.20000000000005</v>
      </c>
      <c r="C17" s="738" t="s">
        <v>1024</v>
      </c>
    </row>
    <row r="18" spans="1:3">
      <c r="A18" s="736" t="s">
        <v>1034</v>
      </c>
      <c r="B18" s="737">
        <v>512.4</v>
      </c>
      <c r="C18" s="738" t="s">
        <v>1035</v>
      </c>
    </row>
    <row r="19" spans="1:3" ht="12.75" customHeight="1">
      <c r="A19" s="1455"/>
      <c r="B19" s="1815" t="s">
        <v>1036</v>
      </c>
      <c r="C19" s="1456" t="s">
        <v>1011</v>
      </c>
    </row>
    <row r="20" spans="1:3" ht="25">
      <c r="A20" s="1816" t="s">
        <v>1426</v>
      </c>
      <c r="B20" s="1811"/>
      <c r="C20" s="1457" t="s">
        <v>1012</v>
      </c>
    </row>
    <row r="21" spans="1:3" ht="12.75" customHeight="1">
      <c r="A21" s="1813"/>
      <c r="B21" s="1811"/>
      <c r="C21" s="1458" t="s">
        <v>1013</v>
      </c>
    </row>
    <row r="22" spans="1:3">
      <c r="A22" s="1814"/>
      <c r="B22" s="1459" t="s">
        <v>276</v>
      </c>
      <c r="C22" s="1460" t="s">
        <v>1014</v>
      </c>
    </row>
    <row r="23" spans="1:3" ht="12.75" customHeight="1">
      <c r="A23" s="736" t="s">
        <v>1015</v>
      </c>
      <c r="B23" s="737">
        <v>5419.1</v>
      </c>
      <c r="C23" s="738" t="s">
        <v>1037</v>
      </c>
    </row>
    <row r="24" spans="1:3">
      <c r="A24" s="736" t="s">
        <v>1017</v>
      </c>
      <c r="B24" s="737">
        <v>1608.2</v>
      </c>
      <c r="C24" s="738" t="s">
        <v>1035</v>
      </c>
    </row>
    <row r="25" spans="1:3" ht="12.75" customHeight="1">
      <c r="A25" s="736" t="s">
        <v>1019</v>
      </c>
      <c r="B25" s="737">
        <v>1523.8</v>
      </c>
      <c r="C25" s="738" t="s">
        <v>1038</v>
      </c>
    </row>
    <row r="26" spans="1:3" ht="12.75" customHeight="1">
      <c r="A26" s="736" t="s">
        <v>1021</v>
      </c>
      <c r="B26" s="737">
        <v>1210.0999999999999</v>
      </c>
      <c r="C26" s="738" t="s">
        <v>1016</v>
      </c>
    </row>
    <row r="27" spans="1:3" ht="12.75" customHeight="1">
      <c r="A27" s="736" t="s">
        <v>1039</v>
      </c>
      <c r="B27" s="737">
        <v>821.4</v>
      </c>
      <c r="C27" s="739" t="s">
        <v>1024</v>
      </c>
    </row>
    <row r="28" spans="1:3" ht="12.75" customHeight="1">
      <c r="A28" s="736" t="s">
        <v>1040</v>
      </c>
      <c r="B28" s="737">
        <v>813.4</v>
      </c>
      <c r="C28" s="739" t="s">
        <v>1024</v>
      </c>
    </row>
    <row r="29" spans="1:3" ht="12.75" customHeight="1">
      <c r="A29" s="736" t="s">
        <v>1041</v>
      </c>
      <c r="B29" s="737">
        <v>766.1</v>
      </c>
      <c r="C29" s="738" t="s">
        <v>1042</v>
      </c>
    </row>
    <row r="30" spans="1:3" ht="12.75" customHeight="1">
      <c r="A30" s="736" t="s">
        <v>1030</v>
      </c>
      <c r="B30" s="737">
        <v>664.5</v>
      </c>
      <c r="C30" s="738" t="s">
        <v>1043</v>
      </c>
    </row>
    <row r="31" spans="1:3">
      <c r="A31" s="736" t="s">
        <v>1044</v>
      </c>
      <c r="B31" s="737">
        <v>658.7</v>
      </c>
      <c r="C31" s="738" t="s">
        <v>1045</v>
      </c>
    </row>
    <row r="32" spans="1:3">
      <c r="A32" s="736" t="s">
        <v>1034</v>
      </c>
      <c r="B32" s="737">
        <v>512.9</v>
      </c>
      <c r="C32" s="738" t="s">
        <v>1046</v>
      </c>
    </row>
    <row r="33" spans="1:3" ht="25.5" customHeight="1">
      <c r="A33" s="1809" t="s">
        <v>1047</v>
      </c>
      <c r="B33" s="1817"/>
      <c r="C33" s="1817"/>
    </row>
    <row r="34" spans="1:3" ht="37.5" customHeight="1">
      <c r="A34" s="1809"/>
      <c r="B34" s="1817"/>
      <c r="C34" s="1817"/>
    </row>
    <row r="35" spans="1:3">
      <c r="A35" s="1809"/>
      <c r="B35" s="1803"/>
      <c r="C35" s="1803"/>
    </row>
    <row r="43" spans="1:3" ht="25.5" customHeight="1"/>
  </sheetData>
  <mergeCells count="7">
    <mergeCell ref="A35:C35"/>
    <mergeCell ref="B3:B5"/>
    <mergeCell ref="A4:A6"/>
    <mergeCell ref="B19:B21"/>
    <mergeCell ref="A20:A22"/>
    <mergeCell ref="A33:C33"/>
    <mergeCell ref="A34:C34"/>
  </mergeCells>
  <pageMargins left="0.15748031496062992" right="0.15748031496062992" top="0.39370078740157483" bottom="0.39370078740157483" header="0.51181102362204722" footer="0.51181102362204722"/>
  <pageSetup paperSize="9" fitToHeight="0"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02794-416F-4A45-94E9-C66E3153420F}">
  <dimension ref="A1:T63"/>
  <sheetViews>
    <sheetView topLeftCell="A16" workbookViewId="0">
      <selection activeCell="F21" sqref="F21"/>
    </sheetView>
  </sheetViews>
  <sheetFormatPr defaultColWidth="8.7265625" defaultRowHeight="12.5"/>
  <cols>
    <col min="1" max="1" width="25.81640625" style="550" customWidth="1"/>
    <col min="2" max="5" width="9.7265625" style="550" customWidth="1"/>
    <col min="6" max="7" width="10.7265625" style="550" customWidth="1"/>
    <col min="8" max="8" width="9.7265625" style="550" customWidth="1"/>
    <col min="9" max="9" width="15.7265625" style="550" customWidth="1"/>
    <col min="10" max="12" width="8.7265625" style="550" customWidth="1"/>
    <col min="13" max="16384" width="8.7265625" style="550"/>
  </cols>
  <sheetData>
    <row r="1" spans="1:20" ht="18">
      <c r="A1" s="659" t="s">
        <v>1048</v>
      </c>
      <c r="O1" s="1820" t="s">
        <v>1049</v>
      </c>
      <c r="P1" s="1820"/>
      <c r="Q1" s="1820"/>
      <c r="R1" s="1820"/>
      <c r="S1" s="1820"/>
      <c r="T1" s="1820"/>
    </row>
    <row r="3" spans="1:20" ht="51" customHeight="1">
      <c r="A3" s="1461"/>
      <c r="B3" s="1447" t="s">
        <v>1050</v>
      </c>
      <c r="C3" s="1447" t="s">
        <v>1051</v>
      </c>
      <c r="D3" s="1447" t="s">
        <v>1052</v>
      </c>
      <c r="E3" s="1447" t="s">
        <v>1053</v>
      </c>
      <c r="F3" s="1447" t="s">
        <v>1054</v>
      </c>
      <c r="G3" s="1447" t="s">
        <v>1055</v>
      </c>
      <c r="H3" s="1447" t="s">
        <v>985</v>
      </c>
      <c r="I3" s="1447" t="s">
        <v>1056</v>
      </c>
      <c r="J3" s="1447" t="s">
        <v>1427</v>
      </c>
      <c r="K3" s="1447" t="s">
        <v>1428</v>
      </c>
      <c r="L3" s="1448" t="s">
        <v>113</v>
      </c>
    </row>
    <row r="4" spans="1:20" ht="13.5" customHeight="1">
      <c r="A4" s="1462" t="s">
        <v>1057</v>
      </c>
      <c r="B4" s="1415" t="s">
        <v>276</v>
      </c>
      <c r="C4" s="1415" t="s">
        <v>276</v>
      </c>
      <c r="D4" s="1415" t="s">
        <v>276</v>
      </c>
      <c r="E4" s="1415" t="s">
        <v>276</v>
      </c>
      <c r="F4" s="1415" t="s">
        <v>276</v>
      </c>
      <c r="G4" s="1415" t="s">
        <v>276</v>
      </c>
      <c r="H4" s="1415" t="s">
        <v>276</v>
      </c>
      <c r="I4" s="1415" t="s">
        <v>276</v>
      </c>
      <c r="J4" s="1415" t="s">
        <v>276</v>
      </c>
      <c r="K4" s="1415" t="s">
        <v>276</v>
      </c>
      <c r="L4" s="1429" t="s">
        <v>276</v>
      </c>
    </row>
    <row r="5" spans="1:20">
      <c r="A5" s="652" t="s">
        <v>989</v>
      </c>
      <c r="B5" s="729">
        <v>2502.1</v>
      </c>
      <c r="C5" s="729">
        <v>7229.8999999999987</v>
      </c>
      <c r="D5" s="729">
        <v>16376.5</v>
      </c>
      <c r="E5" s="729">
        <v>29453.400000000005</v>
      </c>
      <c r="F5" s="729">
        <v>81132.200000000012</v>
      </c>
      <c r="G5" s="729">
        <v>4026.3</v>
      </c>
      <c r="H5" s="729">
        <v>20361.899999999998</v>
      </c>
      <c r="I5" s="729">
        <v>4819.1170000000002</v>
      </c>
      <c r="J5" s="729">
        <v>16062.499999999996</v>
      </c>
      <c r="K5" s="729">
        <v>8059.4000000000005</v>
      </c>
      <c r="L5" s="729">
        <f>SUM(B5:K5)</f>
        <v>190023.31700000001</v>
      </c>
    </row>
    <row r="6" spans="1:20" ht="13.5">
      <c r="A6" s="652" t="s">
        <v>1058</v>
      </c>
      <c r="B6" s="729">
        <v>0</v>
      </c>
      <c r="C6" s="729">
        <v>0.4</v>
      </c>
      <c r="D6" s="729">
        <v>43.9</v>
      </c>
      <c r="E6" s="729">
        <v>10.3</v>
      </c>
      <c r="F6" s="729">
        <v>501.9</v>
      </c>
      <c r="G6" s="729">
        <v>18.600000000000001</v>
      </c>
      <c r="H6" s="729">
        <v>9.1000000000000014</v>
      </c>
      <c r="I6" s="729">
        <v>21.099999999999998</v>
      </c>
      <c r="J6" s="729">
        <v>4994.5</v>
      </c>
      <c r="K6" s="729">
        <v>2020.5</v>
      </c>
      <c r="L6" s="729">
        <f t="shared" ref="L6:L11" si="0">SUM(B6:K6)</f>
        <v>7620.3</v>
      </c>
    </row>
    <row r="7" spans="1:20">
      <c r="A7" s="652" t="s">
        <v>991</v>
      </c>
      <c r="B7" s="729">
        <v>-41.4</v>
      </c>
      <c r="C7" s="729">
        <v>-151.4</v>
      </c>
      <c r="D7" s="729">
        <v>-115.4</v>
      </c>
      <c r="E7" s="729">
        <v>-349.59999999999997</v>
      </c>
      <c r="F7" s="729">
        <v>-1778.9</v>
      </c>
      <c r="G7" s="729">
        <v>-81.400000000000006</v>
      </c>
      <c r="H7" s="729">
        <v>-868</v>
      </c>
      <c r="I7" s="729">
        <v>-751.50000000000011</v>
      </c>
      <c r="J7" s="729">
        <v>24.3</v>
      </c>
      <c r="K7" s="729">
        <v>11.9</v>
      </c>
      <c r="L7" s="729">
        <f t="shared" si="0"/>
        <v>-4101.4000000000005</v>
      </c>
    </row>
    <row r="8" spans="1:20" ht="13.5">
      <c r="A8" s="652" t="s">
        <v>1059</v>
      </c>
      <c r="B8" s="729">
        <v>-46.5</v>
      </c>
      <c r="C8" s="729">
        <v>-38.9</v>
      </c>
      <c r="D8" s="729">
        <v>-248.7</v>
      </c>
      <c r="E8" s="729">
        <v>-729.6</v>
      </c>
      <c r="F8" s="729">
        <v>-300.8</v>
      </c>
      <c r="G8" s="729">
        <v>-1.7000000000000002</v>
      </c>
      <c r="H8" s="729">
        <v>-99.7</v>
      </c>
      <c r="I8" s="729">
        <v>-1.9</v>
      </c>
      <c r="J8" s="729">
        <v>0</v>
      </c>
      <c r="K8" s="729">
        <v>-10.9</v>
      </c>
      <c r="L8" s="729">
        <f t="shared" si="0"/>
        <v>-1478.7000000000003</v>
      </c>
    </row>
    <row r="9" spans="1:20" ht="13.5">
      <c r="A9" s="652" t="s">
        <v>1060</v>
      </c>
      <c r="B9" s="729">
        <v>174.2</v>
      </c>
      <c r="C9" s="729">
        <v>95.1</v>
      </c>
      <c r="D9" s="729">
        <v>126.2</v>
      </c>
      <c r="E9" s="729">
        <v>271.2</v>
      </c>
      <c r="F9" s="729">
        <v>182.1</v>
      </c>
      <c r="G9" s="729">
        <v>0.6</v>
      </c>
      <c r="H9" s="729">
        <v>25.1</v>
      </c>
      <c r="I9" s="729">
        <v>6.6999999999999993</v>
      </c>
      <c r="J9" s="729">
        <v>1.8</v>
      </c>
      <c r="K9" s="729">
        <v>0</v>
      </c>
      <c r="L9" s="729">
        <f t="shared" si="0"/>
        <v>883</v>
      </c>
    </row>
    <row r="10" spans="1:20" ht="13.5">
      <c r="A10" s="652" t="s">
        <v>995</v>
      </c>
      <c r="B10" s="729">
        <v>18.899999999999999</v>
      </c>
      <c r="C10" s="729">
        <v>199.29999999999998</v>
      </c>
      <c r="D10" s="729">
        <v>447.3</v>
      </c>
      <c r="E10" s="729">
        <v>982.40000000000009</v>
      </c>
      <c r="F10" s="729">
        <v>3129.5</v>
      </c>
      <c r="G10" s="729">
        <v>187.3</v>
      </c>
      <c r="H10" s="729">
        <v>121.2</v>
      </c>
      <c r="I10" s="729">
        <v>229</v>
      </c>
      <c r="J10" s="729">
        <v>-3753.7</v>
      </c>
      <c r="K10" s="729">
        <v>-3108.7999999999997</v>
      </c>
      <c r="L10" s="729">
        <f t="shared" si="0"/>
        <v>-1547.6</v>
      </c>
    </row>
    <row r="11" spans="1:20" ht="13.5">
      <c r="A11" s="652" t="s">
        <v>1061</v>
      </c>
      <c r="B11" s="729">
        <v>213.8</v>
      </c>
      <c r="C11" s="729">
        <v>-126.2</v>
      </c>
      <c r="D11" s="729">
        <v>1542.9</v>
      </c>
      <c r="E11" s="729">
        <v>2464</v>
      </c>
      <c r="F11" s="729">
        <v>2884.4</v>
      </c>
      <c r="G11" s="729">
        <v>104.7</v>
      </c>
      <c r="H11" s="729">
        <v>705.8</v>
      </c>
      <c r="I11" s="729">
        <v>70.300000000000011</v>
      </c>
      <c r="J11" s="729">
        <v>171.1</v>
      </c>
      <c r="K11" s="729">
        <v>67.800000000000011</v>
      </c>
      <c r="L11" s="729">
        <f t="shared" si="0"/>
        <v>8098.6</v>
      </c>
    </row>
    <row r="12" spans="1:20">
      <c r="A12" s="740" t="s">
        <v>865</v>
      </c>
      <c r="B12" s="732">
        <f>SUM(B5:B11)</f>
        <v>2821.1</v>
      </c>
      <c r="C12" s="732">
        <f t="shared" ref="C12:L12" si="1">SUM(C5:C11)</f>
        <v>7208.2</v>
      </c>
      <c r="D12" s="732">
        <f t="shared" si="1"/>
        <v>18172.700000000004</v>
      </c>
      <c r="E12" s="732">
        <f t="shared" si="1"/>
        <v>32102.100000000009</v>
      </c>
      <c r="F12" s="732">
        <f t="shared" si="1"/>
        <v>85750.400000000009</v>
      </c>
      <c r="G12" s="732">
        <f t="shared" si="1"/>
        <v>4254.3999999999996</v>
      </c>
      <c r="H12" s="732">
        <f t="shared" si="1"/>
        <v>20255.399999999994</v>
      </c>
      <c r="I12" s="732">
        <f t="shared" si="1"/>
        <v>4392.817</v>
      </c>
      <c r="J12" s="732">
        <f t="shared" si="1"/>
        <v>17500.499999999993</v>
      </c>
      <c r="K12" s="732">
        <f t="shared" si="1"/>
        <v>7039.9000000000024</v>
      </c>
      <c r="L12" s="732">
        <f t="shared" si="1"/>
        <v>199497.51699999999</v>
      </c>
    </row>
    <row r="13" spans="1:20">
      <c r="A13" s="652" t="s">
        <v>1062</v>
      </c>
      <c r="B13" s="728">
        <v>12.2</v>
      </c>
      <c r="C13" s="728">
        <v>2.5999999999999996</v>
      </c>
      <c r="D13" s="728">
        <v>24.8</v>
      </c>
      <c r="E13" s="728">
        <v>12.9</v>
      </c>
      <c r="F13" s="728">
        <v>467.8</v>
      </c>
      <c r="G13" s="728">
        <v>14</v>
      </c>
      <c r="H13" s="728">
        <v>6.8</v>
      </c>
      <c r="I13" s="728">
        <v>77.900000000000006</v>
      </c>
      <c r="J13" s="728">
        <v>5498.7</v>
      </c>
      <c r="K13" s="728">
        <v>2419</v>
      </c>
      <c r="L13" s="728">
        <f>SUM(B13:K13)</f>
        <v>8536.7000000000007</v>
      </c>
    </row>
    <row r="14" spans="1:20">
      <c r="A14" s="652" t="s">
        <v>991</v>
      </c>
      <c r="B14" s="728">
        <v>-20.2</v>
      </c>
      <c r="C14" s="728">
        <v>-35.6</v>
      </c>
      <c r="D14" s="728">
        <v>-139.30000000000001</v>
      </c>
      <c r="E14" s="728">
        <v>-780.1</v>
      </c>
      <c r="F14" s="728">
        <v>-2024.9</v>
      </c>
      <c r="G14" s="728">
        <v>-91.899999999999991</v>
      </c>
      <c r="H14" s="728">
        <v>-127.39999999999999</v>
      </c>
      <c r="I14" s="728">
        <v>-152.4</v>
      </c>
      <c r="J14" s="728">
        <v>-22.2</v>
      </c>
      <c r="K14" s="728">
        <v>-105.9</v>
      </c>
      <c r="L14" s="728">
        <f t="shared" ref="L14:L18" si="2">SUM(B14:K14)</f>
        <v>-3499.9000000000005</v>
      </c>
    </row>
    <row r="15" spans="1:20" ht="13.5">
      <c r="A15" s="652" t="s">
        <v>1059</v>
      </c>
      <c r="B15" s="728">
        <v>-32</v>
      </c>
      <c r="C15" s="728">
        <v>-33.6</v>
      </c>
      <c r="D15" s="728">
        <v>-133.5</v>
      </c>
      <c r="E15" s="728">
        <v>-255.6</v>
      </c>
      <c r="F15" s="728">
        <v>-3543.8</v>
      </c>
      <c r="G15" s="728">
        <v>-96.9</v>
      </c>
      <c r="H15" s="728">
        <v>-1570.7</v>
      </c>
      <c r="I15" s="728">
        <v>-8.6</v>
      </c>
      <c r="J15" s="728">
        <v>-124.9</v>
      </c>
      <c r="K15" s="728">
        <v>-13.5</v>
      </c>
      <c r="L15" s="728">
        <f t="shared" si="2"/>
        <v>-5813.1</v>
      </c>
    </row>
    <row r="16" spans="1:20" ht="13.5">
      <c r="A16" s="652" t="s">
        <v>1060</v>
      </c>
      <c r="B16" s="728">
        <v>181.3</v>
      </c>
      <c r="C16" s="728">
        <v>51.4</v>
      </c>
      <c r="D16" s="728">
        <v>131.9</v>
      </c>
      <c r="E16" s="728">
        <v>114.6</v>
      </c>
      <c r="F16" s="728">
        <v>110.3</v>
      </c>
      <c r="G16" s="728">
        <v>0.5</v>
      </c>
      <c r="H16" s="728">
        <v>4.5</v>
      </c>
      <c r="I16" s="728">
        <v>1.9000000000000001</v>
      </c>
      <c r="J16" s="728">
        <v>0</v>
      </c>
      <c r="K16" s="728">
        <v>0</v>
      </c>
      <c r="L16" s="728">
        <f t="shared" si="2"/>
        <v>596.4</v>
      </c>
    </row>
    <row r="17" spans="1:12" ht="13.5">
      <c r="A17" s="652" t="s">
        <v>995</v>
      </c>
      <c r="B17" s="728">
        <v>-1.3</v>
      </c>
      <c r="C17" s="728">
        <v>65.900000000000006</v>
      </c>
      <c r="D17" s="728">
        <v>83.2</v>
      </c>
      <c r="E17" s="728">
        <v>1030.4000000000001</v>
      </c>
      <c r="F17" s="728">
        <v>1395.8</v>
      </c>
      <c r="G17" s="728">
        <v>327</v>
      </c>
      <c r="H17" s="728">
        <v>102.6</v>
      </c>
      <c r="I17" s="728">
        <v>238.1</v>
      </c>
      <c r="J17" s="728">
        <v>-2013.3</v>
      </c>
      <c r="K17" s="728">
        <v>-1338.1000000000001</v>
      </c>
      <c r="L17" s="728">
        <f t="shared" si="2"/>
        <v>-109.70000000000027</v>
      </c>
    </row>
    <row r="18" spans="1:12" ht="13.5">
      <c r="A18" s="652" t="s">
        <v>1061</v>
      </c>
      <c r="B18" s="728">
        <v>44.9</v>
      </c>
      <c r="C18" s="728">
        <v>62</v>
      </c>
      <c r="D18" s="728">
        <v>1910.8999999999999</v>
      </c>
      <c r="E18" s="728">
        <v>2469.1000000000004</v>
      </c>
      <c r="F18" s="728">
        <v>1618.3</v>
      </c>
      <c r="G18" s="728">
        <v>37.5</v>
      </c>
      <c r="H18" s="728">
        <v>179.5</v>
      </c>
      <c r="I18" s="728">
        <v>21.1</v>
      </c>
      <c r="J18" s="728">
        <v>105.6</v>
      </c>
      <c r="K18" s="728">
        <v>2.5</v>
      </c>
      <c r="L18" s="728">
        <f t="shared" si="2"/>
        <v>6451.4000000000015</v>
      </c>
    </row>
    <row r="19" spans="1:12">
      <c r="A19" s="741" t="s">
        <v>866</v>
      </c>
      <c r="B19" s="731">
        <f>SUM(B12:B18)</f>
        <v>3006</v>
      </c>
      <c r="C19" s="731">
        <f t="shared" ref="C19:L19" si="3">SUM(C12:C18)</f>
        <v>7320.8999999999987</v>
      </c>
      <c r="D19" s="731">
        <f t="shared" si="3"/>
        <v>20050.700000000008</v>
      </c>
      <c r="E19" s="731">
        <f t="shared" si="3"/>
        <v>34693.400000000016</v>
      </c>
      <c r="F19" s="731">
        <f t="shared" si="3"/>
        <v>83773.900000000023</v>
      </c>
      <c r="G19" s="731">
        <f t="shared" si="3"/>
        <v>4444.6000000000004</v>
      </c>
      <c r="H19" s="731">
        <f t="shared" si="3"/>
        <v>18850.69999999999</v>
      </c>
      <c r="I19" s="731">
        <f t="shared" si="3"/>
        <v>4570.817</v>
      </c>
      <c r="J19" s="731">
        <f t="shared" si="3"/>
        <v>20944.399999999991</v>
      </c>
      <c r="K19" s="731">
        <f t="shared" si="3"/>
        <v>8003.9000000000015</v>
      </c>
      <c r="L19" s="731">
        <f t="shared" si="3"/>
        <v>205659.31699999998</v>
      </c>
    </row>
    <row r="20" spans="1:12">
      <c r="A20" s="742"/>
      <c r="B20" s="743"/>
      <c r="C20" s="743"/>
      <c r="D20" s="743"/>
      <c r="E20" s="743"/>
      <c r="F20" s="743"/>
      <c r="G20" s="743"/>
      <c r="H20" s="743"/>
      <c r="I20" s="743"/>
      <c r="J20" s="743"/>
      <c r="K20" s="743"/>
      <c r="L20" s="743"/>
    </row>
    <row r="21" spans="1:12" ht="52">
      <c r="A21" s="1461"/>
      <c r="B21" s="1447" t="s">
        <v>1050</v>
      </c>
      <c r="C21" s="1447" t="s">
        <v>1051</v>
      </c>
      <c r="D21" s="1447" t="s">
        <v>1052</v>
      </c>
      <c r="E21" s="1447" t="s">
        <v>1053</v>
      </c>
      <c r="F21" s="1447" t="s">
        <v>1054</v>
      </c>
      <c r="G21" s="1447" t="s">
        <v>1055</v>
      </c>
      <c r="H21" s="1447" t="s">
        <v>985</v>
      </c>
      <c r="I21" s="1447" t="s">
        <v>1056</v>
      </c>
      <c r="J21" s="1447" t="s">
        <v>1063</v>
      </c>
      <c r="K21" s="1447" t="s">
        <v>1064</v>
      </c>
      <c r="L21" s="1448" t="s">
        <v>113</v>
      </c>
    </row>
    <row r="22" spans="1:12" ht="13">
      <c r="A22" s="1462" t="s">
        <v>1065</v>
      </c>
      <c r="B22" s="1415" t="s">
        <v>276</v>
      </c>
      <c r="C22" s="1415" t="s">
        <v>276</v>
      </c>
      <c r="D22" s="1415" t="s">
        <v>276</v>
      </c>
      <c r="E22" s="1415" t="s">
        <v>276</v>
      </c>
      <c r="F22" s="1415" t="s">
        <v>276</v>
      </c>
      <c r="G22" s="1415" t="s">
        <v>276</v>
      </c>
      <c r="H22" s="1415" t="s">
        <v>276</v>
      </c>
      <c r="I22" s="1415" t="s">
        <v>276</v>
      </c>
      <c r="J22" s="1415" t="s">
        <v>276</v>
      </c>
      <c r="K22" s="1415" t="s">
        <v>276</v>
      </c>
      <c r="L22" s="1429" t="s">
        <v>276</v>
      </c>
    </row>
    <row r="23" spans="1:12">
      <c r="A23" s="652" t="s">
        <v>989</v>
      </c>
      <c r="B23" s="729">
        <v>-164.5</v>
      </c>
      <c r="C23" s="729">
        <v>-58.9</v>
      </c>
      <c r="D23" s="729">
        <v>-5859.4000000000005</v>
      </c>
      <c r="E23" s="729">
        <v>-15831.099999999999</v>
      </c>
      <c r="F23" s="729">
        <v>-43327.200000000004</v>
      </c>
      <c r="G23" s="729">
        <v>-1984.6999999999998</v>
      </c>
      <c r="H23" s="729">
        <v>-8875.7000000000007</v>
      </c>
      <c r="I23" s="729">
        <v>-3102.6000000000004</v>
      </c>
      <c r="J23" s="729">
        <v>0</v>
      </c>
      <c r="K23" s="729">
        <v>0</v>
      </c>
      <c r="L23" s="729">
        <f>SUM(B23:K23)</f>
        <v>-79204.100000000006</v>
      </c>
    </row>
    <row r="24" spans="1:12">
      <c r="A24" s="652" t="s">
        <v>997</v>
      </c>
      <c r="B24" s="729">
        <v>-3.5</v>
      </c>
      <c r="C24" s="729">
        <v>-9.4</v>
      </c>
      <c r="D24" s="729">
        <v>-367.90000000000003</v>
      </c>
      <c r="E24" s="729">
        <v>-677.40000000000009</v>
      </c>
      <c r="F24" s="729">
        <v>-3144.7</v>
      </c>
      <c r="G24" s="729">
        <v>-341.3</v>
      </c>
      <c r="H24" s="729">
        <v>-852.9</v>
      </c>
      <c r="I24" s="729">
        <v>-451.8</v>
      </c>
      <c r="J24" s="729">
        <v>0</v>
      </c>
      <c r="K24" s="729">
        <v>0</v>
      </c>
      <c r="L24" s="729">
        <f t="shared" ref="L24:L29" si="4">SUM(B24:K24)</f>
        <v>-5848.9</v>
      </c>
    </row>
    <row r="25" spans="1:12">
      <c r="A25" s="718" t="s">
        <v>1466</v>
      </c>
      <c r="B25" s="729">
        <v>12.4</v>
      </c>
      <c r="C25" s="729">
        <v>67.400000000000006</v>
      </c>
      <c r="D25" s="729">
        <v>125.6</v>
      </c>
      <c r="E25" s="729">
        <v>502.5</v>
      </c>
      <c r="F25" s="729">
        <v>1727.5</v>
      </c>
      <c r="G25" s="729">
        <v>77.5</v>
      </c>
      <c r="H25" s="729">
        <v>827.2</v>
      </c>
      <c r="I25" s="729">
        <v>739.2</v>
      </c>
      <c r="J25" s="729">
        <v>0</v>
      </c>
      <c r="K25" s="729">
        <v>0</v>
      </c>
      <c r="L25" s="729">
        <f t="shared" si="4"/>
        <v>4079.3</v>
      </c>
    </row>
    <row r="26" spans="1:12" ht="13.5">
      <c r="A26" s="652" t="s">
        <v>1059</v>
      </c>
      <c r="B26" s="729">
        <v>1.3</v>
      </c>
      <c r="C26" s="729">
        <v>0</v>
      </c>
      <c r="D26" s="729">
        <v>38.1</v>
      </c>
      <c r="E26" s="729">
        <v>70.400000000000006</v>
      </c>
      <c r="F26" s="729">
        <v>58.4</v>
      </c>
      <c r="G26" s="729">
        <v>0</v>
      </c>
      <c r="H26" s="729">
        <v>89.3</v>
      </c>
      <c r="I26" s="729">
        <v>0</v>
      </c>
      <c r="J26" s="729">
        <v>0</v>
      </c>
      <c r="K26" s="729">
        <v>0</v>
      </c>
      <c r="L26" s="729">
        <f t="shared" si="4"/>
        <v>257.5</v>
      </c>
    </row>
    <row r="27" spans="1:12" ht="13.5">
      <c r="A27" s="652" t="s">
        <v>1060</v>
      </c>
      <c r="B27" s="729">
        <v>-27.2</v>
      </c>
      <c r="C27" s="729">
        <v>0</v>
      </c>
      <c r="D27" s="729">
        <v>-16.600000000000001</v>
      </c>
      <c r="E27" s="729">
        <v>-69.8</v>
      </c>
      <c r="F27" s="729">
        <v>-45</v>
      </c>
      <c r="G27" s="729">
        <v>-0.60000000000000009</v>
      </c>
      <c r="H27" s="729">
        <v>-4.4000000000000004</v>
      </c>
      <c r="I27" s="729">
        <v>-6.7</v>
      </c>
      <c r="J27" s="729">
        <v>0</v>
      </c>
      <c r="K27" s="729">
        <v>0</v>
      </c>
      <c r="L27" s="729">
        <f t="shared" si="4"/>
        <v>-170.29999999999998</v>
      </c>
    </row>
    <row r="28" spans="1:12" ht="13.5">
      <c r="A28" s="652" t="s">
        <v>995</v>
      </c>
      <c r="B28" s="729">
        <v>0.1</v>
      </c>
      <c r="C28" s="729">
        <v>0</v>
      </c>
      <c r="D28" s="729">
        <v>-0.30000000000000004</v>
      </c>
      <c r="E28" s="729">
        <v>-103.6</v>
      </c>
      <c r="F28" s="729">
        <v>1421.4</v>
      </c>
      <c r="G28" s="729">
        <v>126.9</v>
      </c>
      <c r="H28" s="729">
        <v>43.5</v>
      </c>
      <c r="I28" s="729">
        <v>0.6</v>
      </c>
      <c r="J28" s="729">
        <v>0</v>
      </c>
      <c r="K28" s="729">
        <v>0</v>
      </c>
      <c r="L28" s="729">
        <f t="shared" si="4"/>
        <v>1488.6000000000001</v>
      </c>
    </row>
    <row r="29" spans="1:12" ht="13.5">
      <c r="A29" s="652" t="s">
        <v>1061</v>
      </c>
      <c r="B29" s="729">
        <v>-75.599999999999994</v>
      </c>
      <c r="C29" s="729">
        <v>-1.1000000000000001</v>
      </c>
      <c r="D29" s="729">
        <v>-610.19999999999993</v>
      </c>
      <c r="E29" s="729">
        <v>-1692.8</v>
      </c>
      <c r="F29" s="729">
        <v>-1225.4000000000001</v>
      </c>
      <c r="G29" s="729">
        <v>-47.5</v>
      </c>
      <c r="H29" s="729">
        <v>-283</v>
      </c>
      <c r="I29" s="729">
        <v>-43.599999999999994</v>
      </c>
      <c r="J29" s="729">
        <v>0</v>
      </c>
      <c r="K29" s="729">
        <v>0</v>
      </c>
      <c r="L29" s="729">
        <f t="shared" si="4"/>
        <v>-3979.2</v>
      </c>
    </row>
    <row r="30" spans="1:12">
      <c r="A30" s="740" t="s">
        <v>865</v>
      </c>
      <c r="B30" s="732">
        <f>SUM(B23:B29)</f>
        <v>-257</v>
      </c>
      <c r="C30" s="732">
        <f t="shared" ref="C30:L30" si="5">SUM(C23:C29)</f>
        <v>-1.9999999999999916</v>
      </c>
      <c r="D30" s="732">
        <f t="shared" si="5"/>
        <v>-6690.7</v>
      </c>
      <c r="E30" s="732">
        <f t="shared" si="5"/>
        <v>-17801.8</v>
      </c>
      <c r="F30" s="732">
        <f t="shared" si="5"/>
        <v>-44535</v>
      </c>
      <c r="G30" s="732">
        <f t="shared" si="5"/>
        <v>-2169.6999999999998</v>
      </c>
      <c r="H30" s="732">
        <f t="shared" si="5"/>
        <v>-9056</v>
      </c>
      <c r="I30" s="732">
        <f t="shared" si="5"/>
        <v>-2864.9000000000005</v>
      </c>
      <c r="J30" s="732">
        <f t="shared" si="5"/>
        <v>0</v>
      </c>
      <c r="K30" s="732">
        <f t="shared" si="5"/>
        <v>0</v>
      </c>
      <c r="L30" s="732">
        <f t="shared" si="5"/>
        <v>-83377.099999999991</v>
      </c>
    </row>
    <row r="31" spans="1:12">
      <c r="A31" s="652" t="s">
        <v>997</v>
      </c>
      <c r="B31" s="728">
        <v>-22.3</v>
      </c>
      <c r="C31" s="728">
        <v>-0.3</v>
      </c>
      <c r="D31" s="728">
        <v>-390.70000000000005</v>
      </c>
      <c r="E31" s="728">
        <v>-960.19999999999993</v>
      </c>
      <c r="F31" s="728">
        <v>-3080.5</v>
      </c>
      <c r="G31" s="728">
        <v>-219.9</v>
      </c>
      <c r="H31" s="728">
        <v>-997.6</v>
      </c>
      <c r="I31" s="728">
        <v>-362.90000000000003</v>
      </c>
      <c r="J31" s="728">
        <v>0</v>
      </c>
      <c r="K31" s="728">
        <v>0</v>
      </c>
      <c r="L31" s="728">
        <f>SUM(B31:K31)</f>
        <v>-6034.4</v>
      </c>
    </row>
    <row r="32" spans="1:12">
      <c r="A32" s="718" t="s">
        <v>1466</v>
      </c>
      <c r="B32" s="728">
        <v>1</v>
      </c>
      <c r="C32" s="728">
        <v>0</v>
      </c>
      <c r="D32" s="728">
        <v>94.3</v>
      </c>
      <c r="E32" s="728">
        <v>959.9</v>
      </c>
      <c r="F32" s="728">
        <v>1648.8</v>
      </c>
      <c r="G32" s="728">
        <v>90.1</v>
      </c>
      <c r="H32" s="728">
        <v>136.39999999999998</v>
      </c>
      <c r="I32" s="728">
        <v>140.69999999999999</v>
      </c>
      <c r="J32" s="728">
        <v>0</v>
      </c>
      <c r="K32" s="728">
        <v>0</v>
      </c>
      <c r="L32" s="728">
        <f t="shared" ref="L32:L36" si="6">SUM(B32:K32)</f>
        <v>3071.2</v>
      </c>
    </row>
    <row r="33" spans="1:16" ht="13.5">
      <c r="A33" s="652" t="s">
        <v>1059</v>
      </c>
      <c r="B33" s="728">
        <v>2</v>
      </c>
      <c r="C33" s="728">
        <v>0</v>
      </c>
      <c r="D33" s="728">
        <v>56.2</v>
      </c>
      <c r="E33" s="728">
        <v>68.400000000000006</v>
      </c>
      <c r="F33" s="728">
        <v>2823.9</v>
      </c>
      <c r="G33" s="728">
        <v>59.1</v>
      </c>
      <c r="H33" s="728">
        <v>1012.6</v>
      </c>
      <c r="I33" s="728">
        <v>5.9</v>
      </c>
      <c r="J33" s="728">
        <v>0</v>
      </c>
      <c r="K33" s="728">
        <v>0</v>
      </c>
      <c r="L33" s="728">
        <f t="shared" si="6"/>
        <v>4028.1</v>
      </c>
    </row>
    <row r="34" spans="1:16" ht="13.5">
      <c r="A34" s="652" t="s">
        <v>1060</v>
      </c>
      <c r="B34" s="728">
        <v>-11.9</v>
      </c>
      <c r="C34" s="728">
        <v>0</v>
      </c>
      <c r="D34" s="728">
        <v>-23.3</v>
      </c>
      <c r="E34" s="728">
        <v>-41.8</v>
      </c>
      <c r="F34" s="728">
        <v>0</v>
      </c>
      <c r="G34" s="728">
        <v>-0.4</v>
      </c>
      <c r="H34" s="728">
        <v>-3.1</v>
      </c>
      <c r="I34" s="728">
        <v>-1.5</v>
      </c>
      <c r="J34" s="728">
        <v>0</v>
      </c>
      <c r="K34" s="728">
        <v>0</v>
      </c>
      <c r="L34" s="728">
        <f t="shared" si="6"/>
        <v>-82</v>
      </c>
    </row>
    <row r="35" spans="1:16" ht="13.5">
      <c r="A35" s="652" t="s">
        <v>995</v>
      </c>
      <c r="B35" s="728">
        <v>0</v>
      </c>
      <c r="C35" s="728">
        <v>0</v>
      </c>
      <c r="D35" s="728">
        <v>0</v>
      </c>
      <c r="E35" s="728">
        <v>36.799999999999997</v>
      </c>
      <c r="F35" s="728">
        <v>539.70000000000005</v>
      </c>
      <c r="G35" s="728">
        <v>-46.4</v>
      </c>
      <c r="H35" s="728">
        <v>146.6</v>
      </c>
      <c r="I35" s="728">
        <v>-9.5</v>
      </c>
      <c r="J35" s="728">
        <v>0</v>
      </c>
      <c r="K35" s="728">
        <v>0</v>
      </c>
      <c r="L35" s="728">
        <f t="shared" si="6"/>
        <v>667.2</v>
      </c>
    </row>
    <row r="36" spans="1:16" ht="13.5">
      <c r="A36" s="652" t="s">
        <v>1061</v>
      </c>
      <c r="B36" s="728">
        <v>-12.9</v>
      </c>
      <c r="C36" s="728">
        <v>0</v>
      </c>
      <c r="D36" s="728">
        <v>-864.4</v>
      </c>
      <c r="E36" s="728">
        <v>-1736.4</v>
      </c>
      <c r="F36" s="728">
        <v>-779.5</v>
      </c>
      <c r="G36" s="728">
        <v>-19.8</v>
      </c>
      <c r="H36" s="728">
        <v>-35</v>
      </c>
      <c r="I36" s="728">
        <v>-12.299999999999999</v>
      </c>
      <c r="J36" s="728">
        <v>0</v>
      </c>
      <c r="K36" s="728">
        <v>0</v>
      </c>
      <c r="L36" s="728">
        <f t="shared" si="6"/>
        <v>-3460.3</v>
      </c>
    </row>
    <row r="37" spans="1:16">
      <c r="A37" s="744" t="s">
        <v>866</v>
      </c>
      <c r="B37" s="745">
        <f>SUM(B30:B36)</f>
        <v>-301.09999999999997</v>
      </c>
      <c r="C37" s="745">
        <f t="shared" ref="C37:L37" si="7">SUM(C30:C36)</f>
        <v>-2.2999999999999914</v>
      </c>
      <c r="D37" s="745">
        <f t="shared" si="7"/>
        <v>-7818.5999999999995</v>
      </c>
      <c r="E37" s="745">
        <f t="shared" si="7"/>
        <v>-19475.099999999999</v>
      </c>
      <c r="F37" s="745">
        <f t="shared" si="7"/>
        <v>-43382.6</v>
      </c>
      <c r="G37" s="745">
        <f t="shared" si="7"/>
        <v>-2307.0000000000005</v>
      </c>
      <c r="H37" s="745">
        <f t="shared" si="7"/>
        <v>-8796.1</v>
      </c>
      <c r="I37" s="745">
        <f t="shared" si="7"/>
        <v>-3104.5000000000009</v>
      </c>
      <c r="J37" s="745">
        <f t="shared" si="7"/>
        <v>0</v>
      </c>
      <c r="K37" s="745">
        <f t="shared" si="7"/>
        <v>0</v>
      </c>
      <c r="L37" s="745">
        <f t="shared" si="7"/>
        <v>-85187.299999999988</v>
      </c>
    </row>
    <row r="38" spans="1:16">
      <c r="A38" s="746"/>
      <c r="B38" s="747"/>
      <c r="C38" s="747"/>
      <c r="D38" s="747"/>
      <c r="E38" s="747"/>
      <c r="F38" s="747"/>
      <c r="G38" s="747"/>
      <c r="H38" s="747"/>
      <c r="I38" s="747"/>
      <c r="J38" s="747"/>
      <c r="K38" s="747"/>
      <c r="L38" s="747"/>
    </row>
    <row r="39" spans="1:16" ht="52">
      <c r="A39" s="1461" t="s">
        <v>998</v>
      </c>
      <c r="B39" s="1447" t="s">
        <v>1050</v>
      </c>
      <c r="C39" s="1447" t="s">
        <v>1051</v>
      </c>
      <c r="D39" s="1447" t="s">
        <v>1052</v>
      </c>
      <c r="E39" s="1447" t="s">
        <v>1053</v>
      </c>
      <c r="F39" s="1447" t="s">
        <v>1054</v>
      </c>
      <c r="G39" s="1447" t="s">
        <v>1055</v>
      </c>
      <c r="H39" s="1447" t="s">
        <v>985</v>
      </c>
      <c r="I39" s="1447" t="s">
        <v>1056</v>
      </c>
      <c r="J39" s="1447" t="s">
        <v>1063</v>
      </c>
      <c r="K39" s="1447" t="s">
        <v>1064</v>
      </c>
      <c r="L39" s="1448" t="s">
        <v>113</v>
      </c>
    </row>
    <row r="40" spans="1:16" ht="13">
      <c r="A40" s="1432"/>
      <c r="B40" s="1415" t="s">
        <v>276</v>
      </c>
      <c r="C40" s="1415" t="s">
        <v>276</v>
      </c>
      <c r="D40" s="1415" t="s">
        <v>276</v>
      </c>
      <c r="E40" s="1415" t="s">
        <v>276</v>
      </c>
      <c r="F40" s="1415" t="s">
        <v>276</v>
      </c>
      <c r="G40" s="1415" t="s">
        <v>276</v>
      </c>
      <c r="H40" s="1415" t="s">
        <v>276</v>
      </c>
      <c r="I40" s="1415" t="s">
        <v>276</v>
      </c>
      <c r="J40" s="1415" t="s">
        <v>276</v>
      </c>
      <c r="K40" s="1415" t="s">
        <v>276</v>
      </c>
      <c r="L40" s="1429" t="s">
        <v>276</v>
      </c>
    </row>
    <row r="41" spans="1:16">
      <c r="A41" s="652" t="s">
        <v>989</v>
      </c>
      <c r="B41" s="729">
        <v>2337.6</v>
      </c>
      <c r="C41" s="729">
        <v>7170.9999999999982</v>
      </c>
      <c r="D41" s="729">
        <v>10517.1</v>
      </c>
      <c r="E41" s="729">
        <v>13622.300000000007</v>
      </c>
      <c r="F41" s="729">
        <v>37805.000000000007</v>
      </c>
      <c r="G41" s="729">
        <v>2041.6000000000001</v>
      </c>
      <c r="H41" s="729">
        <v>11486.199999999995</v>
      </c>
      <c r="I41" s="729">
        <v>1716.5169999999996</v>
      </c>
      <c r="J41" s="729">
        <v>16062.499999999996</v>
      </c>
      <c r="K41" s="729">
        <v>8059.4000000000005</v>
      </c>
      <c r="L41" s="729">
        <f>SUM(B41:K41)</f>
        <v>110819.21699999999</v>
      </c>
    </row>
    <row r="42" spans="1:16" ht="13.5">
      <c r="A42" s="652" t="s">
        <v>1066</v>
      </c>
      <c r="B42" s="729">
        <v>2564.1</v>
      </c>
      <c r="C42" s="729">
        <v>7206.2000000000007</v>
      </c>
      <c r="D42" s="729">
        <v>11482</v>
      </c>
      <c r="E42" s="729">
        <v>14300.30000000001</v>
      </c>
      <c r="F42" s="729">
        <v>41215.400000000009</v>
      </c>
      <c r="G42" s="729">
        <v>2084.7000000000003</v>
      </c>
      <c r="H42" s="729">
        <v>11199.399999999996</v>
      </c>
      <c r="I42" s="729">
        <v>1527.9169999999992</v>
      </c>
      <c r="J42" s="729">
        <v>17500.499999999993</v>
      </c>
      <c r="K42" s="729">
        <v>7039.9000000000015</v>
      </c>
      <c r="L42" s="729">
        <f t="shared" ref="L42:L43" si="8">SUM(B42:K42)</f>
        <v>116120.41700000002</v>
      </c>
    </row>
    <row r="43" spans="1:16" ht="13.5">
      <c r="A43" s="589" t="s">
        <v>1067</v>
      </c>
      <c r="B43" s="731">
        <v>2704.9</v>
      </c>
      <c r="C43" s="731">
        <v>7318.5999999999995</v>
      </c>
      <c r="D43" s="731">
        <v>12232.100000000002</v>
      </c>
      <c r="E43" s="731">
        <v>15218.300000000014</v>
      </c>
      <c r="F43" s="731">
        <v>40391.300000000003</v>
      </c>
      <c r="G43" s="731">
        <v>2137.6000000000004</v>
      </c>
      <c r="H43" s="731">
        <v>10054.599999999997</v>
      </c>
      <c r="I43" s="731">
        <v>1466.3</v>
      </c>
      <c r="J43" s="731">
        <v>20944.399999999991</v>
      </c>
      <c r="K43" s="731">
        <v>8003.9000000000024</v>
      </c>
      <c r="L43" s="731">
        <f t="shared" si="8"/>
        <v>120472.00000000001</v>
      </c>
    </row>
    <row r="44" spans="1:16">
      <c r="A44" s="742"/>
      <c r="B44" s="748"/>
      <c r="C44" s="748"/>
      <c r="D44" s="748"/>
      <c r="E44" s="748"/>
      <c r="F44" s="748"/>
      <c r="G44" s="748"/>
      <c r="H44" s="748"/>
      <c r="I44" s="748"/>
      <c r="J44" s="748"/>
      <c r="K44" s="748"/>
      <c r="L44" s="748"/>
    </row>
    <row r="45" spans="1:16" ht="37.5" customHeight="1">
      <c r="A45" s="1818" t="s">
        <v>1068</v>
      </c>
      <c r="B45" s="1818"/>
      <c r="C45" s="1818"/>
      <c r="D45" s="1818"/>
      <c r="E45" s="1818"/>
      <c r="F45" s="1818"/>
      <c r="G45" s="1818"/>
      <c r="H45" s="1818"/>
      <c r="I45" s="1818"/>
      <c r="J45" s="1818"/>
      <c r="K45" s="1818"/>
      <c r="L45" s="1818"/>
    </row>
    <row r="46" spans="1:16" ht="26.25" customHeight="1">
      <c r="A46" s="1818" t="s">
        <v>1069</v>
      </c>
      <c r="B46" s="1819"/>
      <c r="C46" s="1819"/>
      <c r="D46" s="1819"/>
      <c r="E46" s="1819"/>
      <c r="F46" s="1819"/>
      <c r="G46" s="1819"/>
      <c r="H46" s="1819"/>
      <c r="I46" s="1819"/>
      <c r="J46" s="1819"/>
      <c r="K46" s="1819"/>
      <c r="L46" s="1819"/>
    </row>
    <row r="47" spans="1:16" ht="25.5" customHeight="1">
      <c r="A47" s="1818" t="s">
        <v>1070</v>
      </c>
      <c r="B47" s="1818"/>
      <c r="C47" s="1818"/>
      <c r="D47" s="1818"/>
      <c r="E47" s="1818"/>
      <c r="F47" s="1818"/>
      <c r="G47" s="1818"/>
      <c r="H47" s="1818"/>
      <c r="I47" s="1818"/>
      <c r="J47" s="1818"/>
      <c r="K47" s="1818"/>
      <c r="L47" s="1818"/>
    </row>
    <row r="48" spans="1:16" ht="39" customHeight="1">
      <c r="A48" s="1821" t="s">
        <v>1071</v>
      </c>
      <c r="B48" s="1819"/>
      <c r="C48" s="1819"/>
      <c r="D48" s="1819"/>
      <c r="E48" s="1819"/>
      <c r="F48" s="1819"/>
      <c r="G48" s="1819"/>
      <c r="H48" s="1819"/>
      <c r="I48" s="1819"/>
      <c r="J48" s="1819"/>
      <c r="K48" s="1819"/>
      <c r="L48" s="1819"/>
      <c r="P48" s="576"/>
    </row>
    <row r="49" spans="1:12" ht="23.25" customHeight="1">
      <c r="A49" s="1818" t="s">
        <v>1072</v>
      </c>
      <c r="B49" s="1818"/>
      <c r="C49" s="1818"/>
      <c r="D49" s="1818"/>
      <c r="E49" s="1818"/>
      <c r="F49" s="1818"/>
      <c r="G49" s="1818"/>
      <c r="H49" s="1818"/>
      <c r="I49" s="1818"/>
      <c r="J49" s="1818"/>
      <c r="K49" s="1818"/>
      <c r="L49" s="1818"/>
    </row>
    <row r="50" spans="1:12">
      <c r="A50" s="1818" t="s">
        <v>1073</v>
      </c>
      <c r="B50" s="1818"/>
      <c r="C50" s="1818"/>
      <c r="D50" s="1818"/>
      <c r="E50" s="1818"/>
      <c r="F50" s="1818"/>
      <c r="G50" s="1818"/>
      <c r="H50" s="1818"/>
      <c r="I50" s="1818"/>
      <c r="J50" s="1818"/>
      <c r="K50" s="1818"/>
      <c r="L50" s="1818"/>
    </row>
    <row r="51" spans="1:12">
      <c r="A51" s="1818"/>
      <c r="B51" s="1819"/>
      <c r="C51" s="1819"/>
      <c r="D51" s="1819"/>
      <c r="E51" s="1819"/>
      <c r="F51" s="1819"/>
      <c r="G51" s="1819"/>
      <c r="H51" s="1819"/>
      <c r="I51" s="1819"/>
      <c r="J51" s="1819"/>
      <c r="K51" s="1819"/>
      <c r="L51" s="1819"/>
    </row>
    <row r="52" spans="1:12" ht="52">
      <c r="A52" s="1461"/>
      <c r="B52" s="1447" t="s">
        <v>1050</v>
      </c>
      <c r="C52" s="1447" t="s">
        <v>1051</v>
      </c>
      <c r="D52" s="1447" t="s">
        <v>1052</v>
      </c>
      <c r="E52" s="1447" t="s">
        <v>1053</v>
      </c>
      <c r="F52" s="1447" t="s">
        <v>1054</v>
      </c>
      <c r="G52" s="1447" t="s">
        <v>1055</v>
      </c>
      <c r="H52" s="1447" t="s">
        <v>985</v>
      </c>
      <c r="I52" s="1447" t="s">
        <v>1056</v>
      </c>
      <c r="J52" s="1447" t="s">
        <v>1063</v>
      </c>
      <c r="K52" s="1447" t="s">
        <v>1064</v>
      </c>
      <c r="L52" s="1448" t="s">
        <v>113</v>
      </c>
    </row>
    <row r="53" spans="1:12" ht="13">
      <c r="A53" s="1462" t="s">
        <v>1074</v>
      </c>
      <c r="B53" s="1415" t="s">
        <v>276</v>
      </c>
      <c r="C53" s="1415" t="s">
        <v>276</v>
      </c>
      <c r="D53" s="1415" t="s">
        <v>276</v>
      </c>
      <c r="E53" s="1415" t="s">
        <v>276</v>
      </c>
      <c r="F53" s="1415" t="s">
        <v>276</v>
      </c>
      <c r="G53" s="1415" t="s">
        <v>276</v>
      </c>
      <c r="H53" s="1415" t="s">
        <v>276</v>
      </c>
      <c r="I53" s="1415" t="s">
        <v>276</v>
      </c>
      <c r="J53" s="1415" t="s">
        <v>276</v>
      </c>
      <c r="K53" s="1415" t="s">
        <v>276</v>
      </c>
      <c r="L53" s="1429" t="s">
        <v>276</v>
      </c>
    </row>
    <row r="54" spans="1:12">
      <c r="A54" s="652" t="s">
        <v>1075</v>
      </c>
      <c r="B54" s="729">
        <v>748.69999999999993</v>
      </c>
      <c r="C54" s="729">
        <v>7185.5</v>
      </c>
      <c r="D54" s="729">
        <v>5851.2</v>
      </c>
      <c r="E54" s="729">
        <v>13720.1</v>
      </c>
      <c r="F54" s="729">
        <v>40391.300000000003</v>
      </c>
      <c r="G54" s="729">
        <v>1695.5</v>
      </c>
      <c r="H54" s="729">
        <v>6507.4000000000005</v>
      </c>
      <c r="I54" s="729">
        <v>981.7</v>
      </c>
      <c r="J54" s="729">
        <v>20944.400000000001</v>
      </c>
      <c r="K54" s="729">
        <v>8003.9</v>
      </c>
      <c r="L54" s="729">
        <f>SUM(B54:K54)</f>
        <v>106029.69999999998</v>
      </c>
    </row>
    <row r="55" spans="1:12">
      <c r="A55" s="652" t="s">
        <v>1076</v>
      </c>
      <c r="B55" s="729">
        <v>1887.3</v>
      </c>
      <c r="C55" s="729">
        <v>35.700000000000003</v>
      </c>
      <c r="D55" s="729">
        <v>5440.7</v>
      </c>
      <c r="E55" s="729">
        <v>138.19999999999999</v>
      </c>
      <c r="F55" s="729">
        <v>0</v>
      </c>
      <c r="G55" s="729">
        <v>0</v>
      </c>
      <c r="H55" s="729">
        <v>33.1</v>
      </c>
      <c r="I55" s="729">
        <v>0</v>
      </c>
      <c r="J55" s="729">
        <v>0</v>
      </c>
      <c r="K55" s="729">
        <v>0</v>
      </c>
      <c r="L55" s="729">
        <f t="shared" ref="L55:L57" si="9">SUM(B55:K55)</f>
        <v>7535</v>
      </c>
    </row>
    <row r="56" spans="1:12" ht="23">
      <c r="A56" s="652" t="s">
        <v>1077</v>
      </c>
      <c r="B56" s="729">
        <v>68.900000000000006</v>
      </c>
      <c r="C56" s="729">
        <v>97.4</v>
      </c>
      <c r="D56" s="729">
        <v>940.2</v>
      </c>
      <c r="E56" s="729">
        <v>1360</v>
      </c>
      <c r="F56" s="729">
        <v>0</v>
      </c>
      <c r="G56" s="729">
        <v>442.1</v>
      </c>
      <c r="H56" s="729">
        <v>3514.1</v>
      </c>
      <c r="I56" s="729">
        <v>484.6</v>
      </c>
      <c r="J56" s="729">
        <v>0</v>
      </c>
      <c r="K56" s="729">
        <v>0</v>
      </c>
      <c r="L56" s="729">
        <f t="shared" si="9"/>
        <v>6907.3</v>
      </c>
    </row>
    <row r="57" spans="1:12">
      <c r="A57" s="741" t="s">
        <v>866</v>
      </c>
      <c r="B57" s="731">
        <f>SUM(B54:B56)</f>
        <v>2704.9</v>
      </c>
      <c r="C57" s="731">
        <f t="shared" ref="C57:K57" si="10">SUM(C54:C56)</f>
        <v>7318.5999999999995</v>
      </c>
      <c r="D57" s="731">
        <f t="shared" si="10"/>
        <v>12232.1</v>
      </c>
      <c r="E57" s="731">
        <f t="shared" si="10"/>
        <v>15218.300000000001</v>
      </c>
      <c r="F57" s="731">
        <f t="shared" si="10"/>
        <v>40391.300000000003</v>
      </c>
      <c r="G57" s="731">
        <f t="shared" si="10"/>
        <v>2137.6</v>
      </c>
      <c r="H57" s="731">
        <f t="shared" si="10"/>
        <v>10054.6</v>
      </c>
      <c r="I57" s="731">
        <f t="shared" si="10"/>
        <v>1466.3000000000002</v>
      </c>
      <c r="J57" s="731">
        <f t="shared" si="10"/>
        <v>20944.400000000001</v>
      </c>
      <c r="K57" s="731">
        <f t="shared" si="10"/>
        <v>8003.9</v>
      </c>
      <c r="L57" s="731">
        <f t="shared" si="9"/>
        <v>120472.00000000003</v>
      </c>
    </row>
    <row r="58" spans="1:12">
      <c r="A58" s="749"/>
      <c r="B58" s="750"/>
      <c r="C58" s="750"/>
      <c r="D58" s="750"/>
      <c r="E58" s="750"/>
      <c r="F58" s="750"/>
      <c r="G58" s="750"/>
      <c r="H58" s="750"/>
      <c r="I58" s="750"/>
      <c r="J58" s="750"/>
      <c r="K58" s="750"/>
      <c r="L58" s="750"/>
    </row>
    <row r="59" spans="1:12" ht="52">
      <c r="A59" s="1461"/>
      <c r="B59" s="1447" t="s">
        <v>1050</v>
      </c>
      <c r="C59" s="1447" t="s">
        <v>1051</v>
      </c>
      <c r="D59" s="1447" t="s">
        <v>1052</v>
      </c>
      <c r="E59" s="1447" t="s">
        <v>1053</v>
      </c>
      <c r="F59" s="1447" t="s">
        <v>1054</v>
      </c>
      <c r="G59" s="1447" t="s">
        <v>1055</v>
      </c>
      <c r="H59" s="1447" t="s">
        <v>985</v>
      </c>
      <c r="I59" s="1447" t="s">
        <v>1056</v>
      </c>
      <c r="J59" s="1447" t="s">
        <v>1063</v>
      </c>
      <c r="K59" s="1447" t="s">
        <v>1064</v>
      </c>
      <c r="L59" s="1448" t="s">
        <v>113</v>
      </c>
    </row>
    <row r="60" spans="1:12" ht="13">
      <c r="A60" s="1462" t="s">
        <v>1078</v>
      </c>
      <c r="B60" s="1415" t="s">
        <v>276</v>
      </c>
      <c r="C60" s="1415" t="s">
        <v>276</v>
      </c>
      <c r="D60" s="1415" t="s">
        <v>276</v>
      </c>
      <c r="E60" s="1415" t="s">
        <v>276</v>
      </c>
      <c r="F60" s="1415" t="s">
        <v>276</v>
      </c>
      <c r="G60" s="1415" t="s">
        <v>276</v>
      </c>
      <c r="H60" s="1415" t="s">
        <v>276</v>
      </c>
      <c r="I60" s="1415" t="s">
        <v>276</v>
      </c>
      <c r="J60" s="1415" t="s">
        <v>276</v>
      </c>
      <c r="K60" s="1415" t="s">
        <v>276</v>
      </c>
      <c r="L60" s="1429" t="s">
        <v>276</v>
      </c>
    </row>
    <row r="61" spans="1:12">
      <c r="A61" s="718" t="s">
        <v>567</v>
      </c>
      <c r="B61" s="729">
        <v>2665</v>
      </c>
      <c r="C61" s="729">
        <v>7271.5999999999995</v>
      </c>
      <c r="D61" s="729">
        <v>12149.400000000001</v>
      </c>
      <c r="E61" s="729">
        <v>14969.3</v>
      </c>
      <c r="F61" s="729">
        <v>40391.300000000003</v>
      </c>
      <c r="G61" s="729">
        <v>1894.9</v>
      </c>
      <c r="H61" s="729">
        <v>10043.800000000001</v>
      </c>
      <c r="I61" s="729">
        <v>1465.2</v>
      </c>
      <c r="J61" s="729">
        <v>20944.400000000001</v>
      </c>
      <c r="K61" s="729">
        <v>7998.9</v>
      </c>
      <c r="L61" s="729">
        <f>SUM(B61:K61)</f>
        <v>119793.79999999999</v>
      </c>
    </row>
    <row r="62" spans="1:12">
      <c r="A62" s="718" t="s">
        <v>1079</v>
      </c>
      <c r="B62" s="729">
        <v>39.9</v>
      </c>
      <c r="C62" s="729">
        <v>47</v>
      </c>
      <c r="D62" s="729">
        <v>82.7</v>
      </c>
      <c r="E62" s="729">
        <v>249</v>
      </c>
      <c r="F62" s="729">
        <v>0</v>
      </c>
      <c r="G62" s="729">
        <v>242.70000000000002</v>
      </c>
      <c r="H62" s="729">
        <v>10.8</v>
      </c>
      <c r="I62" s="729">
        <v>1.0999999999999996</v>
      </c>
      <c r="J62" s="729">
        <v>0</v>
      </c>
      <c r="K62" s="729">
        <v>5.0000000000000009</v>
      </c>
      <c r="L62" s="729">
        <f t="shared" ref="L62:L63" si="11">SUM(B62:K62)</f>
        <v>678.2</v>
      </c>
    </row>
    <row r="63" spans="1:12">
      <c r="A63" s="710" t="s">
        <v>113</v>
      </c>
      <c r="B63" s="731">
        <f>SUM(B61:B62)</f>
        <v>2704.9</v>
      </c>
      <c r="C63" s="731">
        <f t="shared" ref="C63:K63" si="12">SUM(C61:C62)</f>
        <v>7318.5999999999995</v>
      </c>
      <c r="D63" s="731">
        <f t="shared" si="12"/>
        <v>12232.100000000002</v>
      </c>
      <c r="E63" s="731">
        <f t="shared" si="12"/>
        <v>15218.3</v>
      </c>
      <c r="F63" s="731">
        <f t="shared" si="12"/>
        <v>40391.300000000003</v>
      </c>
      <c r="G63" s="731">
        <f t="shared" si="12"/>
        <v>2137.6</v>
      </c>
      <c r="H63" s="731">
        <f t="shared" si="12"/>
        <v>10054.6</v>
      </c>
      <c r="I63" s="731">
        <f t="shared" si="12"/>
        <v>1466.3</v>
      </c>
      <c r="J63" s="731">
        <f t="shared" si="12"/>
        <v>20944.400000000001</v>
      </c>
      <c r="K63" s="731">
        <f t="shared" si="12"/>
        <v>8003.9</v>
      </c>
      <c r="L63" s="731">
        <f t="shared" si="11"/>
        <v>120472.00000000003</v>
      </c>
    </row>
  </sheetData>
  <mergeCells count="8">
    <mergeCell ref="A50:L50"/>
    <mergeCell ref="A51:L51"/>
    <mergeCell ref="O1:T1"/>
    <mergeCell ref="A45:L45"/>
    <mergeCell ref="A46:L46"/>
    <mergeCell ref="A47:L47"/>
    <mergeCell ref="A48:L48"/>
    <mergeCell ref="A49:L49"/>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417B0-890C-44B5-946C-28DDE1D40E31}">
  <sheetPr>
    <pageSetUpPr fitToPage="1"/>
  </sheetPr>
  <dimension ref="A1:Q23"/>
  <sheetViews>
    <sheetView workbookViewId="0">
      <selection activeCell="F21" sqref="F21"/>
    </sheetView>
  </sheetViews>
  <sheetFormatPr defaultColWidth="8.7265625" defaultRowHeight="12.5"/>
  <cols>
    <col min="1" max="1" width="41.453125" style="550" customWidth="1"/>
    <col min="2" max="5" width="11.7265625" style="579" customWidth="1"/>
    <col min="6" max="16384" width="8.7265625" style="550"/>
  </cols>
  <sheetData>
    <row r="1" spans="1:17" ht="18">
      <c r="A1" s="1784" t="s">
        <v>1080</v>
      </c>
      <c r="B1" s="1784"/>
      <c r="C1" s="1784"/>
      <c r="D1" s="1784"/>
      <c r="E1" s="1784"/>
      <c r="L1" s="700"/>
      <c r="M1" s="700"/>
      <c r="N1" s="700"/>
      <c r="O1" s="700"/>
      <c r="P1" s="700"/>
      <c r="Q1" s="700"/>
    </row>
    <row r="2" spans="1:17">
      <c r="L2" s="700"/>
      <c r="M2" s="700"/>
      <c r="N2" s="700"/>
      <c r="O2" s="700"/>
      <c r="P2" s="700"/>
      <c r="Q2" s="700"/>
    </row>
    <row r="3" spans="1:17">
      <c r="L3" s="700"/>
      <c r="M3" s="700"/>
      <c r="N3" s="700"/>
      <c r="O3" s="700"/>
      <c r="P3" s="700"/>
      <c r="Q3" s="700"/>
    </row>
    <row r="4" spans="1:17" ht="13">
      <c r="A4" s="1464"/>
      <c r="B4" s="1822" t="s">
        <v>780</v>
      </c>
      <c r="C4" s="1823"/>
      <c r="D4" s="1824" t="s">
        <v>781</v>
      </c>
      <c r="E4" s="1825"/>
    </row>
    <row r="5" spans="1:17" s="751" customFormat="1" ht="42" customHeight="1">
      <c r="A5" s="1465"/>
      <c r="B5" s="1466" t="s">
        <v>249</v>
      </c>
      <c r="C5" s="1467" t="s">
        <v>250</v>
      </c>
      <c r="D5" s="1468" t="s">
        <v>249</v>
      </c>
      <c r="E5" s="1469" t="s">
        <v>250</v>
      </c>
      <c r="L5" s="752"/>
    </row>
    <row r="6" spans="1:17" ht="13">
      <c r="A6" s="1470" t="s">
        <v>1081</v>
      </c>
      <c r="B6" s="1463" t="s">
        <v>276</v>
      </c>
      <c r="C6" s="1463" t="s">
        <v>276</v>
      </c>
      <c r="D6" s="1471" t="s">
        <v>276</v>
      </c>
      <c r="E6" s="1472" t="s">
        <v>276</v>
      </c>
    </row>
    <row r="7" spans="1:17" ht="13">
      <c r="A7" s="753" t="s">
        <v>1082</v>
      </c>
      <c r="B7" s="584"/>
      <c r="C7" s="584"/>
      <c r="D7" s="584"/>
      <c r="E7" s="584"/>
    </row>
    <row r="8" spans="1:17">
      <c r="A8" s="754" t="s">
        <v>1083</v>
      </c>
      <c r="B8" s="653">
        <v>13.3</v>
      </c>
      <c r="C8" s="653">
        <v>13.3</v>
      </c>
      <c r="D8" s="654">
        <v>13.3</v>
      </c>
      <c r="E8" s="654">
        <v>13.3</v>
      </c>
    </row>
    <row r="9" spans="1:17">
      <c r="A9" s="755" t="s">
        <v>1084</v>
      </c>
      <c r="B9" s="656">
        <f>SUM(B8)</f>
        <v>13.3</v>
      </c>
      <c r="C9" s="656">
        <f t="shared" ref="C9:E9" si="0">SUM(C8)</f>
        <v>13.3</v>
      </c>
      <c r="D9" s="657">
        <f t="shared" si="0"/>
        <v>13.3</v>
      </c>
      <c r="E9" s="657">
        <f t="shared" si="0"/>
        <v>13.3</v>
      </c>
    </row>
    <row r="10" spans="1:17" ht="13">
      <c r="A10" s="753" t="s">
        <v>1085</v>
      </c>
      <c r="B10" s="653"/>
      <c r="C10" s="653"/>
      <c r="D10" s="654"/>
      <c r="E10" s="654"/>
    </row>
    <row r="11" spans="1:17">
      <c r="A11" s="754" t="s">
        <v>1086</v>
      </c>
      <c r="B11" s="653">
        <v>22.3</v>
      </c>
      <c r="C11" s="653">
        <v>22.3</v>
      </c>
      <c r="D11" s="654">
        <v>389.1</v>
      </c>
      <c r="E11" s="654">
        <v>389.1</v>
      </c>
      <c r="H11" s="699"/>
    </row>
    <row r="12" spans="1:17">
      <c r="A12" s="754" t="s">
        <v>1087</v>
      </c>
      <c r="B12" s="653">
        <v>15.7</v>
      </c>
      <c r="C12" s="653">
        <v>15.7</v>
      </c>
      <c r="D12" s="654">
        <v>0</v>
      </c>
      <c r="E12" s="654">
        <v>0</v>
      </c>
    </row>
    <row r="13" spans="1:17">
      <c r="A13" s="754" t="s">
        <v>1088</v>
      </c>
      <c r="B13" s="653">
        <v>1.4</v>
      </c>
      <c r="C13" s="653">
        <v>1.4</v>
      </c>
      <c r="D13" s="654">
        <v>1.7</v>
      </c>
      <c r="E13" s="654">
        <v>1.7</v>
      </c>
    </row>
    <row r="14" spans="1:17">
      <c r="A14" s="754" t="s">
        <v>1089</v>
      </c>
      <c r="B14" s="653">
        <v>5.5</v>
      </c>
      <c r="C14" s="653">
        <v>5.5</v>
      </c>
      <c r="D14" s="654">
        <v>6.8</v>
      </c>
      <c r="E14" s="654">
        <v>6.8</v>
      </c>
    </row>
    <row r="15" spans="1:17" ht="25.5" customHeight="1">
      <c r="A15" s="756" t="s">
        <v>1090</v>
      </c>
      <c r="B15" s="653">
        <v>0</v>
      </c>
      <c r="C15" s="653">
        <v>33.6</v>
      </c>
      <c r="D15" s="654">
        <v>0</v>
      </c>
      <c r="E15" s="654">
        <v>34</v>
      </c>
    </row>
    <row r="16" spans="1:17">
      <c r="A16" s="755" t="s">
        <v>1091</v>
      </c>
      <c r="B16" s="656">
        <f>SUM(B11:B15)</f>
        <v>44.9</v>
      </c>
      <c r="C16" s="656">
        <f t="shared" ref="C16:E16" si="1">SUM(C11:C15)</f>
        <v>78.5</v>
      </c>
      <c r="D16" s="657">
        <f t="shared" si="1"/>
        <v>397.6</v>
      </c>
      <c r="E16" s="657">
        <f t="shared" si="1"/>
        <v>431.6</v>
      </c>
    </row>
    <row r="17" spans="1:5" ht="13">
      <c r="A17" s="1464"/>
      <c r="B17" s="1822" t="s">
        <v>780</v>
      </c>
      <c r="C17" s="1826"/>
      <c r="D17" s="1824" t="s">
        <v>781</v>
      </c>
      <c r="E17" s="1825"/>
    </row>
    <row r="18" spans="1:5" ht="39">
      <c r="A18" s="1465"/>
      <c r="B18" s="1466" t="s">
        <v>249</v>
      </c>
      <c r="C18" s="1473" t="s">
        <v>250</v>
      </c>
      <c r="D18" s="1468" t="s">
        <v>249</v>
      </c>
      <c r="E18" s="1469" t="s">
        <v>250</v>
      </c>
    </row>
    <row r="19" spans="1:5" ht="13">
      <c r="A19" s="1470" t="s">
        <v>1092</v>
      </c>
      <c r="B19" s="1463" t="s">
        <v>276</v>
      </c>
      <c r="C19" s="1474" t="s">
        <v>276</v>
      </c>
      <c r="D19" s="1471" t="s">
        <v>276</v>
      </c>
      <c r="E19" s="1472" t="s">
        <v>276</v>
      </c>
    </row>
    <row r="20" spans="1:5" ht="13">
      <c r="A20" s="753" t="s">
        <v>1085</v>
      </c>
      <c r="B20" s="653"/>
      <c r="C20" s="653"/>
      <c r="D20" s="653"/>
      <c r="E20" s="653"/>
    </row>
    <row r="21" spans="1:5">
      <c r="A21" s="754" t="s">
        <v>1086</v>
      </c>
      <c r="B21" s="653">
        <v>492.4</v>
      </c>
      <c r="C21" s="653">
        <v>492.4</v>
      </c>
      <c r="D21" s="654">
        <v>80.3</v>
      </c>
      <c r="E21" s="654">
        <v>80.3</v>
      </c>
    </row>
    <row r="22" spans="1:5">
      <c r="A22" s="754" t="s">
        <v>1087</v>
      </c>
      <c r="B22" s="653">
        <v>23</v>
      </c>
      <c r="C22" s="653">
        <v>23</v>
      </c>
      <c r="D22" s="654">
        <v>215.2</v>
      </c>
      <c r="E22" s="654">
        <v>215.2</v>
      </c>
    </row>
    <row r="23" spans="1:5">
      <c r="A23" s="755" t="s">
        <v>1093</v>
      </c>
      <c r="B23" s="656">
        <f>SUM(B21:B22)</f>
        <v>515.4</v>
      </c>
      <c r="C23" s="656">
        <f t="shared" ref="C23:E23" si="2">SUM(C21:C22)</f>
        <v>515.4</v>
      </c>
      <c r="D23" s="657">
        <f t="shared" si="2"/>
        <v>295.5</v>
      </c>
      <c r="E23" s="657">
        <f t="shared" si="2"/>
        <v>295.5</v>
      </c>
    </row>
  </sheetData>
  <mergeCells count="5">
    <mergeCell ref="A1:E1"/>
    <mergeCell ref="B4:C4"/>
    <mergeCell ref="D4:E4"/>
    <mergeCell ref="B17:C17"/>
    <mergeCell ref="D17:E17"/>
  </mergeCells>
  <pageMargins left="0.7" right="0.7" top="0.75" bottom="0.75" header="0.3" footer="0.3"/>
  <pageSetup paperSize="9" scale="85" fitToHeight="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7B0A7-822F-4972-BA32-DD9DDBBB0CB3}">
  <dimension ref="A1:S94"/>
  <sheetViews>
    <sheetView workbookViewId="0">
      <selection activeCell="F21" sqref="F21"/>
    </sheetView>
  </sheetViews>
  <sheetFormatPr defaultColWidth="9.1796875" defaultRowHeight="12.5"/>
  <cols>
    <col min="1" max="1" width="39.7265625" style="757" customWidth="1"/>
    <col min="2" max="2" width="14.7265625" style="757" customWidth="1"/>
    <col min="3" max="5" width="9.1796875" style="757"/>
    <col min="6" max="6" width="12" style="757" customWidth="1"/>
    <col min="7" max="16384" width="9.1796875" style="757"/>
  </cols>
  <sheetData>
    <row r="1" spans="1:19" ht="18" customHeight="1">
      <c r="A1" s="1835" t="s">
        <v>1094</v>
      </c>
      <c r="B1" s="1835"/>
      <c r="C1" s="1835"/>
      <c r="D1" s="1835"/>
      <c r="E1" s="1835"/>
      <c r="N1" s="700"/>
      <c r="O1" s="700"/>
      <c r="P1" s="700"/>
      <c r="Q1" s="700"/>
      <c r="R1" s="700"/>
      <c r="S1" s="700"/>
    </row>
    <row r="2" spans="1:19" ht="18" customHeight="1">
      <c r="A2" s="758"/>
      <c r="B2" s="758"/>
      <c r="C2" s="758"/>
      <c r="D2" s="758"/>
      <c r="E2" s="758"/>
      <c r="N2" s="700"/>
      <c r="O2" s="700"/>
      <c r="P2" s="700"/>
      <c r="Q2" s="700"/>
      <c r="R2" s="700"/>
      <c r="S2" s="700"/>
    </row>
    <row r="3" spans="1:19" ht="15.5">
      <c r="A3" s="1836" t="s">
        <v>1095</v>
      </c>
      <c r="B3" s="1837"/>
      <c r="C3" s="1837"/>
      <c r="D3" s="1837"/>
      <c r="E3" s="1837"/>
      <c r="F3" s="1838"/>
      <c r="N3" s="700"/>
      <c r="O3" s="700"/>
      <c r="P3" s="700"/>
      <c r="Q3" s="700"/>
      <c r="R3" s="700"/>
      <c r="S3" s="700"/>
    </row>
    <row r="4" spans="1:19" ht="12.75" customHeight="1">
      <c r="A4" s="1475" t="s">
        <v>1096</v>
      </c>
      <c r="B4" s="1839" t="s">
        <v>1097</v>
      </c>
      <c r="C4" s="1839"/>
      <c r="D4" s="1839"/>
      <c r="E4" s="1839"/>
      <c r="F4" s="1840"/>
      <c r="H4" s="760"/>
      <c r="I4" s="760"/>
      <c r="J4" s="760"/>
      <c r="K4" s="760"/>
      <c r="L4" s="760"/>
      <c r="M4" s="760"/>
    </row>
    <row r="5" spans="1:19" ht="12.75" customHeight="1">
      <c r="A5" s="756" t="s">
        <v>1098</v>
      </c>
      <c r="B5" s="1828" t="s">
        <v>1099</v>
      </c>
      <c r="C5" s="1829"/>
      <c r="D5" s="1829"/>
      <c r="E5" s="1829"/>
      <c r="F5" s="1829"/>
    </row>
    <row r="6" spans="1:19" ht="26.25" customHeight="1">
      <c r="A6" s="756" t="s">
        <v>1100</v>
      </c>
      <c r="B6" s="1828" t="s">
        <v>1101</v>
      </c>
      <c r="C6" s="1829"/>
      <c r="D6" s="1829"/>
      <c r="E6" s="1829"/>
      <c r="F6" s="1829"/>
    </row>
    <row r="7" spans="1:19" ht="24.75" customHeight="1">
      <c r="A7" s="756" t="s">
        <v>1102</v>
      </c>
      <c r="B7" s="1828" t="s">
        <v>1103</v>
      </c>
      <c r="C7" s="1829"/>
      <c r="D7" s="1829"/>
      <c r="E7" s="1829"/>
      <c r="F7" s="1829"/>
    </row>
    <row r="8" spans="1:19" ht="29.25" customHeight="1">
      <c r="A8" s="761" t="s">
        <v>1104</v>
      </c>
      <c r="B8" s="1828" t="s">
        <v>1105</v>
      </c>
      <c r="C8" s="1829"/>
      <c r="D8" s="1829"/>
      <c r="E8" s="1829"/>
      <c r="F8" s="1829"/>
    </row>
    <row r="9" spans="1:19" ht="38.25" customHeight="1">
      <c r="A9" s="1830" t="s">
        <v>1106</v>
      </c>
      <c r="B9" s="1831"/>
      <c r="C9" s="1831"/>
      <c r="D9" s="1831"/>
      <c r="E9" s="1831"/>
      <c r="F9" s="1832"/>
    </row>
    <row r="10" spans="1:19" ht="12.75" customHeight="1">
      <c r="A10" s="762"/>
      <c r="B10" s="763"/>
      <c r="C10" s="763"/>
      <c r="D10" s="763"/>
      <c r="E10" s="763"/>
      <c r="F10" s="763"/>
    </row>
    <row r="11" spans="1:19" ht="15.5">
      <c r="A11" s="1833" t="s">
        <v>1107</v>
      </c>
      <c r="B11" s="1833"/>
      <c r="C11" s="1833"/>
      <c r="D11" s="1833"/>
      <c r="E11" s="1833"/>
      <c r="F11" s="1833"/>
    </row>
    <row r="12" spans="1:19" ht="13">
      <c r="A12" s="759" t="s">
        <v>1108</v>
      </c>
      <c r="B12" s="1834" t="s">
        <v>1097</v>
      </c>
      <c r="C12" s="1834"/>
      <c r="D12" s="1834"/>
      <c r="E12" s="1834"/>
      <c r="F12" s="1834"/>
    </row>
    <row r="13" spans="1:19" ht="25.5" customHeight="1">
      <c r="A13" s="764" t="s">
        <v>328</v>
      </c>
      <c r="B13" s="1828" t="s">
        <v>1109</v>
      </c>
      <c r="C13" s="1828"/>
      <c r="D13" s="1828"/>
      <c r="E13" s="1828"/>
      <c r="F13" s="1828"/>
    </row>
    <row r="14" spans="1:19" ht="12.75" customHeight="1">
      <c r="A14" s="762"/>
      <c r="B14" s="765"/>
      <c r="C14" s="766"/>
      <c r="D14" s="766"/>
      <c r="E14" s="766"/>
      <c r="F14" s="766"/>
    </row>
    <row r="15" spans="1:19" ht="12.75" customHeight="1">
      <c r="A15" s="767"/>
      <c r="B15" s="768"/>
    </row>
    <row r="16" spans="1:19" ht="20.25" customHeight="1">
      <c r="A16" s="1827">
        <v>7.8</v>
      </c>
      <c r="B16" s="1827"/>
      <c r="C16" s="1827"/>
      <c r="D16" s="1827"/>
      <c r="E16" s="1827"/>
    </row>
    <row r="17" spans="1:5" ht="12.75" customHeight="1">
      <c r="A17" s="1476" t="s">
        <v>1110</v>
      </c>
      <c r="B17" s="1477" t="s">
        <v>1111</v>
      </c>
    </row>
    <row r="18" spans="1:5">
      <c r="A18" s="769" t="s">
        <v>1112</v>
      </c>
      <c r="B18" s="770" t="s">
        <v>1113</v>
      </c>
    </row>
    <row r="19" spans="1:5">
      <c r="A19" s="769" t="s">
        <v>1114</v>
      </c>
      <c r="B19" s="770" t="s">
        <v>1115</v>
      </c>
    </row>
    <row r="20" spans="1:5">
      <c r="A20" s="769" t="s">
        <v>1116</v>
      </c>
      <c r="B20" s="770" t="s">
        <v>1117</v>
      </c>
    </row>
    <row r="21" spans="1:5">
      <c r="A21" s="769" t="s">
        <v>1118</v>
      </c>
      <c r="B21" s="770" t="s">
        <v>1119</v>
      </c>
    </row>
    <row r="22" spans="1:5">
      <c r="A22" s="769" t="s">
        <v>1120</v>
      </c>
      <c r="B22" s="770" t="s">
        <v>1121</v>
      </c>
    </row>
    <row r="23" spans="1:5">
      <c r="A23" s="769" t="s">
        <v>1122</v>
      </c>
      <c r="B23" s="770" t="s">
        <v>1123</v>
      </c>
    </row>
    <row r="24" spans="1:5">
      <c r="A24" s="769" t="s">
        <v>1124</v>
      </c>
      <c r="B24" s="770" t="s">
        <v>1125</v>
      </c>
    </row>
    <row r="25" spans="1:5">
      <c r="A25" s="769" t="s">
        <v>1126</v>
      </c>
      <c r="B25" s="771" t="s">
        <v>1127</v>
      </c>
      <c r="D25" s="772"/>
    </row>
    <row r="27" spans="1:5" ht="34.5" customHeight="1">
      <c r="A27" s="1827">
        <v>7.9</v>
      </c>
      <c r="B27" s="1827"/>
      <c r="C27" s="1827"/>
      <c r="D27" s="1827"/>
      <c r="E27" s="1827"/>
    </row>
    <row r="28" spans="1:5" ht="26">
      <c r="A28" s="1476" t="s">
        <v>1128</v>
      </c>
      <c r="B28" s="1478" t="s">
        <v>1111</v>
      </c>
      <c r="C28" s="1477" t="s">
        <v>1129</v>
      </c>
    </row>
    <row r="29" spans="1:5">
      <c r="A29" s="773" t="s">
        <v>1130</v>
      </c>
      <c r="B29" s="774" t="s">
        <v>1131</v>
      </c>
      <c r="C29" s="775">
        <v>688</v>
      </c>
    </row>
    <row r="30" spans="1:5">
      <c r="A30" s="773" t="s">
        <v>1132</v>
      </c>
      <c r="B30" s="774" t="s">
        <v>1133</v>
      </c>
      <c r="C30" s="775">
        <v>55040</v>
      </c>
    </row>
    <row r="94" spans="2:3">
      <c r="B94" s="776"/>
      <c r="C94" s="776"/>
    </row>
  </sheetData>
  <mergeCells count="13">
    <mergeCell ref="B7:F7"/>
    <mergeCell ref="A1:E1"/>
    <mergeCell ref="A3:F3"/>
    <mergeCell ref="B4:F4"/>
    <mergeCell ref="B5:F5"/>
    <mergeCell ref="B6:F6"/>
    <mergeCell ref="A27:E27"/>
    <mergeCell ref="B8:F8"/>
    <mergeCell ref="A9:F9"/>
    <mergeCell ref="A11:F11"/>
    <mergeCell ref="B12:F12"/>
    <mergeCell ref="B13:F13"/>
    <mergeCell ref="A16:E16"/>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A25F7-7C7F-45DB-99FB-68E51BFEC5F8}">
  <dimension ref="A1:E17"/>
  <sheetViews>
    <sheetView workbookViewId="0">
      <selection activeCell="F21" sqref="F21"/>
    </sheetView>
  </sheetViews>
  <sheetFormatPr defaultColWidth="8.7265625" defaultRowHeight="12.5"/>
  <cols>
    <col min="1" max="1" width="22.26953125" style="550" customWidth="1"/>
    <col min="2" max="3" width="11.7265625" style="579" customWidth="1"/>
    <col min="4" max="16384" width="8.7265625" style="550"/>
  </cols>
  <sheetData>
    <row r="1" spans="1:5" ht="18">
      <c r="A1" s="1835" t="s">
        <v>1134</v>
      </c>
      <c r="B1" s="1835"/>
      <c r="C1" s="1835"/>
      <c r="D1" s="1835"/>
      <c r="E1" s="1835"/>
    </row>
    <row r="2" spans="1:5">
      <c r="A2" s="777"/>
      <c r="B2" s="723"/>
      <c r="C2" s="723"/>
    </row>
    <row r="3" spans="1:5" ht="38">
      <c r="A3" s="1479"/>
      <c r="B3" s="1480" t="s">
        <v>780</v>
      </c>
      <c r="C3" s="1481" t="s">
        <v>1135</v>
      </c>
    </row>
    <row r="4" spans="1:5" ht="13">
      <c r="A4" s="1437"/>
      <c r="B4" s="1413" t="s">
        <v>276</v>
      </c>
      <c r="C4" s="1420" t="s">
        <v>276</v>
      </c>
    </row>
    <row r="5" spans="1:5">
      <c r="A5" s="551" t="s">
        <v>1136</v>
      </c>
      <c r="B5" s="778">
        <v>906.4</v>
      </c>
      <c r="C5" s="779">
        <v>926.6</v>
      </c>
    </row>
    <row r="6" spans="1:5">
      <c r="A6" s="551" t="s">
        <v>1137</v>
      </c>
      <c r="B6" s="778">
        <v>146</v>
      </c>
      <c r="C6" s="779">
        <v>171.9</v>
      </c>
    </row>
    <row r="7" spans="1:5">
      <c r="A7" s="551" t="s">
        <v>1138</v>
      </c>
      <c r="B7" s="778">
        <v>2311.9</v>
      </c>
      <c r="C7" s="779">
        <v>2283.9</v>
      </c>
    </row>
    <row r="8" spans="1:5">
      <c r="A8" s="551" t="s">
        <v>1139</v>
      </c>
      <c r="B8" s="778">
        <v>164.6</v>
      </c>
      <c r="C8" s="779">
        <v>150.30000000000001</v>
      </c>
    </row>
    <row r="9" spans="1:5" ht="12.75" customHeight="1">
      <c r="A9" s="551" t="s">
        <v>1140</v>
      </c>
      <c r="B9" s="778">
        <v>56.6</v>
      </c>
      <c r="C9" s="779">
        <v>32.6</v>
      </c>
    </row>
    <row r="10" spans="1:5">
      <c r="A10" s="551" t="s">
        <v>1141</v>
      </c>
      <c r="B10" s="778">
        <v>154</v>
      </c>
      <c r="C10" s="779">
        <v>209.1</v>
      </c>
    </row>
    <row r="11" spans="1:5">
      <c r="A11" s="551" t="s">
        <v>1142</v>
      </c>
      <c r="B11" s="778">
        <v>0.1</v>
      </c>
      <c r="C11" s="779">
        <v>0.3</v>
      </c>
    </row>
    <row r="12" spans="1:5" ht="25.5" customHeight="1">
      <c r="A12" s="780" t="s">
        <v>1143</v>
      </c>
      <c r="B12" s="781">
        <f>SUM(B5:B11)</f>
        <v>3739.6</v>
      </c>
      <c r="C12" s="782">
        <f>SUM(C5:C11)</f>
        <v>3774.7000000000003</v>
      </c>
    </row>
    <row r="13" spans="1:5">
      <c r="A13" s="551" t="s">
        <v>1144</v>
      </c>
      <c r="B13" s="778">
        <v>8.1999999999999993</v>
      </c>
      <c r="C13" s="779">
        <v>8.1999999999999993</v>
      </c>
    </row>
    <row r="14" spans="1:5">
      <c r="A14" s="655" t="s">
        <v>1145</v>
      </c>
      <c r="B14" s="781">
        <f>SUM(B12:B13)</f>
        <v>3747.7999999999997</v>
      </c>
      <c r="C14" s="782">
        <f>SUM(C12:C13)</f>
        <v>3782.9</v>
      </c>
    </row>
    <row r="15" spans="1:5">
      <c r="A15" s="712"/>
      <c r="B15" s="783"/>
      <c r="C15" s="783"/>
    </row>
    <row r="16" spans="1:5">
      <c r="A16" s="777"/>
      <c r="B16" s="723"/>
      <c r="C16" s="723"/>
    </row>
    <row r="17" spans="1:3">
      <c r="A17" s="777"/>
      <c r="B17" s="723"/>
      <c r="C17" s="723"/>
    </row>
  </sheetData>
  <mergeCells count="1">
    <mergeCell ref="A1:E1"/>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BCE22-C22B-45B5-A9F6-B2C7E8921E89}">
  <dimension ref="A1:E23"/>
  <sheetViews>
    <sheetView workbookViewId="0">
      <selection activeCell="F21" sqref="F21"/>
    </sheetView>
  </sheetViews>
  <sheetFormatPr defaultColWidth="30.1796875" defaultRowHeight="12.5"/>
  <cols>
    <col min="1" max="1" width="22" style="668" customWidth="1"/>
    <col min="2" max="5" width="13.7265625" style="550" customWidth="1"/>
    <col min="6" max="16384" width="30.1796875" style="550"/>
  </cols>
  <sheetData>
    <row r="1" spans="1:5" ht="26.25" customHeight="1">
      <c r="A1" s="1841" t="s">
        <v>1146</v>
      </c>
      <c r="B1" s="1841"/>
      <c r="C1" s="1841"/>
      <c r="D1" s="1841"/>
      <c r="E1" s="1841"/>
    </row>
    <row r="2" spans="1:5" ht="12.75" customHeight="1">
      <c r="B2" s="725"/>
      <c r="C2" s="784"/>
      <c r="D2" s="784"/>
      <c r="E2" s="784"/>
    </row>
    <row r="3" spans="1:5" s="668" customFormat="1" ht="30" customHeight="1">
      <c r="A3" s="1416"/>
      <c r="B3" s="1842" t="s">
        <v>780</v>
      </c>
      <c r="C3" s="1843"/>
      <c r="D3" s="1844" t="s">
        <v>781</v>
      </c>
      <c r="E3" s="1845"/>
    </row>
    <row r="4" spans="1:5" s="668" customFormat="1" ht="39">
      <c r="A4" s="1433"/>
      <c r="B4" s="1434" t="s">
        <v>249</v>
      </c>
      <c r="C4" s="1434" t="s">
        <v>250</v>
      </c>
      <c r="D4" s="1435" t="s">
        <v>249</v>
      </c>
      <c r="E4" s="1436" t="s">
        <v>250</v>
      </c>
    </row>
    <row r="5" spans="1:5" ht="12.75" customHeight="1">
      <c r="A5" s="1437"/>
      <c r="B5" s="1415" t="s">
        <v>276</v>
      </c>
      <c r="C5" s="1415" t="s">
        <v>276</v>
      </c>
      <c r="D5" s="1482" t="s">
        <v>276</v>
      </c>
      <c r="E5" s="1483" t="s">
        <v>276</v>
      </c>
    </row>
    <row r="6" spans="1:5" ht="23">
      <c r="A6" s="785" t="s">
        <v>1147</v>
      </c>
      <c r="B6" s="786"/>
      <c r="C6" s="786"/>
      <c r="D6" s="786"/>
      <c r="E6" s="614"/>
    </row>
    <row r="7" spans="1:5">
      <c r="A7" s="614" t="s">
        <v>1148</v>
      </c>
      <c r="B7" s="720">
        <v>549.6</v>
      </c>
      <c r="C7" s="720">
        <v>550.5</v>
      </c>
      <c r="D7" s="719">
        <v>429.1</v>
      </c>
      <c r="E7" s="719">
        <v>431</v>
      </c>
    </row>
    <row r="8" spans="1:5">
      <c r="A8" s="614" t="s">
        <v>1149</v>
      </c>
      <c r="B8" s="720">
        <v>670.3</v>
      </c>
      <c r="C8" s="720">
        <v>671.3</v>
      </c>
      <c r="D8" s="719">
        <v>577.70000000000005</v>
      </c>
      <c r="E8" s="719">
        <v>578.30000000000007</v>
      </c>
    </row>
    <row r="9" spans="1:5">
      <c r="A9" s="614" t="s">
        <v>1150</v>
      </c>
      <c r="B9" s="720">
        <v>608.5</v>
      </c>
      <c r="C9" s="720">
        <v>664.8</v>
      </c>
      <c r="D9" s="719">
        <v>583.6</v>
      </c>
      <c r="E9" s="719">
        <v>590.20000000000005</v>
      </c>
    </row>
    <row r="10" spans="1:5" ht="23">
      <c r="A10" s="614" t="s">
        <v>1151</v>
      </c>
      <c r="B10" s="720">
        <v>1601.4</v>
      </c>
      <c r="C10" s="720">
        <v>1607</v>
      </c>
      <c r="D10" s="719">
        <v>1544.8</v>
      </c>
      <c r="E10" s="719">
        <v>1551.1</v>
      </c>
    </row>
    <row r="11" spans="1:5" ht="34.5">
      <c r="A11" s="614" t="s">
        <v>1152</v>
      </c>
      <c r="B11" s="720">
        <v>1.3</v>
      </c>
      <c r="C11" s="720">
        <v>1.3</v>
      </c>
      <c r="D11" s="719">
        <v>0</v>
      </c>
      <c r="E11" s="719">
        <v>0</v>
      </c>
    </row>
    <row r="12" spans="1:5">
      <c r="A12" s="787"/>
      <c r="B12" s="788">
        <f>SUM(B7:B11)</f>
        <v>3431.1000000000004</v>
      </c>
      <c r="C12" s="788">
        <f t="shared" ref="C12:E12" si="0">SUM(C7:C11)</f>
        <v>3494.9</v>
      </c>
      <c r="D12" s="789">
        <f t="shared" si="0"/>
        <v>3135.2</v>
      </c>
      <c r="E12" s="789">
        <f t="shared" si="0"/>
        <v>3150.6</v>
      </c>
    </row>
    <row r="13" spans="1:5" ht="23">
      <c r="A13" s="785" t="s">
        <v>1153</v>
      </c>
      <c r="B13" s="720"/>
      <c r="C13" s="720"/>
      <c r="D13" s="719"/>
      <c r="E13" s="719"/>
    </row>
    <row r="14" spans="1:5">
      <c r="A14" s="614" t="s">
        <v>1148</v>
      </c>
      <c r="B14" s="720">
        <v>41.8</v>
      </c>
      <c r="C14" s="720">
        <v>41.8</v>
      </c>
      <c r="D14" s="719">
        <v>7.3</v>
      </c>
      <c r="E14" s="719">
        <v>7.3</v>
      </c>
    </row>
    <row r="15" spans="1:5">
      <c r="A15" s="614" t="s">
        <v>1150</v>
      </c>
      <c r="B15" s="720">
        <v>193.9</v>
      </c>
      <c r="C15" s="720">
        <v>193.9</v>
      </c>
      <c r="D15" s="719">
        <v>142</v>
      </c>
      <c r="E15" s="719">
        <v>188.6</v>
      </c>
    </row>
    <row r="16" spans="1:5" ht="23">
      <c r="A16" s="614" t="s">
        <v>1151</v>
      </c>
      <c r="B16" s="720">
        <v>411</v>
      </c>
      <c r="C16" s="720">
        <v>411</v>
      </c>
      <c r="D16" s="719">
        <v>428.9</v>
      </c>
      <c r="E16" s="719">
        <v>428.9</v>
      </c>
    </row>
    <row r="17" spans="1:5">
      <c r="A17" s="787"/>
      <c r="B17" s="788">
        <f>SUM(B14:B16)</f>
        <v>646.70000000000005</v>
      </c>
      <c r="C17" s="788">
        <f t="shared" ref="C17:E17" si="1">SUM(C14:C16)</f>
        <v>646.70000000000005</v>
      </c>
      <c r="D17" s="789">
        <f t="shared" si="1"/>
        <v>578.20000000000005</v>
      </c>
      <c r="E17" s="789">
        <f t="shared" si="1"/>
        <v>624.79999999999995</v>
      </c>
    </row>
    <row r="18" spans="1:5">
      <c r="A18" s="790" t="s">
        <v>1154</v>
      </c>
      <c r="B18" s="788">
        <f>B12+B17</f>
        <v>4077.8</v>
      </c>
      <c r="C18" s="788">
        <f t="shared" ref="C18:E18" si="2">C12+C17</f>
        <v>4141.6000000000004</v>
      </c>
      <c r="D18" s="789">
        <f t="shared" si="2"/>
        <v>3713.3999999999996</v>
      </c>
      <c r="E18" s="789">
        <f t="shared" si="2"/>
        <v>3775.3999999999996</v>
      </c>
    </row>
    <row r="19" spans="1:5" ht="27" customHeight="1">
      <c r="A19" s="1805"/>
      <c r="B19" s="1805"/>
      <c r="C19" s="1805"/>
      <c r="D19" s="1805"/>
      <c r="E19" s="1805"/>
    </row>
    <row r="20" spans="1:5">
      <c r="A20" s="725"/>
      <c r="B20" s="725"/>
      <c r="C20" s="725"/>
      <c r="D20" s="725"/>
      <c r="E20" s="725"/>
    </row>
    <row r="21" spans="1:5">
      <c r="A21" s="791"/>
      <c r="B21" s="725"/>
      <c r="C21" s="725"/>
      <c r="D21" s="725"/>
      <c r="E21" s="725"/>
    </row>
    <row r="22" spans="1:5">
      <c r="A22" s="725"/>
      <c r="B22" s="725"/>
      <c r="C22" s="725"/>
      <c r="D22" s="725"/>
      <c r="E22" s="725"/>
    </row>
    <row r="23" spans="1:5" ht="14.5">
      <c r="A23" s="792"/>
      <c r="B23" s="1846"/>
      <c r="C23" s="1846"/>
      <c r="D23" s="1847"/>
      <c r="E23" s="1848"/>
    </row>
  </sheetData>
  <mergeCells count="6">
    <mergeCell ref="A1:E1"/>
    <mergeCell ref="B3:C3"/>
    <mergeCell ref="D3:E3"/>
    <mergeCell ref="A19:E19"/>
    <mergeCell ref="B23:C23"/>
    <mergeCell ref="D23:E23"/>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94CFD-98FE-4A64-AC57-B133FAC5608E}">
  <dimension ref="A1:E20"/>
  <sheetViews>
    <sheetView workbookViewId="0">
      <selection activeCell="F21" sqref="F21"/>
    </sheetView>
  </sheetViews>
  <sheetFormatPr defaultColWidth="8.7265625" defaultRowHeight="12.5"/>
  <cols>
    <col min="1" max="1" width="34.26953125" style="550" customWidth="1"/>
    <col min="2" max="5" width="13.7265625" style="550" customWidth="1"/>
    <col min="6" max="16384" width="8.7265625" style="550"/>
  </cols>
  <sheetData>
    <row r="1" spans="1:5" ht="18">
      <c r="A1" s="1841" t="s">
        <v>1155</v>
      </c>
      <c r="B1" s="1841"/>
      <c r="C1" s="1841"/>
      <c r="D1" s="1841"/>
    </row>
    <row r="2" spans="1:5">
      <c r="A2" s="725"/>
      <c r="B2" s="725"/>
      <c r="C2" s="725"/>
    </row>
    <row r="3" spans="1:5" ht="13">
      <c r="A3" s="1484"/>
      <c r="B3" s="1799" t="s">
        <v>101</v>
      </c>
      <c r="C3" s="1799"/>
      <c r="D3" s="1800" t="s">
        <v>102</v>
      </c>
      <c r="E3" s="1796"/>
    </row>
    <row r="4" spans="1:5" ht="39">
      <c r="A4" s="1485"/>
      <c r="B4" s="1441" t="s">
        <v>249</v>
      </c>
      <c r="C4" s="1434" t="s">
        <v>250</v>
      </c>
      <c r="D4" s="1443" t="s">
        <v>249</v>
      </c>
      <c r="E4" s="1436" t="s">
        <v>250</v>
      </c>
    </row>
    <row r="5" spans="1:5" ht="13">
      <c r="A5" s="1486"/>
      <c r="B5" s="1413" t="s">
        <v>276</v>
      </c>
      <c r="C5" s="1413" t="s">
        <v>276</v>
      </c>
      <c r="D5" s="1438" t="s">
        <v>276</v>
      </c>
      <c r="E5" s="1420" t="s">
        <v>276</v>
      </c>
    </row>
    <row r="6" spans="1:5">
      <c r="A6" s="793" t="s">
        <v>1156</v>
      </c>
      <c r="B6" s="728">
        <v>1381.6</v>
      </c>
      <c r="C6" s="728">
        <v>1529</v>
      </c>
      <c r="D6" s="729">
        <v>1407.5</v>
      </c>
      <c r="E6" s="729">
        <v>1533.4</v>
      </c>
    </row>
    <row r="7" spans="1:5">
      <c r="A7" s="614" t="s">
        <v>1157</v>
      </c>
      <c r="B7" s="728">
        <v>-379.3</v>
      </c>
      <c r="C7" s="728">
        <v>-375.90000000000003</v>
      </c>
      <c r="D7" s="729">
        <v>-25.9</v>
      </c>
      <c r="E7" s="729">
        <v>-4.4000000000000021</v>
      </c>
    </row>
    <row r="8" spans="1:5" s="796" customFormat="1" ht="13">
      <c r="A8" s="794" t="s">
        <v>1158</v>
      </c>
      <c r="B8" s="795">
        <f>SUM(B6:B7)</f>
        <v>1002.3</v>
      </c>
      <c r="C8" s="795">
        <f t="shared" ref="C8:E8" si="0">SUM(C6:C7)</f>
        <v>1153.0999999999999</v>
      </c>
      <c r="D8" s="787">
        <f t="shared" si="0"/>
        <v>1381.6</v>
      </c>
      <c r="E8" s="787">
        <f t="shared" si="0"/>
        <v>1529</v>
      </c>
    </row>
    <row r="9" spans="1:5">
      <c r="A9" s="797"/>
      <c r="B9" s="798"/>
      <c r="C9" s="798"/>
    </row>
    <row r="10" spans="1:5">
      <c r="A10" s="799"/>
      <c r="B10" s="760"/>
      <c r="C10" s="760"/>
    </row>
    <row r="11" spans="1:5" ht="13">
      <c r="A11" s="1484"/>
      <c r="B11" s="1851" t="s">
        <v>780</v>
      </c>
      <c r="C11" s="1799"/>
      <c r="D11" s="1852" t="s">
        <v>781</v>
      </c>
      <c r="E11" s="1796"/>
    </row>
    <row r="12" spans="1:5" ht="39">
      <c r="A12" s="1485"/>
      <c r="B12" s="1441" t="s">
        <v>249</v>
      </c>
      <c r="C12" s="1434" t="s">
        <v>250</v>
      </c>
      <c r="D12" s="1443" t="s">
        <v>249</v>
      </c>
      <c r="E12" s="1436" t="s">
        <v>250</v>
      </c>
    </row>
    <row r="13" spans="1:5" ht="13">
      <c r="A13" s="1486"/>
      <c r="B13" s="1413" t="s">
        <v>276</v>
      </c>
      <c r="C13" s="1413" t="s">
        <v>276</v>
      </c>
      <c r="D13" s="1438" t="s">
        <v>276</v>
      </c>
      <c r="E13" s="1420" t="s">
        <v>276</v>
      </c>
    </row>
    <row r="14" spans="1:5">
      <c r="A14" s="800" t="s">
        <v>1159</v>
      </c>
      <c r="B14" s="801"/>
      <c r="C14" s="801"/>
      <c r="D14" s="801"/>
      <c r="E14" s="801"/>
    </row>
    <row r="15" spans="1:5">
      <c r="A15" s="614" t="s">
        <v>1160</v>
      </c>
      <c r="B15" s="626">
        <v>217.5</v>
      </c>
      <c r="C15" s="626">
        <v>235.9</v>
      </c>
      <c r="D15" s="616">
        <v>257</v>
      </c>
      <c r="E15" s="616">
        <v>279.3</v>
      </c>
    </row>
    <row r="16" spans="1:5">
      <c r="A16" s="614" t="s">
        <v>1161</v>
      </c>
      <c r="B16" s="626">
        <v>784.8</v>
      </c>
      <c r="C16" s="626">
        <v>917.19999999999993</v>
      </c>
      <c r="D16" s="616">
        <v>1124.5999999999999</v>
      </c>
      <c r="E16" s="616">
        <v>1249.6999999999998</v>
      </c>
    </row>
    <row r="17" spans="1:5">
      <c r="A17" s="790" t="s">
        <v>255</v>
      </c>
      <c r="B17" s="795">
        <f>SUM(B15:B16)</f>
        <v>1002.3</v>
      </c>
      <c r="C17" s="795">
        <f t="shared" ref="C17:E17" si="1">SUM(C15:C16)</f>
        <v>1153.0999999999999</v>
      </c>
      <c r="D17" s="787">
        <f t="shared" si="1"/>
        <v>1381.6</v>
      </c>
      <c r="E17" s="787">
        <f t="shared" si="1"/>
        <v>1528.9999999999998</v>
      </c>
    </row>
    <row r="18" spans="1:5">
      <c r="A18" s="802"/>
      <c r="B18" s="725"/>
      <c r="C18" s="725"/>
    </row>
    <row r="19" spans="1:5">
      <c r="A19" s="1849"/>
      <c r="B19" s="1850"/>
      <c r="C19" s="1850"/>
    </row>
    <row r="20" spans="1:5">
      <c r="A20" s="715"/>
      <c r="B20" s="715"/>
      <c r="C20" s="715"/>
    </row>
  </sheetData>
  <mergeCells count="6">
    <mergeCell ref="A19:C19"/>
    <mergeCell ref="A1:D1"/>
    <mergeCell ref="B3:C3"/>
    <mergeCell ref="D3:E3"/>
    <mergeCell ref="B11:C11"/>
    <mergeCell ref="D11:E11"/>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F9AAD-9995-4AF9-A078-BC060F75DAFF}">
  <dimension ref="A1:E28"/>
  <sheetViews>
    <sheetView workbookViewId="0">
      <selection activeCell="F21" sqref="F21"/>
    </sheetView>
  </sheetViews>
  <sheetFormatPr defaultColWidth="8.7265625" defaultRowHeight="12.5"/>
  <cols>
    <col min="1" max="1" width="40.7265625" style="550" customWidth="1"/>
    <col min="2" max="5" width="13.7265625" style="550" customWidth="1"/>
    <col min="6" max="16384" width="8.7265625" style="550"/>
  </cols>
  <sheetData>
    <row r="1" spans="1:5" ht="18">
      <c r="A1" s="1841" t="s">
        <v>1162</v>
      </c>
      <c r="B1" s="1841"/>
      <c r="C1" s="1841"/>
      <c r="D1" s="1841"/>
      <c r="E1" s="1841"/>
    </row>
    <row r="2" spans="1:5" ht="15.5">
      <c r="A2" s="726"/>
      <c r="B2" s="725"/>
      <c r="C2" s="784"/>
      <c r="D2" s="784"/>
      <c r="E2" s="784"/>
    </row>
    <row r="3" spans="1:5" ht="23.25" customHeight="1">
      <c r="A3" s="1487"/>
      <c r="B3" s="1853" t="s">
        <v>780</v>
      </c>
      <c r="C3" s="1843"/>
      <c r="D3" s="1854" t="s">
        <v>781</v>
      </c>
      <c r="E3" s="1845"/>
    </row>
    <row r="4" spans="1:5" ht="40.5" customHeight="1">
      <c r="A4" s="1423"/>
      <c r="B4" s="1441" t="s">
        <v>249</v>
      </c>
      <c r="C4" s="1441" t="s">
        <v>250</v>
      </c>
      <c r="D4" s="1443" t="s">
        <v>249</v>
      </c>
      <c r="E4" s="1444" t="s">
        <v>250</v>
      </c>
    </row>
    <row r="5" spans="1:5" ht="13">
      <c r="A5" s="1427"/>
      <c r="B5" s="1413" t="s">
        <v>276</v>
      </c>
      <c r="C5" s="1413" t="s">
        <v>276</v>
      </c>
      <c r="D5" s="1438" t="s">
        <v>276</v>
      </c>
      <c r="E5" s="1420" t="s">
        <v>276</v>
      </c>
    </row>
    <row r="6" spans="1:5">
      <c r="A6" s="785" t="s">
        <v>1147</v>
      </c>
      <c r="B6" s="662"/>
      <c r="C6" s="662"/>
      <c r="D6" s="662"/>
      <c r="E6" s="801"/>
    </row>
    <row r="7" spans="1:5">
      <c r="A7" s="803" t="s">
        <v>1163</v>
      </c>
      <c r="B7" s="653">
        <v>51</v>
      </c>
      <c r="C7" s="653">
        <v>51</v>
      </c>
      <c r="D7" s="654">
        <v>47.7</v>
      </c>
      <c r="E7" s="654">
        <v>47.7</v>
      </c>
    </row>
    <row r="8" spans="1:5">
      <c r="A8" s="803" t="s">
        <v>1164</v>
      </c>
      <c r="B8" s="653">
        <v>233.6</v>
      </c>
      <c r="C8" s="653">
        <v>233.79999999999998</v>
      </c>
      <c r="D8" s="654">
        <v>237.9</v>
      </c>
      <c r="E8" s="654">
        <v>238.20000000000002</v>
      </c>
    </row>
    <row r="9" spans="1:5">
      <c r="A9" s="803" t="s">
        <v>1165</v>
      </c>
      <c r="B9" s="653">
        <v>503.4</v>
      </c>
      <c r="C9" s="653">
        <v>512.5</v>
      </c>
      <c r="D9" s="654">
        <v>446.1</v>
      </c>
      <c r="E9" s="654">
        <v>451.1</v>
      </c>
    </row>
    <row r="10" spans="1:5" ht="13.5">
      <c r="A10" s="803" t="s">
        <v>1166</v>
      </c>
      <c r="B10" s="653">
        <v>1464.4</v>
      </c>
      <c r="C10" s="653">
        <v>1539.2</v>
      </c>
      <c r="D10" s="654">
        <v>1865</v>
      </c>
      <c r="E10" s="654">
        <v>1938.8</v>
      </c>
    </row>
    <row r="11" spans="1:5">
      <c r="A11" s="803" t="s">
        <v>1167</v>
      </c>
      <c r="B11" s="653">
        <v>7632.9</v>
      </c>
      <c r="C11" s="653">
        <v>7676.5</v>
      </c>
      <c r="D11" s="654">
        <v>6638.6</v>
      </c>
      <c r="E11" s="654">
        <v>6700.4000000000005</v>
      </c>
    </row>
    <row r="12" spans="1:5">
      <c r="A12" s="803" t="s">
        <v>1168</v>
      </c>
      <c r="B12" s="653">
        <v>10.6</v>
      </c>
      <c r="C12" s="653">
        <v>10.6</v>
      </c>
      <c r="D12" s="654">
        <v>9.9</v>
      </c>
      <c r="E12" s="654">
        <v>9.9</v>
      </c>
    </row>
    <row r="13" spans="1:5" ht="23">
      <c r="A13" s="803" t="s">
        <v>1169</v>
      </c>
      <c r="B13" s="653">
        <v>405.8</v>
      </c>
      <c r="C13" s="653">
        <v>405.8</v>
      </c>
      <c r="D13" s="654">
        <v>382.7</v>
      </c>
      <c r="E13" s="654">
        <v>382.7</v>
      </c>
    </row>
    <row r="14" spans="1:5" ht="13.5">
      <c r="A14" s="803" t="s">
        <v>1170</v>
      </c>
      <c r="B14" s="653">
        <v>2.5</v>
      </c>
      <c r="C14" s="653">
        <v>2.5</v>
      </c>
      <c r="D14" s="654">
        <v>2.5</v>
      </c>
      <c r="E14" s="654">
        <v>2.5</v>
      </c>
    </row>
    <row r="15" spans="1:5" ht="13.5">
      <c r="A15" s="803" t="s">
        <v>1171</v>
      </c>
      <c r="B15" s="653">
        <v>380.8</v>
      </c>
      <c r="C15" s="653">
        <v>380.8</v>
      </c>
      <c r="D15" s="654">
        <v>457.4</v>
      </c>
      <c r="E15" s="654">
        <v>457.4</v>
      </c>
    </row>
    <row r="16" spans="1:5">
      <c r="A16" s="795"/>
      <c r="B16" s="656">
        <f>SUM(B7:B15)</f>
        <v>10684.999999999998</v>
      </c>
      <c r="C16" s="656">
        <f t="shared" ref="C16:E16" si="0">SUM(C7:C15)</f>
        <v>10812.699999999999</v>
      </c>
      <c r="D16" s="657">
        <f t="shared" si="0"/>
        <v>10087.799999999999</v>
      </c>
      <c r="E16" s="657">
        <f t="shared" si="0"/>
        <v>10228.700000000001</v>
      </c>
    </row>
    <row r="17" spans="1:5">
      <c r="A17" s="785" t="s">
        <v>1153</v>
      </c>
      <c r="B17" s="653"/>
      <c r="C17" s="653"/>
      <c r="D17" s="654"/>
      <c r="E17" s="654"/>
    </row>
    <row r="18" spans="1:5">
      <c r="A18" s="804" t="s">
        <v>1172</v>
      </c>
      <c r="B18" s="653">
        <v>28.1</v>
      </c>
      <c r="C18" s="653">
        <v>28.3</v>
      </c>
      <c r="D18" s="654">
        <v>52.2</v>
      </c>
      <c r="E18" s="654">
        <v>71.600000000000009</v>
      </c>
    </row>
    <row r="19" spans="1:5">
      <c r="A19" s="804" t="s">
        <v>1167</v>
      </c>
      <c r="B19" s="653">
        <v>6.1</v>
      </c>
      <c r="C19" s="653">
        <v>6.1</v>
      </c>
      <c r="D19" s="654">
        <v>4</v>
      </c>
      <c r="E19" s="654">
        <v>4</v>
      </c>
    </row>
    <row r="20" spans="1:5">
      <c r="A20" s="804" t="s">
        <v>1173</v>
      </c>
      <c r="B20" s="653">
        <v>1586.3</v>
      </c>
      <c r="C20" s="653">
        <v>1586.3</v>
      </c>
      <c r="D20" s="654">
        <v>1596.9</v>
      </c>
      <c r="E20" s="654">
        <v>1596.9</v>
      </c>
    </row>
    <row r="21" spans="1:5" ht="23">
      <c r="A21" s="805" t="s">
        <v>1174</v>
      </c>
      <c r="B21" s="653">
        <v>3560.9</v>
      </c>
      <c r="C21" s="653">
        <v>3560.9</v>
      </c>
      <c r="D21" s="654">
        <v>3926</v>
      </c>
      <c r="E21" s="654">
        <v>3926</v>
      </c>
    </row>
    <row r="22" spans="1:5" ht="13.5">
      <c r="A22" s="804" t="s">
        <v>1175</v>
      </c>
      <c r="B22" s="653">
        <v>12.5</v>
      </c>
      <c r="C22" s="653">
        <v>12.5</v>
      </c>
      <c r="D22" s="654">
        <v>15.1</v>
      </c>
      <c r="E22" s="654">
        <v>15.1</v>
      </c>
    </row>
    <row r="23" spans="1:5">
      <c r="A23" s="787"/>
      <c r="B23" s="656">
        <f>SUM(B18:B22)</f>
        <v>5193.8999999999996</v>
      </c>
      <c r="C23" s="656">
        <f t="shared" ref="C23:E23" si="1">SUM(C18:C22)</f>
        <v>5194.1000000000004</v>
      </c>
      <c r="D23" s="657">
        <f t="shared" si="1"/>
        <v>5594.2000000000007</v>
      </c>
      <c r="E23" s="657">
        <f t="shared" si="1"/>
        <v>5613.6</v>
      </c>
    </row>
    <row r="24" spans="1:5">
      <c r="A24" s="790" t="s">
        <v>1176</v>
      </c>
      <c r="B24" s="656">
        <f>B16+B23</f>
        <v>15878.899999999998</v>
      </c>
      <c r="C24" s="656">
        <f t="shared" ref="C24:E24" si="2">C16+C23</f>
        <v>16006.8</v>
      </c>
      <c r="D24" s="657">
        <f t="shared" si="2"/>
        <v>15682</v>
      </c>
      <c r="E24" s="657">
        <f t="shared" si="2"/>
        <v>15842.300000000001</v>
      </c>
    </row>
    <row r="25" spans="1:5" ht="37.75" customHeight="1">
      <c r="A25" s="1805" t="s">
        <v>1177</v>
      </c>
      <c r="B25" s="1855"/>
      <c r="C25" s="1855"/>
      <c r="D25" s="1855"/>
      <c r="E25" s="1855"/>
    </row>
    <row r="26" spans="1:5" ht="51" customHeight="1">
      <c r="A26" s="1801" t="s">
        <v>1178</v>
      </c>
      <c r="B26" s="1848"/>
      <c r="C26" s="1848"/>
      <c r="D26" s="1848"/>
      <c r="E26" s="1848"/>
    </row>
    <row r="27" spans="1:5" ht="14.5">
      <c r="A27" s="1801" t="s">
        <v>1179</v>
      </c>
      <c r="B27" s="1848"/>
      <c r="C27" s="1848"/>
      <c r="D27" s="1848"/>
      <c r="E27" s="1848"/>
    </row>
    <row r="28" spans="1:5">
      <c r="B28" s="715"/>
      <c r="C28" s="715"/>
      <c r="D28" s="715"/>
      <c r="E28" s="715"/>
    </row>
  </sheetData>
  <mergeCells count="6">
    <mergeCell ref="A27:E27"/>
    <mergeCell ref="A1:E1"/>
    <mergeCell ref="B3:C3"/>
    <mergeCell ref="D3:E3"/>
    <mergeCell ref="A25:E25"/>
    <mergeCell ref="A26:E26"/>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924CB-F3FE-4F91-93D6-CD9300243A4B}">
  <dimension ref="A1:G21"/>
  <sheetViews>
    <sheetView workbookViewId="0">
      <selection activeCell="F21" sqref="F21"/>
    </sheetView>
  </sheetViews>
  <sheetFormatPr defaultColWidth="8.7265625" defaultRowHeight="12.5"/>
  <cols>
    <col min="1" max="1" width="27.81640625" style="550" customWidth="1"/>
    <col min="2" max="7" width="17.7265625" style="550" customWidth="1"/>
    <col min="8" max="16384" width="8.7265625" style="550"/>
  </cols>
  <sheetData>
    <row r="1" spans="1:7" ht="27.75" customHeight="1">
      <c r="A1" s="1841" t="s">
        <v>1180</v>
      </c>
      <c r="B1" s="1841"/>
      <c r="C1" s="1841"/>
      <c r="D1" s="1841"/>
      <c r="E1" s="1841"/>
      <c r="F1" s="806"/>
      <c r="G1" s="806"/>
    </row>
    <row r="2" spans="1:7" ht="12.75" customHeight="1">
      <c r="A2" s="807"/>
      <c r="B2" s="806"/>
      <c r="C2" s="806"/>
      <c r="D2" s="806"/>
      <c r="E2" s="806"/>
      <c r="F2" s="806"/>
      <c r="G2" s="806"/>
    </row>
    <row r="3" spans="1:7" ht="52">
      <c r="A3" s="1488"/>
      <c r="B3" s="1447" t="s">
        <v>1181</v>
      </c>
      <c r="C3" s="1447" t="s">
        <v>1182</v>
      </c>
      <c r="D3" s="1447" t="s">
        <v>1183</v>
      </c>
      <c r="E3" s="1447" t="s">
        <v>1184</v>
      </c>
      <c r="F3" s="1447" t="s">
        <v>1429</v>
      </c>
      <c r="G3" s="1448" t="s">
        <v>1430</v>
      </c>
    </row>
    <row r="4" spans="1:7" ht="13">
      <c r="A4" s="1419"/>
      <c r="B4" s="1413" t="s">
        <v>276</v>
      </c>
      <c r="C4" s="1413" t="s">
        <v>276</v>
      </c>
      <c r="D4" s="1413" t="s">
        <v>276</v>
      </c>
      <c r="E4" s="1413" t="s">
        <v>276</v>
      </c>
      <c r="F4" s="1413" t="s">
        <v>276</v>
      </c>
      <c r="G4" s="1489" t="s">
        <v>276</v>
      </c>
    </row>
    <row r="5" spans="1:7">
      <c r="A5" s="808" t="s">
        <v>989</v>
      </c>
      <c r="B5" s="616">
        <v>11414.499999999998</v>
      </c>
      <c r="C5" s="616">
        <v>39.4</v>
      </c>
      <c r="D5" s="616">
        <v>76.90000000000002</v>
      </c>
      <c r="E5" s="616">
        <v>639.5</v>
      </c>
      <c r="F5" s="616">
        <v>198.70000000000005</v>
      </c>
      <c r="G5" s="616">
        <f>SUM(B5:F5)</f>
        <v>12368.999999999998</v>
      </c>
    </row>
    <row r="6" spans="1:7">
      <c r="A6" s="805" t="s">
        <v>1185</v>
      </c>
      <c r="B6" s="616">
        <v>882.7</v>
      </c>
      <c r="C6" s="616">
        <v>15.9</v>
      </c>
      <c r="D6" s="616">
        <v>1.9</v>
      </c>
      <c r="E6" s="616">
        <v>222.6</v>
      </c>
      <c r="F6" s="616">
        <v>96</v>
      </c>
      <c r="G6" s="616">
        <f t="shared" ref="G6:G9" si="0">SUM(B6:F6)</f>
        <v>1219.0999999999999</v>
      </c>
    </row>
    <row r="7" spans="1:7" ht="23">
      <c r="A7" s="805" t="s">
        <v>1186</v>
      </c>
      <c r="B7" s="616">
        <v>-695.2</v>
      </c>
      <c r="C7" s="616">
        <v>-22.7</v>
      </c>
      <c r="D7" s="616">
        <v>-8.1999999999999993</v>
      </c>
      <c r="E7" s="616">
        <v>-139.4</v>
      </c>
      <c r="F7" s="616">
        <v>34.4</v>
      </c>
      <c r="G7" s="616">
        <f t="shared" si="0"/>
        <v>-831.10000000000014</v>
      </c>
    </row>
    <row r="8" spans="1:7">
      <c r="A8" s="805" t="s">
        <v>1187</v>
      </c>
      <c r="B8" s="616">
        <v>-147</v>
      </c>
      <c r="C8" s="616">
        <v>-0.9</v>
      </c>
      <c r="D8" s="616">
        <v>-12.2</v>
      </c>
      <c r="E8" s="616">
        <v>-151.6</v>
      </c>
      <c r="F8" s="616">
        <v>-207.5</v>
      </c>
      <c r="G8" s="616">
        <f t="shared" si="0"/>
        <v>-519.20000000000005</v>
      </c>
    </row>
    <row r="9" spans="1:7" ht="23">
      <c r="A9" s="805" t="s">
        <v>1188</v>
      </c>
      <c r="B9" s="616">
        <v>220.6</v>
      </c>
      <c r="C9" s="616">
        <v>-1.1000000000000001</v>
      </c>
      <c r="D9" s="616">
        <v>-5.3</v>
      </c>
      <c r="E9" s="616">
        <v>-7</v>
      </c>
      <c r="F9" s="616">
        <v>0.4</v>
      </c>
      <c r="G9" s="616">
        <f t="shared" si="0"/>
        <v>207.6</v>
      </c>
    </row>
    <row r="10" spans="1:7">
      <c r="A10" s="809" t="s">
        <v>865</v>
      </c>
      <c r="B10" s="611">
        <f>SUM(B5:B9)</f>
        <v>11675.599999999999</v>
      </c>
      <c r="C10" s="611">
        <f t="shared" ref="C10:G10" si="1">SUM(C5:C9)</f>
        <v>30.599999999999994</v>
      </c>
      <c r="D10" s="611">
        <f t="shared" si="1"/>
        <v>53.100000000000023</v>
      </c>
      <c r="E10" s="611">
        <f t="shared" si="1"/>
        <v>564.1</v>
      </c>
      <c r="F10" s="611">
        <f t="shared" si="1"/>
        <v>122.00000000000003</v>
      </c>
      <c r="G10" s="611">
        <f t="shared" si="1"/>
        <v>12445.399999999998</v>
      </c>
    </row>
    <row r="11" spans="1:7">
      <c r="A11" s="805" t="s">
        <v>1185</v>
      </c>
      <c r="B11" s="626">
        <v>1660.5</v>
      </c>
      <c r="C11" s="626">
        <v>5.8</v>
      </c>
      <c r="D11" s="626">
        <v>2.2999999999999998</v>
      </c>
      <c r="E11" s="626">
        <v>169.2</v>
      </c>
      <c r="F11" s="626">
        <v>57.6</v>
      </c>
      <c r="G11" s="626">
        <f>SUM(B11:F11)</f>
        <v>1895.3999999999999</v>
      </c>
    </row>
    <row r="12" spans="1:7" ht="23">
      <c r="A12" s="805" t="s">
        <v>1186</v>
      </c>
      <c r="B12" s="626">
        <v>-222.2</v>
      </c>
      <c r="C12" s="626">
        <v>-12</v>
      </c>
      <c r="D12" s="626">
        <v>-0.9</v>
      </c>
      <c r="E12" s="626">
        <v>-20.399999999999999</v>
      </c>
      <c r="F12" s="626">
        <v>1.8</v>
      </c>
      <c r="G12" s="626">
        <f t="shared" ref="G12:G14" si="2">SUM(B12:F12)</f>
        <v>-253.7</v>
      </c>
    </row>
    <row r="13" spans="1:7">
      <c r="A13" s="805" t="s">
        <v>1187</v>
      </c>
      <c r="B13" s="626">
        <v>-158.80000000000001</v>
      </c>
      <c r="C13" s="626">
        <v>-10.4</v>
      </c>
      <c r="D13" s="626">
        <v>-3</v>
      </c>
      <c r="E13" s="626">
        <v>-125.3</v>
      </c>
      <c r="F13" s="626">
        <v>-5</v>
      </c>
      <c r="G13" s="626">
        <f t="shared" si="2"/>
        <v>-302.5</v>
      </c>
    </row>
    <row r="14" spans="1:7" ht="23">
      <c r="A14" s="805" t="s">
        <v>1188</v>
      </c>
      <c r="B14" s="626">
        <v>223.4</v>
      </c>
      <c r="C14" s="626">
        <v>0.1</v>
      </c>
      <c r="D14" s="626">
        <v>11.1</v>
      </c>
      <c r="E14" s="626">
        <v>-3.1</v>
      </c>
      <c r="F14" s="626">
        <v>0.4</v>
      </c>
      <c r="G14" s="626">
        <f t="shared" si="2"/>
        <v>231.9</v>
      </c>
    </row>
    <row r="15" spans="1:7">
      <c r="A15" s="810" t="s">
        <v>866</v>
      </c>
      <c r="B15" s="613">
        <f>SUM(B10:B14)</f>
        <v>13178.499999999998</v>
      </c>
      <c r="C15" s="613">
        <f t="shared" ref="C15:G15" si="3">SUM(C10:C14)</f>
        <v>14.099999999999991</v>
      </c>
      <c r="D15" s="613">
        <f t="shared" si="3"/>
        <v>62.600000000000023</v>
      </c>
      <c r="E15" s="613">
        <f t="shared" si="3"/>
        <v>584.5</v>
      </c>
      <c r="F15" s="613">
        <f t="shared" si="3"/>
        <v>176.80000000000004</v>
      </c>
      <c r="G15" s="613">
        <f t="shared" si="3"/>
        <v>14016.499999999996</v>
      </c>
    </row>
    <row r="16" spans="1:7" ht="27" customHeight="1">
      <c r="A16" s="1856" t="s">
        <v>1189</v>
      </c>
      <c r="B16" s="1857"/>
      <c r="C16" s="1857"/>
      <c r="D16" s="1857"/>
      <c r="E16" s="1857"/>
      <c r="F16" s="1857"/>
      <c r="G16" s="1857"/>
    </row>
    <row r="17" spans="1:7" ht="27" customHeight="1">
      <c r="A17" s="1856" t="s">
        <v>1190</v>
      </c>
      <c r="B17" s="1858"/>
      <c r="C17" s="1858"/>
      <c r="D17" s="1858"/>
      <c r="E17" s="1858"/>
      <c r="F17" s="1858"/>
      <c r="G17" s="1858"/>
    </row>
    <row r="18" spans="1:7">
      <c r="A18" s="1802"/>
      <c r="B18" s="1859"/>
      <c r="C18" s="1859"/>
      <c r="D18" s="1859"/>
      <c r="E18" s="1859"/>
      <c r="F18" s="1859"/>
      <c r="G18" s="1859"/>
    </row>
    <row r="19" spans="1:7">
      <c r="C19" s="699"/>
      <c r="D19" s="699"/>
    </row>
    <row r="21" spans="1:7">
      <c r="A21" s="1856"/>
      <c r="B21" s="1857"/>
      <c r="C21" s="1857"/>
      <c r="D21" s="1857"/>
      <c r="E21" s="1857"/>
      <c r="F21" s="1857"/>
      <c r="G21" s="1857"/>
    </row>
  </sheetData>
  <mergeCells count="5">
    <mergeCell ref="A1:E1"/>
    <mergeCell ref="A16:G16"/>
    <mergeCell ref="A17:G17"/>
    <mergeCell ref="A18:G18"/>
    <mergeCell ref="A21:G21"/>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D8C8B-1C57-4A30-B6C3-ED5E50F40813}">
  <dimension ref="A1:I15"/>
  <sheetViews>
    <sheetView workbookViewId="0">
      <selection activeCell="F21" sqref="F21"/>
    </sheetView>
  </sheetViews>
  <sheetFormatPr defaultColWidth="8.7265625" defaultRowHeight="12.5"/>
  <cols>
    <col min="1" max="1" width="25.7265625" style="550" customWidth="1"/>
    <col min="2" max="6" width="16.7265625" style="550" customWidth="1"/>
    <col min="7" max="16384" width="8.7265625" style="550"/>
  </cols>
  <sheetData>
    <row r="1" spans="1:9" ht="18">
      <c r="A1" s="1841" t="s">
        <v>1191</v>
      </c>
      <c r="B1" s="1841"/>
      <c r="C1" s="1841"/>
      <c r="D1" s="1841"/>
      <c r="E1" s="1841"/>
      <c r="F1" s="725"/>
    </row>
    <row r="2" spans="1:9">
      <c r="A2" s="811"/>
      <c r="B2" s="725"/>
      <c r="C2" s="725"/>
      <c r="D2" s="725"/>
      <c r="E2" s="725"/>
      <c r="F2" s="725"/>
    </row>
    <row r="3" spans="1:9" ht="52.5" customHeight="1">
      <c r="A3" s="1490"/>
      <c r="B3" s="1447" t="s">
        <v>1181</v>
      </c>
      <c r="C3" s="1447" t="s">
        <v>1182</v>
      </c>
      <c r="D3" s="1447" t="s">
        <v>1183</v>
      </c>
      <c r="E3" s="1447" t="s">
        <v>1192</v>
      </c>
      <c r="F3" s="1448" t="s">
        <v>113</v>
      </c>
      <c r="I3" s="597"/>
    </row>
    <row r="4" spans="1:9" ht="13">
      <c r="A4" s="1442"/>
      <c r="B4" s="1413" t="s">
        <v>276</v>
      </c>
      <c r="C4" s="1413" t="s">
        <v>276</v>
      </c>
      <c r="D4" s="1413" t="s">
        <v>276</v>
      </c>
      <c r="E4" s="1413" t="s">
        <v>276</v>
      </c>
      <c r="F4" s="1489" t="s">
        <v>276</v>
      </c>
    </row>
    <row r="5" spans="1:9">
      <c r="A5" s="597" t="s">
        <v>1193</v>
      </c>
      <c r="B5" s="600">
        <v>213.8</v>
      </c>
      <c r="C5" s="600">
        <v>11.2</v>
      </c>
      <c r="D5" s="600">
        <v>0.8</v>
      </c>
      <c r="E5" s="600">
        <v>193</v>
      </c>
      <c r="F5" s="600">
        <f>SUM(B5:E5)</f>
        <v>418.8</v>
      </c>
    </row>
    <row r="6" spans="1:9" ht="23">
      <c r="A6" s="805" t="s">
        <v>1194</v>
      </c>
      <c r="B6" s="600">
        <v>867.9</v>
      </c>
      <c r="C6" s="600">
        <v>19.399999999999999</v>
      </c>
      <c r="D6" s="600">
        <v>1.1000000000000001</v>
      </c>
      <c r="E6" s="600">
        <v>196</v>
      </c>
      <c r="F6" s="600">
        <f t="shared" ref="F6:F8" si="0">SUM(B6:E6)</f>
        <v>1084.4000000000001</v>
      </c>
    </row>
    <row r="7" spans="1:9">
      <c r="A7" s="805" t="s">
        <v>1195</v>
      </c>
      <c r="B7" s="600">
        <v>10299.5</v>
      </c>
      <c r="C7" s="600">
        <v>0</v>
      </c>
      <c r="D7" s="600">
        <v>51.2</v>
      </c>
      <c r="E7" s="600">
        <v>297.10000000000002</v>
      </c>
      <c r="F7" s="600">
        <f t="shared" si="0"/>
        <v>10647.800000000001</v>
      </c>
    </row>
    <row r="8" spans="1:9" ht="23">
      <c r="A8" s="805" t="s">
        <v>1196</v>
      </c>
      <c r="B8" s="600">
        <v>294.39999999999998</v>
      </c>
      <c r="C8" s="600">
        <v>0</v>
      </c>
      <c r="D8" s="600">
        <v>0</v>
      </c>
      <c r="E8" s="600">
        <v>0</v>
      </c>
      <c r="F8" s="600">
        <f t="shared" si="0"/>
        <v>294.39999999999998</v>
      </c>
    </row>
    <row r="9" spans="1:9">
      <c r="A9" s="809" t="s">
        <v>865</v>
      </c>
      <c r="B9" s="611">
        <f>SUM(B5:B8)</f>
        <v>11675.6</v>
      </c>
      <c r="C9" s="611">
        <f t="shared" ref="C9:F9" si="1">SUM(C5:C8)</f>
        <v>30.599999999999998</v>
      </c>
      <c r="D9" s="611">
        <f t="shared" si="1"/>
        <v>53.1</v>
      </c>
      <c r="E9" s="611">
        <f t="shared" si="1"/>
        <v>686.1</v>
      </c>
      <c r="F9" s="611">
        <f t="shared" si="1"/>
        <v>12445.400000000001</v>
      </c>
    </row>
    <row r="10" spans="1:9">
      <c r="A10" s="597" t="s">
        <v>1193</v>
      </c>
      <c r="B10" s="600">
        <v>241.1</v>
      </c>
      <c r="C10" s="600">
        <v>13.1</v>
      </c>
      <c r="D10" s="600">
        <v>3.8</v>
      </c>
      <c r="E10" s="600">
        <v>159.20000000000002</v>
      </c>
      <c r="F10" s="600">
        <f>SUM(B10:E10)</f>
        <v>417.20000000000005</v>
      </c>
    </row>
    <row r="11" spans="1:9" ht="23">
      <c r="A11" s="805" t="s">
        <v>1194</v>
      </c>
      <c r="B11" s="600">
        <v>950.1</v>
      </c>
      <c r="C11" s="600">
        <v>1</v>
      </c>
      <c r="D11" s="600">
        <v>3.1</v>
      </c>
      <c r="E11" s="600">
        <v>309.10000000000002</v>
      </c>
      <c r="F11" s="600">
        <f t="shared" ref="F11:F13" si="2">SUM(B11:E11)</f>
        <v>1263.3000000000002</v>
      </c>
    </row>
    <row r="12" spans="1:9">
      <c r="A12" s="805" t="s">
        <v>1195</v>
      </c>
      <c r="B12" s="600">
        <v>11701.2</v>
      </c>
      <c r="C12" s="600">
        <v>0</v>
      </c>
      <c r="D12" s="600">
        <v>55.7</v>
      </c>
      <c r="E12" s="600">
        <v>293</v>
      </c>
      <c r="F12" s="600">
        <f t="shared" si="2"/>
        <v>12049.900000000001</v>
      </c>
    </row>
    <row r="13" spans="1:9" ht="23">
      <c r="A13" s="805" t="s">
        <v>1196</v>
      </c>
      <c r="B13" s="600">
        <v>286.10000000000002</v>
      </c>
      <c r="C13" s="600">
        <v>0</v>
      </c>
      <c r="D13" s="600">
        <v>0</v>
      </c>
      <c r="E13" s="600">
        <v>0</v>
      </c>
      <c r="F13" s="600">
        <f t="shared" si="2"/>
        <v>286.10000000000002</v>
      </c>
    </row>
    <row r="14" spans="1:9">
      <c r="A14" s="812" t="s">
        <v>866</v>
      </c>
      <c r="B14" s="813">
        <f>SUM(B10:B13)</f>
        <v>13178.500000000002</v>
      </c>
      <c r="C14" s="813">
        <f t="shared" ref="C14:F14" si="3">SUM(C10:C13)</f>
        <v>14.1</v>
      </c>
      <c r="D14" s="813">
        <f t="shared" si="3"/>
        <v>62.6</v>
      </c>
      <c r="E14" s="813">
        <f t="shared" si="3"/>
        <v>761.30000000000007</v>
      </c>
      <c r="F14" s="813">
        <f t="shared" si="3"/>
        <v>14016.500000000002</v>
      </c>
    </row>
    <row r="15" spans="1:9">
      <c r="A15" s="814"/>
      <c r="B15" s="815"/>
      <c r="C15" s="815"/>
      <c r="D15" s="815"/>
      <c r="E15" s="815"/>
      <c r="F15" s="815"/>
    </row>
  </sheetData>
  <mergeCells count="1">
    <mergeCell ref="A1:E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B1E17-9470-4004-9C95-619ACB4BAC9C}">
  <dimension ref="A1:L11"/>
  <sheetViews>
    <sheetView tabSelected="1" workbookViewId="0">
      <selection activeCell="B14" sqref="B14"/>
    </sheetView>
  </sheetViews>
  <sheetFormatPr defaultColWidth="9.453125" defaultRowHeight="14.5"/>
  <cols>
    <col min="1" max="1" width="9.54296875" style="19" customWidth="1"/>
    <col min="2" max="2" width="58" style="3" customWidth="1"/>
    <col min="3" max="3" width="9" style="16" customWidth="1"/>
    <col min="4" max="4" width="8.1796875" style="8" customWidth="1"/>
    <col min="5" max="16384" width="9.453125" style="3"/>
  </cols>
  <sheetData>
    <row r="1" spans="1:12" ht="18">
      <c r="A1" s="15" t="s">
        <v>15</v>
      </c>
      <c r="F1" s="544"/>
    </row>
    <row r="2" spans="1:12" ht="18">
      <c r="A2" s="15" t="s">
        <v>16</v>
      </c>
    </row>
    <row r="3" spans="1:12" ht="18">
      <c r="A3" s="17" t="s">
        <v>99</v>
      </c>
      <c r="B3" s="1"/>
      <c r="C3" s="18"/>
      <c r="D3" s="18"/>
      <c r="E3" s="1"/>
      <c r="F3"/>
      <c r="G3" s="2"/>
      <c r="H3" s="2"/>
      <c r="I3" s="2"/>
      <c r="J3" s="2"/>
      <c r="K3" s="2"/>
      <c r="L3" s="2"/>
    </row>
    <row r="4" spans="1:12">
      <c r="I4" s="220"/>
    </row>
    <row r="5" spans="1:12">
      <c r="A5" s="1029" t="s">
        <v>100</v>
      </c>
      <c r="B5" s="1030" t="s">
        <v>83</v>
      </c>
      <c r="C5" s="1031" t="s">
        <v>101</v>
      </c>
      <c r="D5" s="1032" t="s">
        <v>102</v>
      </c>
    </row>
    <row r="6" spans="1:12" ht="26">
      <c r="A6" s="263" t="s">
        <v>103</v>
      </c>
      <c r="B6" s="264" t="s">
        <v>104</v>
      </c>
      <c r="C6" s="265">
        <v>27</v>
      </c>
      <c r="D6" s="265">
        <v>49</v>
      </c>
    </row>
    <row r="7" spans="1:12" ht="26">
      <c r="A7" s="266" t="s">
        <v>105</v>
      </c>
      <c r="B7" s="264" t="s">
        <v>106</v>
      </c>
      <c r="C7" s="265">
        <v>7</v>
      </c>
      <c r="D7" s="265">
        <v>19</v>
      </c>
    </row>
    <row r="8" spans="1:12">
      <c r="A8" s="266" t="s">
        <v>107</v>
      </c>
      <c r="B8" s="264" t="s">
        <v>108</v>
      </c>
      <c r="C8" s="265">
        <v>2</v>
      </c>
      <c r="D8" s="265">
        <v>1</v>
      </c>
    </row>
    <row r="9" spans="1:12">
      <c r="A9" s="266" t="s">
        <v>109</v>
      </c>
      <c r="B9" s="264" t="s">
        <v>110</v>
      </c>
      <c r="C9" s="265">
        <v>479</v>
      </c>
      <c r="D9" s="265">
        <v>454</v>
      </c>
    </row>
    <row r="10" spans="1:12">
      <c r="A10" s="266" t="s">
        <v>111</v>
      </c>
      <c r="B10" s="264" t="s">
        <v>112</v>
      </c>
      <c r="C10" s="265">
        <v>37</v>
      </c>
      <c r="D10" s="265">
        <v>23</v>
      </c>
    </row>
    <row r="11" spans="1:12">
      <c r="A11" s="338" t="s">
        <v>113</v>
      </c>
      <c r="B11" s="339"/>
      <c r="C11" s="340">
        <v>552</v>
      </c>
      <c r="D11" s="341">
        <v>546</v>
      </c>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EAAA6-D4E3-4AF5-A7E5-E9070AFF8D9E}">
  <dimension ref="A1:I16"/>
  <sheetViews>
    <sheetView zoomScaleNormal="100" workbookViewId="0">
      <selection activeCell="F21" sqref="F21"/>
    </sheetView>
  </sheetViews>
  <sheetFormatPr defaultColWidth="8.81640625" defaultRowHeight="14"/>
  <cols>
    <col min="1" max="1" width="22.54296875" style="818" customWidth="1"/>
    <col min="2" max="4" width="15.54296875" style="819" customWidth="1"/>
    <col min="5" max="5" width="11.7265625" style="820" customWidth="1"/>
    <col min="6" max="8" width="15.54296875" style="819" customWidth="1"/>
    <col min="9" max="9" width="11.7265625" style="820" customWidth="1"/>
    <col min="10" max="16384" width="8.81640625" style="819"/>
  </cols>
  <sheetData>
    <row r="1" spans="1:9" s="817" customFormat="1" ht="18">
      <c r="A1" s="1860" t="s">
        <v>1197</v>
      </c>
      <c r="B1" s="1861"/>
      <c r="C1" s="1861"/>
      <c r="D1" s="1861"/>
      <c r="E1" s="816"/>
      <c r="I1" s="816"/>
    </row>
    <row r="5" spans="1:9">
      <c r="A5" s="1484"/>
      <c r="B5" s="1862" t="s">
        <v>101</v>
      </c>
      <c r="C5" s="1799"/>
      <c r="D5" s="1799"/>
      <c r="E5" s="1799"/>
      <c r="F5" s="1852" t="s">
        <v>102</v>
      </c>
      <c r="G5" s="1800"/>
      <c r="H5" s="1800"/>
      <c r="I5" s="1796"/>
    </row>
    <row r="6" spans="1:9" ht="51" customHeight="1">
      <c r="A6" s="1485"/>
      <c r="B6" s="1434" t="s">
        <v>1198</v>
      </c>
      <c r="C6" s="1434" t="s">
        <v>1199</v>
      </c>
      <c r="D6" s="1434" t="s">
        <v>1200</v>
      </c>
      <c r="E6" s="1434" t="s">
        <v>113</v>
      </c>
      <c r="F6" s="1435" t="s">
        <v>1198</v>
      </c>
      <c r="G6" s="1435" t="s">
        <v>1199</v>
      </c>
      <c r="H6" s="1435" t="s">
        <v>1200</v>
      </c>
      <c r="I6" s="1436" t="s">
        <v>113</v>
      </c>
    </row>
    <row r="7" spans="1:9">
      <c r="A7" s="1486"/>
      <c r="B7" s="1415" t="s">
        <v>276</v>
      </c>
      <c r="C7" s="1415" t="s">
        <v>276</v>
      </c>
      <c r="D7" s="1415" t="s">
        <v>276</v>
      </c>
      <c r="E7" s="1415" t="s">
        <v>276</v>
      </c>
      <c r="F7" s="1482" t="s">
        <v>276</v>
      </c>
      <c r="G7" s="1482" t="s">
        <v>276</v>
      </c>
      <c r="H7" s="1482" t="s">
        <v>276</v>
      </c>
      <c r="I7" s="1483" t="s">
        <v>276</v>
      </c>
    </row>
    <row r="8" spans="1:9">
      <c r="A8" s="821" t="s">
        <v>1201</v>
      </c>
      <c r="B8" s="728">
        <v>69.59999999999998</v>
      </c>
      <c r="C8" s="728">
        <v>172.40000000000003</v>
      </c>
      <c r="D8" s="728">
        <v>371.4</v>
      </c>
      <c r="E8" s="728">
        <f>SUM(B8:D8)</f>
        <v>613.4</v>
      </c>
      <c r="F8" s="729">
        <v>56.699999999999982</v>
      </c>
      <c r="G8" s="729">
        <v>139.10000000000002</v>
      </c>
      <c r="H8" s="729">
        <v>360.5</v>
      </c>
      <c r="I8" s="729">
        <f>SUM(F8:H8)</f>
        <v>556.29999999999995</v>
      </c>
    </row>
    <row r="9" spans="1:9">
      <c r="A9" s="821" t="s">
        <v>1202</v>
      </c>
      <c r="B9" s="728">
        <v>2.4</v>
      </c>
      <c r="C9" s="728">
        <v>6.9</v>
      </c>
      <c r="D9" s="728">
        <v>9.4</v>
      </c>
      <c r="E9" s="728">
        <f t="shared" ref="E9:E14" si="0">SUM(B9:D9)</f>
        <v>18.700000000000003</v>
      </c>
      <c r="F9" s="729">
        <v>2.1</v>
      </c>
      <c r="G9" s="729">
        <v>6</v>
      </c>
      <c r="H9" s="729">
        <v>7.3</v>
      </c>
      <c r="I9" s="729">
        <f t="shared" ref="I9:I14" si="1">SUM(F9:H9)</f>
        <v>15.399999999999999</v>
      </c>
    </row>
    <row r="10" spans="1:9">
      <c r="A10" s="821" t="s">
        <v>1203</v>
      </c>
      <c r="B10" s="728">
        <v>1.3</v>
      </c>
      <c r="C10" s="728">
        <v>3.2</v>
      </c>
      <c r="D10" s="728">
        <v>6.7</v>
      </c>
      <c r="E10" s="728">
        <f t="shared" si="0"/>
        <v>11.2</v>
      </c>
      <c r="F10" s="729">
        <v>1.7</v>
      </c>
      <c r="G10" s="729">
        <v>4.0999999999999996</v>
      </c>
      <c r="H10" s="729">
        <v>10.4</v>
      </c>
      <c r="I10" s="729">
        <f t="shared" si="1"/>
        <v>16.2</v>
      </c>
    </row>
    <row r="11" spans="1:9">
      <c r="A11" s="821" t="s">
        <v>1204</v>
      </c>
      <c r="B11" s="728">
        <v>4.5</v>
      </c>
      <c r="C11" s="728">
        <v>11.7</v>
      </c>
      <c r="D11" s="728">
        <v>27.1</v>
      </c>
      <c r="E11" s="728">
        <f t="shared" si="0"/>
        <v>43.3</v>
      </c>
      <c r="F11" s="729">
        <v>8.9</v>
      </c>
      <c r="G11" s="729">
        <v>22.4</v>
      </c>
      <c r="H11" s="729">
        <v>35</v>
      </c>
      <c r="I11" s="729">
        <f t="shared" si="1"/>
        <v>66.3</v>
      </c>
    </row>
    <row r="12" spans="1:9">
      <c r="A12" s="821" t="s">
        <v>1205</v>
      </c>
      <c r="B12" s="728">
        <v>-1.1000000000000001</v>
      </c>
      <c r="C12" s="728">
        <v>-2.5</v>
      </c>
      <c r="D12" s="728">
        <v>-11.3</v>
      </c>
      <c r="E12" s="728">
        <f t="shared" si="0"/>
        <v>-14.9</v>
      </c>
      <c r="F12" s="729">
        <v>-1.4</v>
      </c>
      <c r="G12" s="729">
        <v>-3.2</v>
      </c>
      <c r="H12" s="729">
        <v>-11.6</v>
      </c>
      <c r="I12" s="729">
        <f t="shared" si="1"/>
        <v>-16.2</v>
      </c>
    </row>
    <row r="13" spans="1:9">
      <c r="A13" s="821" t="s">
        <v>1206</v>
      </c>
      <c r="B13" s="728">
        <v>-2.7</v>
      </c>
      <c r="C13" s="728">
        <v>-6.1</v>
      </c>
      <c r="D13" s="728">
        <v>0</v>
      </c>
      <c r="E13" s="728">
        <f t="shared" si="0"/>
        <v>-8.8000000000000007</v>
      </c>
      <c r="F13" s="729">
        <v>1.6</v>
      </c>
      <c r="G13" s="729">
        <v>4</v>
      </c>
      <c r="H13" s="729">
        <v>0</v>
      </c>
      <c r="I13" s="729">
        <f t="shared" si="1"/>
        <v>5.6</v>
      </c>
    </row>
    <row r="14" spans="1:9">
      <c r="A14" s="821" t="s">
        <v>1207</v>
      </c>
      <c r="B14" s="728">
        <v>0</v>
      </c>
      <c r="C14" s="728">
        <v>0</v>
      </c>
      <c r="D14" s="728">
        <v>0</v>
      </c>
      <c r="E14" s="728">
        <f t="shared" si="0"/>
        <v>0</v>
      </c>
      <c r="F14" s="729">
        <v>0</v>
      </c>
      <c r="G14" s="729">
        <v>0</v>
      </c>
      <c r="H14" s="729">
        <v>-30.2</v>
      </c>
      <c r="I14" s="729">
        <f t="shared" si="1"/>
        <v>-30.2</v>
      </c>
    </row>
    <row r="15" spans="1:9">
      <c r="A15" s="822" t="s">
        <v>1208</v>
      </c>
      <c r="B15" s="731">
        <f>SUM(B8:B14)</f>
        <v>73.999999999999986</v>
      </c>
      <c r="C15" s="731">
        <f t="shared" ref="C15:D15" si="2">SUM(C8:C14)</f>
        <v>185.60000000000002</v>
      </c>
      <c r="D15" s="731">
        <f t="shared" si="2"/>
        <v>403.29999999999995</v>
      </c>
      <c r="E15" s="731">
        <f>SUM(E8:E14)</f>
        <v>662.90000000000009</v>
      </c>
      <c r="F15" s="732">
        <f>SUM(F8:F14)</f>
        <v>69.59999999999998</v>
      </c>
      <c r="G15" s="732">
        <f t="shared" ref="G15:I15" si="3">SUM(G8:G14)</f>
        <v>172.40000000000003</v>
      </c>
      <c r="H15" s="732">
        <f t="shared" si="3"/>
        <v>371.4</v>
      </c>
      <c r="I15" s="732">
        <f t="shared" si="3"/>
        <v>613.39999999999986</v>
      </c>
    </row>
    <row r="16" spans="1:9" ht="40.5" customHeight="1">
      <c r="A16" s="1863" t="s">
        <v>1209</v>
      </c>
      <c r="B16" s="1864"/>
      <c r="C16" s="1864"/>
      <c r="D16" s="1864"/>
      <c r="E16" s="1864"/>
      <c r="F16" s="1864"/>
      <c r="G16" s="1864"/>
      <c r="H16" s="1864"/>
      <c r="I16" s="1864"/>
    </row>
  </sheetData>
  <mergeCells count="4">
    <mergeCell ref="A1:D1"/>
    <mergeCell ref="B5:E5"/>
    <mergeCell ref="F5:I5"/>
    <mergeCell ref="A16:I16"/>
  </mergeCells>
  <pageMargins left="0.25" right="0.25" top="0.75" bottom="0.75" header="0.3" footer="0.3"/>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BFE4A-D8CE-4A7B-B767-C575B03104B1}">
  <dimension ref="A1:X8"/>
  <sheetViews>
    <sheetView workbookViewId="0">
      <selection activeCell="F21" sqref="F21"/>
    </sheetView>
  </sheetViews>
  <sheetFormatPr defaultColWidth="9.1796875" defaultRowHeight="14.5"/>
  <cols>
    <col min="1" max="1" width="22.7265625" customWidth="1"/>
    <col min="2" max="3" width="9.7265625" customWidth="1"/>
  </cols>
  <sheetData>
    <row r="1" spans="1:24" ht="18">
      <c r="A1" s="1860" t="s">
        <v>1210</v>
      </c>
      <c r="B1" s="1861"/>
      <c r="C1" s="1861"/>
      <c r="D1" s="1861"/>
      <c r="E1" s="760"/>
      <c r="F1" s="760"/>
      <c r="G1" s="760"/>
      <c r="H1" s="760"/>
      <c r="I1" s="760"/>
      <c r="J1" s="760"/>
      <c r="K1" s="760"/>
      <c r="L1" s="760"/>
      <c r="M1" s="760"/>
      <c r="N1" s="700"/>
      <c r="O1" s="700"/>
      <c r="P1" s="700"/>
      <c r="Q1" s="700"/>
      <c r="R1" s="700"/>
      <c r="S1" s="700"/>
      <c r="T1" s="700"/>
      <c r="U1" s="700"/>
      <c r="V1" s="700"/>
      <c r="W1" s="700"/>
      <c r="X1" s="700"/>
    </row>
    <row r="2" spans="1:24">
      <c r="A2" s="760"/>
      <c r="B2" s="760"/>
      <c r="C2" s="760"/>
      <c r="D2" s="760"/>
      <c r="E2" s="760"/>
      <c r="F2" s="760"/>
      <c r="G2" s="760"/>
      <c r="H2" s="760"/>
      <c r="I2" s="760"/>
      <c r="J2" s="760"/>
      <c r="K2" s="760"/>
      <c r="L2" s="760"/>
      <c r="M2" s="760"/>
      <c r="N2" s="700"/>
      <c r="O2" s="700"/>
      <c r="P2" s="700"/>
      <c r="Q2" s="700"/>
      <c r="R2" s="700"/>
      <c r="S2" s="700"/>
      <c r="T2" s="700"/>
      <c r="U2" s="700"/>
      <c r="V2" s="700"/>
      <c r="W2" s="700"/>
      <c r="X2" s="700"/>
    </row>
    <row r="3" spans="1:24">
      <c r="A3" s="1491"/>
      <c r="B3" s="1492" t="s">
        <v>101</v>
      </c>
      <c r="C3" s="1493" t="s">
        <v>102</v>
      </c>
      <c r="D3" s="760"/>
      <c r="E3" s="760"/>
      <c r="F3" s="760"/>
      <c r="G3" s="760"/>
      <c r="H3" s="760"/>
      <c r="I3" s="760"/>
      <c r="J3" s="760"/>
      <c r="K3" s="760"/>
      <c r="L3" s="760"/>
      <c r="M3" s="760"/>
      <c r="N3" s="700"/>
      <c r="O3" s="700"/>
      <c r="P3" s="700"/>
      <c r="Q3" s="700"/>
      <c r="R3" s="700"/>
      <c r="S3" s="700"/>
      <c r="T3" s="700"/>
      <c r="U3" s="700"/>
      <c r="V3" s="700"/>
      <c r="W3" s="700"/>
      <c r="X3" s="700"/>
    </row>
    <row r="4" spans="1:24">
      <c r="A4" s="823" t="s">
        <v>1211</v>
      </c>
      <c r="B4" s="824">
        <v>1.2500000000000001E-2</v>
      </c>
      <c r="C4" s="825">
        <v>1.7999999999999999E-2</v>
      </c>
      <c r="D4" s="760"/>
      <c r="E4" s="760"/>
      <c r="F4" s="760"/>
      <c r="G4" s="760"/>
      <c r="H4" s="760"/>
      <c r="I4" s="760"/>
      <c r="J4" s="760"/>
      <c r="K4" s="760"/>
      <c r="L4" s="760"/>
      <c r="M4" s="760"/>
      <c r="N4" s="760"/>
      <c r="O4" s="760"/>
      <c r="P4" s="760"/>
      <c r="Q4" s="760"/>
      <c r="R4" s="760"/>
      <c r="S4" s="760"/>
      <c r="T4" s="760"/>
      <c r="U4" s="760"/>
      <c r="V4" s="760"/>
      <c r="W4" s="760"/>
      <c r="X4" s="760"/>
    </row>
    <row r="5" spans="1:24">
      <c r="A5" s="823" t="s">
        <v>1212</v>
      </c>
      <c r="B5" s="824">
        <v>2.2200000000000001E-2</v>
      </c>
      <c r="C5" s="825">
        <v>4.1000000000000002E-2</v>
      </c>
      <c r="D5" s="760"/>
      <c r="E5" s="760"/>
      <c r="F5" s="760"/>
      <c r="G5" s="760"/>
      <c r="H5" s="760"/>
      <c r="I5" s="760"/>
      <c r="J5" s="760"/>
      <c r="K5" s="760"/>
      <c r="L5" s="760"/>
      <c r="M5" s="760"/>
      <c r="N5" s="760"/>
      <c r="O5" s="760"/>
      <c r="P5" s="760"/>
      <c r="Q5" s="760"/>
      <c r="R5" s="760"/>
      <c r="S5" s="760"/>
      <c r="T5" s="760"/>
      <c r="U5" s="760"/>
      <c r="V5" s="760"/>
      <c r="W5" s="760"/>
      <c r="X5" s="760"/>
    </row>
    <row r="6" spans="1:24">
      <c r="A6" s="823" t="s">
        <v>1213</v>
      </c>
      <c r="B6" s="824">
        <v>3.7199999999999997E-2</v>
      </c>
      <c r="C6" s="825">
        <v>2.35E-2</v>
      </c>
      <c r="D6" s="760"/>
      <c r="E6" s="760"/>
      <c r="F6" s="760"/>
      <c r="G6" s="760"/>
      <c r="H6" s="760"/>
      <c r="I6" s="760"/>
      <c r="J6" s="760"/>
      <c r="K6" s="760"/>
      <c r="L6" s="760"/>
      <c r="M6" s="760"/>
      <c r="N6" s="760"/>
      <c r="O6" s="760"/>
      <c r="P6" s="760"/>
      <c r="Q6" s="760"/>
      <c r="R6" s="760"/>
      <c r="S6" s="760"/>
      <c r="T6" s="760"/>
      <c r="U6" s="760"/>
      <c r="V6" s="760"/>
      <c r="W6" s="760"/>
      <c r="X6" s="760"/>
    </row>
    <row r="7" spans="1:24" ht="15" hidden="1" thickBot="1">
      <c r="A7" s="826"/>
      <c r="B7" s="827"/>
      <c r="C7" s="828"/>
      <c r="D7" s="760"/>
      <c r="E7" s="760"/>
      <c r="F7" s="760"/>
      <c r="G7" s="760"/>
      <c r="H7" s="760"/>
      <c r="I7" s="760"/>
      <c r="J7" s="760"/>
      <c r="K7" s="760"/>
      <c r="L7" s="760"/>
      <c r="M7" s="760"/>
      <c r="N7" s="760"/>
      <c r="O7" s="760"/>
      <c r="P7" s="760"/>
      <c r="Q7" s="760"/>
      <c r="R7" s="760"/>
      <c r="S7" s="760"/>
      <c r="T7" s="760"/>
      <c r="U7" s="760"/>
      <c r="V7" s="760"/>
      <c r="W7" s="760"/>
      <c r="X7" s="760"/>
    </row>
    <row r="8" spans="1:24">
      <c r="A8" s="760"/>
      <c r="B8" s="760"/>
      <c r="C8" s="760"/>
      <c r="D8" s="760"/>
      <c r="E8" s="760"/>
      <c r="F8" s="760"/>
      <c r="G8" s="760"/>
      <c r="H8" s="760"/>
      <c r="I8" s="760"/>
      <c r="J8" s="760"/>
      <c r="K8" s="760"/>
      <c r="L8" s="760"/>
      <c r="M8" s="760"/>
      <c r="N8" s="760"/>
      <c r="O8" s="760"/>
      <c r="P8" s="760"/>
      <c r="Q8" s="760"/>
      <c r="R8" s="760"/>
      <c r="S8" s="760"/>
      <c r="T8" s="760"/>
      <c r="U8" s="760"/>
      <c r="V8" s="760"/>
      <c r="W8" s="760"/>
      <c r="X8" s="760"/>
    </row>
  </sheetData>
  <mergeCells count="1">
    <mergeCell ref="A1:D1"/>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02251-0D8B-45AA-88F8-D2DD00F01B72}">
  <dimension ref="A1:Q8"/>
  <sheetViews>
    <sheetView zoomScaleNormal="100" workbookViewId="0">
      <selection activeCell="F21" sqref="F21"/>
    </sheetView>
  </sheetViews>
  <sheetFormatPr defaultColWidth="8.81640625" defaultRowHeight="14"/>
  <cols>
    <col min="1" max="1" width="41.26953125" style="819" customWidth="1"/>
    <col min="2" max="2" width="10.7265625" style="819" customWidth="1"/>
    <col min="3" max="3" width="18.7265625" style="819" customWidth="1"/>
    <col min="4" max="4" width="15.7265625" style="819" customWidth="1"/>
    <col min="5" max="5" width="10.7265625" style="819" customWidth="1"/>
    <col min="6" max="6" width="18.7265625" style="819" customWidth="1"/>
    <col min="7" max="7" width="15.7265625" style="819" customWidth="1"/>
    <col min="8" max="16384" width="8.81640625" style="819"/>
  </cols>
  <sheetData>
    <row r="1" spans="1:17" ht="18">
      <c r="A1" s="1606" t="s">
        <v>1214</v>
      </c>
      <c r="L1" s="700"/>
      <c r="M1" s="700"/>
      <c r="N1" s="700"/>
      <c r="O1" s="700"/>
      <c r="P1" s="700"/>
      <c r="Q1" s="700"/>
    </row>
    <row r="2" spans="1:17">
      <c r="L2" s="700"/>
      <c r="M2" s="700"/>
      <c r="N2" s="700"/>
      <c r="O2" s="700"/>
      <c r="P2" s="700"/>
      <c r="Q2" s="700"/>
    </row>
    <row r="3" spans="1:17" ht="25.5" customHeight="1">
      <c r="A3" s="1421"/>
      <c r="B3" s="1799" t="s">
        <v>1431</v>
      </c>
      <c r="C3" s="1799"/>
      <c r="D3" s="1799"/>
      <c r="E3" s="1800" t="s">
        <v>1432</v>
      </c>
      <c r="F3" s="1800"/>
      <c r="G3" s="1796"/>
    </row>
    <row r="4" spans="1:17" ht="25.5" customHeight="1">
      <c r="A4" s="1427"/>
      <c r="B4" s="1494" t="s">
        <v>1215</v>
      </c>
      <c r="C4" s="1494" t="s">
        <v>1216</v>
      </c>
      <c r="D4" s="1494" t="s">
        <v>1217</v>
      </c>
      <c r="E4" s="1428" t="s">
        <v>1215</v>
      </c>
      <c r="F4" s="1428" t="s">
        <v>1216</v>
      </c>
      <c r="G4" s="1495" t="s">
        <v>1217</v>
      </c>
    </row>
    <row r="5" spans="1:17">
      <c r="A5" s="829" t="s">
        <v>1198</v>
      </c>
      <c r="B5" s="856">
        <v>109</v>
      </c>
      <c r="C5" s="856">
        <v>46</v>
      </c>
      <c r="D5" s="856">
        <v>1</v>
      </c>
      <c r="E5" s="857">
        <v>117</v>
      </c>
      <c r="F5" s="857">
        <v>47</v>
      </c>
      <c r="G5" s="857">
        <v>1</v>
      </c>
    </row>
    <row r="6" spans="1:17">
      <c r="A6" s="832" t="s">
        <v>1199</v>
      </c>
      <c r="B6" s="830">
        <v>293</v>
      </c>
      <c r="C6" s="830">
        <v>132</v>
      </c>
      <c r="D6" s="830">
        <v>2</v>
      </c>
      <c r="E6" s="831">
        <v>340</v>
      </c>
      <c r="F6" s="831">
        <v>106</v>
      </c>
      <c r="G6" s="831">
        <v>1</v>
      </c>
    </row>
    <row r="7" spans="1:17">
      <c r="A7" s="832" t="s">
        <v>1200</v>
      </c>
      <c r="B7" s="830">
        <v>488</v>
      </c>
      <c r="C7" s="830">
        <v>1134</v>
      </c>
      <c r="D7" s="830">
        <v>270</v>
      </c>
      <c r="E7" s="831">
        <v>570</v>
      </c>
      <c r="F7" s="831">
        <v>1161</v>
      </c>
      <c r="G7" s="831">
        <v>305</v>
      </c>
    </row>
    <row r="8" spans="1:17" ht="37.75" customHeight="1">
      <c r="A8" s="1865" t="s">
        <v>1218</v>
      </c>
      <c r="B8" s="1866"/>
      <c r="C8" s="1866"/>
      <c r="D8" s="1866"/>
      <c r="E8" s="1866"/>
      <c r="F8" s="1866"/>
      <c r="G8" s="1866"/>
    </row>
  </sheetData>
  <mergeCells count="3">
    <mergeCell ref="B3:D3"/>
    <mergeCell ref="E3:G3"/>
    <mergeCell ref="A8:G8"/>
  </mergeCells>
  <pageMargins left="0.25" right="0.25" top="0.75" bottom="0.75" header="0.3" footer="0.3"/>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95840-4263-401C-AB48-26370BD90BB7}">
  <dimension ref="A1:G261"/>
  <sheetViews>
    <sheetView zoomScale="90" zoomScaleNormal="90" workbookViewId="0">
      <selection activeCell="F21" sqref="F21"/>
    </sheetView>
  </sheetViews>
  <sheetFormatPr defaultColWidth="8.81640625" defaultRowHeight="11.5"/>
  <cols>
    <col min="1" max="1" width="29.26953125" style="834" customWidth="1"/>
    <col min="2" max="7" width="16.7265625" style="834" customWidth="1"/>
    <col min="8" max="16384" width="8.81640625" style="834"/>
  </cols>
  <sheetData>
    <row r="1" spans="1:7" ht="26.25" customHeight="1">
      <c r="A1" s="1841" t="s">
        <v>1219</v>
      </c>
      <c r="B1" s="1841"/>
      <c r="C1" s="1841"/>
      <c r="D1" s="1841"/>
      <c r="E1" s="833"/>
    </row>
    <row r="2" spans="1:7">
      <c r="A2" s="1865"/>
      <c r="B2" s="1865"/>
      <c r="C2" s="1865"/>
      <c r="D2" s="1865"/>
      <c r="E2" s="1865"/>
    </row>
    <row r="3" spans="1:7" ht="15" customHeight="1">
      <c r="A3" s="835"/>
      <c r="B3" s="835"/>
      <c r="C3" s="835"/>
      <c r="D3" s="835"/>
      <c r="E3" s="835"/>
    </row>
    <row r="4" spans="1:7" ht="12.75" customHeight="1">
      <c r="A4" s="1500"/>
      <c r="B4" s="1869" t="s">
        <v>101</v>
      </c>
      <c r="C4" s="1870"/>
      <c r="D4" s="1870"/>
      <c r="E4" s="1871" t="s">
        <v>102</v>
      </c>
      <c r="F4" s="1872"/>
      <c r="G4" s="1873"/>
    </row>
    <row r="5" spans="1:7" ht="64.5" customHeight="1">
      <c r="A5" s="1501"/>
      <c r="B5" s="1502" t="s">
        <v>1220</v>
      </c>
      <c r="C5" s="1502" t="s">
        <v>1221</v>
      </c>
      <c r="D5" s="1502" t="s">
        <v>113</v>
      </c>
      <c r="E5" s="1503" t="s">
        <v>1220</v>
      </c>
      <c r="F5" s="1503" t="s">
        <v>1221</v>
      </c>
      <c r="G5" s="1504" t="s">
        <v>113</v>
      </c>
    </row>
    <row r="6" spans="1:7" ht="12.75" customHeight="1">
      <c r="A6" s="1496" t="s">
        <v>1222</v>
      </c>
      <c r="B6" s="1497" t="s">
        <v>276</v>
      </c>
      <c r="C6" s="1498" t="s">
        <v>276</v>
      </c>
      <c r="D6" s="1498" t="s">
        <v>276</v>
      </c>
      <c r="E6" s="1499" t="s">
        <v>276</v>
      </c>
      <c r="F6" s="1499" t="s">
        <v>276</v>
      </c>
      <c r="G6" s="1505" t="s">
        <v>276</v>
      </c>
    </row>
    <row r="7" spans="1:7" ht="17.25" customHeight="1">
      <c r="A7" s="836" t="s">
        <v>1223</v>
      </c>
      <c r="B7" s="837">
        <v>128.29999999999998</v>
      </c>
      <c r="C7" s="837">
        <v>87.9</v>
      </c>
      <c r="D7" s="837">
        <f>SUM(B7:C7)</f>
        <v>216.2</v>
      </c>
      <c r="E7" s="838">
        <v>113.6</v>
      </c>
      <c r="F7" s="838">
        <v>87</v>
      </c>
      <c r="G7" s="838">
        <f>SUM(E7:F7)</f>
        <v>200.6</v>
      </c>
    </row>
    <row r="8" spans="1:7" ht="17.25" customHeight="1">
      <c r="A8" s="836" t="s">
        <v>1224</v>
      </c>
      <c r="B8" s="838">
        <v>0</v>
      </c>
      <c r="C8" s="838">
        <v>3.5</v>
      </c>
      <c r="D8" s="838">
        <f>SUM(B8:C8)</f>
        <v>3.5</v>
      </c>
      <c r="E8" s="838">
        <v>14.7</v>
      </c>
      <c r="F8" s="838">
        <v>0.9</v>
      </c>
      <c r="G8" s="838">
        <f>SUM(E8:F8)</f>
        <v>15.6</v>
      </c>
    </row>
    <row r="9" spans="1:7" ht="17.25" customHeight="1">
      <c r="A9" s="839" t="s">
        <v>1225</v>
      </c>
      <c r="B9" s="840">
        <f>SUM(B7:B8)</f>
        <v>128.29999999999998</v>
      </c>
      <c r="C9" s="840">
        <f t="shared" ref="C9:G9" si="0">SUM(C7:C8)</f>
        <v>91.4</v>
      </c>
      <c r="D9" s="840">
        <f t="shared" si="0"/>
        <v>219.7</v>
      </c>
      <c r="E9" s="841">
        <f t="shared" si="0"/>
        <v>128.29999999999998</v>
      </c>
      <c r="F9" s="841">
        <f t="shared" si="0"/>
        <v>87.9</v>
      </c>
      <c r="G9" s="841">
        <f t="shared" si="0"/>
        <v>216.2</v>
      </c>
    </row>
    <row r="10" spans="1:7">
      <c r="A10" s="842" t="s">
        <v>1226</v>
      </c>
      <c r="B10" s="843"/>
      <c r="C10" s="843"/>
      <c r="D10" s="843"/>
      <c r="E10" s="844"/>
      <c r="F10" s="844"/>
      <c r="G10" s="844"/>
    </row>
    <row r="11" spans="1:7" ht="17.25" customHeight="1">
      <c r="A11" s="845" t="s">
        <v>1227</v>
      </c>
      <c r="B11" s="837">
        <v>-119.4</v>
      </c>
      <c r="C11" s="837">
        <v>-124.50000000000001</v>
      </c>
      <c r="D11" s="837">
        <f>SUM(B11:C11)</f>
        <v>-243.90000000000003</v>
      </c>
      <c r="E11" s="838">
        <v>-97.7</v>
      </c>
      <c r="F11" s="838">
        <v>-116.10000000000001</v>
      </c>
      <c r="G11" s="838">
        <f>SUM(E11:F11)</f>
        <v>-213.8</v>
      </c>
    </row>
    <row r="12" spans="1:7" ht="17.25" customHeight="1">
      <c r="A12" s="845" t="s">
        <v>1228</v>
      </c>
      <c r="B12" s="837">
        <v>0</v>
      </c>
      <c r="C12" s="837">
        <v>-6</v>
      </c>
      <c r="D12" s="837">
        <f>SUM(B12:C12)</f>
        <v>-6</v>
      </c>
      <c r="E12" s="838">
        <v>-21.7</v>
      </c>
      <c r="F12" s="838">
        <v>-8.4</v>
      </c>
      <c r="G12" s="838">
        <f>SUM(E12:F12)</f>
        <v>-30.1</v>
      </c>
    </row>
    <row r="13" spans="1:7" ht="17.25" customHeight="1">
      <c r="A13" s="846" t="s">
        <v>1229</v>
      </c>
      <c r="B13" s="847">
        <f>SUM(B11:B12)</f>
        <v>-119.4</v>
      </c>
      <c r="C13" s="847">
        <f t="shared" ref="C13:G13" si="1">SUM(C11:C12)</f>
        <v>-130.5</v>
      </c>
      <c r="D13" s="847">
        <f t="shared" si="1"/>
        <v>-249.90000000000003</v>
      </c>
      <c r="E13" s="848">
        <f t="shared" si="1"/>
        <v>-119.4</v>
      </c>
      <c r="F13" s="848">
        <f t="shared" si="1"/>
        <v>-124.50000000000001</v>
      </c>
      <c r="G13" s="848">
        <f t="shared" si="1"/>
        <v>-243.9</v>
      </c>
    </row>
    <row r="14" spans="1:7" ht="17.25" customHeight="1">
      <c r="A14" s="849" t="s">
        <v>1230</v>
      </c>
      <c r="B14" s="850">
        <f>B9+B13</f>
        <v>8.8999999999999773</v>
      </c>
      <c r="C14" s="850">
        <f t="shared" ref="C14:G14" si="2">C9+C13</f>
        <v>-39.099999999999994</v>
      </c>
      <c r="D14" s="850">
        <f t="shared" si="2"/>
        <v>-30.200000000000045</v>
      </c>
      <c r="E14" s="851">
        <f t="shared" si="2"/>
        <v>8.8999999999999773</v>
      </c>
      <c r="F14" s="851">
        <f t="shared" si="2"/>
        <v>-36.600000000000009</v>
      </c>
      <c r="G14" s="851">
        <f t="shared" si="2"/>
        <v>-27.700000000000017</v>
      </c>
    </row>
    <row r="15" spans="1:7" s="852" customFormat="1" ht="5.15" customHeight="1"/>
    <row r="16" spans="1:7" s="852" customFormat="1" ht="36.75" customHeight="1">
      <c r="A16" s="1867" t="s">
        <v>1231</v>
      </c>
      <c r="B16" s="1868"/>
      <c r="C16" s="1868"/>
      <c r="D16" s="1868"/>
      <c r="E16" s="1868"/>
      <c r="F16" s="1868"/>
      <c r="G16" s="1868"/>
    </row>
    <row r="17" spans="1:7" s="852" customFormat="1" ht="18" customHeight="1">
      <c r="A17" s="1867" t="s">
        <v>1232</v>
      </c>
      <c r="B17" s="1868"/>
      <c r="C17" s="1868"/>
      <c r="D17" s="1868"/>
      <c r="E17" s="1868"/>
      <c r="F17" s="1868"/>
      <c r="G17" s="1868"/>
    </row>
    <row r="18" spans="1:7" s="852" customFormat="1"/>
    <row r="19" spans="1:7" s="852" customFormat="1"/>
    <row r="20" spans="1:7" s="852" customFormat="1"/>
    <row r="21" spans="1:7" s="852" customFormat="1"/>
    <row r="22" spans="1:7" s="852" customFormat="1"/>
    <row r="23" spans="1:7" s="852" customFormat="1"/>
    <row r="24" spans="1:7" s="852" customFormat="1"/>
    <row r="25" spans="1:7" s="852" customFormat="1"/>
    <row r="26" spans="1:7" s="852" customFormat="1"/>
    <row r="27" spans="1:7" s="852" customFormat="1"/>
    <row r="28" spans="1:7" s="852" customFormat="1"/>
    <row r="29" spans="1:7" s="852" customFormat="1"/>
    <row r="30" spans="1:7" s="852" customFormat="1"/>
    <row r="31" spans="1:7" s="852" customFormat="1"/>
    <row r="32" spans="1:7" s="852" customFormat="1"/>
    <row r="33" s="852" customFormat="1"/>
    <row r="34" s="852" customFormat="1"/>
    <row r="35" s="852" customFormat="1"/>
    <row r="36" s="852" customFormat="1"/>
    <row r="37" s="852" customFormat="1"/>
    <row r="38" s="852" customFormat="1"/>
    <row r="39" s="852" customFormat="1"/>
    <row r="40" s="852" customFormat="1"/>
    <row r="41" s="852" customFormat="1"/>
    <row r="42" s="852" customFormat="1"/>
    <row r="43" s="852" customFormat="1"/>
    <row r="44" s="852" customFormat="1"/>
    <row r="45" s="852" customFormat="1"/>
    <row r="46" s="852" customFormat="1"/>
    <row r="47" s="852" customFormat="1"/>
    <row r="48" s="852" customFormat="1"/>
    <row r="49" spans="2:3" s="852" customFormat="1"/>
    <row r="50" spans="2:3" s="852" customFormat="1"/>
    <row r="51" spans="2:3" s="852" customFormat="1"/>
    <row r="52" spans="2:3" s="852" customFormat="1"/>
    <row r="53" spans="2:3" s="852" customFormat="1"/>
    <row r="54" spans="2:3" s="852" customFormat="1"/>
    <row r="55" spans="2:3" s="852" customFormat="1"/>
    <row r="56" spans="2:3" s="852" customFormat="1"/>
    <row r="57" spans="2:3" s="852" customFormat="1"/>
    <row r="58" spans="2:3" s="852" customFormat="1">
      <c r="B58" s="853"/>
      <c r="C58" s="853"/>
    </row>
    <row r="59" spans="2:3" s="852" customFormat="1"/>
    <row r="60" spans="2:3" s="852" customFormat="1"/>
    <row r="61" spans="2:3" s="852" customFormat="1"/>
    <row r="62" spans="2:3" s="852" customFormat="1"/>
    <row r="63" spans="2:3" s="852" customFormat="1"/>
    <row r="64" spans="2:3" s="852" customFormat="1"/>
    <row r="65" s="852" customFormat="1"/>
    <row r="66" s="852" customFormat="1"/>
    <row r="67" s="852" customFormat="1"/>
    <row r="68" s="852" customFormat="1"/>
    <row r="69" s="852" customFormat="1"/>
    <row r="70" s="852" customFormat="1"/>
    <row r="71" s="852" customFormat="1"/>
    <row r="72" s="852" customFormat="1"/>
    <row r="73" s="852" customFormat="1"/>
    <row r="74" s="852" customFormat="1"/>
    <row r="75" s="852" customFormat="1"/>
    <row r="76" s="852" customFormat="1"/>
    <row r="77" s="852" customFormat="1"/>
    <row r="78" s="852" customFormat="1"/>
    <row r="79" s="852" customFormat="1"/>
    <row r="80" s="852" customFormat="1"/>
    <row r="81" s="852" customFormat="1"/>
    <row r="82" s="852" customFormat="1"/>
    <row r="83" s="852" customFormat="1"/>
    <row r="84" s="852" customFormat="1"/>
    <row r="85" s="852" customFormat="1"/>
    <row r="86" s="852" customFormat="1"/>
    <row r="87" s="852" customFormat="1"/>
    <row r="88" s="852" customFormat="1"/>
    <row r="89" s="852" customFormat="1"/>
    <row r="90" s="852" customFormat="1"/>
    <row r="91" s="852" customFormat="1"/>
    <row r="92" s="852" customFormat="1"/>
    <row r="93" s="852" customFormat="1"/>
    <row r="94" s="852" customFormat="1"/>
    <row r="95" s="852" customFormat="1"/>
    <row r="96" s="852" customFormat="1"/>
    <row r="97" s="852" customFormat="1"/>
    <row r="98" s="852" customFormat="1"/>
    <row r="99" s="852" customFormat="1"/>
    <row r="100" s="852" customFormat="1"/>
    <row r="101" s="852" customFormat="1"/>
    <row r="102" s="852" customFormat="1"/>
    <row r="103" s="852" customFormat="1"/>
    <row r="104" s="852" customFormat="1"/>
    <row r="105" s="852" customFormat="1"/>
    <row r="106" s="852" customFormat="1"/>
    <row r="107" s="852" customFormat="1"/>
    <row r="108" s="852" customFormat="1"/>
    <row r="109" s="852" customFormat="1"/>
    <row r="110" s="852" customFormat="1"/>
    <row r="111" s="852" customFormat="1"/>
    <row r="112" s="852" customFormat="1"/>
    <row r="113" s="852" customFormat="1"/>
    <row r="114" s="852" customFormat="1"/>
    <row r="115" s="852" customFormat="1"/>
    <row r="116" s="852" customFormat="1"/>
    <row r="117" s="852" customFormat="1"/>
    <row r="118" s="852" customFormat="1"/>
    <row r="119" s="852" customFormat="1"/>
    <row r="120" s="852" customFormat="1"/>
    <row r="121" s="852" customFormat="1"/>
    <row r="122" s="852" customFormat="1"/>
    <row r="123" s="852" customFormat="1"/>
    <row r="124" s="852" customFormat="1"/>
    <row r="125" s="852" customFormat="1"/>
    <row r="126" s="852" customFormat="1"/>
    <row r="127" s="852" customFormat="1"/>
    <row r="128" s="852" customFormat="1"/>
    <row r="129" s="852" customFormat="1"/>
    <row r="130" s="852" customFormat="1"/>
    <row r="131" s="852" customFormat="1"/>
    <row r="132" s="852" customFormat="1"/>
    <row r="133" s="852" customFormat="1"/>
    <row r="134" s="852" customFormat="1"/>
    <row r="135" s="852" customFormat="1"/>
    <row r="136" s="852" customFormat="1"/>
    <row r="137" s="852" customFormat="1"/>
    <row r="138" s="852" customFormat="1"/>
    <row r="139" s="852" customFormat="1"/>
    <row r="140" s="852" customFormat="1"/>
    <row r="141" s="852" customFormat="1"/>
    <row r="142" s="852" customFormat="1"/>
    <row r="143" s="852" customFormat="1"/>
    <row r="144" s="852" customFormat="1"/>
    <row r="145" s="852" customFormat="1"/>
    <row r="146" s="852" customFormat="1"/>
    <row r="147" s="852" customFormat="1"/>
    <row r="148" s="852" customFormat="1"/>
    <row r="149" s="852" customFormat="1"/>
    <row r="150" s="852" customFormat="1"/>
    <row r="151" s="852" customFormat="1"/>
    <row r="152" s="852" customFormat="1"/>
    <row r="153" s="852" customFormat="1"/>
    <row r="154" s="852" customFormat="1"/>
    <row r="155" s="852" customFormat="1"/>
    <row r="156" s="852" customFormat="1"/>
    <row r="157" s="852" customFormat="1"/>
    <row r="158" s="852" customFormat="1"/>
    <row r="159" s="852" customFormat="1"/>
    <row r="160" s="852" customFormat="1"/>
    <row r="161" s="852" customFormat="1"/>
    <row r="162" s="852" customFormat="1"/>
    <row r="163" s="852" customFormat="1"/>
    <row r="164" s="852" customFormat="1"/>
    <row r="165" s="852" customFormat="1"/>
    <row r="166" s="852" customFormat="1"/>
    <row r="167" s="852" customFormat="1"/>
    <row r="168" s="852" customFormat="1"/>
    <row r="169" s="852" customFormat="1"/>
    <row r="170" s="852" customFormat="1"/>
    <row r="171" s="852" customFormat="1"/>
    <row r="172" s="852" customFormat="1"/>
    <row r="173" s="852" customFormat="1"/>
    <row r="174" s="852" customFormat="1"/>
    <row r="175" s="852" customFormat="1"/>
    <row r="176" s="852" customFormat="1"/>
    <row r="177" s="852" customFormat="1"/>
    <row r="178" s="852" customFormat="1"/>
    <row r="179" s="852" customFormat="1"/>
    <row r="180" s="852" customFormat="1"/>
    <row r="181" s="852" customFormat="1"/>
    <row r="182" s="852" customFormat="1"/>
    <row r="183" s="852" customFormat="1"/>
    <row r="184" s="852" customFormat="1"/>
    <row r="185" s="852" customFormat="1"/>
    <row r="186" s="852" customFormat="1"/>
    <row r="187" s="852" customFormat="1"/>
    <row r="188" s="852" customFormat="1"/>
    <row r="189" s="852" customFormat="1"/>
    <row r="190" s="852" customFormat="1"/>
    <row r="191" s="852" customFormat="1"/>
    <row r="192" s="852" customFormat="1"/>
    <row r="193" s="852" customFormat="1"/>
    <row r="194" s="852" customFormat="1"/>
    <row r="195" s="852" customFormat="1"/>
    <row r="196" s="852" customFormat="1"/>
    <row r="197" s="852" customFormat="1"/>
    <row r="198" s="852" customFormat="1"/>
    <row r="199" s="852" customFormat="1"/>
    <row r="200" s="852" customFormat="1"/>
    <row r="201" s="852" customFormat="1"/>
    <row r="202" s="852" customFormat="1"/>
    <row r="203" s="852" customFormat="1"/>
    <row r="204" s="852" customFormat="1"/>
    <row r="205" s="852" customFormat="1"/>
    <row r="206" s="852" customFormat="1"/>
    <row r="207" s="852" customFormat="1"/>
    <row r="208" s="852" customFormat="1"/>
    <row r="209" s="852" customFormat="1"/>
    <row r="210" s="852" customFormat="1"/>
    <row r="211" s="852" customFormat="1"/>
    <row r="212" s="852" customFormat="1"/>
    <row r="213" s="852" customFormat="1"/>
    <row r="214" s="852" customFormat="1"/>
    <row r="215" s="852" customFormat="1"/>
    <row r="216" s="852" customFormat="1"/>
    <row r="217" s="852" customFormat="1"/>
    <row r="218" s="852" customFormat="1"/>
    <row r="219" s="852" customFormat="1"/>
    <row r="220" s="852" customFormat="1"/>
    <row r="221" s="852" customFormat="1"/>
    <row r="222" s="852" customFormat="1"/>
    <row r="223" s="852" customFormat="1"/>
    <row r="224" s="852" customFormat="1"/>
    <row r="225" s="852" customFormat="1"/>
    <row r="226" s="852" customFormat="1"/>
    <row r="227" s="852" customFormat="1"/>
    <row r="228" s="852" customFormat="1"/>
    <row r="229" s="852" customFormat="1"/>
    <row r="230" s="852" customFormat="1"/>
    <row r="231" s="852" customFormat="1"/>
    <row r="232" s="852" customFormat="1"/>
    <row r="233" s="852" customFormat="1"/>
    <row r="234" s="852" customFormat="1"/>
    <row r="235" s="852" customFormat="1"/>
    <row r="236" s="852" customFormat="1"/>
    <row r="237" s="852" customFormat="1"/>
    <row r="238" s="852" customFormat="1"/>
    <row r="239" s="852" customFormat="1"/>
    <row r="240" s="852" customFormat="1"/>
    <row r="241" s="852" customFormat="1"/>
    <row r="242" s="852" customFormat="1"/>
    <row r="243" s="852" customFormat="1"/>
    <row r="244" s="852" customFormat="1"/>
    <row r="245" s="852" customFormat="1"/>
    <row r="246" s="852" customFormat="1"/>
    <row r="247" s="852" customFormat="1"/>
    <row r="248" s="852" customFormat="1"/>
    <row r="249" s="852" customFormat="1"/>
    <row r="250" s="852" customFormat="1"/>
    <row r="251" s="852" customFormat="1"/>
    <row r="252" s="852" customFormat="1"/>
    <row r="253" s="852" customFormat="1"/>
    <row r="254" s="852" customFormat="1"/>
    <row r="255" s="852" customFormat="1"/>
    <row r="256" s="852" customFormat="1"/>
    <row r="257" s="852" customFormat="1"/>
    <row r="258" s="852" customFormat="1"/>
    <row r="259" s="852" customFormat="1"/>
    <row r="260" s="852" customFormat="1"/>
    <row r="261" s="852" customFormat="1"/>
  </sheetData>
  <mergeCells count="6">
    <mergeCell ref="A17:G17"/>
    <mergeCell ref="A1:D1"/>
    <mergeCell ref="A2:E2"/>
    <mergeCell ref="B4:D4"/>
    <mergeCell ref="E4:G4"/>
    <mergeCell ref="A16:G16"/>
  </mergeCells>
  <pageMargins left="0.25" right="0.25" top="0.75" bottom="0.75" header="0.3" footer="0.3"/>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C69CC-7062-4FA0-85E0-69132F2D56C1}">
  <dimension ref="A1:N11"/>
  <sheetViews>
    <sheetView zoomScaleNormal="100" workbookViewId="0">
      <selection activeCell="F21" sqref="F21"/>
    </sheetView>
  </sheetViews>
  <sheetFormatPr defaultColWidth="8.81640625" defaultRowHeight="14"/>
  <cols>
    <col min="1" max="1" width="49.7265625" style="819" customWidth="1"/>
    <col min="2" max="9" width="15.7265625" style="819" customWidth="1"/>
    <col min="10" max="16384" width="8.81640625" style="819"/>
  </cols>
  <sheetData>
    <row r="1" spans="1:14" s="817" customFormat="1" ht="36">
      <c r="A1" s="1607" t="s">
        <v>1233</v>
      </c>
      <c r="B1" s="854"/>
      <c r="C1" s="854"/>
      <c r="D1" s="854"/>
      <c r="E1" s="854"/>
      <c r="F1" s="854"/>
      <c r="I1" s="700"/>
      <c r="J1" s="700"/>
      <c r="K1" s="700"/>
      <c r="L1" s="700"/>
      <c r="M1" s="700"/>
      <c r="N1" s="700"/>
    </row>
    <row r="2" spans="1:14">
      <c r="I2" s="700"/>
      <c r="J2" s="700"/>
      <c r="K2" s="700"/>
      <c r="L2" s="700"/>
      <c r="M2" s="700"/>
      <c r="N2" s="700"/>
    </row>
    <row r="4" spans="1:14">
      <c r="A4" s="1500"/>
      <c r="B4" s="1874" t="s">
        <v>1433</v>
      </c>
      <c r="C4" s="1793"/>
      <c r="D4" s="1793"/>
      <c r="E4" s="1875" t="s">
        <v>1434</v>
      </c>
      <c r="F4" s="1876"/>
      <c r="G4" s="1877"/>
    </row>
    <row r="5" spans="1:14" ht="26">
      <c r="A5" s="1508"/>
      <c r="B5" s="1506" t="s">
        <v>1215</v>
      </c>
      <c r="C5" s="1506" t="s">
        <v>1216</v>
      </c>
      <c r="D5" s="1506" t="s">
        <v>1217</v>
      </c>
      <c r="E5" s="1507" t="s">
        <v>1215</v>
      </c>
      <c r="F5" s="1507" t="s">
        <v>1216</v>
      </c>
      <c r="G5" s="1509" t="s">
        <v>1217</v>
      </c>
    </row>
    <row r="6" spans="1:14" ht="12.75" customHeight="1">
      <c r="A6" s="855" t="s">
        <v>1220</v>
      </c>
      <c r="B6" s="856">
        <v>901</v>
      </c>
      <c r="C6" s="856">
        <v>1164</v>
      </c>
      <c r="D6" s="856">
        <v>340</v>
      </c>
      <c r="E6" s="857">
        <v>855</v>
      </c>
      <c r="F6" s="857">
        <v>1126</v>
      </c>
      <c r="G6" s="857">
        <v>305</v>
      </c>
      <c r="H6" s="858"/>
      <c r="I6" s="858"/>
    </row>
    <row r="7" spans="1:14" ht="25.4" customHeight="1">
      <c r="A7" s="859" t="s">
        <v>1221</v>
      </c>
      <c r="B7" s="856">
        <v>202</v>
      </c>
      <c r="C7" s="856">
        <v>405</v>
      </c>
      <c r="D7" s="856">
        <v>169</v>
      </c>
      <c r="E7" s="857">
        <v>190</v>
      </c>
      <c r="F7" s="857">
        <v>408</v>
      </c>
      <c r="G7" s="857">
        <v>169</v>
      </c>
    </row>
    <row r="8" spans="1:14" ht="5.15" customHeight="1">
      <c r="A8" s="834"/>
      <c r="B8" s="834"/>
      <c r="C8" s="834"/>
      <c r="D8" s="834"/>
      <c r="E8" s="834"/>
      <c r="F8" s="834"/>
      <c r="G8" s="834"/>
    </row>
    <row r="9" spans="1:14" ht="37.5" customHeight="1">
      <c r="A9" s="1865" t="s">
        <v>1234</v>
      </c>
      <c r="B9" s="1791"/>
      <c r="C9" s="1791"/>
      <c r="D9" s="1791"/>
      <c r="E9" s="1791"/>
      <c r="F9" s="1791"/>
      <c r="G9" s="1791"/>
    </row>
    <row r="11" spans="1:14">
      <c r="A11" s="818"/>
      <c r="B11" s="763"/>
      <c r="C11" s="763"/>
      <c r="D11" s="763"/>
      <c r="E11" s="763"/>
      <c r="F11" s="763"/>
      <c r="G11" s="763"/>
    </row>
  </sheetData>
  <mergeCells count="3">
    <mergeCell ref="B4:D4"/>
    <mergeCell ref="E4:G4"/>
    <mergeCell ref="A9:G9"/>
  </mergeCells>
  <pageMargins left="0.25" right="0.25" top="0.75" bottom="0.75" header="0.3" footer="0.3"/>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B517E-BBB9-40E2-AA4F-700CAF9823CE}">
  <dimension ref="A1:E7"/>
  <sheetViews>
    <sheetView workbookViewId="0">
      <selection activeCell="F21" sqref="F21"/>
    </sheetView>
  </sheetViews>
  <sheetFormatPr defaultColWidth="8.7265625" defaultRowHeight="12.5"/>
  <cols>
    <col min="1" max="1" width="25.26953125" style="550" customWidth="1"/>
    <col min="2" max="3" width="11.7265625" style="550" customWidth="1"/>
    <col min="4" max="16384" width="8.7265625" style="550"/>
  </cols>
  <sheetData>
    <row r="1" spans="1:5" ht="18" customHeight="1">
      <c r="A1" s="1841" t="s">
        <v>1463</v>
      </c>
      <c r="B1" s="1841"/>
      <c r="C1" s="1841"/>
      <c r="D1" s="1841"/>
      <c r="E1" s="1841"/>
    </row>
    <row r="2" spans="1:5" ht="13">
      <c r="A2" s="860"/>
      <c r="B2" s="861"/>
      <c r="C2" s="861"/>
    </row>
    <row r="3" spans="1:5" ht="26">
      <c r="A3" s="1484"/>
      <c r="B3" s="1510" t="s">
        <v>780</v>
      </c>
      <c r="C3" s="1511" t="s">
        <v>781</v>
      </c>
    </row>
    <row r="4" spans="1:5" ht="13">
      <c r="A4" s="1486"/>
      <c r="B4" s="1413" t="s">
        <v>276</v>
      </c>
      <c r="C4" s="1420" t="s">
        <v>276</v>
      </c>
    </row>
    <row r="5" spans="1:5">
      <c r="A5" s="862" t="s">
        <v>783</v>
      </c>
      <c r="B5" s="626">
        <v>3578.1</v>
      </c>
      <c r="C5" s="616">
        <v>2324.3000000000002</v>
      </c>
    </row>
    <row r="6" spans="1:5">
      <c r="A6" s="863" t="s">
        <v>784</v>
      </c>
      <c r="B6" s="626">
        <v>19502.900000000001</v>
      </c>
      <c r="C6" s="616">
        <v>21444.799999999999</v>
      </c>
    </row>
    <row r="7" spans="1:5">
      <c r="A7" s="864" t="s">
        <v>113</v>
      </c>
      <c r="B7" s="613">
        <f>SUM(B5:B6)</f>
        <v>23081</v>
      </c>
      <c r="C7" s="613">
        <f>SUM(C5:C6)</f>
        <v>23769.1</v>
      </c>
    </row>
  </sheetData>
  <mergeCells count="1">
    <mergeCell ref="A1:E1"/>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1247B-6023-474F-877D-0DD223F8A251}">
  <dimension ref="A1:G9"/>
  <sheetViews>
    <sheetView workbookViewId="0">
      <selection activeCell="F21" sqref="F21"/>
    </sheetView>
  </sheetViews>
  <sheetFormatPr defaultColWidth="8.7265625" defaultRowHeight="12.5"/>
  <cols>
    <col min="1" max="1" width="23" style="550" customWidth="1"/>
    <col min="2" max="3" width="11.7265625" style="550" customWidth="1"/>
    <col min="4" max="16384" width="8.7265625" style="550"/>
  </cols>
  <sheetData>
    <row r="1" spans="1:7" ht="18">
      <c r="A1" s="1608" t="s">
        <v>1235</v>
      </c>
      <c r="C1" s="865"/>
      <c r="D1" s="865"/>
      <c r="E1" s="865"/>
      <c r="F1" s="865"/>
      <c r="G1" s="865"/>
    </row>
    <row r="2" spans="1:7" ht="14.5">
      <c r="C2" s="866"/>
      <c r="D2" s="866"/>
      <c r="E2" s="866"/>
    </row>
    <row r="3" spans="1:7" ht="41.25" customHeight="1">
      <c r="A3" s="1416"/>
      <c r="B3" s="1480" t="s">
        <v>780</v>
      </c>
      <c r="C3" s="1512" t="s">
        <v>781</v>
      </c>
    </row>
    <row r="4" spans="1:7" ht="13">
      <c r="A4" s="1427"/>
      <c r="B4" s="1413" t="s">
        <v>276</v>
      </c>
      <c r="C4" s="1420" t="s">
        <v>276</v>
      </c>
    </row>
    <row r="5" spans="1:7">
      <c r="A5" s="867" t="s">
        <v>1236</v>
      </c>
      <c r="B5" s="868">
        <v>4359</v>
      </c>
      <c r="C5" s="869">
        <v>3856.7</v>
      </c>
    </row>
    <row r="6" spans="1:7" ht="25.5" customHeight="1">
      <c r="A6" s="870" t="s">
        <v>1237</v>
      </c>
      <c r="B6" s="868">
        <v>6335.6</v>
      </c>
      <c r="C6" s="869">
        <v>6798</v>
      </c>
    </row>
    <row r="7" spans="1:7">
      <c r="A7" s="867" t="s">
        <v>1238</v>
      </c>
      <c r="B7" s="868">
        <v>2323.8000000000002</v>
      </c>
      <c r="C7" s="869">
        <v>2485.6999999999998</v>
      </c>
    </row>
    <row r="8" spans="1:7">
      <c r="A8" s="871" t="s">
        <v>1239</v>
      </c>
      <c r="B8" s="872">
        <f>SUM(B5:B7)</f>
        <v>13018.400000000001</v>
      </c>
      <c r="C8" s="873">
        <f>SUM(C5:C7)</f>
        <v>13140.400000000001</v>
      </c>
    </row>
    <row r="9" spans="1:7">
      <c r="A9" s="874"/>
      <c r="B9" s="875"/>
      <c r="C9" s="875"/>
    </row>
  </sheetData>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065EA-7065-459D-A84A-D195727267BF}">
  <sheetPr>
    <pageSetUpPr fitToPage="1"/>
  </sheetPr>
  <dimension ref="A1:J79"/>
  <sheetViews>
    <sheetView workbookViewId="0">
      <selection activeCell="F21" sqref="F21"/>
    </sheetView>
  </sheetViews>
  <sheetFormatPr defaultColWidth="9.1796875" defaultRowHeight="11.5"/>
  <cols>
    <col min="1" max="1" width="25.7265625" style="893" customWidth="1"/>
    <col min="2" max="3" width="11.7265625" style="715" customWidth="1"/>
    <col min="4" max="4" width="1.7265625" style="777" customWidth="1"/>
    <col min="5" max="5" width="12.7265625" style="777" customWidth="1"/>
    <col min="6" max="6" width="10.7265625" style="881" customWidth="1"/>
    <col min="7" max="10" width="10.7265625" style="777" customWidth="1"/>
    <col min="11" max="11" width="7" style="715" customWidth="1"/>
    <col min="12" max="16384" width="9.1796875" style="715"/>
  </cols>
  <sheetData>
    <row r="1" spans="1:10" ht="36">
      <c r="A1" s="1609" t="s">
        <v>1240</v>
      </c>
      <c r="B1" s="734"/>
      <c r="C1" s="734"/>
      <c r="D1" s="877"/>
      <c r="E1" s="878"/>
      <c r="F1" s="734"/>
      <c r="G1" s="878"/>
      <c r="H1" s="878"/>
      <c r="I1" s="878"/>
      <c r="J1" s="878"/>
    </row>
    <row r="2" spans="1:10" ht="14.5">
      <c r="A2" s="879"/>
      <c r="B2" s="734"/>
      <c r="C2" s="734"/>
      <c r="D2" s="877"/>
      <c r="E2" s="878"/>
      <c r="F2" s="734"/>
      <c r="G2" s="878"/>
      <c r="H2" s="878"/>
      <c r="I2" s="878"/>
      <c r="J2" s="878"/>
    </row>
    <row r="3" spans="1:10" s="881" customFormat="1" ht="25.5" customHeight="1">
      <c r="A3" s="1514"/>
      <c r="B3" s="1515" t="s">
        <v>780</v>
      </c>
      <c r="C3" s="1516" t="s">
        <v>781</v>
      </c>
      <c r="D3" s="877"/>
      <c r="E3" s="880"/>
      <c r="G3" s="777"/>
      <c r="H3" s="777"/>
      <c r="I3" s="777"/>
      <c r="J3" s="777"/>
    </row>
    <row r="4" spans="1:10" s="881" customFormat="1" ht="14.5">
      <c r="A4" s="1517"/>
      <c r="B4" s="1513" t="s">
        <v>276</v>
      </c>
      <c r="C4" s="1518" t="s">
        <v>276</v>
      </c>
      <c r="D4" s="877"/>
      <c r="E4" s="880"/>
      <c r="G4" s="777"/>
      <c r="H4" s="777"/>
      <c r="I4" s="777"/>
      <c r="J4" s="777"/>
    </row>
    <row r="5" spans="1:10" ht="26.25" customHeight="1">
      <c r="A5" s="882" t="s">
        <v>1241</v>
      </c>
      <c r="B5" s="883"/>
      <c r="C5" s="884"/>
      <c r="D5" s="877"/>
      <c r="E5" s="880"/>
    </row>
    <row r="6" spans="1:10" ht="14.5">
      <c r="A6" s="885" t="s">
        <v>1242</v>
      </c>
      <c r="B6" s="886"/>
      <c r="C6" s="887"/>
      <c r="D6" s="877"/>
      <c r="E6" s="880"/>
    </row>
    <row r="7" spans="1:10" ht="14.5">
      <c r="A7" s="888" t="s">
        <v>1243</v>
      </c>
      <c r="B7" s="778">
        <v>6.8</v>
      </c>
      <c r="C7" s="779">
        <v>7.4</v>
      </c>
      <c r="D7" s="877"/>
      <c r="E7" s="880"/>
      <c r="F7" s="695"/>
    </row>
    <row r="8" spans="1:10" ht="25.5" customHeight="1">
      <c r="A8" s="888" t="s">
        <v>1244</v>
      </c>
      <c r="B8" s="778">
        <v>13.3</v>
      </c>
      <c r="C8" s="779">
        <v>9.8000000000000007</v>
      </c>
      <c r="D8" s="877"/>
      <c r="E8" s="880"/>
      <c r="F8" s="695"/>
    </row>
    <row r="9" spans="1:10" ht="14.5">
      <c r="A9" s="888" t="s">
        <v>1245</v>
      </c>
      <c r="B9" s="778">
        <v>54.4</v>
      </c>
      <c r="C9" s="779">
        <v>20.399999999999999</v>
      </c>
      <c r="D9" s="877"/>
      <c r="F9" s="695"/>
    </row>
    <row r="10" spans="1:10" ht="14.5">
      <c r="A10" s="889"/>
      <c r="B10" s="781">
        <f>SUM(B7:B9)</f>
        <v>74.5</v>
      </c>
      <c r="C10" s="890">
        <f>SUM(C7:C9)</f>
        <v>37.6</v>
      </c>
      <c r="D10" s="877"/>
      <c r="F10" s="695"/>
    </row>
    <row r="11" spans="1:10" ht="14.5">
      <c r="A11" s="891" t="s">
        <v>1246</v>
      </c>
      <c r="B11" s="778"/>
      <c r="C11" s="892"/>
      <c r="D11" s="877"/>
      <c r="F11" s="695"/>
    </row>
    <row r="12" spans="1:10" ht="14.5">
      <c r="A12" s="888" t="s">
        <v>1243</v>
      </c>
      <c r="B12" s="778">
        <v>54.6</v>
      </c>
      <c r="C12" s="779">
        <v>51.9</v>
      </c>
      <c r="D12" s="877"/>
      <c r="F12" s="695"/>
    </row>
    <row r="13" spans="1:10" ht="25.5" customHeight="1">
      <c r="A13" s="888" t="s">
        <v>1244</v>
      </c>
      <c r="B13" s="778">
        <v>123.5</v>
      </c>
      <c r="C13" s="779">
        <v>93.8</v>
      </c>
      <c r="D13" s="877"/>
      <c r="F13" s="695"/>
    </row>
    <row r="14" spans="1:10" ht="14.5">
      <c r="A14" s="888" t="s">
        <v>1245</v>
      </c>
      <c r="B14" s="778">
        <v>96.4</v>
      </c>
      <c r="C14" s="779">
        <v>78.8</v>
      </c>
      <c r="D14" s="877"/>
      <c r="F14" s="695"/>
    </row>
    <row r="15" spans="1:10" ht="14.5">
      <c r="A15" s="889"/>
      <c r="B15" s="781">
        <f>SUM(B12:B14)</f>
        <v>274.5</v>
      </c>
      <c r="C15" s="890">
        <f>SUM(C12:C14)</f>
        <v>224.5</v>
      </c>
      <c r="D15" s="877"/>
      <c r="F15" s="695"/>
    </row>
    <row r="16" spans="1:10" ht="14.5">
      <c r="A16" s="891" t="s">
        <v>709</v>
      </c>
      <c r="B16" s="778"/>
      <c r="C16" s="892"/>
      <c r="D16" s="877"/>
    </row>
    <row r="17" spans="1:9" ht="14.5">
      <c r="A17" s="888" t="s">
        <v>1243</v>
      </c>
      <c r="B17" s="778">
        <v>147.80000000000001</v>
      </c>
      <c r="C17" s="779">
        <v>116</v>
      </c>
      <c r="D17" s="877"/>
    </row>
    <row r="18" spans="1:9" ht="25.5" customHeight="1">
      <c r="A18" s="888" t="s">
        <v>1244</v>
      </c>
      <c r="B18" s="778">
        <v>266.09999999999997</v>
      </c>
      <c r="C18" s="779">
        <v>209.79999999999998</v>
      </c>
      <c r="D18" s="877"/>
    </row>
    <row r="19" spans="1:9" ht="14.5">
      <c r="A19" s="888" t="s">
        <v>1245</v>
      </c>
      <c r="B19" s="778">
        <v>40.6</v>
      </c>
      <c r="C19" s="779">
        <v>20</v>
      </c>
      <c r="D19" s="877"/>
    </row>
    <row r="20" spans="1:9" ht="14.5">
      <c r="A20" s="889"/>
      <c r="B20" s="781">
        <f>SUM(B17:B19)</f>
        <v>454.5</v>
      </c>
      <c r="C20" s="890">
        <f>SUM(C17:C19)</f>
        <v>345.79999999999995</v>
      </c>
      <c r="D20" s="877"/>
    </row>
    <row r="21" spans="1:9" ht="25.5" hidden="1" customHeight="1">
      <c r="A21" s="1878"/>
      <c r="B21" s="1879"/>
      <c r="C21" s="1879"/>
      <c r="D21" s="877"/>
    </row>
    <row r="22" spans="1:9">
      <c r="B22" s="733"/>
      <c r="C22" s="733"/>
      <c r="D22" s="894"/>
    </row>
    <row r="23" spans="1:9" ht="12.5">
      <c r="A23" s="876" t="s">
        <v>1247</v>
      </c>
      <c r="B23" s="734"/>
      <c r="C23" s="734"/>
      <c r="D23" s="878"/>
    </row>
    <row r="24" spans="1:9" ht="13">
      <c r="A24" s="879"/>
      <c r="B24" s="734"/>
      <c r="C24" s="734"/>
      <c r="D24" s="878"/>
    </row>
    <row r="25" spans="1:9" ht="24.75" customHeight="1">
      <c r="A25" s="1514"/>
      <c r="B25" s="1515" t="s">
        <v>780</v>
      </c>
      <c r="C25" s="1516" t="s">
        <v>781</v>
      </c>
      <c r="D25" s="878"/>
      <c r="E25" s="895"/>
      <c r="F25" s="896"/>
      <c r="G25" s="880"/>
      <c r="H25" s="880"/>
      <c r="I25" s="880"/>
    </row>
    <row r="26" spans="1:9" ht="12.75" customHeight="1">
      <c r="A26" s="1517"/>
      <c r="B26" s="1513" t="s">
        <v>276</v>
      </c>
      <c r="C26" s="1518" t="s">
        <v>276</v>
      </c>
      <c r="D26" s="878"/>
      <c r="E26" s="895"/>
      <c r="F26" s="896"/>
      <c r="G26" s="880"/>
      <c r="H26" s="880"/>
      <c r="I26" s="880"/>
    </row>
    <row r="27" spans="1:9" ht="23">
      <c r="A27" s="882" t="s">
        <v>1248</v>
      </c>
      <c r="B27" s="897"/>
      <c r="C27" s="898"/>
      <c r="D27" s="878"/>
    </row>
    <row r="28" spans="1:9">
      <c r="A28" s="885" t="s">
        <v>1242</v>
      </c>
      <c r="B28" s="886"/>
      <c r="C28" s="899"/>
      <c r="D28" s="900"/>
    </row>
    <row r="29" spans="1:9">
      <c r="A29" s="888" t="s">
        <v>1243</v>
      </c>
      <c r="B29" s="778">
        <v>44</v>
      </c>
      <c r="C29" s="779">
        <v>44</v>
      </c>
      <c r="D29" s="900"/>
    </row>
    <row r="30" spans="1:9" ht="25.5" customHeight="1">
      <c r="A30" s="888" t="s">
        <v>1244</v>
      </c>
      <c r="B30" s="778">
        <v>176.2</v>
      </c>
      <c r="C30" s="779">
        <v>176.2</v>
      </c>
      <c r="D30" s="900"/>
    </row>
    <row r="31" spans="1:9">
      <c r="A31" s="888" t="s">
        <v>1245</v>
      </c>
      <c r="B31" s="778">
        <v>7511.3</v>
      </c>
      <c r="C31" s="779">
        <v>7555.4</v>
      </c>
      <c r="D31" s="900"/>
    </row>
    <row r="32" spans="1:9">
      <c r="A32" s="889"/>
      <c r="B32" s="781">
        <f>SUM(B29:B31)</f>
        <v>7731.5</v>
      </c>
      <c r="C32" s="782">
        <f>SUM(C29:C31)</f>
        <v>7775.5999999999995</v>
      </c>
      <c r="D32" s="900"/>
    </row>
    <row r="33" spans="1:4">
      <c r="A33" s="901" t="s">
        <v>1249</v>
      </c>
      <c r="B33" s="778">
        <v>-6953.4</v>
      </c>
      <c r="C33" s="779">
        <v>-6997.5</v>
      </c>
      <c r="D33" s="900"/>
    </row>
    <row r="34" spans="1:4">
      <c r="A34" s="902"/>
      <c r="B34" s="781">
        <f>SUM(B32:B33)</f>
        <v>778.10000000000036</v>
      </c>
      <c r="C34" s="782">
        <f>SUM(C32:C33)</f>
        <v>778.09999999999945</v>
      </c>
      <c r="D34" s="900"/>
    </row>
    <row r="35" spans="1:4">
      <c r="A35" s="885" t="s">
        <v>1246</v>
      </c>
      <c r="B35" s="886"/>
      <c r="C35" s="899"/>
      <c r="D35" s="900"/>
    </row>
    <row r="36" spans="1:4">
      <c r="A36" s="888" t="s">
        <v>1243</v>
      </c>
      <c r="B36" s="778">
        <v>43.9</v>
      </c>
      <c r="C36" s="779">
        <v>43.8</v>
      </c>
      <c r="D36" s="900"/>
    </row>
    <row r="37" spans="1:4" ht="25.5" customHeight="1">
      <c r="A37" s="888" t="s">
        <v>1244</v>
      </c>
      <c r="B37" s="778">
        <v>175.5</v>
      </c>
      <c r="C37" s="779">
        <v>175.5</v>
      </c>
      <c r="D37" s="900"/>
    </row>
    <row r="38" spans="1:4">
      <c r="A38" s="888" t="s">
        <v>1245</v>
      </c>
      <c r="B38" s="778">
        <v>7481.1</v>
      </c>
      <c r="C38" s="779">
        <v>7525</v>
      </c>
      <c r="D38" s="900"/>
    </row>
    <row r="39" spans="1:4">
      <c r="A39" s="889"/>
      <c r="B39" s="781">
        <f>SUM(B36:B38)</f>
        <v>7700.5</v>
      </c>
      <c r="C39" s="782">
        <f>SUM(C36:C38)</f>
        <v>7744.3</v>
      </c>
      <c r="D39" s="900"/>
    </row>
    <row r="40" spans="1:4">
      <c r="A40" s="901" t="s">
        <v>1249</v>
      </c>
      <c r="B40" s="778">
        <v>-6925.5</v>
      </c>
      <c r="C40" s="779">
        <v>-6969.3</v>
      </c>
      <c r="D40" s="900"/>
    </row>
    <row r="41" spans="1:4">
      <c r="A41" s="902"/>
      <c r="B41" s="781">
        <f>SUM(B39:B40)</f>
        <v>775</v>
      </c>
      <c r="C41" s="782">
        <f>SUM(C39:C40)</f>
        <v>775</v>
      </c>
      <c r="D41" s="900"/>
    </row>
    <row r="42" spans="1:4">
      <c r="A42" s="885" t="s">
        <v>709</v>
      </c>
      <c r="B42" s="886"/>
      <c r="C42" s="899"/>
      <c r="D42" s="900"/>
    </row>
    <row r="43" spans="1:4">
      <c r="A43" s="888" t="s">
        <v>1243</v>
      </c>
      <c r="B43" s="778">
        <v>13.3</v>
      </c>
      <c r="C43" s="779">
        <v>13.3</v>
      </c>
      <c r="D43" s="900"/>
    </row>
    <row r="44" spans="1:4" ht="25.5" customHeight="1">
      <c r="A44" s="888" t="s">
        <v>1244</v>
      </c>
      <c r="B44" s="778">
        <v>36.700000000000003</v>
      </c>
      <c r="C44" s="779">
        <v>50</v>
      </c>
      <c r="D44" s="900"/>
    </row>
    <row r="45" spans="1:4">
      <c r="A45" s="888" t="s">
        <v>1245</v>
      </c>
      <c r="B45" s="778">
        <v>0</v>
      </c>
      <c r="C45" s="779">
        <v>0</v>
      </c>
      <c r="D45" s="900"/>
    </row>
    <row r="46" spans="1:4">
      <c r="A46" s="889"/>
      <c r="B46" s="781">
        <f>SUM(B43:B45)</f>
        <v>50</v>
      </c>
      <c r="C46" s="782">
        <f>SUM(C43:C45)</f>
        <v>63.3</v>
      </c>
      <c r="D46" s="900"/>
    </row>
    <row r="47" spans="1:4">
      <c r="A47" s="901" t="s">
        <v>1249</v>
      </c>
      <c r="B47" s="778">
        <v>-6.2</v>
      </c>
      <c r="C47" s="779">
        <v>-9.6</v>
      </c>
      <c r="D47" s="900"/>
    </row>
    <row r="48" spans="1:4">
      <c r="A48" s="902"/>
      <c r="B48" s="781">
        <f>SUM(B46:B47)</f>
        <v>43.8</v>
      </c>
      <c r="C48" s="782">
        <f>SUM(C46:C47)</f>
        <v>53.699999999999996</v>
      </c>
      <c r="D48" s="900"/>
    </row>
    <row r="49" spans="5:6">
      <c r="E49" s="900"/>
      <c r="F49" s="903"/>
    </row>
    <row r="50" spans="5:6">
      <c r="E50" s="900"/>
      <c r="F50" s="903"/>
    </row>
    <row r="51" spans="5:6">
      <c r="E51" s="900"/>
      <c r="F51" s="903"/>
    </row>
    <row r="79" spans="2:3">
      <c r="B79" s="904"/>
      <c r="C79" s="904"/>
    </row>
  </sheetData>
  <mergeCells count="1">
    <mergeCell ref="A21:C21"/>
  </mergeCells>
  <pageMargins left="0.15748031496062992" right="0.15748031496062992" top="0.39370078740157483" bottom="0.39370078740157483" header="0.51181102362204722" footer="0.51181102362204722"/>
  <pageSetup paperSize="9" scale="82"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4E162-E703-4823-AF7F-060515F8FFC3}">
  <sheetPr>
    <pageSetUpPr fitToPage="1"/>
  </sheetPr>
  <dimension ref="A1:P79"/>
  <sheetViews>
    <sheetView workbookViewId="0">
      <selection activeCell="F21" sqref="F21"/>
    </sheetView>
  </sheetViews>
  <sheetFormatPr defaultColWidth="9.1796875" defaultRowHeight="12.5"/>
  <cols>
    <col min="1" max="1" width="9.1796875" style="906"/>
    <col min="2" max="2" width="77.81640625" style="906" customWidth="1"/>
    <col min="3" max="5" width="9.1796875" style="906"/>
    <col min="6" max="6" width="2.26953125" style="906" customWidth="1"/>
    <col min="7" max="7" width="87" style="907" customWidth="1"/>
    <col min="8" max="8" width="13.453125" style="906" bestFit="1" customWidth="1"/>
    <col min="9" max="9" width="11.81640625" style="906" bestFit="1" customWidth="1"/>
    <col min="10" max="10" width="3.453125" style="906" customWidth="1"/>
    <col min="11" max="11" width="2.81640625" style="906" customWidth="1"/>
    <col min="12" max="12" width="1.54296875" style="906" hidden="1" customWidth="1"/>
    <col min="13" max="13" width="9.1796875" style="906" hidden="1" customWidth="1"/>
    <col min="14" max="16384" width="9.1796875" style="906"/>
  </cols>
  <sheetData>
    <row r="1" spans="1:16" ht="24" customHeight="1">
      <c r="A1" s="1608" t="s">
        <v>1250</v>
      </c>
      <c r="B1" s="905"/>
      <c r="C1" s="905"/>
      <c r="D1" s="905"/>
      <c r="F1" s="700"/>
      <c r="G1" s="893"/>
      <c r="H1" s="700"/>
      <c r="I1" s="700"/>
      <c r="J1" s="700"/>
      <c r="K1" s="700"/>
      <c r="L1" s="700"/>
      <c r="M1" s="700"/>
      <c r="N1" s="700"/>
      <c r="O1" s="700"/>
      <c r="P1" s="700"/>
    </row>
    <row r="2" spans="1:16">
      <c r="F2" s="700"/>
      <c r="G2" s="893"/>
      <c r="H2" s="700"/>
      <c r="I2" s="700"/>
      <c r="J2" s="700"/>
      <c r="K2" s="700"/>
      <c r="L2" s="700"/>
      <c r="M2" s="700"/>
      <c r="N2" s="700"/>
      <c r="O2" s="700"/>
      <c r="P2" s="700"/>
    </row>
    <row r="3" spans="1:16">
      <c r="K3" s="700"/>
      <c r="L3" s="700"/>
      <c r="M3" s="700"/>
      <c r="N3" s="700"/>
      <c r="O3" s="700"/>
      <c r="P3" s="700"/>
    </row>
    <row r="4" spans="1:16" ht="28">
      <c r="B4" s="1521" t="s">
        <v>1251</v>
      </c>
      <c r="C4" s="1522" t="s">
        <v>1435</v>
      </c>
      <c r="D4" s="1523" t="s">
        <v>1253</v>
      </c>
    </row>
    <row r="5" spans="1:16" ht="34.5">
      <c r="B5" s="915" t="s">
        <v>1254</v>
      </c>
      <c r="C5" s="1519">
        <v>35612</v>
      </c>
      <c r="D5" s="1520">
        <v>45108</v>
      </c>
      <c r="H5" s="914"/>
      <c r="I5" s="914"/>
    </row>
    <row r="6" spans="1:16" ht="23">
      <c r="B6" s="911" t="s">
        <v>1255</v>
      </c>
      <c r="C6" s="912">
        <v>35704</v>
      </c>
      <c r="D6" s="913">
        <v>50314</v>
      </c>
      <c r="H6" s="914"/>
      <c r="I6" s="914"/>
    </row>
    <row r="7" spans="1:16" ht="23">
      <c r="B7" s="911" t="s">
        <v>1256</v>
      </c>
      <c r="C7" s="912">
        <v>35827</v>
      </c>
      <c r="D7" s="913">
        <v>45139</v>
      </c>
      <c r="H7" s="914"/>
      <c r="I7" s="914"/>
    </row>
    <row r="8" spans="1:16" ht="34.5">
      <c r="B8" s="911" t="s">
        <v>1257</v>
      </c>
      <c r="C8" s="912">
        <v>35947</v>
      </c>
      <c r="D8" s="913">
        <v>46966</v>
      </c>
      <c r="H8" s="914"/>
      <c r="I8" s="914"/>
    </row>
    <row r="9" spans="1:16" ht="23">
      <c r="B9" s="911" t="s">
        <v>1258</v>
      </c>
      <c r="C9" s="912">
        <v>35977</v>
      </c>
      <c r="D9" s="913">
        <v>46935</v>
      </c>
      <c r="H9" s="914"/>
      <c r="I9" s="914"/>
    </row>
    <row r="10" spans="1:16" ht="17.25" customHeight="1">
      <c r="B10" s="911" t="s">
        <v>1259</v>
      </c>
      <c r="C10" s="912">
        <v>36008</v>
      </c>
      <c r="D10" s="913">
        <v>45352</v>
      </c>
      <c r="H10" s="914"/>
      <c r="I10" s="914"/>
    </row>
    <row r="11" spans="1:16" ht="15.75" customHeight="1">
      <c r="B11" s="911" t="s">
        <v>1260</v>
      </c>
      <c r="C11" s="912">
        <v>36130</v>
      </c>
      <c r="D11" s="913">
        <v>45352</v>
      </c>
      <c r="H11" s="914"/>
      <c r="I11" s="914"/>
    </row>
    <row r="12" spans="1:16" ht="23">
      <c r="B12" s="911" t="s">
        <v>1261</v>
      </c>
      <c r="C12" s="912">
        <v>36220</v>
      </c>
      <c r="D12" s="913">
        <v>45809</v>
      </c>
      <c r="H12" s="914"/>
      <c r="I12" s="914"/>
    </row>
    <row r="13" spans="1:16">
      <c r="B13" s="911" t="s">
        <v>1262</v>
      </c>
      <c r="C13" s="912">
        <v>36251</v>
      </c>
      <c r="D13" s="913">
        <v>44197</v>
      </c>
      <c r="H13" s="914"/>
      <c r="I13" s="914"/>
    </row>
    <row r="14" spans="1:16" ht="23">
      <c r="B14" s="911" t="s">
        <v>1263</v>
      </c>
      <c r="C14" s="912">
        <v>36373</v>
      </c>
      <c r="D14" s="913">
        <v>44621</v>
      </c>
      <c r="H14" s="914"/>
      <c r="I14" s="914"/>
    </row>
    <row r="15" spans="1:16" ht="23">
      <c r="B15" s="911" t="s">
        <v>1264</v>
      </c>
      <c r="C15" s="912">
        <v>36557</v>
      </c>
      <c r="D15" s="913">
        <v>47453</v>
      </c>
      <c r="H15" s="914"/>
      <c r="I15" s="914"/>
    </row>
    <row r="16" spans="1:16">
      <c r="B16" s="911" t="s">
        <v>1265</v>
      </c>
      <c r="C16" s="912">
        <v>36647</v>
      </c>
      <c r="D16" s="913">
        <v>47604</v>
      </c>
      <c r="H16" s="914"/>
      <c r="I16" s="914"/>
    </row>
    <row r="17" spans="2:9" ht="23">
      <c r="B17" s="911" t="s">
        <v>1266</v>
      </c>
      <c r="C17" s="912">
        <v>36708</v>
      </c>
      <c r="D17" s="913">
        <v>44986</v>
      </c>
      <c r="H17" s="914"/>
      <c r="I17" s="914"/>
    </row>
    <row r="18" spans="2:9">
      <c r="B18" s="915" t="s">
        <v>1267</v>
      </c>
      <c r="C18" s="912">
        <v>37012</v>
      </c>
      <c r="D18" s="913">
        <v>46874</v>
      </c>
      <c r="H18" s="914"/>
      <c r="I18" s="914"/>
    </row>
    <row r="19" spans="2:9">
      <c r="B19" s="911" t="s">
        <v>1268</v>
      </c>
      <c r="C19" s="912">
        <v>37135</v>
      </c>
      <c r="D19" s="913">
        <v>50284</v>
      </c>
      <c r="H19" s="914"/>
      <c r="I19" s="914"/>
    </row>
    <row r="20" spans="2:9">
      <c r="B20" s="911" t="s">
        <v>1269</v>
      </c>
      <c r="C20" s="912">
        <v>37196</v>
      </c>
      <c r="D20" s="913">
        <v>47027</v>
      </c>
      <c r="H20" s="914"/>
      <c r="I20" s="914"/>
    </row>
    <row r="21" spans="2:9" ht="23">
      <c r="B21" s="911" t="s">
        <v>1270</v>
      </c>
      <c r="C21" s="912">
        <v>37226</v>
      </c>
      <c r="D21" s="913">
        <v>45474</v>
      </c>
      <c r="H21" s="914"/>
      <c r="I21" s="914"/>
    </row>
    <row r="22" spans="2:9" ht="23">
      <c r="B22" s="911" t="s">
        <v>1271</v>
      </c>
      <c r="C22" s="912">
        <v>37408</v>
      </c>
      <c r="D22" s="913">
        <v>44713</v>
      </c>
      <c r="H22" s="914"/>
      <c r="I22" s="914"/>
    </row>
    <row r="23" spans="2:9">
      <c r="B23" s="911" t="s">
        <v>1272</v>
      </c>
      <c r="C23" s="912">
        <v>37712</v>
      </c>
      <c r="D23" s="913">
        <v>47058</v>
      </c>
      <c r="H23" s="914"/>
      <c r="I23" s="914"/>
    </row>
    <row r="24" spans="2:9" ht="13" thickBot="1">
      <c r="B24" s="916" t="s">
        <v>1273</v>
      </c>
      <c r="C24" s="917">
        <v>37773</v>
      </c>
      <c r="D24" s="918">
        <v>47818</v>
      </c>
      <c r="H24" s="914"/>
      <c r="I24" s="914"/>
    </row>
    <row r="25" spans="2:9">
      <c r="B25" s="907"/>
      <c r="C25" s="919"/>
      <c r="D25" s="919"/>
      <c r="H25" s="914"/>
      <c r="I25" s="914"/>
    </row>
    <row r="26" spans="2:9">
      <c r="B26" s="907"/>
      <c r="C26" s="919"/>
      <c r="D26" s="919"/>
      <c r="H26" s="914"/>
      <c r="I26" s="914"/>
    </row>
    <row r="27" spans="2:9" ht="13" thickBot="1">
      <c r="B27" s="907"/>
      <c r="C27" s="919"/>
      <c r="D27" s="919"/>
      <c r="H27" s="914"/>
      <c r="I27" s="914"/>
    </row>
    <row r="28" spans="2:9" ht="28.5" thickBot="1">
      <c r="B28" s="908" t="s">
        <v>1251</v>
      </c>
      <c r="C28" s="909" t="s">
        <v>1252</v>
      </c>
      <c r="D28" s="910" t="s">
        <v>1253</v>
      </c>
      <c r="H28" s="914"/>
      <c r="I28" s="914"/>
    </row>
    <row r="29" spans="2:9" ht="23">
      <c r="B29" s="920" t="s">
        <v>1274</v>
      </c>
      <c r="C29" s="912">
        <v>37773</v>
      </c>
      <c r="D29" s="912">
        <v>44409</v>
      </c>
      <c r="H29" s="914"/>
      <c r="I29" s="914"/>
    </row>
    <row r="30" spans="2:9">
      <c r="B30" s="921" t="s">
        <v>1275</v>
      </c>
      <c r="C30" s="912">
        <v>37895</v>
      </c>
      <c r="D30" s="912">
        <v>44774</v>
      </c>
      <c r="H30" s="914"/>
      <c r="I30" s="914"/>
    </row>
    <row r="31" spans="2:9" ht="23">
      <c r="B31" s="921" t="s">
        <v>1276</v>
      </c>
      <c r="C31" s="912">
        <v>38018</v>
      </c>
      <c r="D31" s="912">
        <v>50802</v>
      </c>
      <c r="H31" s="914"/>
      <c r="I31" s="914"/>
    </row>
    <row r="32" spans="2:9" ht="23">
      <c r="B32" s="921" t="s">
        <v>1277</v>
      </c>
      <c r="C32" s="912">
        <v>38169</v>
      </c>
      <c r="D32" s="912">
        <v>47178</v>
      </c>
      <c r="H32" s="914"/>
      <c r="I32" s="914"/>
    </row>
    <row r="33" spans="2:9">
      <c r="B33" s="911" t="s">
        <v>1278</v>
      </c>
      <c r="C33" s="912">
        <v>38231</v>
      </c>
      <c r="D33" s="912">
        <v>47543</v>
      </c>
      <c r="H33" s="914"/>
      <c r="I33" s="914"/>
    </row>
    <row r="34" spans="2:9">
      <c r="B34" s="911" t="s">
        <v>1279</v>
      </c>
      <c r="C34" s="912">
        <v>38261</v>
      </c>
      <c r="D34" s="912">
        <v>47543</v>
      </c>
      <c r="H34" s="914"/>
      <c r="I34" s="914"/>
    </row>
    <row r="35" spans="2:9" ht="23">
      <c r="B35" s="911" t="s">
        <v>1280</v>
      </c>
      <c r="C35" s="912">
        <v>38504</v>
      </c>
      <c r="D35" s="912">
        <v>44317</v>
      </c>
      <c r="H35" s="914"/>
      <c r="I35" s="914"/>
    </row>
    <row r="36" spans="2:9">
      <c r="B36" s="911" t="s">
        <v>1281</v>
      </c>
      <c r="C36" s="912">
        <v>38626</v>
      </c>
      <c r="D36" s="912">
        <v>48335</v>
      </c>
      <c r="H36" s="914"/>
      <c r="I36" s="914"/>
    </row>
    <row r="37" spans="2:9" ht="23">
      <c r="B37" s="911" t="s">
        <v>1282</v>
      </c>
      <c r="C37" s="912">
        <v>38777</v>
      </c>
      <c r="D37" s="912">
        <v>51592</v>
      </c>
      <c r="H37" s="914"/>
      <c r="I37" s="914"/>
    </row>
    <row r="38" spans="2:9" ht="23">
      <c r="B38" s="911" t="s">
        <v>1283</v>
      </c>
      <c r="C38" s="912">
        <v>38899</v>
      </c>
      <c r="D38" s="912">
        <v>48122</v>
      </c>
      <c r="H38" s="914"/>
      <c r="I38" s="914"/>
    </row>
    <row r="39" spans="2:9" ht="23">
      <c r="B39" s="911" t="s">
        <v>1284</v>
      </c>
      <c r="C39" s="912">
        <v>39052</v>
      </c>
      <c r="D39" s="912">
        <v>46813</v>
      </c>
      <c r="H39" s="914"/>
      <c r="I39" s="914"/>
    </row>
    <row r="40" spans="2:9" ht="23">
      <c r="B40" s="911" t="s">
        <v>1285</v>
      </c>
      <c r="C40" s="912">
        <v>39417</v>
      </c>
      <c r="D40" s="912">
        <v>44896</v>
      </c>
      <c r="H40" s="914"/>
      <c r="I40" s="914"/>
    </row>
    <row r="41" spans="2:9" ht="24.75" customHeight="1">
      <c r="B41" s="911" t="s">
        <v>1286</v>
      </c>
      <c r="C41" s="912">
        <v>39508</v>
      </c>
      <c r="D41" s="912">
        <v>49369</v>
      </c>
      <c r="H41" s="914"/>
      <c r="I41" s="914"/>
    </row>
    <row r="42" spans="2:9" ht="23">
      <c r="B42" s="911" t="s">
        <v>1287</v>
      </c>
      <c r="C42" s="912">
        <v>39569</v>
      </c>
      <c r="D42" s="912">
        <v>48700</v>
      </c>
      <c r="H42" s="914"/>
      <c r="I42" s="914"/>
    </row>
    <row r="43" spans="2:9" ht="23">
      <c r="B43" s="911" t="s">
        <v>1288</v>
      </c>
      <c r="C43" s="912">
        <v>39661</v>
      </c>
      <c r="D43" s="912">
        <v>48761</v>
      </c>
      <c r="H43" s="914"/>
      <c r="I43" s="914"/>
    </row>
    <row r="44" spans="2:9" ht="27" customHeight="1">
      <c r="B44" s="907" t="s">
        <v>1289</v>
      </c>
    </row>
    <row r="46" spans="2:9" ht="12.75" customHeight="1"/>
    <row r="79" spans="2:3">
      <c r="B79" s="922"/>
      <c r="C79" s="922"/>
    </row>
  </sheetData>
  <pageMargins left="0.74803149606299213" right="0.74803149606299213" top="0.98425196850393704" bottom="0.98425196850393704" header="0.51181102362204722" footer="0.51181102362204722"/>
  <pageSetup paperSize="9" scale="51" fitToHeight="0"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EE527-65EF-49E9-ACAB-B4F3BCCC545E}">
  <dimension ref="A1:C15"/>
  <sheetViews>
    <sheetView workbookViewId="0">
      <selection activeCell="F21" sqref="F21"/>
    </sheetView>
  </sheetViews>
  <sheetFormatPr defaultColWidth="8.7265625" defaultRowHeight="12.5"/>
  <cols>
    <col min="1" max="1" width="38.81640625" style="550" customWidth="1"/>
    <col min="2" max="2" width="14" style="550" customWidth="1"/>
    <col min="3" max="3" width="15.453125" style="550" customWidth="1"/>
    <col min="4" max="16384" width="8.7265625" style="550"/>
  </cols>
  <sheetData>
    <row r="1" spans="1:3" ht="18">
      <c r="A1" s="1605" t="s">
        <v>1290</v>
      </c>
      <c r="B1" s="734"/>
      <c r="C1" s="734"/>
    </row>
    <row r="2" spans="1:3" ht="13">
      <c r="A2" s="923"/>
      <c r="B2" s="734"/>
      <c r="C2" s="734"/>
    </row>
    <row r="3" spans="1:3" ht="26">
      <c r="A3" s="1524"/>
      <c r="B3" s="1492" t="s">
        <v>1291</v>
      </c>
      <c r="C3" s="1493" t="s">
        <v>1292</v>
      </c>
    </row>
    <row r="4" spans="1:3">
      <c r="A4" s="924" t="s">
        <v>1293</v>
      </c>
      <c r="B4" s="925"/>
      <c r="C4" s="925"/>
    </row>
    <row r="5" spans="1:3">
      <c r="A5" s="614" t="s">
        <v>1243</v>
      </c>
      <c r="B5" s="728">
        <v>643.79999999999995</v>
      </c>
      <c r="C5" s="729">
        <v>650</v>
      </c>
    </row>
    <row r="6" spans="1:3">
      <c r="A6" s="614" t="s">
        <v>1244</v>
      </c>
      <c r="B6" s="728">
        <v>1751.6</v>
      </c>
      <c r="C6" s="729">
        <v>1993.9</v>
      </c>
    </row>
    <row r="7" spans="1:3">
      <c r="A7" s="614" t="s">
        <v>1245</v>
      </c>
      <c r="B7" s="728">
        <v>3364</v>
      </c>
      <c r="C7" s="729">
        <v>3766.4</v>
      </c>
    </row>
    <row r="8" spans="1:3">
      <c r="A8" s="710" t="s">
        <v>113</v>
      </c>
      <c r="B8" s="731">
        <f>SUM(B5:B7)</f>
        <v>5759.4</v>
      </c>
      <c r="C8" s="732">
        <f>SUM(C5:C7)</f>
        <v>6410.3</v>
      </c>
    </row>
    <row r="9" spans="1:3">
      <c r="A9" s="614" t="s">
        <v>1249</v>
      </c>
      <c r="B9" s="728">
        <v>-1792.7</v>
      </c>
      <c r="C9" s="729">
        <v>-2101.6</v>
      </c>
    </row>
    <row r="10" spans="1:3">
      <c r="A10" s="710" t="s">
        <v>1294</v>
      </c>
      <c r="B10" s="731">
        <f>SUM(B8:B9)</f>
        <v>3966.7</v>
      </c>
      <c r="C10" s="731">
        <f>SUM(C8:C9)</f>
        <v>4308.7000000000007</v>
      </c>
    </row>
    <row r="11" spans="1:3">
      <c r="A11" s="924" t="s">
        <v>1295</v>
      </c>
      <c r="B11" s="925"/>
      <c r="C11" s="925"/>
    </row>
    <row r="12" spans="1:3">
      <c r="A12" s="614" t="s">
        <v>1243</v>
      </c>
      <c r="B12" s="728">
        <v>1139.8</v>
      </c>
      <c r="C12" s="729">
        <v>1145.8</v>
      </c>
    </row>
    <row r="13" spans="1:3">
      <c r="A13" s="614" t="s">
        <v>1244</v>
      </c>
      <c r="B13" s="728">
        <v>3367</v>
      </c>
      <c r="C13" s="729">
        <v>3734.9</v>
      </c>
    </row>
    <row r="14" spans="1:3">
      <c r="A14" s="614" t="s">
        <v>1245</v>
      </c>
      <c r="B14" s="728">
        <v>6068.4</v>
      </c>
      <c r="C14" s="729">
        <v>7126.3</v>
      </c>
    </row>
    <row r="15" spans="1:3">
      <c r="A15" s="631" t="s">
        <v>113</v>
      </c>
      <c r="B15" s="731">
        <f>SUM(B12:B14)</f>
        <v>10575.2</v>
      </c>
      <c r="C15" s="732">
        <f>SUM(C12:C14)</f>
        <v>12007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BB300-0BB3-4EBF-A78F-DB2F89CA7EFA}">
  <dimension ref="A1:L37"/>
  <sheetViews>
    <sheetView workbookViewId="0">
      <selection activeCell="A3" sqref="A3"/>
    </sheetView>
  </sheetViews>
  <sheetFormatPr defaultColWidth="9.453125" defaultRowHeight="14.5"/>
  <cols>
    <col min="1" max="1" width="29.54296875" style="3" customWidth="1"/>
    <col min="2" max="2" width="8" style="3" customWidth="1"/>
    <col min="3" max="3" width="10.7265625" style="3" customWidth="1"/>
    <col min="4" max="4" width="11.54296875" style="3" customWidth="1"/>
    <col min="5" max="6" width="7.453125" style="3" customWidth="1"/>
    <col min="7" max="7" width="8" style="3" customWidth="1"/>
    <col min="8" max="9" width="7.54296875" style="3" customWidth="1"/>
    <col min="10" max="16384" width="9.453125" style="3"/>
  </cols>
  <sheetData>
    <row r="1" spans="1:10" ht="18">
      <c r="A1" s="15" t="s">
        <v>15</v>
      </c>
      <c r="J1" s="544"/>
    </row>
    <row r="2" spans="1:10" ht="18">
      <c r="A2" s="15" t="s">
        <v>114</v>
      </c>
    </row>
    <row r="3" spans="1:10" ht="18">
      <c r="A3" s="13" t="s">
        <v>115</v>
      </c>
      <c r="B3" s="1"/>
      <c r="C3" s="1"/>
      <c r="D3" s="1"/>
      <c r="E3" s="1"/>
      <c r="F3" s="1"/>
      <c r="G3" s="1"/>
    </row>
    <row r="5" spans="1:10" ht="14.5" customHeight="1">
      <c r="A5" s="1033"/>
      <c r="B5" s="1633" t="s">
        <v>101</v>
      </c>
      <c r="C5" s="1634"/>
      <c r="D5" s="1634"/>
      <c r="E5" s="1635"/>
      <c r="F5" s="1631" t="s">
        <v>102</v>
      </c>
      <c r="G5" s="1631"/>
      <c r="H5" s="1631"/>
      <c r="I5" s="1632"/>
    </row>
    <row r="6" spans="1:10" ht="73">
      <c r="A6" s="1034"/>
      <c r="B6" s="1062" t="s">
        <v>116</v>
      </c>
      <c r="C6" s="1063" t="s">
        <v>117</v>
      </c>
      <c r="D6" s="1064" t="s">
        <v>1401</v>
      </c>
      <c r="E6" s="1065" t="s">
        <v>1392</v>
      </c>
      <c r="F6" s="1036" t="s">
        <v>116</v>
      </c>
      <c r="G6" s="1036" t="s">
        <v>118</v>
      </c>
      <c r="H6" s="1037" t="s">
        <v>119</v>
      </c>
      <c r="I6" s="1038" t="s">
        <v>120</v>
      </c>
    </row>
    <row r="7" spans="1:10">
      <c r="A7" s="345" t="s">
        <v>21</v>
      </c>
      <c r="B7" s="346"/>
      <c r="C7" s="347"/>
      <c r="D7" s="347"/>
      <c r="E7" s="347"/>
      <c r="F7" s="346"/>
      <c r="G7" s="346"/>
      <c r="H7" s="346"/>
      <c r="I7" s="342"/>
    </row>
    <row r="8" spans="1:10">
      <c r="A8" s="267" t="s">
        <v>20</v>
      </c>
      <c r="B8" s="268"/>
      <c r="C8" s="269"/>
      <c r="D8" s="269"/>
      <c r="E8" s="269"/>
      <c r="F8" s="268"/>
      <c r="G8" s="269"/>
      <c r="H8" s="269"/>
      <c r="I8" s="269"/>
    </row>
    <row r="9" spans="1:10">
      <c r="A9" s="179" t="s">
        <v>121</v>
      </c>
      <c r="B9" s="972">
        <v>67505</v>
      </c>
      <c r="C9" s="973" t="s">
        <v>122</v>
      </c>
      <c r="D9" s="972">
        <v>17000</v>
      </c>
      <c r="E9" s="972">
        <v>84000</v>
      </c>
      <c r="F9" s="972">
        <v>46455</v>
      </c>
      <c r="G9" s="972" t="s">
        <v>122</v>
      </c>
      <c r="H9" s="972">
        <v>11000</v>
      </c>
      <c r="I9" s="972">
        <v>57000</v>
      </c>
    </row>
    <row r="10" spans="1:10">
      <c r="A10" s="178" t="s">
        <v>123</v>
      </c>
      <c r="B10" s="974"/>
      <c r="C10" s="974"/>
      <c r="D10" s="974"/>
      <c r="E10" s="974"/>
      <c r="F10" s="975">
        <v>67505</v>
      </c>
      <c r="G10" s="974"/>
      <c r="H10" s="974"/>
      <c r="I10" s="974"/>
    </row>
    <row r="11" spans="1:10">
      <c r="A11" s="343" t="s">
        <v>124</v>
      </c>
      <c r="B11" s="976"/>
      <c r="C11" s="976"/>
      <c r="D11" s="976"/>
      <c r="E11" s="976"/>
      <c r="F11" s="976"/>
      <c r="G11" s="976"/>
      <c r="H11" s="976"/>
      <c r="I11" s="977"/>
    </row>
    <row r="12" spans="1:10">
      <c r="A12" s="267" t="s">
        <v>125</v>
      </c>
      <c r="B12" s="978"/>
      <c r="C12" s="978"/>
      <c r="D12" s="979"/>
      <c r="E12" s="979"/>
      <c r="F12" s="978"/>
      <c r="G12" s="978"/>
      <c r="H12" s="979"/>
      <c r="I12" s="979"/>
    </row>
    <row r="13" spans="1:10">
      <c r="A13" s="179" t="s">
        <v>126</v>
      </c>
      <c r="B13" s="972" t="s">
        <v>122</v>
      </c>
      <c r="C13" s="972" t="s">
        <v>122</v>
      </c>
      <c r="D13" s="972" t="s">
        <v>122</v>
      </c>
      <c r="E13" s="972" t="s">
        <v>122</v>
      </c>
      <c r="F13" s="972" t="s">
        <v>122</v>
      </c>
      <c r="G13" s="972" t="s">
        <v>122</v>
      </c>
      <c r="H13" s="972" t="s">
        <v>122</v>
      </c>
      <c r="I13" s="972" t="s">
        <v>122</v>
      </c>
    </row>
    <row r="14" spans="1:10">
      <c r="A14" s="178" t="s">
        <v>123</v>
      </c>
      <c r="B14" s="974"/>
      <c r="C14" s="974"/>
      <c r="D14" s="980"/>
      <c r="E14" s="980"/>
      <c r="F14" s="974"/>
      <c r="G14" s="974"/>
      <c r="H14" s="980"/>
      <c r="I14" s="980"/>
    </row>
    <row r="15" spans="1:10">
      <c r="A15" s="344" t="s">
        <v>127</v>
      </c>
      <c r="B15" s="976"/>
      <c r="C15" s="976"/>
      <c r="D15" s="976"/>
      <c r="E15" s="976"/>
      <c r="F15" s="976"/>
      <c r="G15" s="976"/>
      <c r="H15" s="976"/>
      <c r="I15" s="977"/>
    </row>
    <row r="16" spans="1:10">
      <c r="A16" s="267" t="s">
        <v>128</v>
      </c>
      <c r="B16" s="978"/>
      <c r="C16" s="978"/>
      <c r="D16" s="978"/>
      <c r="E16" s="979"/>
      <c r="F16" s="978"/>
      <c r="G16" s="978"/>
      <c r="H16" s="978"/>
      <c r="I16" s="979"/>
      <c r="J16" s="160"/>
    </row>
    <row r="17" spans="1:12">
      <c r="A17" s="179" t="s">
        <v>129</v>
      </c>
      <c r="B17" s="981">
        <v>31680</v>
      </c>
      <c r="C17" s="972" t="s">
        <v>122</v>
      </c>
      <c r="D17" s="972">
        <v>8000</v>
      </c>
      <c r="E17" s="972">
        <v>39000</v>
      </c>
      <c r="F17" s="981">
        <v>4096.55</v>
      </c>
      <c r="G17" s="972" t="s">
        <v>122</v>
      </c>
      <c r="H17" s="972">
        <v>1000</v>
      </c>
      <c r="I17" s="972">
        <v>5000</v>
      </c>
    </row>
    <row r="18" spans="1:12">
      <c r="A18" s="178" t="s">
        <v>123</v>
      </c>
      <c r="B18" s="982"/>
      <c r="C18" s="974"/>
      <c r="D18" s="983"/>
      <c r="E18" s="983"/>
      <c r="F18" s="984">
        <v>31680</v>
      </c>
      <c r="G18" s="974"/>
      <c r="H18" s="983"/>
      <c r="I18" s="983"/>
    </row>
    <row r="19" spans="1:12">
      <c r="A19" s="343" t="s">
        <v>130</v>
      </c>
      <c r="B19" s="976"/>
      <c r="C19" s="976"/>
      <c r="D19" s="976"/>
      <c r="E19" s="976"/>
      <c r="F19" s="976"/>
      <c r="G19" s="976"/>
      <c r="H19" s="976"/>
      <c r="I19" s="977"/>
      <c r="J19" s="20"/>
    </row>
    <row r="20" spans="1:12">
      <c r="A20" s="267" t="s">
        <v>28</v>
      </c>
      <c r="B20" s="978"/>
      <c r="C20" s="978"/>
      <c r="D20" s="978"/>
      <c r="E20" s="979"/>
      <c r="F20" s="978"/>
      <c r="G20" s="978"/>
      <c r="H20" s="978"/>
      <c r="I20" s="979"/>
      <c r="J20" s="160"/>
    </row>
    <row r="21" spans="1:12">
      <c r="A21" s="179" t="s">
        <v>129</v>
      </c>
      <c r="B21" s="985">
        <v>22375</v>
      </c>
      <c r="C21" s="972" t="s">
        <v>122</v>
      </c>
      <c r="D21" s="985">
        <v>5000</v>
      </c>
      <c r="E21" s="985">
        <v>28000</v>
      </c>
      <c r="F21" s="985">
        <v>7305.34741935484</v>
      </c>
      <c r="G21" s="972" t="s">
        <v>122</v>
      </c>
      <c r="H21" s="985">
        <v>2000</v>
      </c>
      <c r="I21" s="985">
        <v>9000</v>
      </c>
    </row>
    <row r="22" spans="1:12">
      <c r="A22" s="178" t="s">
        <v>123</v>
      </c>
      <c r="B22" s="986"/>
      <c r="C22" s="974"/>
      <c r="D22" s="974"/>
      <c r="E22" s="983"/>
      <c r="F22" s="987">
        <v>22375</v>
      </c>
      <c r="G22" s="974"/>
      <c r="H22" s="974"/>
      <c r="I22" s="983"/>
      <c r="J22" s="20"/>
    </row>
    <row r="23" spans="1:12">
      <c r="A23" s="343" t="s">
        <v>131</v>
      </c>
      <c r="B23" s="988"/>
      <c r="C23" s="976"/>
      <c r="D23" s="976"/>
      <c r="E23" s="976"/>
      <c r="F23" s="976"/>
      <c r="G23" s="976"/>
      <c r="H23" s="976"/>
      <c r="I23" s="977"/>
      <c r="J23" s="160"/>
    </row>
    <row r="24" spans="1:12">
      <c r="A24" s="267" t="s">
        <v>1391</v>
      </c>
      <c r="B24" s="989"/>
      <c r="C24" s="990"/>
      <c r="D24" s="978"/>
      <c r="E24" s="978"/>
      <c r="F24" s="990"/>
      <c r="G24" s="990"/>
      <c r="H24" s="978"/>
      <c r="I24" s="978"/>
    </row>
    <row r="25" spans="1:12">
      <c r="A25" s="179" t="s">
        <v>126</v>
      </c>
      <c r="B25" s="981">
        <v>22375</v>
      </c>
      <c r="C25" s="973" t="s">
        <v>122</v>
      </c>
      <c r="D25" s="985">
        <v>5000</v>
      </c>
      <c r="E25" s="985">
        <v>28000</v>
      </c>
      <c r="F25" s="981">
        <v>16119.588709677399</v>
      </c>
      <c r="G25" s="972" t="s">
        <v>122</v>
      </c>
      <c r="H25" s="972">
        <v>4000</v>
      </c>
      <c r="I25" s="972">
        <v>20000</v>
      </c>
    </row>
    <row r="26" spans="1:12">
      <c r="A26" s="178" t="s">
        <v>123</v>
      </c>
      <c r="B26" s="982"/>
      <c r="C26" s="991"/>
      <c r="D26" s="974"/>
      <c r="E26" s="974"/>
      <c r="F26" s="984">
        <v>22375</v>
      </c>
      <c r="G26" s="991"/>
      <c r="H26" s="974"/>
      <c r="I26" s="974"/>
    </row>
    <row r="28" spans="1:12">
      <c r="A28" s="322" t="s">
        <v>132</v>
      </c>
      <c r="B28" s="7"/>
      <c r="C28" s="7"/>
      <c r="D28" s="7"/>
      <c r="E28" s="7"/>
      <c r="F28" s="7"/>
      <c r="G28" s="7"/>
      <c r="H28" s="7"/>
      <c r="I28" s="7"/>
    </row>
    <row r="29" spans="1:12">
      <c r="A29" s="322" t="s">
        <v>133</v>
      </c>
      <c r="B29" s="6"/>
      <c r="C29" s="6"/>
      <c r="D29" s="6"/>
      <c r="E29" s="6"/>
      <c r="F29" s="6"/>
      <c r="G29" s="6"/>
      <c r="H29" s="6"/>
      <c r="I29" s="6"/>
      <c r="J29" s="20"/>
    </row>
    <row r="30" spans="1:12">
      <c r="A30" s="322" t="s">
        <v>134</v>
      </c>
      <c r="B30" s="7"/>
      <c r="C30" s="7"/>
      <c r="D30" s="7"/>
      <c r="E30" s="21"/>
      <c r="F30" s="21"/>
      <c r="G30" s="21"/>
      <c r="H30" s="21"/>
      <c r="I30" s="21"/>
    </row>
    <row r="31" spans="1:12">
      <c r="A31" s="7" t="s">
        <v>135</v>
      </c>
      <c r="B31" s="7"/>
      <c r="C31" s="7"/>
      <c r="D31" s="7"/>
      <c r="E31" s="7"/>
      <c r="F31" s="7"/>
      <c r="G31" s="7"/>
      <c r="H31" s="7"/>
      <c r="I31" s="7"/>
    </row>
    <row r="32" spans="1:12">
      <c r="A32" s="7" t="s">
        <v>136</v>
      </c>
      <c r="J32" s="6"/>
      <c r="K32" s="6"/>
      <c r="L32" s="6"/>
    </row>
    <row r="33" spans="10:12">
      <c r="J33" s="6"/>
      <c r="K33" s="6"/>
      <c r="L33" s="6"/>
    </row>
    <row r="34" spans="10:12">
      <c r="J34" s="7"/>
      <c r="K34" s="6"/>
      <c r="L34" s="6"/>
    </row>
    <row r="35" spans="10:12">
      <c r="J35" s="7"/>
      <c r="K35" s="6"/>
      <c r="L35" s="6"/>
    </row>
    <row r="36" spans="10:12">
      <c r="J36" s="21"/>
      <c r="K36" s="6"/>
      <c r="L36" s="6"/>
    </row>
    <row r="37" spans="10:12">
      <c r="J37" s="7"/>
      <c r="K37" s="6"/>
      <c r="L37" s="6"/>
    </row>
  </sheetData>
  <mergeCells count="2">
    <mergeCell ref="F5:I5"/>
    <mergeCell ref="B5:E5"/>
  </mergeCell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D0F5D-E52A-4D60-B55A-63F4625F0105}">
  <dimension ref="A1:R48"/>
  <sheetViews>
    <sheetView zoomScale="80" zoomScaleNormal="80" workbookViewId="0">
      <selection activeCell="F21" sqref="F21"/>
    </sheetView>
  </sheetViews>
  <sheetFormatPr defaultColWidth="9.1796875" defaultRowHeight="14.5"/>
  <cols>
    <col min="1" max="1" width="5.453125" style="927" customWidth="1"/>
    <col min="2" max="2" width="75" style="927" customWidth="1"/>
    <col min="3" max="5" width="9.1796875" style="927"/>
    <col min="6" max="6" width="13.26953125" style="927" customWidth="1"/>
    <col min="7" max="8" width="9.1796875" style="927"/>
    <col min="9" max="9" width="5.26953125" style="927" customWidth="1"/>
    <col min="10" max="10" width="4.1796875" style="927" customWidth="1"/>
    <col min="11" max="16384" width="9.1796875" style="927"/>
  </cols>
  <sheetData>
    <row r="1" spans="1:18" ht="18">
      <c r="A1" s="926"/>
      <c r="B1" s="1610" t="s">
        <v>1296</v>
      </c>
      <c r="E1" s="700"/>
      <c r="F1" s="700"/>
      <c r="G1" s="700"/>
      <c r="H1" s="700"/>
      <c r="I1" s="700"/>
      <c r="J1" s="700"/>
      <c r="K1" s="700"/>
      <c r="L1" s="700"/>
      <c r="M1" s="700"/>
      <c r="N1" s="700"/>
      <c r="O1" s="700"/>
      <c r="P1" s="700"/>
      <c r="Q1" s="700"/>
      <c r="R1" s="700"/>
    </row>
    <row r="2" spans="1:18" s="928" customFormat="1" ht="14">
      <c r="B2" s="929"/>
      <c r="E2" s="700"/>
      <c r="F2" s="700"/>
      <c r="G2" s="700"/>
      <c r="H2" s="700"/>
      <c r="I2" s="700"/>
      <c r="J2" s="700"/>
      <c r="K2" s="700"/>
      <c r="L2" s="700"/>
      <c r="M2" s="700"/>
      <c r="N2" s="700"/>
      <c r="O2" s="700"/>
      <c r="P2" s="700"/>
      <c r="Q2" s="700"/>
      <c r="R2" s="700"/>
    </row>
    <row r="3" spans="1:18" s="928" customFormat="1" ht="15.5">
      <c r="B3" s="1525" t="s">
        <v>1297</v>
      </c>
      <c r="M3" s="700"/>
      <c r="N3" s="700"/>
      <c r="O3" s="700"/>
      <c r="P3" s="700"/>
      <c r="Q3" s="700"/>
      <c r="R3" s="700"/>
    </row>
    <row r="4" spans="1:18" s="928" customFormat="1" ht="14">
      <c r="B4" s="929" t="s">
        <v>1298</v>
      </c>
      <c r="D4" s="906"/>
      <c r="E4" s="906"/>
      <c r="F4" s="906"/>
      <c r="G4" s="906"/>
    </row>
    <row r="5" spans="1:18" s="928" customFormat="1" ht="14">
      <c r="B5" s="930" t="s">
        <v>1299</v>
      </c>
      <c r="D5" s="906"/>
      <c r="E5" s="906"/>
      <c r="F5" s="906"/>
      <c r="G5" s="906"/>
    </row>
    <row r="6" spans="1:18" s="928" customFormat="1" ht="14">
      <c r="B6" s="930" t="s">
        <v>1300</v>
      </c>
      <c r="D6" s="906"/>
      <c r="E6" s="906"/>
      <c r="F6" s="906"/>
      <c r="G6" s="906"/>
    </row>
    <row r="7" spans="1:18" s="928" customFormat="1" ht="14">
      <c r="B7" s="930" t="s">
        <v>326</v>
      </c>
      <c r="D7" s="906"/>
      <c r="E7" s="906"/>
      <c r="F7" s="906"/>
      <c r="G7" s="906"/>
    </row>
    <row r="8" spans="1:18" s="928" customFormat="1" ht="14">
      <c r="B8" s="929"/>
      <c r="D8" s="906"/>
      <c r="E8" s="906"/>
      <c r="F8" s="906"/>
      <c r="G8" s="906"/>
    </row>
    <row r="9" spans="1:18" s="928" customFormat="1" ht="15.5">
      <c r="B9" s="1526" t="s">
        <v>1301</v>
      </c>
      <c r="F9" s="931"/>
    </row>
    <row r="10" spans="1:18" s="928" customFormat="1" ht="14">
      <c r="B10" s="928" t="s">
        <v>1302</v>
      </c>
      <c r="F10" s="930"/>
    </row>
    <row r="11" spans="1:18" s="928" customFormat="1" ht="14">
      <c r="B11" s="928" t="s">
        <v>328</v>
      </c>
      <c r="F11" s="930"/>
    </row>
    <row r="12" spans="1:18" s="928" customFormat="1" ht="14">
      <c r="B12" s="928" t="s">
        <v>329</v>
      </c>
      <c r="F12" s="930"/>
    </row>
    <row r="13" spans="1:18" s="928" customFormat="1" ht="14">
      <c r="B13" s="928" t="s">
        <v>330</v>
      </c>
      <c r="F13" s="930"/>
    </row>
    <row r="14" spans="1:18" s="928" customFormat="1" ht="14">
      <c r="B14" s="928" t="s">
        <v>331</v>
      </c>
      <c r="F14" s="930"/>
    </row>
    <row r="15" spans="1:18" s="928" customFormat="1" ht="14">
      <c r="B15" s="930"/>
      <c r="F15" s="930"/>
    </row>
    <row r="16" spans="1:18" s="928" customFormat="1" ht="15.5">
      <c r="B16" s="1526" t="s">
        <v>1303</v>
      </c>
      <c r="F16" s="930"/>
    </row>
    <row r="17" spans="2:6" s="928" customFormat="1" ht="14">
      <c r="B17" s="930" t="s">
        <v>1304</v>
      </c>
      <c r="F17" s="930"/>
    </row>
    <row r="18" spans="2:6" s="928" customFormat="1" ht="14">
      <c r="B18" s="930" t="s">
        <v>1305</v>
      </c>
    </row>
    <row r="19" spans="2:6" s="928" customFormat="1" ht="14">
      <c r="B19" s="930" t="s">
        <v>1306</v>
      </c>
    </row>
    <row r="20" spans="2:6" s="928" customFormat="1" ht="14">
      <c r="B20" s="930" t="s">
        <v>1307</v>
      </c>
    </row>
    <row r="21" spans="2:6" s="928" customFormat="1" ht="14">
      <c r="B21" s="930" t="s">
        <v>1308</v>
      </c>
    </row>
    <row r="22" spans="2:6" s="928" customFormat="1" ht="27.75" customHeight="1">
      <c r="B22" s="930" t="s">
        <v>1309</v>
      </c>
    </row>
    <row r="23" spans="2:6" s="928" customFormat="1" ht="14">
      <c r="B23" s="930" t="s">
        <v>1310</v>
      </c>
    </row>
    <row r="24" spans="2:6" s="928" customFormat="1" ht="14">
      <c r="B24" s="930"/>
    </row>
    <row r="25" spans="2:6" s="928" customFormat="1" ht="15.5">
      <c r="B25" s="1526" t="s">
        <v>1311</v>
      </c>
    </row>
    <row r="26" spans="2:6" s="928" customFormat="1" ht="14">
      <c r="B26" s="930" t="s">
        <v>1312</v>
      </c>
    </row>
    <row r="27" spans="2:6" s="928" customFormat="1" ht="14">
      <c r="B27" s="930" t="s">
        <v>1313</v>
      </c>
    </row>
    <row r="28" spans="2:6" s="928" customFormat="1" ht="14">
      <c r="B28" s="930" t="s">
        <v>1314</v>
      </c>
    </row>
    <row r="29" spans="2:6" s="928" customFormat="1" ht="14">
      <c r="B29" s="930" t="s">
        <v>1315</v>
      </c>
    </row>
    <row r="30" spans="2:6" s="928" customFormat="1" ht="30" customHeight="1">
      <c r="B30" s="930" t="s">
        <v>1316</v>
      </c>
    </row>
    <row r="31" spans="2:6" s="928" customFormat="1" ht="14">
      <c r="B31" s="930" t="s">
        <v>1317</v>
      </c>
    </row>
    <row r="32" spans="2:6" s="928" customFormat="1" ht="14">
      <c r="B32" s="930" t="s">
        <v>1318</v>
      </c>
    </row>
    <row r="33" spans="2:17" s="928" customFormat="1" ht="14">
      <c r="B33" s="930" t="s">
        <v>1319</v>
      </c>
    </row>
    <row r="34" spans="2:17" s="928" customFormat="1" ht="14">
      <c r="B34" s="930" t="s">
        <v>1320</v>
      </c>
    </row>
    <row r="35" spans="2:17" s="928" customFormat="1" ht="28">
      <c r="B35" s="930" t="s">
        <v>1321</v>
      </c>
      <c r="H35" s="1880"/>
      <c r="I35" s="1850"/>
      <c r="J35" s="1850"/>
      <c r="K35" s="1850"/>
      <c r="L35" s="1850"/>
      <c r="M35" s="1850"/>
      <c r="N35" s="1850"/>
      <c r="O35" s="1850"/>
      <c r="P35" s="1850"/>
      <c r="Q35" s="1850"/>
    </row>
    <row r="36" spans="2:17" s="928" customFormat="1" ht="5.15" customHeight="1"/>
    <row r="37" spans="2:17" s="928" customFormat="1" ht="37.5" customHeight="1">
      <c r="B37" s="932"/>
    </row>
    <row r="38" spans="2:17" s="928" customFormat="1" ht="49.5" customHeight="1">
      <c r="B38" s="932"/>
    </row>
    <row r="39" spans="2:17" s="928" customFormat="1" ht="14">
      <c r="B39" s="932"/>
    </row>
    <row r="40" spans="2:17" s="928" customFormat="1" ht="14">
      <c r="B40" s="933"/>
    </row>
    <row r="41" spans="2:17" s="928" customFormat="1" ht="14">
      <c r="B41" s="930"/>
    </row>
    <row r="42" spans="2:17" s="928" customFormat="1" ht="14">
      <c r="B42" s="930"/>
    </row>
    <row r="43" spans="2:17" s="928" customFormat="1" ht="14">
      <c r="B43" s="930"/>
    </row>
    <row r="44" spans="2:17" s="928" customFormat="1" ht="14"/>
    <row r="45" spans="2:17" s="928" customFormat="1" ht="14">
      <c r="B45" s="934"/>
    </row>
    <row r="46" spans="2:17" s="928" customFormat="1" ht="14">
      <c r="B46" s="935"/>
    </row>
    <row r="47" spans="2:17" s="928" customFormat="1" ht="12.75" customHeight="1">
      <c r="B47" s="936"/>
    </row>
    <row r="48" spans="2:17" s="928" customFormat="1" ht="12.75" customHeight="1">
      <c r="B48" s="936"/>
    </row>
  </sheetData>
  <mergeCells count="1">
    <mergeCell ref="H35:Q35"/>
  </mergeCells>
  <pageMargins left="0.75" right="0.75" top="1" bottom="1" header="0.5" footer="0.5"/>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93988-6A69-4EAB-AAD4-387C732A044B}">
  <dimension ref="A1:F83"/>
  <sheetViews>
    <sheetView zoomScale="80" zoomScaleNormal="80" workbookViewId="0"/>
  </sheetViews>
  <sheetFormatPr defaultColWidth="9.1796875" defaultRowHeight="14.5"/>
  <cols>
    <col min="1" max="1" width="9.1796875" style="213"/>
    <col min="2" max="2" width="38.26953125" style="213" customWidth="1"/>
    <col min="3" max="3" width="18" style="213" bestFit="1" customWidth="1"/>
    <col min="4" max="4" width="18.26953125" style="213" customWidth="1"/>
    <col min="5" max="5" width="21.7265625" style="213" customWidth="1"/>
    <col min="6" max="6" width="31.54296875" style="213" customWidth="1"/>
    <col min="7" max="10" width="9.1796875" style="213"/>
    <col min="11" max="11" width="59.7265625" style="213" bestFit="1" customWidth="1"/>
    <col min="12" max="16384" width="9.1796875" style="213"/>
  </cols>
  <sheetData>
    <row r="1" spans="1:6" ht="20">
      <c r="A1" s="491" t="s">
        <v>637</v>
      </c>
    </row>
    <row r="2" spans="1:6" ht="18">
      <c r="A2" s="492" t="s">
        <v>638</v>
      </c>
    </row>
    <row r="3" spans="1:6" ht="18">
      <c r="A3" s="492"/>
    </row>
    <row r="4" spans="1:6">
      <c r="A4" s="493"/>
      <c r="B4" s="1587" t="s">
        <v>639</v>
      </c>
    </row>
    <row r="5" spans="1:6">
      <c r="D5" s="214"/>
      <c r="E5" s="214"/>
      <c r="F5" s="215"/>
    </row>
    <row r="6" spans="1:6" ht="42.5">
      <c r="B6" s="1527"/>
      <c r="C6" s="1528"/>
      <c r="D6" s="1529" t="s">
        <v>640</v>
      </c>
      <c r="E6" s="1529" t="s">
        <v>641</v>
      </c>
      <c r="F6" s="1530" t="s">
        <v>642</v>
      </c>
    </row>
    <row r="7" spans="1:6">
      <c r="B7" s="496" t="s">
        <v>643</v>
      </c>
      <c r="C7" s="293"/>
      <c r="D7" s="294"/>
      <c r="E7" s="294"/>
      <c r="F7" s="497"/>
    </row>
    <row r="8" spans="1:6">
      <c r="B8" s="1882" t="s">
        <v>644</v>
      </c>
      <c r="C8" s="213" t="s">
        <v>645</v>
      </c>
      <c r="D8" s="230">
        <v>7000</v>
      </c>
      <c r="E8" s="230">
        <v>6170</v>
      </c>
      <c r="F8" s="498">
        <v>44228</v>
      </c>
    </row>
    <row r="9" spans="1:6">
      <c r="B9" s="1882"/>
      <c r="C9" s="213" t="s">
        <v>646</v>
      </c>
      <c r="D9" s="230">
        <v>22500</v>
      </c>
      <c r="E9" s="230">
        <v>20860</v>
      </c>
      <c r="F9" s="498">
        <v>44256</v>
      </c>
    </row>
    <row r="10" spans="1:6">
      <c r="B10" s="1882"/>
      <c r="C10" s="213" t="s">
        <v>647</v>
      </c>
      <c r="D10" s="230">
        <v>29500</v>
      </c>
      <c r="E10" s="230">
        <v>27010</v>
      </c>
      <c r="F10" s="498">
        <v>44256</v>
      </c>
    </row>
    <row r="11" spans="1:6">
      <c r="B11" s="1882" t="s">
        <v>648</v>
      </c>
      <c r="C11" s="213" t="s">
        <v>645</v>
      </c>
      <c r="D11" s="230">
        <v>1000</v>
      </c>
      <c r="E11" s="230">
        <v>840</v>
      </c>
      <c r="F11" s="498">
        <v>44105</v>
      </c>
    </row>
    <row r="12" spans="1:6">
      <c r="B12" s="1882"/>
      <c r="C12" s="213" t="s">
        <v>646</v>
      </c>
      <c r="D12" s="230">
        <v>7200</v>
      </c>
      <c r="E12" s="230">
        <v>5940</v>
      </c>
      <c r="F12" s="498">
        <v>44166</v>
      </c>
    </row>
    <row r="13" spans="1:6">
      <c r="B13" s="1882"/>
      <c r="C13" s="213" t="s">
        <v>647</v>
      </c>
      <c r="D13" s="230">
        <v>8200</v>
      </c>
      <c r="E13" s="230">
        <v>6770</v>
      </c>
      <c r="F13" s="498">
        <v>44166</v>
      </c>
    </row>
    <row r="14" spans="1:6">
      <c r="B14" s="499" t="s">
        <v>649</v>
      </c>
      <c r="C14" s="494"/>
      <c r="D14" s="494"/>
      <c r="E14" s="494"/>
      <c r="F14" s="500"/>
    </row>
    <row r="15" spans="1:6">
      <c r="B15" s="1881" t="s">
        <v>650</v>
      </c>
      <c r="C15" s="213" t="s">
        <v>645</v>
      </c>
      <c r="D15" s="230">
        <v>14490</v>
      </c>
      <c r="E15" s="230">
        <v>13330</v>
      </c>
      <c r="F15" s="498">
        <v>44228</v>
      </c>
    </row>
    <row r="16" spans="1:6">
      <c r="B16" s="1881"/>
      <c r="C16" s="213" t="s">
        <v>646</v>
      </c>
      <c r="D16" s="230">
        <v>88500</v>
      </c>
      <c r="E16" s="230">
        <v>70720</v>
      </c>
      <c r="F16" s="498">
        <v>44256</v>
      </c>
    </row>
    <row r="17" spans="2:6">
      <c r="B17" s="1881"/>
      <c r="C17" s="213" t="s">
        <v>647</v>
      </c>
      <c r="D17" s="230">
        <v>102990</v>
      </c>
      <c r="E17" s="230">
        <v>83990</v>
      </c>
      <c r="F17" s="498">
        <v>44228</v>
      </c>
    </row>
    <row r="18" spans="2:6">
      <c r="B18" s="1881" t="s">
        <v>651</v>
      </c>
      <c r="C18" s="213" t="s">
        <v>645</v>
      </c>
      <c r="D18" s="230">
        <v>190</v>
      </c>
      <c r="E18" s="230">
        <v>160</v>
      </c>
      <c r="F18" s="498">
        <v>44166</v>
      </c>
    </row>
    <row r="19" spans="2:6">
      <c r="B19" s="1881"/>
      <c r="C19" s="213" t="s">
        <v>646</v>
      </c>
      <c r="D19" s="230">
        <v>4670</v>
      </c>
      <c r="E19" s="230">
        <v>3920</v>
      </c>
      <c r="F19" s="498">
        <v>44256</v>
      </c>
    </row>
    <row r="20" spans="2:6">
      <c r="B20" s="1881"/>
      <c r="C20" s="213" t="s">
        <v>647</v>
      </c>
      <c r="D20" s="230">
        <v>4860</v>
      </c>
      <c r="E20" s="230">
        <v>4080</v>
      </c>
      <c r="F20" s="498">
        <v>44256</v>
      </c>
    </row>
    <row r="21" spans="2:6">
      <c r="B21" s="499" t="s">
        <v>652</v>
      </c>
      <c r="C21" s="494"/>
      <c r="D21" s="494"/>
      <c r="E21" s="494"/>
      <c r="F21" s="500"/>
    </row>
    <row r="22" spans="2:6">
      <c r="B22" s="1882" t="s">
        <v>653</v>
      </c>
      <c r="C22" s="213" t="s">
        <v>645</v>
      </c>
      <c r="D22" s="230">
        <v>8600</v>
      </c>
      <c r="E22" s="230">
        <v>7920</v>
      </c>
      <c r="F22" s="498">
        <v>44256</v>
      </c>
    </row>
    <row r="23" spans="2:6">
      <c r="B23" s="1882"/>
      <c r="C23" s="213" t="s">
        <v>646</v>
      </c>
      <c r="D23" s="230">
        <v>27800</v>
      </c>
      <c r="E23" s="230">
        <v>25140</v>
      </c>
      <c r="F23" s="498">
        <v>44256</v>
      </c>
    </row>
    <row r="24" spans="2:6" ht="15" thickBot="1">
      <c r="B24" s="1883"/>
      <c r="C24" s="509" t="s">
        <v>647</v>
      </c>
      <c r="D24" s="510">
        <v>36400</v>
      </c>
      <c r="E24" s="510">
        <v>33060</v>
      </c>
      <c r="F24" s="511">
        <v>44256</v>
      </c>
    </row>
    <row r="25" spans="2:6">
      <c r="B25" s="515"/>
      <c r="D25" s="230"/>
      <c r="E25" s="230"/>
      <c r="F25" s="516"/>
    </row>
    <row r="26" spans="2:6">
      <c r="B26" s="1587" t="s">
        <v>654</v>
      </c>
      <c r="D26" s="230"/>
      <c r="E26" s="230"/>
      <c r="F26" s="516"/>
    </row>
    <row r="27" spans="2:6">
      <c r="B27" s="515"/>
      <c r="D27" s="230"/>
      <c r="E27" s="230"/>
      <c r="F27" s="516"/>
    </row>
    <row r="28" spans="2:6" ht="42.5">
      <c r="B28" s="1527"/>
      <c r="C28" s="1528"/>
      <c r="D28" s="1529" t="s">
        <v>640</v>
      </c>
      <c r="E28" s="1529" t="s">
        <v>641</v>
      </c>
      <c r="F28" s="1530" t="s">
        <v>642</v>
      </c>
    </row>
    <row r="29" spans="2:6">
      <c r="B29" s="512" t="s">
        <v>655</v>
      </c>
      <c r="C29" s="513"/>
      <c r="D29" s="513"/>
      <c r="E29" s="513"/>
      <c r="F29" s="514"/>
    </row>
    <row r="30" spans="2:6">
      <c r="B30" s="1881" t="s">
        <v>656</v>
      </c>
      <c r="C30" s="213" t="s">
        <v>645</v>
      </c>
      <c r="D30" s="230">
        <v>4960</v>
      </c>
      <c r="E30" s="230">
        <v>2170</v>
      </c>
      <c r="F30" s="498">
        <v>43922</v>
      </c>
    </row>
    <row r="31" spans="2:6">
      <c r="B31" s="1881"/>
      <c r="C31" s="213" t="s">
        <v>646</v>
      </c>
      <c r="D31" s="230">
        <v>9000</v>
      </c>
      <c r="E31" s="230">
        <v>2110</v>
      </c>
      <c r="F31" s="498">
        <v>43983</v>
      </c>
    </row>
    <row r="32" spans="2:6">
      <c r="B32" s="1881"/>
      <c r="C32" s="213" t="s">
        <v>647</v>
      </c>
      <c r="D32" s="230">
        <v>13960</v>
      </c>
      <c r="E32" s="230">
        <v>4260</v>
      </c>
      <c r="F32" s="498">
        <v>43922</v>
      </c>
    </row>
    <row r="33" spans="2:6">
      <c r="B33" s="1881" t="s">
        <v>657</v>
      </c>
      <c r="C33" s="213" t="s">
        <v>645</v>
      </c>
      <c r="D33" s="230">
        <v>470</v>
      </c>
      <c r="E33" s="230">
        <v>210</v>
      </c>
      <c r="F33" s="498">
        <v>43983</v>
      </c>
    </row>
    <row r="34" spans="2:6">
      <c r="B34" s="1881"/>
      <c r="C34" s="213" t="s">
        <v>646</v>
      </c>
      <c r="D34" s="230">
        <v>2610</v>
      </c>
      <c r="E34" s="230">
        <v>910</v>
      </c>
      <c r="F34" s="498">
        <v>43922</v>
      </c>
    </row>
    <row r="35" spans="2:6">
      <c r="B35" s="1881"/>
      <c r="C35" s="213" t="s">
        <v>647</v>
      </c>
      <c r="D35" s="230">
        <v>3080</v>
      </c>
      <c r="E35" s="230">
        <v>1120</v>
      </c>
      <c r="F35" s="498">
        <v>43922</v>
      </c>
    </row>
    <row r="36" spans="2:6">
      <c r="B36" s="1881" t="s">
        <v>658</v>
      </c>
      <c r="C36" s="213" t="s">
        <v>645</v>
      </c>
      <c r="D36" s="230">
        <v>1400</v>
      </c>
      <c r="E36" s="230">
        <v>1180</v>
      </c>
      <c r="F36" s="498">
        <v>44044</v>
      </c>
    </row>
    <row r="37" spans="2:6">
      <c r="B37" s="1881"/>
      <c r="C37" s="213" t="s">
        <v>646</v>
      </c>
      <c r="D37" s="230">
        <v>2300</v>
      </c>
      <c r="E37" s="230">
        <v>1880</v>
      </c>
      <c r="F37" s="498">
        <v>44256</v>
      </c>
    </row>
    <row r="38" spans="2:6">
      <c r="B38" s="1881"/>
      <c r="C38" s="213" t="s">
        <v>647</v>
      </c>
      <c r="D38" s="230">
        <v>3700</v>
      </c>
      <c r="E38" s="230">
        <v>3030</v>
      </c>
      <c r="F38" s="498">
        <v>44197</v>
      </c>
    </row>
    <row r="39" spans="2:6">
      <c r="B39" s="1881" t="s">
        <v>659</v>
      </c>
      <c r="C39" s="213" t="s">
        <v>645</v>
      </c>
      <c r="D39" s="230">
        <v>120</v>
      </c>
      <c r="E39" s="230">
        <v>90</v>
      </c>
      <c r="F39" s="547" t="s">
        <v>660</v>
      </c>
    </row>
    <row r="40" spans="2:6">
      <c r="B40" s="1881"/>
      <c r="C40" s="213" t="s">
        <v>646</v>
      </c>
      <c r="D40" s="230">
        <v>1250</v>
      </c>
      <c r="E40" s="230">
        <v>930</v>
      </c>
      <c r="F40" s="498">
        <v>44105</v>
      </c>
    </row>
    <row r="41" spans="2:6">
      <c r="B41" s="1881"/>
      <c r="C41" s="213" t="s">
        <v>647</v>
      </c>
      <c r="D41" s="230">
        <v>1370</v>
      </c>
      <c r="E41" s="230">
        <v>1020</v>
      </c>
      <c r="F41" s="498">
        <v>44105</v>
      </c>
    </row>
    <row r="42" spans="2:6">
      <c r="B42" s="501" t="s">
        <v>661</v>
      </c>
      <c r="C42" s="213" t="s">
        <v>645</v>
      </c>
      <c r="D42" s="230">
        <v>1100</v>
      </c>
      <c r="E42" s="230">
        <v>970</v>
      </c>
      <c r="F42" s="498">
        <v>44136</v>
      </c>
    </row>
    <row r="43" spans="2:6">
      <c r="B43" s="502" t="s">
        <v>662</v>
      </c>
      <c r="C43" s="495"/>
      <c r="D43" s="495"/>
      <c r="E43" s="495"/>
      <c r="F43" s="503"/>
    </row>
    <row r="44" spans="2:6">
      <c r="B44" s="504" t="s">
        <v>663</v>
      </c>
      <c r="C44" s="213" t="s">
        <v>645</v>
      </c>
      <c r="D44" s="230">
        <v>9380</v>
      </c>
      <c r="E44" s="230">
        <v>7350</v>
      </c>
      <c r="F44" s="498">
        <v>43922</v>
      </c>
    </row>
    <row r="45" spans="2:6">
      <c r="B45" s="504"/>
      <c r="C45" s="213" t="s">
        <v>646</v>
      </c>
      <c r="D45" s="230">
        <v>23420</v>
      </c>
      <c r="E45" s="230">
        <v>19740</v>
      </c>
      <c r="F45" s="498">
        <v>43922</v>
      </c>
    </row>
    <row r="46" spans="2:6">
      <c r="B46" s="504"/>
      <c r="C46" s="213" t="s">
        <v>647</v>
      </c>
      <c r="D46" s="230">
        <v>32800</v>
      </c>
      <c r="E46" s="230">
        <v>27090</v>
      </c>
      <c r="F46" s="498">
        <v>43922</v>
      </c>
    </row>
    <row r="47" spans="2:6">
      <c r="B47" s="504" t="s">
        <v>664</v>
      </c>
      <c r="C47" s="213" t="s">
        <v>645</v>
      </c>
      <c r="D47" s="230">
        <v>9160</v>
      </c>
      <c r="E47" s="230">
        <v>6210</v>
      </c>
      <c r="F47" s="498">
        <v>44197</v>
      </c>
    </row>
    <row r="48" spans="2:6">
      <c r="B48" s="504"/>
      <c r="C48" s="213" t="s">
        <v>646</v>
      </c>
      <c r="D48" s="230">
        <v>34840</v>
      </c>
      <c r="E48" s="230">
        <v>27700</v>
      </c>
      <c r="F48" s="498">
        <v>44256</v>
      </c>
    </row>
    <row r="49" spans="2:6">
      <c r="B49" s="504"/>
      <c r="C49" s="213" t="s">
        <v>647</v>
      </c>
      <c r="D49" s="230">
        <v>44000</v>
      </c>
      <c r="E49" s="230">
        <v>33900</v>
      </c>
      <c r="F49" s="505">
        <v>44256</v>
      </c>
    </row>
    <row r="50" spans="2:6">
      <c r="B50" s="502" t="s">
        <v>665</v>
      </c>
      <c r="C50" s="495"/>
      <c r="D50" s="495"/>
      <c r="E50" s="495"/>
      <c r="F50" s="503"/>
    </row>
    <row r="51" spans="2:6">
      <c r="B51" s="504" t="s">
        <v>666</v>
      </c>
      <c r="C51" s="213" t="s">
        <v>645</v>
      </c>
      <c r="D51" s="230">
        <v>4500</v>
      </c>
      <c r="E51" s="230">
        <v>3770</v>
      </c>
      <c r="F51" s="498">
        <v>43983</v>
      </c>
    </row>
    <row r="52" spans="2:6">
      <c r="B52" s="504"/>
      <c r="C52" s="213" t="s">
        <v>646</v>
      </c>
      <c r="D52" s="230">
        <v>9000</v>
      </c>
      <c r="E52" s="230">
        <v>7300</v>
      </c>
      <c r="F52" s="498">
        <v>43922</v>
      </c>
    </row>
    <row r="53" spans="2:6">
      <c r="B53" s="504"/>
      <c r="C53" s="213" t="s">
        <v>647</v>
      </c>
      <c r="D53" s="230">
        <v>13500</v>
      </c>
      <c r="E53" s="230">
        <v>11000</v>
      </c>
      <c r="F53" s="498">
        <v>43983</v>
      </c>
    </row>
    <row r="54" spans="2:6">
      <c r="B54" s="504" t="s">
        <v>667</v>
      </c>
      <c r="C54" s="213" t="s">
        <v>645</v>
      </c>
      <c r="D54" s="230">
        <v>950</v>
      </c>
      <c r="E54" s="230">
        <v>820</v>
      </c>
      <c r="F54" s="498">
        <v>44228</v>
      </c>
    </row>
    <row r="55" spans="2:6">
      <c r="B55" s="504"/>
      <c r="C55" s="213" t="s">
        <v>646</v>
      </c>
      <c r="D55" s="230">
        <v>3850</v>
      </c>
      <c r="E55" s="230">
        <v>2560</v>
      </c>
      <c r="F55" s="498">
        <v>44166</v>
      </c>
    </row>
    <row r="56" spans="2:6" ht="15" thickBot="1">
      <c r="B56" s="508"/>
      <c r="C56" s="509" t="s">
        <v>647</v>
      </c>
      <c r="D56" s="510">
        <v>4800</v>
      </c>
      <c r="E56" s="510">
        <v>3360</v>
      </c>
      <c r="F56" s="511">
        <v>44228</v>
      </c>
    </row>
    <row r="57" spans="2:6">
      <c r="D57" s="230"/>
      <c r="E57" s="230"/>
      <c r="F57" s="516"/>
    </row>
    <row r="58" spans="2:6">
      <c r="B58" s="1587" t="s">
        <v>668</v>
      </c>
      <c r="D58" s="230"/>
      <c r="E58" s="230"/>
      <c r="F58" s="516"/>
    </row>
    <row r="59" spans="2:6">
      <c r="B59" s="493"/>
      <c r="D59" s="230"/>
      <c r="E59" s="230"/>
      <c r="F59" s="516"/>
    </row>
    <row r="60" spans="2:6" ht="42.5">
      <c r="B60" s="1527"/>
      <c r="C60" s="1528"/>
      <c r="D60" s="1529" t="s">
        <v>640</v>
      </c>
      <c r="E60" s="1529" t="s">
        <v>641</v>
      </c>
      <c r="F60" s="1530" t="s">
        <v>642</v>
      </c>
    </row>
    <row r="61" spans="2:6">
      <c r="B61" s="506" t="s">
        <v>669</v>
      </c>
      <c r="C61" s="495"/>
      <c r="D61" s="495"/>
      <c r="E61" s="495"/>
      <c r="F61" s="503"/>
    </row>
    <row r="62" spans="2:6">
      <c r="B62" s="507" t="s">
        <v>658</v>
      </c>
      <c r="C62" s="213" t="s">
        <v>645</v>
      </c>
      <c r="D62" s="230">
        <v>850</v>
      </c>
      <c r="E62" s="230">
        <v>670</v>
      </c>
      <c r="F62" s="498">
        <v>44136</v>
      </c>
    </row>
    <row r="63" spans="2:6">
      <c r="B63" s="504"/>
      <c r="C63" s="213" t="s">
        <v>646</v>
      </c>
      <c r="D63" s="230">
        <v>1620</v>
      </c>
      <c r="E63" s="230">
        <v>1060</v>
      </c>
      <c r="F63" s="498">
        <v>44105</v>
      </c>
    </row>
    <row r="64" spans="2:6">
      <c r="B64" s="504"/>
      <c r="C64" s="213" t="s">
        <v>647</v>
      </c>
      <c r="D64" s="230">
        <v>2470</v>
      </c>
      <c r="E64" s="230">
        <v>1730</v>
      </c>
      <c r="F64" s="498">
        <v>44136</v>
      </c>
    </row>
    <row r="65" spans="2:6">
      <c r="B65" s="502" t="s">
        <v>670</v>
      </c>
      <c r="C65" s="495"/>
      <c r="D65" s="495"/>
      <c r="E65" s="495"/>
      <c r="F65" s="503"/>
    </row>
    <row r="66" spans="2:6">
      <c r="B66" s="504" t="s">
        <v>663</v>
      </c>
      <c r="C66" s="213" t="s">
        <v>645</v>
      </c>
      <c r="D66" s="230">
        <v>20</v>
      </c>
      <c r="E66" s="231">
        <v>0</v>
      </c>
      <c r="F66" s="547" t="s">
        <v>671</v>
      </c>
    </row>
    <row r="67" spans="2:6">
      <c r="B67" s="504"/>
      <c r="C67" s="213" t="s">
        <v>646</v>
      </c>
      <c r="D67" s="230">
        <v>30</v>
      </c>
      <c r="E67" s="231">
        <v>0</v>
      </c>
      <c r="F67" s="547" t="s">
        <v>671</v>
      </c>
    </row>
    <row r="68" spans="2:6">
      <c r="B68" s="504"/>
      <c r="C68" s="213" t="s">
        <v>647</v>
      </c>
      <c r="D68" s="230">
        <v>50</v>
      </c>
      <c r="E68" s="231">
        <v>0</v>
      </c>
      <c r="F68" s="547" t="s">
        <v>671</v>
      </c>
    </row>
    <row r="69" spans="2:6">
      <c r="B69" s="504" t="s">
        <v>664</v>
      </c>
      <c r="C69" s="213" t="s">
        <v>645</v>
      </c>
      <c r="D69" s="230">
        <v>20</v>
      </c>
      <c r="E69" s="231" t="s">
        <v>672</v>
      </c>
      <c r="F69" s="498">
        <v>43922</v>
      </c>
    </row>
    <row r="70" spans="2:6">
      <c r="B70" s="504"/>
      <c r="C70" s="213" t="s">
        <v>646</v>
      </c>
      <c r="D70" s="230">
        <v>430</v>
      </c>
      <c r="E70" s="230">
        <v>140</v>
      </c>
      <c r="F70" s="498">
        <v>44228</v>
      </c>
    </row>
    <row r="71" spans="2:6">
      <c r="B71" s="504"/>
      <c r="C71" s="213" t="s">
        <v>647</v>
      </c>
      <c r="D71" s="230">
        <v>450</v>
      </c>
      <c r="E71" s="230">
        <v>140</v>
      </c>
      <c r="F71" s="498">
        <v>44228</v>
      </c>
    </row>
    <row r="72" spans="2:6">
      <c r="B72" s="502" t="s">
        <v>673</v>
      </c>
      <c r="C72" s="495"/>
      <c r="D72" s="495"/>
      <c r="E72" s="495"/>
      <c r="F72" s="503"/>
    </row>
    <row r="73" spans="2:6">
      <c r="B73" s="504" t="s">
        <v>666</v>
      </c>
      <c r="C73" s="213" t="s">
        <v>645</v>
      </c>
      <c r="D73" s="230">
        <v>100</v>
      </c>
      <c r="E73" s="230">
        <v>50</v>
      </c>
      <c r="F73" s="547" t="s">
        <v>660</v>
      </c>
    </row>
    <row r="74" spans="2:6">
      <c r="B74" s="504"/>
      <c r="C74" s="213" t="s">
        <v>646</v>
      </c>
      <c r="D74" s="230">
        <v>180</v>
      </c>
      <c r="E74" s="230">
        <v>150</v>
      </c>
      <c r="F74" s="498">
        <v>44166</v>
      </c>
    </row>
    <row r="75" spans="2:6" ht="15" thickBot="1">
      <c r="B75" s="508"/>
      <c r="C75" s="509" t="s">
        <v>647</v>
      </c>
      <c r="D75" s="510">
        <v>280</v>
      </c>
      <c r="E75" s="510">
        <v>200</v>
      </c>
      <c r="F75" s="511">
        <v>44166</v>
      </c>
    </row>
    <row r="77" spans="2:6">
      <c r="B77" s="312"/>
      <c r="C77" s="312"/>
      <c r="D77" s="312"/>
      <c r="E77" s="312"/>
      <c r="F77" s="312"/>
    </row>
    <row r="78" spans="2:6">
      <c r="B78" s="312" t="s">
        <v>674</v>
      </c>
      <c r="C78" s="312"/>
      <c r="D78" s="312"/>
      <c r="E78" s="312"/>
      <c r="F78" s="312"/>
    </row>
    <row r="79" spans="2:6">
      <c r="B79" s="312" t="s">
        <v>675</v>
      </c>
      <c r="C79" s="312"/>
      <c r="D79" s="312"/>
      <c r="E79" s="312"/>
      <c r="F79" s="312"/>
    </row>
    <row r="80" spans="2:6">
      <c r="B80" s="312" t="s">
        <v>676</v>
      </c>
      <c r="C80" s="312"/>
      <c r="D80" s="312"/>
      <c r="E80" s="312"/>
      <c r="F80" s="312"/>
    </row>
    <row r="81" spans="2:6">
      <c r="B81" s="312" t="s">
        <v>677</v>
      </c>
      <c r="C81" s="312"/>
      <c r="D81" s="312"/>
      <c r="E81" s="312"/>
      <c r="F81" s="312"/>
    </row>
    <row r="82" spans="2:6">
      <c r="B82" s="312" t="s">
        <v>678</v>
      </c>
      <c r="C82" s="312"/>
      <c r="D82" s="312"/>
      <c r="E82" s="312"/>
      <c r="F82" s="312"/>
    </row>
    <row r="83" spans="2:6">
      <c r="B83" s="312" t="s">
        <v>679</v>
      </c>
    </row>
  </sheetData>
  <mergeCells count="9">
    <mergeCell ref="B33:B35"/>
    <mergeCell ref="B36:B38"/>
    <mergeCell ref="B39:B41"/>
    <mergeCell ref="B30:B32"/>
    <mergeCell ref="B8:B10"/>
    <mergeCell ref="B11:B13"/>
    <mergeCell ref="B15:B17"/>
    <mergeCell ref="B18:B20"/>
    <mergeCell ref="B22:B24"/>
  </mergeCells>
  <phoneticPr fontId="58" type="noConversion"/>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14722-286F-438D-A696-84F34EC03B8D}">
  <dimension ref="A1:C12"/>
  <sheetViews>
    <sheetView workbookViewId="0"/>
  </sheetViews>
  <sheetFormatPr defaultRowHeight="14.5"/>
  <cols>
    <col min="1" max="1" width="12.26953125" customWidth="1"/>
    <col min="2" max="2" width="26.453125" bestFit="1" customWidth="1"/>
    <col min="3" max="3" width="16.453125" customWidth="1"/>
  </cols>
  <sheetData>
    <row r="1" spans="1:3" ht="20.5">
      <c r="A1" s="491" t="s">
        <v>680</v>
      </c>
      <c r="B1" s="207"/>
      <c r="C1" s="207"/>
    </row>
    <row r="2" spans="1:3" ht="18.5">
      <c r="A2" s="492" t="s">
        <v>681</v>
      </c>
      <c r="B2" s="207"/>
      <c r="C2" s="207"/>
    </row>
    <row r="3" spans="1:3" ht="18.5">
      <c r="A3" s="207"/>
      <c r="B3" s="207"/>
      <c r="C3" s="207"/>
    </row>
    <row r="4" spans="1:3" ht="43.5">
      <c r="A4" s="1531" t="s">
        <v>682</v>
      </c>
      <c r="B4" s="1532" t="s">
        <v>683</v>
      </c>
      <c r="C4" s="1533" t="s">
        <v>684</v>
      </c>
    </row>
    <row r="5" spans="1:3">
      <c r="A5" s="1884" t="s">
        <v>685</v>
      </c>
      <c r="B5" s="1885"/>
      <c r="C5" s="1886"/>
    </row>
    <row r="6" spans="1:3">
      <c r="A6" s="482"/>
      <c r="B6" s="206" t="s">
        <v>686</v>
      </c>
      <c r="C6" s="517">
        <v>5000</v>
      </c>
    </row>
    <row r="7" spans="1:3">
      <c r="A7" s="482"/>
      <c r="B7" s="206" t="s">
        <v>687</v>
      </c>
      <c r="C7" s="517">
        <v>5000</v>
      </c>
    </row>
    <row r="8" spans="1:3">
      <c r="A8" s="482"/>
      <c r="B8" s="206" t="s">
        <v>688</v>
      </c>
      <c r="C8" s="517">
        <v>5000</v>
      </c>
    </row>
    <row r="9" spans="1:3">
      <c r="A9" s="1884" t="s">
        <v>689</v>
      </c>
      <c r="B9" s="1885"/>
      <c r="C9" s="1886"/>
    </row>
    <row r="10" spans="1:3">
      <c r="A10" s="482"/>
      <c r="B10" s="206" t="s">
        <v>690</v>
      </c>
      <c r="C10" s="517">
        <v>71742</v>
      </c>
    </row>
    <row r="11" spans="1:3">
      <c r="A11" s="1887" t="s">
        <v>691</v>
      </c>
      <c r="B11" s="1888"/>
      <c r="C11" s="1889"/>
    </row>
    <row r="12" spans="1:3" ht="15" thickBot="1">
      <c r="A12" s="518"/>
      <c r="B12" s="519" t="s">
        <v>692</v>
      </c>
      <c r="C12" s="520">
        <v>15000</v>
      </c>
    </row>
  </sheetData>
  <mergeCells count="3">
    <mergeCell ref="A5:C5"/>
    <mergeCell ref="A9:C9"/>
    <mergeCell ref="A11:C11"/>
  </mergeCell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A0BD7-8C1D-4A6D-8CB4-D05B4A3CD747}">
  <dimension ref="A1:R78"/>
  <sheetViews>
    <sheetView workbookViewId="0">
      <pane xSplit="1" ySplit="8" topLeftCell="B30" activePane="bottomRight" state="frozen"/>
      <selection pane="topRight" activeCell="B1" sqref="B1"/>
      <selection pane="bottomLeft" activeCell="A9" sqref="A9"/>
      <selection pane="bottomRight" activeCell="C2" sqref="C2"/>
    </sheetView>
  </sheetViews>
  <sheetFormatPr defaultColWidth="8.7265625" defaultRowHeight="14.5"/>
  <cols>
    <col min="1" max="1" width="63" style="941" bestFit="1" customWidth="1"/>
    <col min="2" max="2" width="13" style="941" bestFit="1" customWidth="1"/>
    <col min="3" max="3" width="11.453125" style="941" customWidth="1"/>
    <col min="4" max="6" width="12.7265625" style="941" bestFit="1" customWidth="1"/>
    <col min="7" max="7" width="12.7265625" style="941" customWidth="1"/>
    <col min="8" max="9" width="12.7265625" style="941" bestFit="1" customWidth="1"/>
    <col min="10" max="10" width="9.81640625" style="941" bestFit="1" customWidth="1"/>
    <col min="11" max="16384" width="8.7265625" style="941"/>
  </cols>
  <sheetData>
    <row r="1" spans="1:18" ht="17.5" customHeight="1">
      <c r="A1" s="1597" t="s">
        <v>1322</v>
      </c>
      <c r="B1" s="938"/>
      <c r="C1" s="938"/>
      <c r="D1" s="938"/>
      <c r="E1" s="938"/>
      <c r="F1" s="938"/>
      <c r="G1" s="938"/>
      <c r="H1" s="938"/>
      <c r="I1" s="938"/>
      <c r="J1" s="939"/>
      <c r="K1" s="939"/>
      <c r="L1" s="939"/>
      <c r="M1" s="939"/>
      <c r="N1" s="940"/>
      <c r="O1" s="940"/>
      <c r="P1" s="940"/>
      <c r="Q1" s="940"/>
      <c r="R1" s="940"/>
    </row>
    <row r="2" spans="1:18" ht="18">
      <c r="A2" s="942" t="s">
        <v>1323</v>
      </c>
      <c r="B2" s="938"/>
      <c r="C2" s="938"/>
      <c r="D2" s="938"/>
      <c r="E2" s="938"/>
      <c r="F2" s="938"/>
      <c r="G2" s="938"/>
      <c r="H2" s="938"/>
      <c r="I2" s="938"/>
    </row>
    <row r="3" spans="1:18" ht="18">
      <c r="A3" s="937" t="s">
        <v>1324</v>
      </c>
      <c r="B3" s="938"/>
      <c r="C3" s="938"/>
      <c r="D3" s="938"/>
      <c r="E3" s="938"/>
      <c r="F3" s="938"/>
      <c r="G3" s="938"/>
      <c r="H3" s="938"/>
      <c r="I3" s="938"/>
    </row>
    <row r="4" spans="1:18" ht="18">
      <c r="A4" s="937" t="s">
        <v>1325</v>
      </c>
    </row>
    <row r="5" spans="1:18">
      <c r="A5" s="943"/>
      <c r="B5" s="938"/>
      <c r="C5" s="938"/>
      <c r="D5" s="938"/>
      <c r="E5" s="938"/>
      <c r="F5" s="938"/>
      <c r="G5" s="944"/>
      <c r="H5" s="938"/>
      <c r="I5" s="938"/>
    </row>
    <row r="6" spans="1:18">
      <c r="A6" s="1590" t="s">
        <v>142</v>
      </c>
      <c r="B6" s="1534" t="s">
        <v>1326</v>
      </c>
      <c r="C6" s="1534" t="s">
        <v>1327</v>
      </c>
      <c r="D6" s="1534" t="s">
        <v>1328</v>
      </c>
      <c r="E6" s="1534" t="s">
        <v>1329</v>
      </c>
      <c r="F6" s="1534" t="s">
        <v>102</v>
      </c>
      <c r="G6" s="1534" t="s">
        <v>101</v>
      </c>
      <c r="H6" s="1535" t="s">
        <v>1330</v>
      </c>
    </row>
    <row r="7" spans="1:18">
      <c r="A7" s="1536"/>
      <c r="B7" s="1537" t="s">
        <v>1331</v>
      </c>
      <c r="C7" s="1537" t="s">
        <v>1331</v>
      </c>
      <c r="D7" s="1537" t="s">
        <v>1331</v>
      </c>
      <c r="E7" s="1537" t="s">
        <v>1331</v>
      </c>
      <c r="F7" s="1537" t="s">
        <v>1331</v>
      </c>
      <c r="G7" s="1537" t="s">
        <v>1331</v>
      </c>
      <c r="H7" s="1538" t="s">
        <v>1332</v>
      </c>
    </row>
    <row r="8" spans="1:18">
      <c r="A8" s="948" t="s">
        <v>1333</v>
      </c>
      <c r="B8" s="949"/>
      <c r="C8" s="949"/>
      <c r="D8" s="950"/>
      <c r="E8" s="949"/>
      <c r="F8" s="949"/>
      <c r="G8" s="949"/>
      <c r="H8" s="950"/>
    </row>
    <row r="9" spans="1:18">
      <c r="A9" s="951" t="s">
        <v>1334</v>
      </c>
      <c r="B9" s="952">
        <v>8688284</v>
      </c>
      <c r="C9" s="952">
        <v>8936726</v>
      </c>
      <c r="D9" s="952">
        <v>8970633</v>
      </c>
      <c r="E9" s="952">
        <v>9093174</v>
      </c>
      <c r="F9" s="952">
        <v>9949068</v>
      </c>
      <c r="G9" s="952">
        <v>10511526</v>
      </c>
      <c r="H9" s="952">
        <v>10825008</v>
      </c>
    </row>
    <row r="10" spans="1:18">
      <c r="A10" s="951" t="s">
        <v>1335</v>
      </c>
      <c r="B10" s="952">
        <v>1282598</v>
      </c>
      <c r="C10" s="952">
        <v>1317796</v>
      </c>
      <c r="D10" s="952">
        <v>1363922</v>
      </c>
      <c r="E10" s="952">
        <v>1382590</v>
      </c>
      <c r="F10" s="952">
        <v>1535636</v>
      </c>
      <c r="G10" s="952">
        <v>1605760</v>
      </c>
      <c r="H10" s="952">
        <v>2016750</v>
      </c>
    </row>
    <row r="11" spans="1:18">
      <c r="A11" s="951" t="s">
        <v>1336</v>
      </c>
      <c r="B11" s="952">
        <v>4127877</v>
      </c>
      <c r="C11" s="952">
        <v>4109609</v>
      </c>
      <c r="D11" s="952">
        <v>4057523</v>
      </c>
      <c r="E11" s="952">
        <v>4258514</v>
      </c>
      <c r="F11" s="952">
        <v>4643384</v>
      </c>
      <c r="G11" s="952">
        <v>4914951</v>
      </c>
      <c r="H11" s="952">
        <v>5651121</v>
      </c>
    </row>
    <row r="12" spans="1:18">
      <c r="A12" s="951" t="s">
        <v>1337</v>
      </c>
      <c r="B12" s="952">
        <v>1458575</v>
      </c>
      <c r="C12" s="952">
        <v>1213611</v>
      </c>
      <c r="D12" s="952">
        <v>1187498</v>
      </c>
      <c r="E12" s="952">
        <v>1173172</v>
      </c>
      <c r="F12" s="952">
        <v>1225847</v>
      </c>
      <c r="G12" s="952">
        <v>1191875</v>
      </c>
      <c r="H12" s="952">
        <v>1272880</v>
      </c>
    </row>
    <row r="13" spans="1:18">
      <c r="A13" s="951" t="s">
        <v>1338</v>
      </c>
      <c r="B13" s="952">
        <v>6308897</v>
      </c>
      <c r="C13" s="952">
        <v>6440168</v>
      </c>
      <c r="D13" s="952">
        <v>6548798</v>
      </c>
      <c r="E13" s="952">
        <v>6792882</v>
      </c>
      <c r="F13" s="952">
        <v>6927405</v>
      </c>
      <c r="G13" s="952">
        <v>7364559</v>
      </c>
      <c r="H13" s="952">
        <v>7653295</v>
      </c>
    </row>
    <row r="14" spans="1:18">
      <c r="A14" s="951" t="s">
        <v>1339</v>
      </c>
      <c r="B14" s="952">
        <v>1777086</v>
      </c>
      <c r="C14" s="952">
        <v>1224403</v>
      </c>
      <c r="D14" s="952">
        <v>1344094</v>
      </c>
      <c r="E14" s="952">
        <v>1345918</v>
      </c>
      <c r="F14" s="952">
        <v>1347553</v>
      </c>
      <c r="G14" s="952">
        <v>1447813</v>
      </c>
      <c r="H14" s="952">
        <v>575789</v>
      </c>
    </row>
    <row r="15" spans="1:18">
      <c r="A15" s="951" t="s">
        <v>1340</v>
      </c>
      <c r="B15" s="952">
        <v>-990842</v>
      </c>
      <c r="C15" s="952">
        <v>-1001626</v>
      </c>
      <c r="D15" s="952">
        <v>-1069897</v>
      </c>
      <c r="E15" s="952">
        <v>-1088379</v>
      </c>
      <c r="F15" s="952">
        <v>-1264898</v>
      </c>
      <c r="G15" s="952">
        <v>-1265160</v>
      </c>
      <c r="H15" s="952">
        <v>-1339772</v>
      </c>
    </row>
    <row r="16" spans="1:18">
      <c r="A16" s="951" t="s">
        <v>1341</v>
      </c>
      <c r="B16" s="952">
        <v>7690147</v>
      </c>
      <c r="C16" s="952">
        <v>8773560</v>
      </c>
      <c r="D16" s="953">
        <v>7236889</v>
      </c>
      <c r="E16" s="952">
        <v>6805446</v>
      </c>
      <c r="F16" s="952">
        <v>7185671</v>
      </c>
      <c r="G16" s="952">
        <v>9519392</v>
      </c>
      <c r="H16" s="954">
        <v>10496328</v>
      </c>
      <c r="J16" s="955"/>
    </row>
    <row r="17" spans="1:8">
      <c r="A17" s="951" t="s">
        <v>1342</v>
      </c>
      <c r="B17" s="956">
        <v>238288</v>
      </c>
      <c r="C17" s="956">
        <v>253552</v>
      </c>
      <c r="D17" s="956">
        <v>292907</v>
      </c>
      <c r="E17" s="956">
        <v>389329</v>
      </c>
      <c r="F17" s="956">
        <v>522739</v>
      </c>
      <c r="G17" s="952">
        <v>315162</v>
      </c>
      <c r="H17" s="957">
        <v>350000</v>
      </c>
    </row>
    <row r="18" spans="1:8" ht="15.5">
      <c r="A18" s="951" t="s">
        <v>1343</v>
      </c>
      <c r="B18" s="957">
        <v>0</v>
      </c>
      <c r="C18" s="957">
        <v>164191</v>
      </c>
      <c r="D18" s="957">
        <v>223050</v>
      </c>
      <c r="E18" s="957">
        <v>228963</v>
      </c>
      <c r="F18" s="957">
        <v>265316</v>
      </c>
      <c r="G18" s="952">
        <v>265835</v>
      </c>
      <c r="H18" s="957">
        <v>195000</v>
      </c>
    </row>
    <row r="19" spans="1:8">
      <c r="A19" s="951" t="s">
        <v>1344</v>
      </c>
      <c r="B19" s="952">
        <v>1198116</v>
      </c>
      <c r="C19" s="952">
        <v>430740</v>
      </c>
      <c r="D19" s="952">
        <v>363297</v>
      </c>
      <c r="E19" s="952">
        <v>483679</v>
      </c>
      <c r="F19" s="952">
        <v>550640</v>
      </c>
      <c r="G19" s="952">
        <v>578380</v>
      </c>
      <c r="H19" s="957">
        <v>549660</v>
      </c>
    </row>
    <row r="20" spans="1:8">
      <c r="A20" s="951" t="s">
        <v>1345</v>
      </c>
      <c r="B20" s="952">
        <v>465947</v>
      </c>
      <c r="C20" s="952">
        <v>395656</v>
      </c>
      <c r="D20" s="952">
        <v>423226</v>
      </c>
      <c r="E20" s="952">
        <v>530519</v>
      </c>
      <c r="F20" s="952">
        <v>642365</v>
      </c>
      <c r="G20" s="952">
        <v>540020</v>
      </c>
      <c r="H20" s="957">
        <v>702919</v>
      </c>
    </row>
    <row r="21" spans="1:8">
      <c r="A21" s="951" t="s">
        <v>1346</v>
      </c>
      <c r="B21" s="952">
        <v>12864</v>
      </c>
      <c r="C21" s="952">
        <v>27617</v>
      </c>
      <c r="D21" s="952">
        <v>42608</v>
      </c>
      <c r="E21" s="952">
        <v>30728</v>
      </c>
      <c r="F21" s="952">
        <v>39494</v>
      </c>
      <c r="G21" s="952">
        <v>29744</v>
      </c>
      <c r="H21" s="957">
        <v>19313</v>
      </c>
    </row>
    <row r="22" spans="1:8">
      <c r="A22" s="951" t="s">
        <v>1347</v>
      </c>
      <c r="B22" s="957">
        <v>3962</v>
      </c>
      <c r="C22" s="957">
        <v>4840</v>
      </c>
      <c r="D22" s="957">
        <v>5621</v>
      </c>
      <c r="E22" s="957">
        <v>3014</v>
      </c>
      <c r="F22" s="957">
        <v>1623</v>
      </c>
      <c r="G22" s="952">
        <v>1830</v>
      </c>
      <c r="H22" s="957">
        <v>1099</v>
      </c>
    </row>
    <row r="23" spans="1:8">
      <c r="A23" s="951" t="s">
        <v>1348</v>
      </c>
      <c r="B23" s="957">
        <v>48926</v>
      </c>
      <c r="C23" s="957">
        <v>42939</v>
      </c>
      <c r="D23" s="957">
        <v>56714</v>
      </c>
      <c r="E23" s="957">
        <v>63814</v>
      </c>
      <c r="F23" s="957">
        <v>55749</v>
      </c>
      <c r="G23" s="952">
        <v>81514</v>
      </c>
      <c r="H23" s="957">
        <v>46811</v>
      </c>
    </row>
    <row r="24" spans="1:8">
      <c r="A24" s="951" t="s">
        <v>1349</v>
      </c>
      <c r="B24" s="957">
        <v>56224</v>
      </c>
      <c r="C24" s="957">
        <v>66085</v>
      </c>
      <c r="D24" s="957">
        <v>95821</v>
      </c>
      <c r="E24" s="957">
        <v>80522</v>
      </c>
      <c r="F24" s="957">
        <v>110914</v>
      </c>
      <c r="G24" s="952">
        <v>92763</v>
      </c>
      <c r="H24" s="957">
        <v>64258</v>
      </c>
    </row>
    <row r="25" spans="1:8">
      <c r="A25" s="951" t="s">
        <v>1350</v>
      </c>
      <c r="B25" s="957">
        <v>143437</v>
      </c>
      <c r="C25" s="957">
        <v>233445</v>
      </c>
      <c r="D25" s="957">
        <v>282316</v>
      </c>
      <c r="E25" s="957">
        <v>271531</v>
      </c>
      <c r="F25" s="957">
        <v>122189</v>
      </c>
      <c r="G25" s="952">
        <v>131769</v>
      </c>
      <c r="H25" s="957">
        <v>109794</v>
      </c>
    </row>
    <row r="26" spans="1:8">
      <c r="A26" s="951" t="s">
        <v>1351</v>
      </c>
      <c r="B26" s="957">
        <v>19856</v>
      </c>
      <c r="C26" s="957">
        <v>41510</v>
      </c>
      <c r="D26" s="957">
        <v>35451</v>
      </c>
      <c r="E26" s="957">
        <v>66477</v>
      </c>
      <c r="F26" s="957">
        <v>41408</v>
      </c>
      <c r="G26" s="952">
        <v>33802</v>
      </c>
      <c r="H26" s="957">
        <v>43889</v>
      </c>
    </row>
    <row r="27" spans="1:8">
      <c r="A27" s="951" t="s">
        <v>1352</v>
      </c>
      <c r="B27" s="957">
        <v>-9969</v>
      </c>
      <c r="C27" s="957">
        <v>-16698</v>
      </c>
      <c r="D27" s="957">
        <v>-11941</v>
      </c>
      <c r="E27" s="957">
        <v>-2901</v>
      </c>
      <c r="F27" s="957">
        <v>-4932</v>
      </c>
      <c r="G27" s="952">
        <v>-2018</v>
      </c>
      <c r="H27" s="957">
        <v>-3164</v>
      </c>
    </row>
    <row r="28" spans="1:8">
      <c r="A28" s="951" t="s">
        <v>1353</v>
      </c>
      <c r="B28" s="957">
        <v>21029</v>
      </c>
      <c r="C28" s="957">
        <v>45272</v>
      </c>
      <c r="D28" s="957">
        <v>49723</v>
      </c>
      <c r="E28" s="957">
        <v>24585</v>
      </c>
      <c r="F28" s="957">
        <v>1613</v>
      </c>
      <c r="G28" s="957">
        <v>0</v>
      </c>
      <c r="H28" s="957">
        <v>0</v>
      </c>
    </row>
    <row r="29" spans="1:8">
      <c r="A29" s="951" t="s">
        <v>1354</v>
      </c>
      <c r="B29" s="957">
        <v>0</v>
      </c>
      <c r="C29" s="957" t="s">
        <v>279</v>
      </c>
      <c r="D29" s="957" t="s">
        <v>279</v>
      </c>
      <c r="E29" s="957" t="s">
        <v>279</v>
      </c>
      <c r="F29" s="957" t="s">
        <v>279</v>
      </c>
      <c r="G29" s="957" t="s">
        <v>279</v>
      </c>
      <c r="H29" s="957" t="s">
        <v>279</v>
      </c>
    </row>
    <row r="30" spans="1:8">
      <c r="A30" s="951" t="s">
        <v>1355</v>
      </c>
      <c r="B30" s="957" t="s">
        <v>279</v>
      </c>
      <c r="C30" s="957" t="s">
        <v>279</v>
      </c>
      <c r="D30" s="957" t="s">
        <v>279</v>
      </c>
      <c r="E30" s="957" t="s">
        <v>279</v>
      </c>
      <c r="F30" s="957" t="s">
        <v>279</v>
      </c>
      <c r="G30" s="957" t="s">
        <v>279</v>
      </c>
      <c r="H30" s="957" t="s">
        <v>279</v>
      </c>
    </row>
    <row r="31" spans="1:8">
      <c r="A31" s="951" t="s">
        <v>1356</v>
      </c>
      <c r="B31" s="957">
        <v>164842</v>
      </c>
      <c r="C31" s="957">
        <v>153063</v>
      </c>
      <c r="D31" s="957">
        <v>164637</v>
      </c>
      <c r="E31" s="957">
        <v>204025</v>
      </c>
      <c r="F31" s="957">
        <v>228215</v>
      </c>
      <c r="G31" s="952">
        <v>228984</v>
      </c>
      <c r="H31" s="957">
        <v>216346</v>
      </c>
    </row>
    <row r="32" spans="1:8">
      <c r="A32" s="951" t="s">
        <v>1357</v>
      </c>
      <c r="B32" s="957">
        <v>617879</v>
      </c>
      <c r="C32" s="957">
        <v>658904</v>
      </c>
      <c r="D32" s="957">
        <v>670653</v>
      </c>
      <c r="E32" s="957">
        <v>661235</v>
      </c>
      <c r="F32" s="957">
        <v>702906</v>
      </c>
      <c r="G32" s="952">
        <v>727290</v>
      </c>
      <c r="H32" s="957">
        <v>730000</v>
      </c>
    </row>
    <row r="33" spans="1:8">
      <c r="A33" s="951" t="s">
        <v>1358</v>
      </c>
      <c r="B33" s="957">
        <v>1028443</v>
      </c>
      <c r="C33" s="957">
        <v>1044059</v>
      </c>
      <c r="D33" s="957">
        <v>1041063</v>
      </c>
      <c r="E33" s="957">
        <v>981367</v>
      </c>
      <c r="F33" s="957">
        <v>1099653</v>
      </c>
      <c r="G33" s="952">
        <v>1125092</v>
      </c>
      <c r="H33" s="957">
        <v>1019756</v>
      </c>
    </row>
    <row r="34" spans="1:8">
      <c r="A34" s="951" t="s">
        <v>1359</v>
      </c>
      <c r="B34" s="957">
        <v>0</v>
      </c>
      <c r="C34" s="957">
        <v>764818</v>
      </c>
      <c r="D34" s="957">
        <v>723228</v>
      </c>
      <c r="E34" s="957">
        <v>697262</v>
      </c>
      <c r="F34" s="957">
        <v>681025</v>
      </c>
      <c r="G34" s="952">
        <v>652263</v>
      </c>
      <c r="H34" s="957">
        <v>661754</v>
      </c>
    </row>
    <row r="35" spans="1:8">
      <c r="A35" s="951" t="s">
        <v>1360</v>
      </c>
      <c r="B35" s="957">
        <v>53397</v>
      </c>
      <c r="C35" s="957">
        <v>86832</v>
      </c>
      <c r="D35" s="957">
        <v>90994</v>
      </c>
      <c r="E35" s="957">
        <v>88579</v>
      </c>
      <c r="F35" s="957">
        <v>84521</v>
      </c>
      <c r="G35" s="952">
        <v>82056</v>
      </c>
      <c r="H35" s="957">
        <v>84549</v>
      </c>
    </row>
    <row r="36" spans="1:8">
      <c r="A36" s="951" t="s">
        <v>1361</v>
      </c>
      <c r="B36" s="957">
        <v>18157</v>
      </c>
      <c r="C36" s="957">
        <v>11703</v>
      </c>
      <c r="D36" s="957">
        <v>9908</v>
      </c>
      <c r="E36" s="957">
        <v>5446</v>
      </c>
      <c r="F36" s="957">
        <v>11934</v>
      </c>
      <c r="G36" s="952">
        <v>2550</v>
      </c>
      <c r="H36" s="957" t="s">
        <v>279</v>
      </c>
    </row>
    <row r="37" spans="1:8">
      <c r="A37" s="958" t="s">
        <v>1362</v>
      </c>
      <c r="B37" s="959">
        <v>34424020</v>
      </c>
      <c r="C37" s="959">
        <v>35422775</v>
      </c>
      <c r="D37" s="959">
        <v>34198736</v>
      </c>
      <c r="E37" s="959">
        <v>34571491</v>
      </c>
      <c r="F37" s="959">
        <v>36707038</v>
      </c>
      <c r="G37" s="959">
        <f>SUM(G9:G36)</f>
        <v>40177752</v>
      </c>
      <c r="H37" s="959">
        <f>SUM(H9:H36)</f>
        <v>41943383</v>
      </c>
    </row>
    <row r="38" spans="1:8">
      <c r="A38" s="958" t="s">
        <v>1363</v>
      </c>
      <c r="B38" s="960"/>
      <c r="C38" s="960"/>
      <c r="D38" s="960"/>
      <c r="E38" s="960"/>
      <c r="F38" s="960"/>
      <c r="G38" s="960"/>
      <c r="H38" s="960"/>
    </row>
    <row r="39" spans="1:8">
      <c r="A39" s="951" t="s">
        <v>1364</v>
      </c>
      <c r="B39" s="957">
        <v>562876</v>
      </c>
      <c r="C39" s="957">
        <v>142253</v>
      </c>
      <c r="D39" s="957">
        <v>861134</v>
      </c>
      <c r="E39" s="952">
        <v>70897</v>
      </c>
      <c r="F39" s="952">
        <v>-46372</v>
      </c>
      <c r="G39" s="952">
        <v>-146748</v>
      </c>
      <c r="H39" s="957">
        <v>952550</v>
      </c>
    </row>
    <row r="40" spans="1:8">
      <c r="A40" s="951" t="s">
        <v>1365</v>
      </c>
      <c r="B40" s="957">
        <v>6096468</v>
      </c>
      <c r="C40" s="957">
        <v>501333</v>
      </c>
      <c r="D40" s="957">
        <v>8548134</v>
      </c>
      <c r="E40" s="952">
        <v>-7377334</v>
      </c>
      <c r="F40" s="952">
        <v>521986</v>
      </c>
      <c r="G40" s="952">
        <v>1978369</v>
      </c>
      <c r="H40" s="957">
        <v>616735</v>
      </c>
    </row>
    <row r="41" spans="1:8">
      <c r="A41" s="951" t="s">
        <v>1366</v>
      </c>
      <c r="B41" s="957">
        <v>-256445</v>
      </c>
      <c r="C41" s="957">
        <v>-265255</v>
      </c>
      <c r="D41" s="957">
        <v>-302815</v>
      </c>
      <c r="E41" s="952">
        <v>-394775</v>
      </c>
      <c r="F41" s="957">
        <v>-534673</v>
      </c>
      <c r="G41" s="952">
        <v>-317712</v>
      </c>
      <c r="H41" s="957">
        <v>-350000</v>
      </c>
    </row>
    <row r="42" spans="1:8">
      <c r="A42" s="951" t="s">
        <v>1367</v>
      </c>
      <c r="B42" s="957">
        <v>-299576</v>
      </c>
      <c r="C42" s="957">
        <v>-589025</v>
      </c>
      <c r="D42" s="957">
        <v>583912</v>
      </c>
      <c r="E42" s="952">
        <v>-181496</v>
      </c>
      <c r="F42" s="957">
        <v>118890</v>
      </c>
      <c r="G42" s="952">
        <v>548254</v>
      </c>
      <c r="H42" s="957">
        <v>299715</v>
      </c>
    </row>
    <row r="43" spans="1:8">
      <c r="A43" s="958" t="s">
        <v>1368</v>
      </c>
      <c r="B43" s="959">
        <v>6103323</v>
      </c>
      <c r="C43" s="959">
        <v>-210694</v>
      </c>
      <c r="D43" s="959">
        <v>9690365</v>
      </c>
      <c r="E43" s="959">
        <v>-7882708</v>
      </c>
      <c r="F43" s="959">
        <v>59831</v>
      </c>
      <c r="G43" s="959">
        <f>SUM(G39:G42)</f>
        <v>2062163</v>
      </c>
      <c r="H43" s="959">
        <f>SUM(H39:H42)</f>
        <v>1519000</v>
      </c>
    </row>
    <row r="44" spans="1:8">
      <c r="A44" s="958" t="s">
        <v>1369</v>
      </c>
      <c r="B44" s="959">
        <v>40527343</v>
      </c>
      <c r="C44" s="959">
        <v>35212081</v>
      </c>
      <c r="D44" s="959">
        <v>43889101</v>
      </c>
      <c r="E44" s="959">
        <v>26688783</v>
      </c>
      <c r="F44" s="959">
        <v>36766869</v>
      </c>
      <c r="G44" s="959">
        <f>G37+G43</f>
        <v>42239915</v>
      </c>
      <c r="H44" s="959">
        <f>H37+H43</f>
        <v>43462383</v>
      </c>
    </row>
    <row r="45" spans="1:8">
      <c r="A45" s="958" t="s">
        <v>1370</v>
      </c>
      <c r="B45" s="960"/>
      <c r="C45" s="960"/>
      <c r="D45" s="960"/>
      <c r="E45" s="960"/>
      <c r="F45" s="960"/>
      <c r="G45" s="960"/>
      <c r="H45" s="960"/>
    </row>
    <row r="46" spans="1:8">
      <c r="A46" s="951" t="s">
        <v>1371</v>
      </c>
      <c r="B46" s="957">
        <v>4255772</v>
      </c>
      <c r="C46" s="957">
        <v>5192513</v>
      </c>
      <c r="D46" s="957">
        <v>5530091</v>
      </c>
      <c r="E46" s="952">
        <v>5817644</v>
      </c>
      <c r="F46" s="957">
        <v>6848790</v>
      </c>
      <c r="G46" s="957">
        <v>7679950</v>
      </c>
      <c r="H46" s="957">
        <v>9681026</v>
      </c>
    </row>
    <row r="47" spans="1:8">
      <c r="A47" s="951" t="s">
        <v>1372</v>
      </c>
      <c r="B47" s="957">
        <v>2509470</v>
      </c>
      <c r="C47" s="957">
        <v>2279278</v>
      </c>
      <c r="D47" s="957">
        <v>2929616</v>
      </c>
      <c r="E47" s="952">
        <v>3253912</v>
      </c>
      <c r="F47" s="957">
        <v>2441692</v>
      </c>
      <c r="G47" s="957">
        <v>2921672</v>
      </c>
      <c r="H47" s="957">
        <v>3721325</v>
      </c>
    </row>
    <row r="48" spans="1:8">
      <c r="A48" s="951" t="s">
        <v>1373</v>
      </c>
      <c r="B48" s="957">
        <v>-423365</v>
      </c>
      <c r="C48" s="957">
        <v>-36560</v>
      </c>
      <c r="D48" s="957">
        <v>-33224</v>
      </c>
      <c r="E48" s="952">
        <v>-42725</v>
      </c>
      <c r="F48" s="957">
        <v>-39933</v>
      </c>
      <c r="G48" s="957">
        <v>-61162</v>
      </c>
      <c r="H48" s="957">
        <v>-96000</v>
      </c>
    </row>
    <row r="49" spans="1:9">
      <c r="A49" s="951" t="s">
        <v>1374</v>
      </c>
      <c r="B49" s="957">
        <v>-3220</v>
      </c>
      <c r="C49" s="957">
        <v>-63292</v>
      </c>
      <c r="D49" s="957">
        <v>0</v>
      </c>
      <c r="E49" s="952">
        <v>8609</v>
      </c>
      <c r="F49" s="957">
        <v>0</v>
      </c>
      <c r="G49" s="957">
        <v>0</v>
      </c>
      <c r="H49" s="957">
        <v>2500</v>
      </c>
    </row>
    <row r="50" spans="1:9">
      <c r="A50" s="951" t="s">
        <v>1375</v>
      </c>
      <c r="B50" s="957">
        <v>1921983</v>
      </c>
      <c r="C50" s="957">
        <v>1104141</v>
      </c>
      <c r="D50" s="957">
        <v>1007683</v>
      </c>
      <c r="E50" s="952">
        <v>1110050</v>
      </c>
      <c r="F50" s="957">
        <v>967940</v>
      </c>
      <c r="G50" s="957">
        <v>1051694</v>
      </c>
      <c r="H50" s="957">
        <v>961000</v>
      </c>
    </row>
    <row r="51" spans="1:9">
      <c r="A51" s="951" t="s">
        <v>1376</v>
      </c>
      <c r="B51" s="957">
        <v>51862</v>
      </c>
      <c r="C51" s="957">
        <v>111350</v>
      </c>
      <c r="D51" s="957">
        <v>178258</v>
      </c>
      <c r="E51" s="952">
        <v>75113</v>
      </c>
      <c r="F51" s="957">
        <v>1938</v>
      </c>
      <c r="G51" s="957">
        <v>0</v>
      </c>
      <c r="H51" s="957" t="s">
        <v>279</v>
      </c>
    </row>
    <row r="52" spans="1:9">
      <c r="A52" s="951" t="s">
        <v>1377</v>
      </c>
      <c r="B52" s="957">
        <v>1020</v>
      </c>
      <c r="C52" s="957">
        <v>3616</v>
      </c>
      <c r="D52" s="957">
        <v>20716</v>
      </c>
      <c r="E52" s="952">
        <v>18583</v>
      </c>
      <c r="F52" s="957">
        <v>22684</v>
      </c>
      <c r="G52" s="957">
        <v>28970</v>
      </c>
      <c r="H52" s="957">
        <v>18000</v>
      </c>
    </row>
    <row r="53" spans="1:9">
      <c r="A53" s="951" t="s">
        <v>1356</v>
      </c>
      <c r="B53" s="957">
        <v>2322</v>
      </c>
      <c r="C53" s="957">
        <v>2145</v>
      </c>
      <c r="D53" s="957">
        <v>1754</v>
      </c>
      <c r="E53" s="952">
        <v>2500</v>
      </c>
      <c r="F53" s="957">
        <v>2796</v>
      </c>
      <c r="G53" s="957">
        <v>3099</v>
      </c>
      <c r="H53" s="957">
        <v>2718</v>
      </c>
    </row>
    <row r="54" spans="1:9">
      <c r="A54" s="951" t="s">
        <v>1358</v>
      </c>
      <c r="B54" s="957">
        <v>86624</v>
      </c>
      <c r="C54" s="957">
        <v>94941</v>
      </c>
      <c r="D54" s="957">
        <v>64315</v>
      </c>
      <c r="E54" s="952">
        <v>50751</v>
      </c>
      <c r="F54" s="957">
        <v>67950</v>
      </c>
      <c r="G54" s="957">
        <v>75898</v>
      </c>
      <c r="H54" s="957">
        <v>42095</v>
      </c>
    </row>
    <row r="55" spans="1:9">
      <c r="A55" s="951" t="s">
        <v>1360</v>
      </c>
      <c r="B55" s="957">
        <v>0</v>
      </c>
      <c r="C55" s="957">
        <v>421</v>
      </c>
      <c r="D55" s="957">
        <v>4377</v>
      </c>
      <c r="E55" s="957">
        <v>0</v>
      </c>
      <c r="F55" s="957">
        <v>0</v>
      </c>
      <c r="G55" s="957">
        <v>6600</v>
      </c>
      <c r="H55" s="957" t="s">
        <v>279</v>
      </c>
    </row>
    <row r="56" spans="1:9">
      <c r="A56" s="958" t="s">
        <v>1378</v>
      </c>
      <c r="B56" s="959">
        <v>8402468</v>
      </c>
      <c r="C56" s="959">
        <v>8688553</v>
      </c>
      <c r="D56" s="959">
        <v>9703586</v>
      </c>
      <c r="E56" s="959">
        <v>10294437</v>
      </c>
      <c r="F56" s="959">
        <v>10313857</v>
      </c>
      <c r="G56" s="959">
        <f>SUM(G46:G55)</f>
        <v>11706721</v>
      </c>
      <c r="H56" s="959">
        <f>SUM(H46:H55)</f>
        <v>14332664</v>
      </c>
    </row>
    <row r="57" spans="1:9">
      <c r="A57" s="958" t="s">
        <v>1379</v>
      </c>
      <c r="B57" s="961"/>
      <c r="C57" s="961"/>
      <c r="D57" s="961"/>
      <c r="E57" s="961"/>
      <c r="F57" s="961"/>
      <c r="G57" s="961"/>
      <c r="H57" s="961"/>
    </row>
    <row r="58" spans="1:9">
      <c r="A58" s="951" t="s">
        <v>1365</v>
      </c>
      <c r="B58" s="957">
        <v>29130</v>
      </c>
      <c r="C58" s="957">
        <v>0</v>
      </c>
      <c r="D58" s="957">
        <v>44486</v>
      </c>
      <c r="E58" s="957">
        <v>0</v>
      </c>
      <c r="F58" s="957"/>
      <c r="G58" s="957" t="s">
        <v>279</v>
      </c>
      <c r="H58" s="957" t="s">
        <v>279</v>
      </c>
    </row>
    <row r="59" spans="1:9">
      <c r="A59" s="958" t="s">
        <v>1380</v>
      </c>
      <c r="B59" s="959">
        <v>29130</v>
      </c>
      <c r="C59" s="959" t="s">
        <v>279</v>
      </c>
      <c r="D59" s="959">
        <v>44486</v>
      </c>
      <c r="E59" s="959" t="s">
        <v>279</v>
      </c>
      <c r="F59" s="959"/>
      <c r="G59" s="959" t="s">
        <v>279</v>
      </c>
      <c r="H59" s="959" t="s">
        <v>279</v>
      </c>
    </row>
    <row r="60" spans="1:9">
      <c r="A60" s="962" t="s">
        <v>1381</v>
      </c>
      <c r="B60" s="959">
        <v>8431598</v>
      </c>
      <c r="C60" s="959">
        <v>8688553</v>
      </c>
      <c r="D60" s="959">
        <v>9748072</v>
      </c>
      <c r="E60" s="959">
        <v>10294437</v>
      </c>
      <c r="F60" s="959">
        <v>10313857</v>
      </c>
      <c r="G60" s="959">
        <f>G56</f>
        <v>11706721</v>
      </c>
      <c r="H60" s="959">
        <f>H56</f>
        <v>14332664</v>
      </c>
    </row>
    <row r="61" spans="1:9" ht="15.5">
      <c r="A61" s="958" t="s">
        <v>1382</v>
      </c>
      <c r="B61" s="959">
        <v>40967707</v>
      </c>
      <c r="C61" s="959">
        <v>35516368</v>
      </c>
      <c r="D61" s="959">
        <v>44857257</v>
      </c>
      <c r="E61" s="959">
        <v>30254026</v>
      </c>
      <c r="F61" s="959">
        <v>39820924</v>
      </c>
      <c r="G61" s="959">
        <v>44025738</v>
      </c>
      <c r="H61" s="959">
        <v>46046454</v>
      </c>
    </row>
    <row r="62" spans="1:9">
      <c r="A62" s="963"/>
      <c r="B62" s="964"/>
      <c r="C62" s="964"/>
      <c r="D62" s="964"/>
      <c r="E62" s="964"/>
      <c r="F62" s="964"/>
      <c r="G62" s="964"/>
      <c r="H62" s="964"/>
      <c r="I62" s="964"/>
    </row>
    <row r="63" spans="1:9">
      <c r="A63" s="943" t="s">
        <v>1383</v>
      </c>
      <c r="B63" s="964"/>
      <c r="C63" s="964"/>
      <c r="D63" s="964"/>
      <c r="E63" s="964"/>
      <c r="F63" s="964"/>
      <c r="G63" s="964"/>
      <c r="H63" s="964"/>
      <c r="I63" s="964"/>
    </row>
    <row r="64" spans="1:9">
      <c r="A64" s="965" t="s">
        <v>1384</v>
      </c>
      <c r="B64" s="965"/>
      <c r="C64" s="965"/>
      <c r="D64" s="965"/>
      <c r="E64" s="966"/>
      <c r="F64" s="965"/>
      <c r="G64" s="965"/>
      <c r="H64" s="965"/>
      <c r="I64" s="965"/>
    </row>
    <row r="65" spans="1:9" ht="30.75" customHeight="1">
      <c r="A65" s="1890" t="s">
        <v>1385</v>
      </c>
      <c r="B65" s="1890"/>
      <c r="C65" s="1890"/>
      <c r="D65" s="1890"/>
      <c r="E65" s="1890"/>
      <c r="F65" s="1890"/>
      <c r="G65" s="1890"/>
      <c r="H65" s="1890"/>
      <c r="I65" s="1890"/>
    </row>
    <row r="66" spans="1:9">
      <c r="A66" s="943"/>
      <c r="B66" s="938"/>
      <c r="C66" s="938"/>
      <c r="D66" s="967"/>
      <c r="E66" s="938"/>
      <c r="F66" s="938"/>
      <c r="G66" s="938"/>
      <c r="H66" s="938"/>
      <c r="I66" s="938"/>
    </row>
    <row r="67" spans="1:9">
      <c r="A67" s="943"/>
      <c r="B67" s="938"/>
      <c r="C67" s="938"/>
      <c r="D67" s="938"/>
      <c r="E67" s="938"/>
      <c r="F67" s="938"/>
      <c r="G67" s="938"/>
      <c r="H67" s="938"/>
      <c r="I67" s="938"/>
    </row>
    <row r="68" spans="1:9">
      <c r="A68" s="968" t="s">
        <v>1386</v>
      </c>
      <c r="B68" s="938"/>
      <c r="C68" s="938"/>
      <c r="D68" s="938"/>
      <c r="E68" s="938"/>
      <c r="F68" s="938"/>
      <c r="G68" s="938"/>
      <c r="H68" s="938"/>
      <c r="I68" s="938"/>
    </row>
    <row r="69" spans="1:9">
      <c r="A69" s="943"/>
      <c r="B69" s="938"/>
      <c r="C69" s="938"/>
      <c r="D69" s="938"/>
      <c r="E69" s="938"/>
      <c r="F69" s="938"/>
      <c r="G69" s="938"/>
      <c r="H69" s="938"/>
      <c r="I69" s="938"/>
    </row>
    <row r="70" spans="1:9">
      <c r="A70" s="945" t="s">
        <v>142</v>
      </c>
      <c r="B70" s="946" t="s">
        <v>1326</v>
      </c>
      <c r="C70" s="946" t="s">
        <v>1327</v>
      </c>
      <c r="D70" s="946" t="s">
        <v>1328</v>
      </c>
      <c r="E70" s="946" t="s">
        <v>1329</v>
      </c>
      <c r="F70" s="946" t="s">
        <v>102</v>
      </c>
      <c r="G70" s="946" t="s">
        <v>101</v>
      </c>
      <c r="H70" s="946" t="s">
        <v>1330</v>
      </c>
      <c r="I70" s="938"/>
    </row>
    <row r="71" spans="1:9">
      <c r="A71" s="947"/>
      <c r="B71" s="969" t="s">
        <v>1331</v>
      </c>
      <c r="C71" s="969" t="s">
        <v>1331</v>
      </c>
      <c r="D71" s="969" t="s">
        <v>1331</v>
      </c>
      <c r="E71" s="969" t="s">
        <v>1331</v>
      </c>
      <c r="F71" s="969" t="s">
        <v>1331</v>
      </c>
      <c r="G71" s="969" t="s">
        <v>1331</v>
      </c>
      <c r="H71" s="969" t="s">
        <v>1332</v>
      </c>
      <c r="I71" s="938"/>
    </row>
    <row r="72" spans="1:9">
      <c r="A72" s="970" t="s">
        <v>1333</v>
      </c>
      <c r="B72" s="971"/>
      <c r="C72" s="971"/>
      <c r="D72" s="971"/>
      <c r="E72" s="971"/>
      <c r="F72" s="971"/>
      <c r="G72" s="971"/>
      <c r="H72" s="971"/>
      <c r="I72" s="938"/>
    </row>
    <row r="73" spans="1:9">
      <c r="A73" s="951" t="s">
        <v>1344</v>
      </c>
      <c r="B73" s="957">
        <v>403342</v>
      </c>
      <c r="C73" s="957">
        <v>430741</v>
      </c>
      <c r="D73" s="957">
        <v>363297</v>
      </c>
      <c r="E73" s="957">
        <v>483679</v>
      </c>
      <c r="F73" s="957">
        <v>550640</v>
      </c>
      <c r="G73" s="957">
        <f>G19</f>
        <v>578380</v>
      </c>
      <c r="H73" s="957">
        <f>H19</f>
        <v>549660</v>
      </c>
      <c r="I73" s="938"/>
    </row>
    <row r="74" spans="1:9">
      <c r="A74" s="951" t="s">
        <v>1345</v>
      </c>
      <c r="B74" s="957">
        <v>465947</v>
      </c>
      <c r="C74" s="957">
        <v>395656</v>
      </c>
      <c r="D74" s="957">
        <v>423226</v>
      </c>
      <c r="E74" s="957">
        <v>530519</v>
      </c>
      <c r="F74" s="957">
        <v>642365</v>
      </c>
      <c r="G74" s="957">
        <f>G20</f>
        <v>540020</v>
      </c>
      <c r="H74" s="957">
        <f>H20</f>
        <v>702919</v>
      </c>
      <c r="I74" s="938"/>
    </row>
    <row r="75" spans="1:9">
      <c r="A75" s="951" t="s">
        <v>1357</v>
      </c>
      <c r="B75" s="957">
        <v>617879</v>
      </c>
      <c r="C75" s="957">
        <v>658904</v>
      </c>
      <c r="D75" s="957">
        <v>670653</v>
      </c>
      <c r="E75" s="957">
        <v>661235</v>
      </c>
      <c r="F75" s="957">
        <v>702906</v>
      </c>
      <c r="G75" s="957">
        <f>G32</f>
        <v>727290</v>
      </c>
      <c r="H75" s="957">
        <f>H32</f>
        <v>730000</v>
      </c>
      <c r="I75" s="938"/>
    </row>
    <row r="76" spans="1:9">
      <c r="A76" s="951" t="s">
        <v>1361</v>
      </c>
      <c r="B76" s="957">
        <v>18157</v>
      </c>
      <c r="C76" s="957">
        <v>11703</v>
      </c>
      <c r="D76" s="957">
        <v>9908</v>
      </c>
      <c r="E76" s="957">
        <v>5446</v>
      </c>
      <c r="F76" s="957">
        <v>11934</v>
      </c>
      <c r="G76" s="957">
        <f>G36</f>
        <v>2550</v>
      </c>
      <c r="H76" s="957" t="str">
        <f>H36</f>
        <v>-</v>
      </c>
      <c r="I76" s="938"/>
    </row>
    <row r="77" spans="1:9">
      <c r="A77" s="958" t="s">
        <v>1387</v>
      </c>
      <c r="B77" s="959">
        <v>1505325</v>
      </c>
      <c r="C77" s="959">
        <v>1497004</v>
      </c>
      <c r="D77" s="959">
        <v>1467084</v>
      </c>
      <c r="E77" s="959">
        <f>SUM(E73:E76)</f>
        <v>1680879</v>
      </c>
      <c r="F77" s="959">
        <v>1907845</v>
      </c>
      <c r="G77" s="959">
        <f>SUM(G73:G76)</f>
        <v>1848240</v>
      </c>
      <c r="H77" s="959">
        <f>SUM(H73:H76)</f>
        <v>1982579</v>
      </c>
      <c r="I77" s="938"/>
    </row>
    <row r="78" spans="1:9" ht="13.9" customHeight="1"/>
  </sheetData>
  <mergeCells count="1">
    <mergeCell ref="A65:I65"/>
  </mergeCell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B06A8-6D36-45E4-9BED-75C5B9254B91}">
  <dimension ref="B1:M30"/>
  <sheetViews>
    <sheetView topLeftCell="F1" workbookViewId="0">
      <selection activeCell="J19" sqref="J19"/>
    </sheetView>
  </sheetViews>
  <sheetFormatPr defaultColWidth="9.1796875" defaultRowHeight="14.5"/>
  <cols>
    <col min="1" max="1" width="9.1796875" style="213"/>
    <col min="2" max="2" width="29.453125" style="213" customWidth="1"/>
    <col min="3" max="3" width="63.7265625" style="213" bestFit="1" customWidth="1"/>
    <col min="4" max="7" width="14.1796875" style="213" bestFit="1" customWidth="1"/>
    <col min="8" max="11" width="9.1796875" style="213"/>
    <col min="12" max="13" width="11.54296875" style="213" bestFit="1" customWidth="1"/>
    <col min="14" max="16384" width="9.1796875" style="213"/>
  </cols>
  <sheetData>
    <row r="1" spans="2:13" ht="20">
      <c r="B1" s="491" t="s">
        <v>693</v>
      </c>
    </row>
    <row r="2" spans="2:13" ht="18">
      <c r="B2" s="492" t="s">
        <v>694</v>
      </c>
      <c r="F2" s="1589"/>
    </row>
    <row r="4" spans="2:13">
      <c r="B4" s="1539" t="s">
        <v>695</v>
      </c>
      <c r="C4" s="1540"/>
      <c r="D4" s="1541" t="s">
        <v>696</v>
      </c>
      <c r="E4" s="1541" t="s">
        <v>697</v>
      </c>
      <c r="F4" s="1541" t="s">
        <v>698</v>
      </c>
      <c r="G4" s="1542" t="s">
        <v>699</v>
      </c>
    </row>
    <row r="5" spans="2:13">
      <c r="B5" s="1891" t="s">
        <v>700</v>
      </c>
      <c r="C5" s="235" t="s">
        <v>701</v>
      </c>
      <c r="D5" s="232">
        <v>1440</v>
      </c>
      <c r="E5" s="232">
        <v>828</v>
      </c>
      <c r="F5" s="232">
        <v>783</v>
      </c>
      <c r="G5" s="521">
        <v>709</v>
      </c>
    </row>
    <row r="6" spans="2:13" ht="16.5">
      <c r="B6" s="1892"/>
      <c r="C6" s="235" t="s">
        <v>702</v>
      </c>
      <c r="D6" s="232">
        <v>3264</v>
      </c>
      <c r="E6" s="232">
        <v>1822</v>
      </c>
      <c r="F6" s="1611" t="s">
        <v>1464</v>
      </c>
      <c r="G6" s="521">
        <v>1435</v>
      </c>
    </row>
    <row r="7" spans="2:13" ht="16.5">
      <c r="B7" s="1893"/>
      <c r="C7" s="235" t="s">
        <v>703</v>
      </c>
      <c r="D7" s="233">
        <v>4704</v>
      </c>
      <c r="E7" s="233">
        <v>2650</v>
      </c>
      <c r="F7" s="1611" t="s">
        <v>1465</v>
      </c>
      <c r="G7" s="521">
        <v>2144</v>
      </c>
    </row>
    <row r="8" spans="2:13">
      <c r="B8" s="1891" t="s">
        <v>704</v>
      </c>
      <c r="C8" s="235" t="s">
        <v>705</v>
      </c>
      <c r="D8" s="232">
        <v>1460770</v>
      </c>
      <c r="E8" s="232">
        <v>1147963</v>
      </c>
      <c r="F8" s="232">
        <v>1082913</v>
      </c>
      <c r="G8" s="521">
        <v>950199</v>
      </c>
      <c r="I8" s="548"/>
    </row>
    <row r="9" spans="2:13">
      <c r="B9" s="1892"/>
      <c r="C9" s="235" t="s">
        <v>706</v>
      </c>
      <c r="D9" s="232">
        <v>20440</v>
      </c>
      <c r="E9" s="232">
        <v>0</v>
      </c>
      <c r="F9" s="233">
        <v>18607</v>
      </c>
      <c r="G9" s="521">
        <v>19109</v>
      </c>
      <c r="J9" s="297"/>
      <c r="K9" s="297"/>
      <c r="L9" s="297"/>
      <c r="M9" s="297"/>
    </row>
    <row r="10" spans="2:13">
      <c r="B10" s="1892"/>
      <c r="C10" s="235" t="s">
        <v>707</v>
      </c>
      <c r="D10" s="232">
        <v>2482020</v>
      </c>
      <c r="E10" s="232">
        <v>1832006</v>
      </c>
      <c r="F10" s="232">
        <v>1913680</v>
      </c>
      <c r="G10" s="521">
        <v>2016999</v>
      </c>
      <c r="J10" s="297"/>
      <c r="K10" s="297"/>
      <c r="L10" s="297"/>
      <c r="M10" s="297"/>
    </row>
    <row r="11" spans="2:13">
      <c r="B11" s="1892"/>
      <c r="C11" s="235" t="s">
        <v>708</v>
      </c>
      <c r="D11" s="232">
        <v>80070</v>
      </c>
      <c r="E11" s="232">
        <v>37857</v>
      </c>
      <c r="F11" s="232">
        <v>39897</v>
      </c>
      <c r="G11" s="521">
        <v>39202</v>
      </c>
      <c r="J11" s="297"/>
      <c r="K11" s="297"/>
      <c r="L11" s="297"/>
      <c r="M11" s="297"/>
    </row>
    <row r="12" spans="2:13">
      <c r="B12" s="1893"/>
      <c r="C12" s="235" t="s">
        <v>709</v>
      </c>
      <c r="D12" s="232">
        <v>290598</v>
      </c>
      <c r="E12" s="232">
        <v>170599</v>
      </c>
      <c r="F12" s="232">
        <v>168975</v>
      </c>
      <c r="G12" s="521">
        <v>147946</v>
      </c>
      <c r="J12" s="297"/>
      <c r="K12" s="297"/>
      <c r="L12" s="297"/>
      <c r="M12" s="297"/>
    </row>
    <row r="13" spans="2:13">
      <c r="B13" s="1891" t="s">
        <v>710</v>
      </c>
      <c r="C13" s="235" t="s">
        <v>711</v>
      </c>
      <c r="D13" s="232">
        <v>827800</v>
      </c>
      <c r="E13" s="232">
        <v>444787</v>
      </c>
      <c r="F13" s="233">
        <v>472029</v>
      </c>
      <c r="G13" s="521">
        <v>385362</v>
      </c>
      <c r="J13" s="297"/>
      <c r="K13" s="297"/>
      <c r="L13" s="297"/>
      <c r="M13" s="297"/>
    </row>
    <row r="14" spans="2:13">
      <c r="B14" s="1892"/>
      <c r="C14" s="235" t="s">
        <v>712</v>
      </c>
      <c r="D14" s="232">
        <v>74300</v>
      </c>
      <c r="E14" s="232">
        <v>45353</v>
      </c>
      <c r="F14" s="232">
        <v>57074</v>
      </c>
      <c r="G14" s="521">
        <v>6799</v>
      </c>
      <c r="J14" s="297"/>
      <c r="K14" s="297"/>
      <c r="L14" s="297"/>
      <c r="M14" s="297"/>
    </row>
    <row r="15" spans="2:13">
      <c r="B15" s="1892"/>
      <c r="C15" s="235" t="s">
        <v>713</v>
      </c>
      <c r="D15" s="232">
        <v>340500</v>
      </c>
      <c r="E15" s="232">
        <v>178581</v>
      </c>
      <c r="F15" s="232">
        <v>200065</v>
      </c>
      <c r="G15" s="521">
        <v>141458</v>
      </c>
      <c r="J15" s="297"/>
      <c r="K15" s="297"/>
      <c r="L15" s="297"/>
      <c r="M15" s="297"/>
    </row>
    <row r="16" spans="2:13">
      <c r="B16" s="1893"/>
      <c r="C16" s="235" t="s">
        <v>714</v>
      </c>
      <c r="D16" s="232">
        <v>7000</v>
      </c>
      <c r="E16" s="232">
        <v>0</v>
      </c>
      <c r="F16" s="232">
        <v>0</v>
      </c>
      <c r="G16" s="521">
        <v>0</v>
      </c>
      <c r="J16" s="297"/>
      <c r="K16" s="297"/>
      <c r="L16" s="297"/>
      <c r="M16" s="297"/>
    </row>
    <row r="17" spans="2:13">
      <c r="B17" s="1891" t="s">
        <v>715</v>
      </c>
      <c r="C17" s="235" t="s">
        <v>716</v>
      </c>
      <c r="D17" s="232">
        <v>195715</v>
      </c>
      <c r="E17" s="232">
        <v>331383</v>
      </c>
      <c r="F17" s="232">
        <v>347132</v>
      </c>
      <c r="G17" s="521">
        <v>317890.47221000004</v>
      </c>
      <c r="J17" s="297"/>
      <c r="K17" s="297"/>
      <c r="L17" s="297"/>
      <c r="M17" s="297"/>
    </row>
    <row r="18" spans="2:13">
      <c r="B18" s="1892"/>
      <c r="C18" s="235" t="s">
        <v>717</v>
      </c>
      <c r="D18" s="232">
        <v>220</v>
      </c>
      <c r="E18" s="232">
        <v>0</v>
      </c>
      <c r="F18" s="232">
        <v>0</v>
      </c>
      <c r="G18" s="521">
        <v>0</v>
      </c>
      <c r="J18" s="297"/>
      <c r="K18" s="297"/>
      <c r="L18" s="297"/>
      <c r="M18" s="297"/>
    </row>
    <row r="19" spans="2:13">
      <c r="B19" s="1892"/>
      <c r="C19" s="235" t="s">
        <v>718</v>
      </c>
      <c r="D19" s="232">
        <v>198747</v>
      </c>
      <c r="E19" s="233">
        <v>1</v>
      </c>
      <c r="F19" s="232">
        <v>156985</v>
      </c>
      <c r="G19" s="522">
        <v>80650.659</v>
      </c>
      <c r="J19" s="297"/>
      <c r="K19" s="297"/>
      <c r="L19" s="297"/>
      <c r="M19" s="297"/>
    </row>
    <row r="20" spans="2:13">
      <c r="B20" s="1893"/>
      <c r="C20" s="235" t="s">
        <v>719</v>
      </c>
      <c r="D20" s="232">
        <v>481934</v>
      </c>
      <c r="E20" s="232">
        <v>131324</v>
      </c>
      <c r="F20" s="232">
        <v>323339</v>
      </c>
      <c r="G20" s="521">
        <v>289701.70769000001</v>
      </c>
      <c r="J20" s="297"/>
      <c r="K20" s="297"/>
      <c r="L20" s="297"/>
      <c r="M20" s="297"/>
    </row>
    <row r="21" spans="2:13" ht="16.5">
      <c r="B21" s="1894" t="s">
        <v>720</v>
      </c>
      <c r="C21" s="235" t="s">
        <v>721</v>
      </c>
      <c r="D21" s="232">
        <v>4704</v>
      </c>
      <c r="E21" s="232">
        <v>2650</v>
      </c>
      <c r="F21" s="1611" t="s">
        <v>1465</v>
      </c>
      <c r="G21" s="521">
        <v>2144</v>
      </c>
      <c r="J21" s="297"/>
      <c r="K21" s="297"/>
      <c r="L21" s="297"/>
      <c r="M21" s="297"/>
    </row>
    <row r="22" spans="2:13">
      <c r="B22" s="1892"/>
      <c r="C22" s="235" t="s">
        <v>722</v>
      </c>
      <c r="D22" s="232">
        <v>37994285</v>
      </c>
      <c r="E22" s="233">
        <v>38060000</v>
      </c>
      <c r="F22" s="232">
        <v>39834000</v>
      </c>
      <c r="G22" s="521">
        <v>42365000</v>
      </c>
      <c r="J22" s="297"/>
      <c r="K22" s="297"/>
      <c r="L22" s="297"/>
      <c r="M22" s="297"/>
    </row>
    <row r="23" spans="2:13" ht="15" thickBot="1">
      <c r="B23" s="1895"/>
      <c r="C23" s="523" t="s">
        <v>723</v>
      </c>
      <c r="D23" s="524">
        <v>4.0000000000000003E-5</v>
      </c>
      <c r="E23" s="524">
        <v>2.0000000000000002E-5</v>
      </c>
      <c r="F23" s="524">
        <v>6.9999999999999994E-5</v>
      </c>
      <c r="G23" s="525">
        <v>2.0000000000000002E-5</v>
      </c>
      <c r="J23" s="297"/>
      <c r="K23" s="297"/>
      <c r="L23" s="297"/>
      <c r="M23" s="297"/>
    </row>
    <row r="24" spans="2:13">
      <c r="D24" s="549"/>
      <c r="E24" s="549"/>
      <c r="F24" s="549"/>
      <c r="J24" s="297"/>
      <c r="K24" s="297"/>
      <c r="L24" s="297"/>
      <c r="M24" s="297"/>
    </row>
    <row r="25" spans="2:13">
      <c r="B25" s="1588" t="s">
        <v>1447</v>
      </c>
      <c r="D25" s="549"/>
      <c r="E25" s="549"/>
      <c r="F25" s="549"/>
      <c r="G25" s="549"/>
      <c r="J25" s="297"/>
      <c r="K25" s="297"/>
      <c r="L25" s="297"/>
      <c r="M25" s="297"/>
    </row>
    <row r="26" spans="2:13">
      <c r="J26" s="297"/>
      <c r="K26" s="297"/>
      <c r="L26" s="297"/>
      <c r="M26" s="297"/>
    </row>
    <row r="27" spans="2:13">
      <c r="C27" s="241"/>
      <c r="D27"/>
      <c r="E27"/>
      <c r="F27"/>
      <c r="G27"/>
      <c r="H27"/>
      <c r="J27" s="297"/>
      <c r="K27" s="297"/>
      <c r="L27" s="297"/>
      <c r="M27" s="297"/>
    </row>
    <row r="28" spans="2:13">
      <c r="C28" s="241"/>
      <c r="D28"/>
      <c r="E28"/>
      <c r="F28"/>
      <c r="G28"/>
      <c r="H28"/>
    </row>
    <row r="29" spans="2:13">
      <c r="C29" s="241"/>
      <c r="D29"/>
      <c r="E29"/>
      <c r="F29"/>
      <c r="G29"/>
      <c r="H29"/>
    </row>
    <row r="30" spans="2:13">
      <c r="C30" s="241"/>
      <c r="D30"/>
      <c r="E30"/>
      <c r="F30"/>
      <c r="G30"/>
      <c r="H30"/>
    </row>
  </sheetData>
  <mergeCells count="5">
    <mergeCell ref="B5:B7"/>
    <mergeCell ref="B8:B12"/>
    <mergeCell ref="B13:B16"/>
    <mergeCell ref="B17:B20"/>
    <mergeCell ref="B21:B23"/>
  </mergeCells>
  <phoneticPr fontId="58" type="noConversion"/>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62FB1-FF27-47AC-B379-10A5B1EFA48E}">
  <dimension ref="A1:J29"/>
  <sheetViews>
    <sheetView topLeftCell="E7" zoomScale="85" zoomScaleNormal="85" workbookViewId="0">
      <selection activeCell="H25" sqref="H25"/>
    </sheetView>
  </sheetViews>
  <sheetFormatPr defaultRowHeight="14.5"/>
  <cols>
    <col min="1" max="1" width="9.26953125" customWidth="1"/>
    <col min="2" max="2" width="33.1796875" customWidth="1"/>
    <col min="3" max="3" width="45.453125" customWidth="1"/>
    <col min="4" max="4" width="19.1796875" bestFit="1" customWidth="1"/>
    <col min="5" max="6" width="14.7265625" bestFit="1" customWidth="1"/>
    <col min="7" max="7" width="14.7265625" customWidth="1"/>
    <col min="8" max="8" width="14.7265625" bestFit="1" customWidth="1"/>
  </cols>
  <sheetData>
    <row r="1" spans="1:9" ht="20">
      <c r="A1" s="491"/>
      <c r="B1" s="491" t="s">
        <v>724</v>
      </c>
    </row>
    <row r="2" spans="1:9" ht="18">
      <c r="A2" s="492"/>
      <c r="B2" s="492" t="s">
        <v>725</v>
      </c>
    </row>
    <row r="3" spans="1:9" ht="20">
      <c r="A3" s="491"/>
      <c r="B3" s="1598" t="s">
        <v>726</v>
      </c>
    </row>
    <row r="4" spans="1:9">
      <c r="B4" s="216"/>
      <c r="C4" s="216"/>
      <c r="D4" s="216"/>
      <c r="E4" s="216"/>
      <c r="F4" s="216"/>
      <c r="G4" s="216"/>
    </row>
    <row r="5" spans="1:9">
      <c r="B5" s="216"/>
      <c r="C5" s="216"/>
      <c r="D5" s="216"/>
      <c r="E5" s="216"/>
      <c r="F5" s="216"/>
      <c r="G5" s="216"/>
    </row>
    <row r="6" spans="1:9">
      <c r="B6" s="1896" t="s">
        <v>727</v>
      </c>
      <c r="C6" s="1897"/>
      <c r="D6" s="1543"/>
      <c r="E6" s="1544" t="s">
        <v>696</v>
      </c>
      <c r="F6" s="1544" t="s">
        <v>697</v>
      </c>
      <c r="G6" s="1544" t="s">
        <v>698</v>
      </c>
      <c r="H6" s="1545" t="s">
        <v>699</v>
      </c>
    </row>
    <row r="7" spans="1:9" ht="15.5">
      <c r="B7" s="1901" t="s">
        <v>728</v>
      </c>
      <c r="C7" s="236" t="s">
        <v>729</v>
      </c>
      <c r="D7" s="240"/>
      <c r="E7" s="240">
        <v>206</v>
      </c>
      <c r="F7" s="240">
        <v>241</v>
      </c>
      <c r="G7" s="240">
        <v>208</v>
      </c>
      <c r="H7" s="526">
        <v>154</v>
      </c>
    </row>
    <row r="8" spans="1:9" ht="16.5">
      <c r="B8" s="1902"/>
      <c r="C8" s="236" t="s">
        <v>730</v>
      </c>
      <c r="D8" s="240"/>
      <c r="E8" s="240">
        <v>12.4</v>
      </c>
      <c r="F8" s="240">
        <v>14</v>
      </c>
      <c r="G8" s="240">
        <v>13</v>
      </c>
      <c r="H8" s="527" t="s">
        <v>731</v>
      </c>
    </row>
    <row r="9" spans="1:9" ht="31">
      <c r="B9" s="1903"/>
      <c r="C9" s="236" t="s">
        <v>732</v>
      </c>
      <c r="D9" s="240"/>
      <c r="E9" s="240">
        <v>24974</v>
      </c>
      <c r="F9" s="240">
        <v>22598</v>
      </c>
      <c r="G9" s="240">
        <v>22134</v>
      </c>
      <c r="H9" s="526">
        <v>21871</v>
      </c>
    </row>
    <row r="10" spans="1:9" ht="15.5">
      <c r="B10" s="528" t="s">
        <v>733</v>
      </c>
      <c r="C10" s="236" t="s">
        <v>734</v>
      </c>
      <c r="D10" s="240"/>
      <c r="E10" s="240">
        <v>100236</v>
      </c>
      <c r="F10" s="240">
        <v>137.1</v>
      </c>
      <c r="G10" s="240">
        <v>142.80000000000001</v>
      </c>
      <c r="H10" s="529">
        <v>146</v>
      </c>
      <c r="I10" s="196"/>
    </row>
    <row r="11" spans="1:9" ht="15.5">
      <c r="B11" s="1904" t="s">
        <v>720</v>
      </c>
      <c r="C11" s="236" t="s">
        <v>735</v>
      </c>
      <c r="D11" s="237"/>
      <c r="E11" s="237">
        <v>37994285</v>
      </c>
      <c r="F11" s="237">
        <v>38060000</v>
      </c>
      <c r="G11" s="237">
        <v>39834000</v>
      </c>
      <c r="H11" s="530">
        <v>42365000</v>
      </c>
      <c r="I11" s="234"/>
    </row>
    <row r="12" spans="1:9" ht="34.5" thickBot="1">
      <c r="B12" s="1905"/>
      <c r="C12" s="531" t="s">
        <v>736</v>
      </c>
      <c r="D12" s="532"/>
      <c r="E12" s="532">
        <f t="shared" ref="E12:G12" si="0">E7/E11</f>
        <v>5.42186805199782E-6</v>
      </c>
      <c r="F12" s="532">
        <f t="shared" si="0"/>
        <v>6.3321071991592222E-6</v>
      </c>
      <c r="G12" s="532">
        <f t="shared" si="0"/>
        <v>5.2216699302103728E-6</v>
      </c>
      <c r="H12" s="533">
        <f>H7/H11</f>
        <v>3.6350761241590935E-6</v>
      </c>
    </row>
    <row r="14" spans="1:9">
      <c r="B14" s="196" t="s">
        <v>1446</v>
      </c>
    </row>
    <row r="16" spans="1:9">
      <c r="B16" s="1896" t="s">
        <v>737</v>
      </c>
      <c r="C16" s="1897"/>
      <c r="D16" s="1543"/>
      <c r="E16" s="1544" t="s">
        <v>696</v>
      </c>
      <c r="F16" s="1544" t="s">
        <v>738</v>
      </c>
      <c r="G16" s="1544" t="s">
        <v>698</v>
      </c>
      <c r="H16" s="1545" t="s">
        <v>699</v>
      </c>
    </row>
    <row r="17" spans="2:10">
      <c r="B17" s="1900" t="s">
        <v>739</v>
      </c>
      <c r="C17" s="1906" t="s">
        <v>740</v>
      </c>
      <c r="D17" s="1906"/>
      <c r="E17" s="238">
        <v>185</v>
      </c>
      <c r="F17" s="239">
        <v>112</v>
      </c>
      <c r="G17" s="239">
        <v>115</v>
      </c>
      <c r="H17" s="535">
        <v>97</v>
      </c>
    </row>
    <row r="18" spans="2:10">
      <c r="B18" s="1900"/>
      <c r="C18" s="1898" t="s">
        <v>741</v>
      </c>
      <c r="D18" s="1898"/>
      <c r="E18" s="238">
        <v>14</v>
      </c>
      <c r="F18" s="239">
        <v>0</v>
      </c>
      <c r="G18" s="239">
        <v>0</v>
      </c>
      <c r="H18" s="535">
        <v>0</v>
      </c>
    </row>
    <row r="19" spans="2:10">
      <c r="B19" s="1900"/>
      <c r="C19" s="1898" t="s">
        <v>742</v>
      </c>
      <c r="D19" s="313" t="s">
        <v>743</v>
      </c>
      <c r="E19" s="238">
        <v>55</v>
      </c>
      <c r="F19" s="239">
        <v>9</v>
      </c>
      <c r="G19" s="239">
        <v>8</v>
      </c>
      <c r="H19" s="535">
        <v>8</v>
      </c>
    </row>
    <row r="20" spans="2:10">
      <c r="B20" s="1900"/>
      <c r="C20" s="1898"/>
      <c r="D20" s="313" t="s">
        <v>744</v>
      </c>
      <c r="E20" s="238">
        <v>91</v>
      </c>
      <c r="F20" s="239">
        <v>61</v>
      </c>
      <c r="G20" s="239">
        <v>64</v>
      </c>
      <c r="H20" s="535">
        <v>49</v>
      </c>
    </row>
    <row r="21" spans="2:10">
      <c r="B21" s="1900"/>
      <c r="C21" s="1898"/>
      <c r="D21" s="313" t="s">
        <v>745</v>
      </c>
      <c r="E21" s="238">
        <v>8</v>
      </c>
      <c r="F21" s="239">
        <v>13</v>
      </c>
      <c r="G21" s="239">
        <v>14</v>
      </c>
      <c r="H21" s="535">
        <v>10</v>
      </c>
    </row>
    <row r="22" spans="2:10" ht="28">
      <c r="B22" s="1900"/>
      <c r="C22" s="1898"/>
      <c r="D22" s="313" t="s">
        <v>746</v>
      </c>
      <c r="E22" s="238">
        <v>10</v>
      </c>
      <c r="F22" s="239">
        <v>42</v>
      </c>
      <c r="G22" s="239">
        <v>42</v>
      </c>
      <c r="H22" s="535">
        <v>38</v>
      </c>
    </row>
    <row r="23" spans="2:10" ht="28">
      <c r="B23" s="1900"/>
      <c r="C23" s="1898"/>
      <c r="D23" s="313" t="s">
        <v>747</v>
      </c>
      <c r="E23" s="238">
        <v>8</v>
      </c>
      <c r="F23" s="239">
        <v>6</v>
      </c>
      <c r="G23" s="239">
        <v>7</v>
      </c>
      <c r="H23" s="535">
        <v>2</v>
      </c>
    </row>
    <row r="24" spans="2:10" ht="20.25" customHeight="1">
      <c r="B24" s="536"/>
      <c r="C24" s="1898" t="s">
        <v>748</v>
      </c>
      <c r="D24" s="1898"/>
      <c r="E24" s="217" t="s">
        <v>749</v>
      </c>
      <c r="F24" s="218" t="s">
        <v>750</v>
      </c>
      <c r="G24" s="218" t="s">
        <v>749</v>
      </c>
      <c r="H24" s="537" t="s">
        <v>749</v>
      </c>
    </row>
    <row r="25" spans="2:10">
      <c r="B25" s="534" t="s">
        <v>733</v>
      </c>
      <c r="C25" s="1898" t="s">
        <v>735</v>
      </c>
      <c r="D25" s="1898"/>
      <c r="E25" s="219">
        <v>37994285</v>
      </c>
      <c r="F25" s="219">
        <v>38060000</v>
      </c>
      <c r="G25" s="219">
        <v>39834000</v>
      </c>
      <c r="H25" s="538">
        <v>42365000</v>
      </c>
      <c r="J25" s="234"/>
    </row>
    <row r="26" spans="2:10" ht="34.5" customHeight="1" thickBot="1">
      <c r="B26" s="539" t="s">
        <v>720</v>
      </c>
      <c r="C26" s="1899" t="s">
        <v>751</v>
      </c>
      <c r="D26" s="1899"/>
      <c r="E26" s="540">
        <v>5.0000000000000004E-6</v>
      </c>
      <c r="F26" s="541">
        <v>3.0000000000000001E-6</v>
      </c>
      <c r="G26" s="541">
        <v>1.9999999999999999E-6</v>
      </c>
      <c r="H26" s="542">
        <f>H17/H25</f>
        <v>2.2896258704118966E-6</v>
      </c>
    </row>
    <row r="28" spans="2:10">
      <c r="B28" s="311"/>
    </row>
    <row r="29" spans="2:10">
      <c r="B29" s="196"/>
    </row>
  </sheetData>
  <mergeCells count="11">
    <mergeCell ref="B6:C6"/>
    <mergeCell ref="C24:D24"/>
    <mergeCell ref="C25:D25"/>
    <mergeCell ref="C26:D26"/>
    <mergeCell ref="B17:B23"/>
    <mergeCell ref="B7:B9"/>
    <mergeCell ref="B11:B12"/>
    <mergeCell ref="C17:D17"/>
    <mergeCell ref="C18:D18"/>
    <mergeCell ref="C19:C23"/>
    <mergeCell ref="B16:C16"/>
  </mergeCell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BD0D7-6BB4-4206-B114-A041487DF505}">
  <dimension ref="B2:I21"/>
  <sheetViews>
    <sheetView topLeftCell="A7" zoomScale="85" zoomScaleNormal="85" workbookViewId="0">
      <selection activeCell="D26" sqref="D26"/>
    </sheetView>
  </sheetViews>
  <sheetFormatPr defaultRowHeight="14.5"/>
  <cols>
    <col min="2" max="2" width="49" customWidth="1"/>
    <col min="3" max="3" width="10.90625" customWidth="1"/>
    <col min="4" max="4" width="11.08984375" customWidth="1"/>
    <col min="5" max="5" width="19.6328125" customWidth="1"/>
    <col min="6" max="6" width="11.1796875" customWidth="1"/>
    <col min="7" max="7" width="10.1796875" customWidth="1"/>
    <col min="8" max="8" width="10.36328125" customWidth="1"/>
    <col min="9" max="9" width="11.453125" customWidth="1"/>
  </cols>
  <sheetData>
    <row r="2" spans="2:9" ht="20">
      <c r="B2" s="1599" t="s">
        <v>1451</v>
      </c>
    </row>
    <row r="3" spans="2:9" ht="18">
      <c r="B3" s="1600"/>
    </row>
    <row r="4" spans="2:9" ht="18">
      <c r="B4" s="1601" t="s">
        <v>1452</v>
      </c>
    </row>
    <row r="6" spans="2:9" ht="15" thickBot="1"/>
    <row r="7" spans="2:9" ht="14.5" customHeight="1">
      <c r="B7" s="1909" t="s">
        <v>1108</v>
      </c>
      <c r="C7" s="1912" t="s">
        <v>1453</v>
      </c>
      <c r="D7" s="1912" t="s">
        <v>1454</v>
      </c>
      <c r="E7" s="1912" t="s">
        <v>1455</v>
      </c>
      <c r="F7" s="1907" t="s">
        <v>1456</v>
      </c>
      <c r="G7" s="1914"/>
      <c r="H7" s="1907" t="s">
        <v>1457</v>
      </c>
      <c r="I7" s="1908"/>
    </row>
    <row r="8" spans="2:9" ht="58" customHeight="1">
      <c r="B8" s="1910"/>
      <c r="C8" s="1913"/>
      <c r="D8" s="1913"/>
      <c r="E8" s="1913"/>
      <c r="F8" s="1593" t="s">
        <v>361</v>
      </c>
      <c r="G8" s="1593" t="s">
        <v>1458</v>
      </c>
      <c r="H8" s="1593" t="s">
        <v>361</v>
      </c>
      <c r="I8" s="1612" t="s">
        <v>1458</v>
      </c>
    </row>
    <row r="9" spans="2:9">
      <c r="B9" s="1911"/>
      <c r="C9" s="1594" t="s">
        <v>276</v>
      </c>
      <c r="D9" s="1594" t="s">
        <v>276</v>
      </c>
      <c r="E9" s="1594" t="s">
        <v>276</v>
      </c>
      <c r="F9" s="1594"/>
      <c r="G9" s="1594" t="s">
        <v>276</v>
      </c>
      <c r="H9" s="1594"/>
      <c r="I9" s="1613" t="s">
        <v>276</v>
      </c>
    </row>
    <row r="10" spans="2:9" ht="19" customHeight="1">
      <c r="B10" s="1614" t="s">
        <v>1302</v>
      </c>
      <c r="C10" s="1595">
        <v>-0.6</v>
      </c>
      <c r="D10" s="1596">
        <v>26.8</v>
      </c>
      <c r="E10" s="1596">
        <v>26.2</v>
      </c>
      <c r="F10" s="1596">
        <v>12</v>
      </c>
      <c r="G10" s="1596">
        <v>0.7</v>
      </c>
      <c r="H10" s="1596">
        <v>9</v>
      </c>
      <c r="I10" s="1615">
        <v>0.1</v>
      </c>
    </row>
    <row r="11" spans="2:9" ht="19" customHeight="1">
      <c r="B11" s="1614" t="s">
        <v>328</v>
      </c>
      <c r="C11" s="1595">
        <f>-7.8</f>
        <v>-7.8</v>
      </c>
      <c r="D11" s="1596">
        <v>12.1</v>
      </c>
      <c r="E11" s="1596">
        <v>4.3</v>
      </c>
      <c r="F11" s="1596">
        <v>196</v>
      </c>
      <c r="G11" s="1596">
        <v>5.5</v>
      </c>
      <c r="H11" s="1596">
        <v>0</v>
      </c>
      <c r="I11" s="1615">
        <v>0</v>
      </c>
    </row>
    <row r="12" spans="2:9" ht="19" customHeight="1">
      <c r="B12" s="1614" t="s">
        <v>329</v>
      </c>
      <c r="C12" s="1595">
        <v>-0.3</v>
      </c>
      <c r="D12" s="1596">
        <v>8.6999999999999993</v>
      </c>
      <c r="E12" s="1596">
        <v>8.4</v>
      </c>
      <c r="F12" s="1596">
        <v>72</v>
      </c>
      <c r="G12" s="1596">
        <v>3.5</v>
      </c>
      <c r="H12" s="1596">
        <v>21</v>
      </c>
      <c r="I12" s="1615">
        <v>0.6</v>
      </c>
    </row>
    <row r="13" spans="2:9" ht="19" customHeight="1">
      <c r="B13" s="1614" t="s">
        <v>330</v>
      </c>
      <c r="C13" s="1595">
        <v>-0.8</v>
      </c>
      <c r="D13" s="1596">
        <v>13.3</v>
      </c>
      <c r="E13" s="1596">
        <v>12.5</v>
      </c>
      <c r="F13" s="1596">
        <v>201</v>
      </c>
      <c r="G13" s="1596">
        <v>5.9</v>
      </c>
      <c r="H13" s="1596">
        <v>0</v>
      </c>
      <c r="I13" s="1615">
        <v>0</v>
      </c>
    </row>
    <row r="14" spans="2:9" ht="19" customHeight="1">
      <c r="B14" s="1614" t="s">
        <v>331</v>
      </c>
      <c r="C14" s="1595">
        <v>-0.1</v>
      </c>
      <c r="D14" s="1596">
        <v>6.5</v>
      </c>
      <c r="E14" s="1596">
        <v>6.4</v>
      </c>
      <c r="F14" s="1596">
        <v>37</v>
      </c>
      <c r="G14" s="1596">
        <v>4.5999999999999996</v>
      </c>
      <c r="H14" s="1596">
        <v>1</v>
      </c>
      <c r="I14" s="1615">
        <v>4.2000000000000003E-2</v>
      </c>
    </row>
    <row r="15" spans="2:9" ht="19" customHeight="1">
      <c r="B15" s="1614" t="s">
        <v>1314</v>
      </c>
      <c r="C15" s="1595">
        <v>-18.3</v>
      </c>
      <c r="D15" s="1596">
        <v>72.2</v>
      </c>
      <c r="E15" s="1596">
        <v>53.9</v>
      </c>
      <c r="F15" s="1596">
        <v>1163</v>
      </c>
      <c r="G15" s="1596">
        <v>38.9</v>
      </c>
      <c r="H15" s="1596">
        <v>38</v>
      </c>
      <c r="I15" s="1615">
        <v>0.3</v>
      </c>
    </row>
    <row r="16" spans="2:9" ht="19" customHeight="1">
      <c r="B16" s="1614" t="s">
        <v>1317</v>
      </c>
      <c r="C16" s="1595">
        <v>-0.3</v>
      </c>
      <c r="D16" s="1596">
        <v>0.5</v>
      </c>
      <c r="E16" s="1596">
        <v>0.2</v>
      </c>
      <c r="F16" s="1596">
        <v>2</v>
      </c>
      <c r="G16" s="1596">
        <v>0.1</v>
      </c>
      <c r="H16" s="1596">
        <v>0</v>
      </c>
      <c r="I16" s="1615">
        <v>0</v>
      </c>
    </row>
    <row r="17" spans="2:9" ht="19" customHeight="1">
      <c r="B17" s="1614" t="s">
        <v>1318</v>
      </c>
      <c r="C17" s="1595">
        <v>-8</v>
      </c>
      <c r="D17" s="1596">
        <v>23.3</v>
      </c>
      <c r="E17" s="1596">
        <v>15.3</v>
      </c>
      <c r="F17" s="1596">
        <v>280</v>
      </c>
      <c r="G17" s="1596">
        <v>10.6</v>
      </c>
      <c r="H17" s="1596">
        <v>15</v>
      </c>
      <c r="I17" s="1615">
        <v>0.2</v>
      </c>
    </row>
    <row r="18" spans="2:9" ht="19" customHeight="1">
      <c r="B18" s="1614" t="s">
        <v>1459</v>
      </c>
      <c r="C18" s="1595">
        <v>-26.7</v>
      </c>
      <c r="D18" s="1596">
        <v>124.1</v>
      </c>
      <c r="E18" s="1596">
        <v>97.4</v>
      </c>
      <c r="F18" s="1596">
        <v>932</v>
      </c>
      <c r="G18" s="1596">
        <v>31.3</v>
      </c>
      <c r="H18" s="1596">
        <v>6</v>
      </c>
      <c r="I18" s="1615">
        <v>0.2</v>
      </c>
    </row>
    <row r="19" spans="2:9" ht="15" thickBot="1">
      <c r="B19" s="1616" t="s">
        <v>113</v>
      </c>
      <c r="C19" s="1617">
        <f>SUM(C10:C18)</f>
        <v>-62.900000000000006</v>
      </c>
      <c r="D19" s="1617">
        <f t="shared" ref="D19:I19" si="0">SUM(D10:D18)</f>
        <v>287.5</v>
      </c>
      <c r="E19" s="1617">
        <f t="shared" si="0"/>
        <v>224.6</v>
      </c>
      <c r="F19" s="1617">
        <f t="shared" si="0"/>
        <v>2895</v>
      </c>
      <c r="G19" s="1617">
        <f t="shared" si="0"/>
        <v>101.1</v>
      </c>
      <c r="H19" s="1617">
        <f t="shared" si="0"/>
        <v>90</v>
      </c>
      <c r="I19" s="1618">
        <f t="shared" si="0"/>
        <v>1.4419999999999999</v>
      </c>
    </row>
    <row r="21" spans="2:9">
      <c r="B21" s="1592" t="s">
        <v>1460</v>
      </c>
    </row>
  </sheetData>
  <mergeCells count="6">
    <mergeCell ref="H7:I7"/>
    <mergeCell ref="B7:B9"/>
    <mergeCell ref="C7:C8"/>
    <mergeCell ref="D7:D8"/>
    <mergeCell ref="E7:E8"/>
    <mergeCell ref="F7:G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3F77E-9699-4C06-B197-928E158CFB91}">
  <dimension ref="A1:H22"/>
  <sheetViews>
    <sheetView workbookViewId="0">
      <selection activeCell="A3" sqref="A3"/>
    </sheetView>
  </sheetViews>
  <sheetFormatPr defaultColWidth="9.453125" defaultRowHeight="14.5"/>
  <cols>
    <col min="1" max="1" width="35.453125" style="3" customWidth="1"/>
    <col min="2" max="2" width="15.54296875" style="3" customWidth="1"/>
    <col min="3" max="3" width="17.453125" style="3" customWidth="1"/>
    <col min="4" max="4" width="18" style="3" customWidth="1"/>
    <col min="5" max="5" width="13.453125" style="3" customWidth="1"/>
    <col min="6" max="16384" width="9.453125" style="3"/>
  </cols>
  <sheetData>
    <row r="1" spans="1:7" ht="18">
      <c r="A1" s="15" t="s">
        <v>15</v>
      </c>
      <c r="G1" s="544"/>
    </row>
    <row r="2" spans="1:7" ht="18">
      <c r="A2" s="15" t="s">
        <v>114</v>
      </c>
    </row>
    <row r="3" spans="1:7" ht="18">
      <c r="A3" s="13" t="s">
        <v>137</v>
      </c>
      <c r="B3" s="1"/>
    </row>
    <row r="5" spans="1:7" ht="52.5">
      <c r="A5" s="1039"/>
      <c r="B5" s="1040" t="s">
        <v>138</v>
      </c>
      <c r="C5" s="1041" t="s">
        <v>139</v>
      </c>
      <c r="D5" s="1042" t="s">
        <v>140</v>
      </c>
      <c r="E5" s="1043" t="s">
        <v>141</v>
      </c>
    </row>
    <row r="6" spans="1:7">
      <c r="A6" s="1044"/>
      <c r="B6" s="1045" t="s">
        <v>142</v>
      </c>
      <c r="C6" s="1045" t="s">
        <v>142</v>
      </c>
      <c r="D6" s="1046" t="s">
        <v>142</v>
      </c>
      <c r="E6" s="1047" t="s">
        <v>142</v>
      </c>
      <c r="G6" s="544"/>
    </row>
    <row r="7" spans="1:7">
      <c r="A7" s="348" t="s">
        <v>21</v>
      </c>
      <c r="B7" s="349"/>
      <c r="C7" s="349"/>
      <c r="D7" s="349"/>
      <c r="E7" s="350"/>
    </row>
    <row r="8" spans="1:7" ht="15.5">
      <c r="A8" s="1636" t="s">
        <v>20</v>
      </c>
      <c r="B8" s="181" t="s">
        <v>1393</v>
      </c>
      <c r="C8" s="181" t="s">
        <v>143</v>
      </c>
      <c r="D8" s="181">
        <v>63</v>
      </c>
      <c r="E8" s="181">
        <v>8</v>
      </c>
    </row>
    <row r="9" spans="1:7">
      <c r="A9" s="1637"/>
      <c r="B9" s="270" t="s">
        <v>218</v>
      </c>
      <c r="C9" s="181"/>
      <c r="D9" s="181"/>
      <c r="E9" s="181"/>
    </row>
    <row r="10" spans="1:7">
      <c r="A10" s="1638" t="s">
        <v>124</v>
      </c>
      <c r="B10" s="1639"/>
      <c r="C10" s="1639"/>
      <c r="D10" s="1639"/>
      <c r="E10" s="351"/>
    </row>
    <row r="11" spans="1:7">
      <c r="A11" s="180" t="s">
        <v>144</v>
      </c>
      <c r="B11" s="271" t="s">
        <v>122</v>
      </c>
      <c r="C11" s="182" t="s">
        <v>122</v>
      </c>
      <c r="D11" s="182" t="s">
        <v>122</v>
      </c>
      <c r="E11" s="182" t="s">
        <v>122</v>
      </c>
    </row>
    <row r="12" spans="1:7">
      <c r="A12" s="1638" t="s">
        <v>145</v>
      </c>
      <c r="B12" s="1639"/>
      <c r="C12" s="1639"/>
      <c r="D12" s="1639"/>
      <c r="E12" s="1640"/>
    </row>
    <row r="13" spans="1:7">
      <c r="A13" s="1636" t="s">
        <v>128</v>
      </c>
      <c r="B13" s="181" t="s">
        <v>1393</v>
      </c>
      <c r="C13" s="181">
        <v>5</v>
      </c>
      <c r="D13" s="181">
        <v>13</v>
      </c>
      <c r="E13" s="181">
        <v>4</v>
      </c>
    </row>
    <row r="14" spans="1:7">
      <c r="A14" s="1637"/>
      <c r="B14" s="270" t="s">
        <v>218</v>
      </c>
      <c r="C14" s="183"/>
      <c r="D14" s="183"/>
      <c r="E14" s="183"/>
    </row>
    <row r="15" spans="1:7">
      <c r="A15" s="343" t="s">
        <v>146</v>
      </c>
      <c r="B15" s="352"/>
      <c r="C15" s="352"/>
      <c r="D15" s="352"/>
      <c r="E15" s="351"/>
    </row>
    <row r="16" spans="1:7">
      <c r="A16" s="1641" t="s">
        <v>28</v>
      </c>
      <c r="B16" s="181" t="s">
        <v>1393</v>
      </c>
      <c r="C16" s="181">
        <v>1</v>
      </c>
      <c r="D16" s="181">
        <v>5</v>
      </c>
      <c r="E16" s="181">
        <v>1</v>
      </c>
    </row>
    <row r="17" spans="1:8">
      <c r="A17" s="1642"/>
      <c r="B17" s="270" t="s">
        <v>218</v>
      </c>
      <c r="C17" s="182"/>
      <c r="D17" s="184"/>
      <c r="E17" s="184"/>
    </row>
    <row r="18" spans="1:8">
      <c r="A18" s="343" t="s">
        <v>147</v>
      </c>
      <c r="B18" s="352"/>
      <c r="C18" s="352"/>
      <c r="D18" s="352"/>
      <c r="E18" s="351"/>
    </row>
    <row r="19" spans="1:8">
      <c r="A19" s="1636" t="s">
        <v>148</v>
      </c>
      <c r="B19" s="181" t="s">
        <v>1393</v>
      </c>
      <c r="C19" s="181">
        <v>3</v>
      </c>
      <c r="D19" s="181">
        <v>6</v>
      </c>
      <c r="E19" s="181">
        <v>1</v>
      </c>
    </row>
    <row r="20" spans="1:8">
      <c r="A20" s="1637"/>
      <c r="B20" s="270" t="s">
        <v>218</v>
      </c>
      <c r="C20" s="184"/>
      <c r="D20" s="184"/>
      <c r="E20" s="184"/>
    </row>
    <row r="21" spans="1:8">
      <c r="C21" s="8"/>
    </row>
    <row r="22" spans="1:8">
      <c r="A22" s="229" t="s">
        <v>149</v>
      </c>
      <c r="B22" s="6"/>
      <c r="C22" s="6"/>
      <c r="D22" s="6"/>
      <c r="E22" s="6"/>
      <c r="F22" s="6"/>
      <c r="H22" s="6"/>
    </row>
  </sheetData>
  <mergeCells count="6">
    <mergeCell ref="A19:A20"/>
    <mergeCell ref="A10:D10"/>
    <mergeCell ref="A12:E12"/>
    <mergeCell ref="A8:A9"/>
    <mergeCell ref="A13:A14"/>
    <mergeCell ref="A16:A17"/>
  </mergeCells>
  <pageMargins left="0.7" right="0.7" top="0.75" bottom="0.75" header="0.3" footer="0.3"/>
  <pageSetup paperSize="9" orientation="portrait" r:id="rId1"/>
  <ignoredErrors>
    <ignoredError sqref="B6:E6" numberStoredAsText="1"/>
    <ignoredError sqref="C8"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B129E-2A32-4CA0-9898-99232AAF5C4E}">
  <dimension ref="A1:Z45"/>
  <sheetViews>
    <sheetView workbookViewId="0">
      <selection activeCell="A3" sqref="A3"/>
    </sheetView>
  </sheetViews>
  <sheetFormatPr defaultColWidth="9.453125" defaultRowHeight="14.5"/>
  <cols>
    <col min="1" max="1" width="58.453125" style="3" customWidth="1"/>
    <col min="2" max="2" width="9.54296875" style="3" customWidth="1"/>
    <col min="3" max="3" width="12.453125" style="3" customWidth="1"/>
    <col min="4" max="4" width="9.453125" style="3" customWidth="1"/>
    <col min="5" max="5" width="10" style="3" customWidth="1"/>
    <col min="6" max="6" width="7.54296875" style="3" bestFit="1" customWidth="1"/>
    <col min="7" max="7" width="7.54296875" style="3" customWidth="1"/>
    <col min="8" max="8" width="11.81640625" style="3" customWidth="1"/>
    <col min="9" max="9" width="11.453125" style="3" customWidth="1"/>
    <col min="10" max="10" width="7.54296875" style="3" customWidth="1"/>
    <col min="11" max="11" width="7.453125" style="3" customWidth="1"/>
    <col min="12" max="12" width="9.453125" style="3"/>
    <col min="13" max="13" width="9.54296875" style="3" bestFit="1" customWidth="1"/>
    <col min="14" max="16384" width="9.453125" style="3"/>
  </cols>
  <sheetData>
    <row r="1" spans="1:16" ht="18">
      <c r="A1" s="15" t="s">
        <v>15</v>
      </c>
      <c r="L1" s="544"/>
    </row>
    <row r="2" spans="1:16" ht="18">
      <c r="A2" s="15" t="s">
        <v>114</v>
      </c>
      <c r="P2" s="220"/>
    </row>
    <row r="3" spans="1:16" ht="18">
      <c r="A3" s="13" t="s">
        <v>150</v>
      </c>
      <c r="B3" s="1"/>
      <c r="D3" s="1"/>
      <c r="P3" s="220"/>
    </row>
    <row r="4" spans="1:16" ht="18">
      <c r="A4" s="1"/>
      <c r="B4" s="1"/>
      <c r="D4" s="1"/>
      <c r="P4" s="220"/>
    </row>
    <row r="5" spans="1:16" ht="14.5" customHeight="1">
      <c r="A5" s="1048"/>
      <c r="B5" s="1647" t="s">
        <v>151</v>
      </c>
      <c r="C5" s="1648"/>
      <c r="D5" s="1648"/>
      <c r="E5" s="1648"/>
      <c r="F5" s="1649"/>
      <c r="G5" s="1650" t="s">
        <v>152</v>
      </c>
      <c r="H5" s="1650"/>
      <c r="I5" s="1650"/>
      <c r="J5" s="1650"/>
      <c r="K5" s="1651"/>
      <c r="P5" s="220"/>
    </row>
    <row r="6" spans="1:16" ht="39.5">
      <c r="A6" s="1049"/>
      <c r="B6" s="1058" t="s">
        <v>153</v>
      </c>
      <c r="C6" s="1050" t="s">
        <v>154</v>
      </c>
      <c r="D6" s="1050" t="s">
        <v>1394</v>
      </c>
      <c r="E6" s="1050" t="s">
        <v>1402</v>
      </c>
      <c r="F6" s="1059" t="s">
        <v>155</v>
      </c>
      <c r="G6" s="1051" t="s">
        <v>156</v>
      </c>
      <c r="H6" s="1051" t="s">
        <v>154</v>
      </c>
      <c r="I6" s="1051" t="s">
        <v>1403</v>
      </c>
      <c r="J6" s="1051" t="s">
        <v>157</v>
      </c>
      <c r="K6" s="1052" t="s">
        <v>155</v>
      </c>
      <c r="P6" s="220"/>
    </row>
    <row r="7" spans="1:16" ht="47">
      <c r="A7" s="1053"/>
      <c r="B7" s="1060" t="s">
        <v>142</v>
      </c>
      <c r="C7" s="1054" t="s">
        <v>142</v>
      </c>
      <c r="D7" s="1035" t="s">
        <v>158</v>
      </c>
      <c r="E7" s="1035" t="s">
        <v>159</v>
      </c>
      <c r="F7" s="1061" t="s">
        <v>142</v>
      </c>
      <c r="G7" s="1055" t="s">
        <v>142</v>
      </c>
      <c r="H7" s="1055" t="s">
        <v>142</v>
      </c>
      <c r="I7" s="1036" t="s">
        <v>158</v>
      </c>
      <c r="J7" s="1056" t="s">
        <v>160</v>
      </c>
      <c r="K7" s="1057" t="s">
        <v>142</v>
      </c>
      <c r="P7" s="220"/>
    </row>
    <row r="8" spans="1:16" ht="15" customHeight="1">
      <c r="A8" s="353" t="s">
        <v>21</v>
      </c>
      <c r="B8" s="1652" t="s">
        <v>161</v>
      </c>
      <c r="C8" s="1653"/>
      <c r="D8" s="1653"/>
      <c r="E8" s="1653"/>
      <c r="F8" s="1653"/>
      <c r="G8" s="1653"/>
      <c r="H8" s="1653"/>
      <c r="I8" s="1653"/>
      <c r="J8" s="1653"/>
      <c r="K8" s="1654"/>
    </row>
    <row r="9" spans="1:16" ht="15" customHeight="1">
      <c r="A9" s="354" t="s">
        <v>20</v>
      </c>
      <c r="B9" s="1655"/>
      <c r="C9" s="1656"/>
      <c r="D9" s="1656"/>
      <c r="E9" s="1656"/>
      <c r="F9" s="1656"/>
      <c r="G9" s="1656"/>
      <c r="H9" s="1656"/>
      <c r="I9" s="1656"/>
      <c r="J9" s="1656"/>
      <c r="K9" s="1657"/>
    </row>
    <row r="10" spans="1:16" ht="15" customHeight="1">
      <c r="A10" s="355" t="s">
        <v>23</v>
      </c>
      <c r="B10" s="1655"/>
      <c r="C10" s="1656"/>
      <c r="D10" s="1656"/>
      <c r="E10" s="1656"/>
      <c r="F10" s="1656"/>
      <c r="G10" s="1656"/>
      <c r="H10" s="1656"/>
      <c r="I10" s="1656"/>
      <c r="J10" s="1656"/>
      <c r="K10" s="1657"/>
    </row>
    <row r="11" spans="1:16" ht="15" customHeight="1">
      <c r="A11" s="354" t="s">
        <v>144</v>
      </c>
      <c r="B11" s="1655"/>
      <c r="C11" s="1656"/>
      <c r="D11" s="1656"/>
      <c r="E11" s="1656"/>
      <c r="F11" s="1656"/>
      <c r="G11" s="1656"/>
      <c r="H11" s="1656"/>
      <c r="I11" s="1656"/>
      <c r="J11" s="1656"/>
      <c r="K11" s="1657"/>
    </row>
    <row r="12" spans="1:16" ht="15" customHeight="1">
      <c r="A12" s="355" t="s">
        <v>145</v>
      </c>
      <c r="B12" s="1655"/>
      <c r="C12" s="1656"/>
      <c r="D12" s="1656"/>
      <c r="E12" s="1656"/>
      <c r="F12" s="1656"/>
      <c r="G12" s="1656"/>
      <c r="H12" s="1656"/>
      <c r="I12" s="1656"/>
      <c r="J12" s="1656"/>
      <c r="K12" s="1657"/>
    </row>
    <row r="13" spans="1:16" ht="15" customHeight="1">
      <c r="A13" s="356" t="s">
        <v>128</v>
      </c>
      <c r="B13" s="1655"/>
      <c r="C13" s="1656"/>
      <c r="D13" s="1656"/>
      <c r="E13" s="1656"/>
      <c r="F13" s="1656"/>
      <c r="G13" s="1656"/>
      <c r="H13" s="1656"/>
      <c r="I13" s="1656"/>
      <c r="J13" s="1656"/>
      <c r="K13" s="1657"/>
    </row>
    <row r="14" spans="1:16" ht="24.75" customHeight="1">
      <c r="A14" s="355" t="s">
        <v>146</v>
      </c>
      <c r="B14" s="1655"/>
      <c r="C14" s="1656"/>
      <c r="D14" s="1656"/>
      <c r="E14" s="1656"/>
      <c r="F14" s="1656"/>
      <c r="G14" s="1656"/>
      <c r="H14" s="1656"/>
      <c r="I14" s="1656"/>
      <c r="J14" s="1656"/>
      <c r="K14" s="1657"/>
    </row>
    <row r="15" spans="1:16" ht="15" customHeight="1">
      <c r="A15" s="354" t="s">
        <v>28</v>
      </c>
      <c r="B15" s="1655"/>
      <c r="C15" s="1656"/>
      <c r="D15" s="1656"/>
      <c r="E15" s="1656"/>
      <c r="F15" s="1656"/>
      <c r="G15" s="1656"/>
      <c r="H15" s="1656"/>
      <c r="I15" s="1656"/>
      <c r="J15" s="1656"/>
      <c r="K15" s="1657"/>
    </row>
    <row r="16" spans="1:16" ht="28.5" customHeight="1">
      <c r="A16" s="357" t="s">
        <v>162</v>
      </c>
      <c r="B16" s="1655"/>
      <c r="C16" s="1656"/>
      <c r="D16" s="1656"/>
      <c r="E16" s="1656"/>
      <c r="F16" s="1656"/>
      <c r="G16" s="1656"/>
      <c r="H16" s="1656"/>
      <c r="I16" s="1656"/>
      <c r="J16" s="1656"/>
      <c r="K16" s="1657"/>
    </row>
    <row r="17" spans="1:15" ht="15" customHeight="1">
      <c r="A17" s="354" t="s">
        <v>148</v>
      </c>
      <c r="B17" s="1658"/>
      <c r="C17" s="1659"/>
      <c r="D17" s="1659"/>
      <c r="E17" s="1659"/>
      <c r="F17" s="1659"/>
      <c r="G17" s="1659"/>
      <c r="H17" s="1659"/>
      <c r="I17" s="1659"/>
      <c r="J17" s="1659"/>
      <c r="K17" s="1660"/>
    </row>
    <row r="18" spans="1:15" ht="15" customHeight="1">
      <c r="A18" s="358" t="s">
        <v>163</v>
      </c>
      <c r="B18" s="272"/>
      <c r="C18" s="272"/>
      <c r="D18" s="272"/>
      <c r="E18" s="272"/>
      <c r="F18" s="272"/>
      <c r="G18" s="272"/>
      <c r="H18" s="272"/>
      <c r="I18" s="272"/>
      <c r="J18" s="272"/>
      <c r="K18" s="359"/>
      <c r="M18" s="160"/>
    </row>
    <row r="19" spans="1:15" ht="15" customHeight="1">
      <c r="A19" s="360" t="s">
        <v>1395</v>
      </c>
      <c r="B19" s="22"/>
      <c r="C19" s="23"/>
      <c r="E19" s="23"/>
      <c r="F19" s="23"/>
      <c r="G19" s="22"/>
      <c r="H19" s="23"/>
      <c r="J19" s="23"/>
      <c r="K19" s="361"/>
      <c r="M19" s="160"/>
      <c r="N19" s="160"/>
      <c r="O19" s="160"/>
    </row>
    <row r="20" spans="1:15" ht="15" customHeight="1">
      <c r="A20" s="362" t="s">
        <v>1437</v>
      </c>
      <c r="B20" s="24" t="s">
        <v>164</v>
      </c>
      <c r="C20" s="24" t="s">
        <v>122</v>
      </c>
      <c r="D20" s="24" t="s">
        <v>122</v>
      </c>
      <c r="E20" s="25">
        <v>80000</v>
      </c>
      <c r="F20" s="23" t="s">
        <v>165</v>
      </c>
      <c r="G20" s="24" t="s">
        <v>164</v>
      </c>
      <c r="H20" s="992" t="s">
        <v>166</v>
      </c>
      <c r="I20" s="25" t="s">
        <v>122</v>
      </c>
      <c r="J20" s="25">
        <v>78000</v>
      </c>
      <c r="K20" s="363" t="s">
        <v>167</v>
      </c>
      <c r="M20" s="20"/>
    </row>
    <row r="21" spans="1:15" ht="15" customHeight="1">
      <c r="A21" s="358" t="s">
        <v>168</v>
      </c>
      <c r="B21" s="273"/>
      <c r="C21" s="273"/>
      <c r="D21" s="273"/>
      <c r="E21" s="274"/>
      <c r="F21" s="273"/>
      <c r="G21" s="273"/>
      <c r="H21" s="273"/>
      <c r="I21" s="273"/>
      <c r="J21" s="274"/>
      <c r="K21" s="364"/>
    </row>
    <row r="22" spans="1:15" ht="15" customHeight="1">
      <c r="A22" s="360" t="s">
        <v>169</v>
      </c>
      <c r="B22" s="22"/>
      <c r="C22" s="365"/>
      <c r="D22" s="22"/>
      <c r="E22" s="26"/>
      <c r="F22" s="27"/>
      <c r="G22" s="22"/>
      <c r="H22" s="365"/>
      <c r="I22" s="22"/>
      <c r="J22" s="26"/>
      <c r="K22" s="366"/>
      <c r="M22" s="160"/>
      <c r="N22" s="160"/>
      <c r="O22" s="160"/>
    </row>
    <row r="23" spans="1:15" ht="15" customHeight="1">
      <c r="A23" s="362" t="s">
        <v>170</v>
      </c>
      <c r="B23" s="24" t="s">
        <v>171</v>
      </c>
      <c r="C23" s="24" t="s">
        <v>122</v>
      </c>
      <c r="D23" s="25">
        <v>92500</v>
      </c>
      <c r="E23" s="25">
        <v>91000</v>
      </c>
      <c r="F23" s="25" t="s">
        <v>172</v>
      </c>
      <c r="G23" s="24" t="s">
        <v>165</v>
      </c>
      <c r="H23" s="24" t="s">
        <v>122</v>
      </c>
      <c r="I23" s="25">
        <v>90200</v>
      </c>
      <c r="J23" s="25">
        <v>212000</v>
      </c>
      <c r="K23" s="363" t="s">
        <v>173</v>
      </c>
      <c r="M23" s="20"/>
    </row>
    <row r="24" spans="1:15" ht="15" customHeight="1">
      <c r="A24" s="367" t="s">
        <v>174</v>
      </c>
      <c r="B24" s="22"/>
      <c r="C24" s="29"/>
      <c r="D24" s="22"/>
      <c r="E24" s="22"/>
      <c r="F24" s="30"/>
      <c r="G24" s="22"/>
      <c r="H24" s="29"/>
      <c r="I24" s="22"/>
      <c r="J24" s="22"/>
      <c r="K24" s="368"/>
    </row>
    <row r="25" spans="1:15" ht="15" customHeight="1">
      <c r="A25" s="369" t="s">
        <v>175</v>
      </c>
      <c r="B25" s="370"/>
      <c r="C25" s="29"/>
      <c r="D25" s="22"/>
      <c r="E25" s="365"/>
      <c r="F25" s="23"/>
      <c r="G25" s="22"/>
      <c r="H25" s="371"/>
      <c r="I25" s="22"/>
      <c r="J25" s="22"/>
      <c r="K25" s="361"/>
      <c r="M25" s="160"/>
      <c r="N25" s="160"/>
      <c r="O25" s="160"/>
    </row>
    <row r="26" spans="1:15" ht="15" customHeight="1">
      <c r="A26" s="360" t="s">
        <v>176</v>
      </c>
      <c r="B26" s="31" t="s">
        <v>164</v>
      </c>
      <c r="C26" s="365" t="s">
        <v>122</v>
      </c>
      <c r="D26" s="22">
        <v>64200</v>
      </c>
      <c r="E26" s="365">
        <v>103000</v>
      </c>
      <c r="F26" s="23" t="s">
        <v>177</v>
      </c>
      <c r="G26" s="31" t="s">
        <v>178</v>
      </c>
      <c r="H26" s="31" t="s">
        <v>122</v>
      </c>
      <c r="I26" s="22" t="s">
        <v>179</v>
      </c>
      <c r="J26" s="31">
        <v>321000</v>
      </c>
      <c r="K26" s="372" t="s">
        <v>180</v>
      </c>
      <c r="M26" s="20"/>
    </row>
    <row r="27" spans="1:15" ht="15" customHeight="1">
      <c r="A27" s="373" t="s">
        <v>181</v>
      </c>
      <c r="B27" s="24"/>
      <c r="C27" s="32"/>
      <c r="D27" s="25"/>
      <c r="E27" s="33"/>
      <c r="F27" s="28"/>
      <c r="G27" s="24" t="s">
        <v>182</v>
      </c>
      <c r="H27" s="32"/>
      <c r="I27" s="25"/>
      <c r="J27" s="33"/>
      <c r="K27" s="374"/>
    </row>
    <row r="28" spans="1:15" ht="15" customHeight="1">
      <c r="A28" s="367" t="s">
        <v>183</v>
      </c>
      <c r="B28" s="31"/>
      <c r="C28" s="34"/>
      <c r="D28" s="27"/>
      <c r="E28" s="35"/>
      <c r="F28" s="375"/>
      <c r="G28" s="31"/>
      <c r="H28" s="34"/>
      <c r="I28" s="27"/>
      <c r="J28" s="35"/>
      <c r="K28" s="361"/>
    </row>
    <row r="29" spans="1:15" ht="15" customHeight="1">
      <c r="A29" s="360" t="s">
        <v>184</v>
      </c>
      <c r="B29" s="31"/>
      <c r="C29" s="34"/>
      <c r="D29" s="27"/>
      <c r="E29" s="35"/>
      <c r="F29" s="375"/>
      <c r="G29" s="31"/>
      <c r="H29" s="34"/>
      <c r="I29" s="27"/>
      <c r="J29" s="35"/>
      <c r="K29" s="361"/>
      <c r="M29" s="160"/>
      <c r="N29" s="160"/>
      <c r="O29" s="160"/>
    </row>
    <row r="30" spans="1:15" ht="15" customHeight="1">
      <c r="A30" s="360" t="s">
        <v>185</v>
      </c>
      <c r="B30" s="31" t="s">
        <v>186</v>
      </c>
      <c r="C30" s="34" t="s">
        <v>187</v>
      </c>
      <c r="D30" s="27" t="s">
        <v>122</v>
      </c>
      <c r="E30" s="35">
        <v>126000</v>
      </c>
      <c r="F30" s="375" t="s">
        <v>188</v>
      </c>
      <c r="G30" s="31" t="s">
        <v>189</v>
      </c>
      <c r="H30" s="34" t="s">
        <v>122</v>
      </c>
      <c r="I30" s="27" t="s">
        <v>122</v>
      </c>
      <c r="J30" s="22">
        <v>6000</v>
      </c>
      <c r="K30" s="372" t="s">
        <v>187</v>
      </c>
      <c r="M30" s="20"/>
    </row>
    <row r="31" spans="1:15" ht="15" customHeight="1">
      <c r="A31" s="376" t="s">
        <v>181</v>
      </c>
      <c r="B31" s="31"/>
      <c r="C31" s="34"/>
      <c r="D31" s="27"/>
      <c r="E31" s="35"/>
      <c r="F31" s="375"/>
      <c r="G31" s="31" t="s">
        <v>190</v>
      </c>
      <c r="H31" s="34"/>
      <c r="I31" s="27"/>
      <c r="J31" s="35"/>
      <c r="K31" s="374"/>
      <c r="M31" s="20"/>
    </row>
    <row r="32" spans="1:15" ht="15" customHeight="1">
      <c r="A32" s="385" t="s">
        <v>191</v>
      </c>
      <c r="B32" s="386"/>
      <c r="C32" s="386"/>
      <c r="D32" s="386"/>
      <c r="E32" s="387"/>
      <c r="F32" s="387"/>
      <c r="G32" s="386"/>
      <c r="H32" s="386"/>
      <c r="I32" s="386"/>
      <c r="J32" s="387"/>
      <c r="K32" s="388"/>
    </row>
    <row r="33" spans="1:26" ht="15" customHeight="1">
      <c r="A33" s="377" t="s">
        <v>192</v>
      </c>
      <c r="B33" s="1643" t="s">
        <v>122</v>
      </c>
      <c r="C33" s="1643" t="s">
        <v>122</v>
      </c>
      <c r="D33" s="1643" t="s">
        <v>122</v>
      </c>
      <c r="E33" s="1643" t="s">
        <v>122</v>
      </c>
      <c r="F33" s="1643" t="s">
        <v>122</v>
      </c>
      <c r="G33" s="1643" t="s">
        <v>122</v>
      </c>
      <c r="H33" s="1643" t="s">
        <v>122</v>
      </c>
      <c r="I33" s="1643" t="s">
        <v>122</v>
      </c>
      <c r="J33" s="1643" t="s">
        <v>122</v>
      </c>
      <c r="K33" s="1645" t="s">
        <v>122</v>
      </c>
    </row>
    <row r="34" spans="1:26" ht="15" customHeight="1">
      <c r="A34" s="362" t="s">
        <v>193</v>
      </c>
      <c r="B34" s="1644"/>
      <c r="C34" s="1644"/>
      <c r="D34" s="1644"/>
      <c r="E34" s="1644"/>
      <c r="F34" s="1644"/>
      <c r="G34" s="1644"/>
      <c r="H34" s="1644"/>
      <c r="I34" s="1644"/>
      <c r="J34" s="1644"/>
      <c r="K34" s="1646"/>
    </row>
    <row r="35" spans="1:26" ht="15" customHeight="1">
      <c r="A35" s="378" t="s">
        <v>1396</v>
      </c>
      <c r="B35" s="275" t="s">
        <v>166</v>
      </c>
      <c r="C35" s="275" t="s">
        <v>122</v>
      </c>
      <c r="D35" s="275" t="s">
        <v>122</v>
      </c>
      <c r="E35" s="275" t="s">
        <v>122</v>
      </c>
      <c r="F35" s="275" t="s">
        <v>166</v>
      </c>
      <c r="G35" s="275" t="s">
        <v>166</v>
      </c>
      <c r="H35" s="275" t="s">
        <v>122</v>
      </c>
      <c r="I35" s="275" t="s">
        <v>122</v>
      </c>
      <c r="J35" s="275" t="s">
        <v>122</v>
      </c>
      <c r="K35" s="379" t="s">
        <v>166</v>
      </c>
      <c r="M35" s="20"/>
    </row>
    <row r="36" spans="1:26" ht="15" customHeight="1">
      <c r="A36" s="380" t="s">
        <v>194</v>
      </c>
      <c r="B36" s="1643" t="s">
        <v>122</v>
      </c>
      <c r="C36" s="1643" t="s">
        <v>122</v>
      </c>
      <c r="D36" s="1643" t="s">
        <v>122</v>
      </c>
      <c r="E36" s="1643" t="s">
        <v>122</v>
      </c>
      <c r="F36" s="1643" t="s">
        <v>122</v>
      </c>
      <c r="G36" s="1643" t="s">
        <v>122</v>
      </c>
      <c r="H36" s="1643" t="s">
        <v>122</v>
      </c>
      <c r="I36" s="1643" t="s">
        <v>122</v>
      </c>
      <c r="J36" s="1643" t="s">
        <v>122</v>
      </c>
      <c r="K36" s="1645" t="s">
        <v>122</v>
      </c>
    </row>
    <row r="37" spans="1:26" ht="15" customHeight="1">
      <c r="A37" s="381" t="s">
        <v>193</v>
      </c>
      <c r="B37" s="1644"/>
      <c r="C37" s="1644"/>
      <c r="D37" s="1644"/>
      <c r="E37" s="1644"/>
      <c r="F37" s="1644"/>
      <c r="G37" s="1644"/>
      <c r="H37" s="1644"/>
      <c r="I37" s="1644"/>
      <c r="J37" s="1644"/>
      <c r="K37" s="1646"/>
    </row>
    <row r="38" spans="1:26" ht="15" customHeight="1" thickBot="1">
      <c r="A38" s="382" t="s">
        <v>39</v>
      </c>
      <c r="B38" s="383" t="s">
        <v>166</v>
      </c>
      <c r="C38" s="383" t="s">
        <v>122</v>
      </c>
      <c r="D38" s="383" t="s">
        <v>122</v>
      </c>
      <c r="E38" s="383" t="s">
        <v>122</v>
      </c>
      <c r="F38" s="383" t="s">
        <v>166</v>
      </c>
      <c r="G38" s="383" t="s">
        <v>166</v>
      </c>
      <c r="H38" s="383" t="s">
        <v>122</v>
      </c>
      <c r="I38" s="383" t="s">
        <v>122</v>
      </c>
      <c r="J38" s="383" t="s">
        <v>122</v>
      </c>
      <c r="K38" s="384" t="s">
        <v>166</v>
      </c>
      <c r="M38" s="20"/>
    </row>
    <row r="40" spans="1:26">
      <c r="A40" s="9" t="s">
        <v>195</v>
      </c>
      <c r="B40" s="9"/>
      <c r="C40" s="9"/>
      <c r="D40" s="9"/>
      <c r="E40" s="9"/>
      <c r="F40" s="9"/>
      <c r="G40" s="9"/>
      <c r="H40" s="9"/>
      <c r="I40" s="9"/>
      <c r="J40" s="9"/>
      <c r="K40" s="9"/>
      <c r="L40" s="9"/>
      <c r="M40" s="9"/>
    </row>
    <row r="41" spans="1:26">
      <c r="A41" s="9" t="s">
        <v>196</v>
      </c>
      <c r="B41" s="9"/>
      <c r="C41" s="9"/>
      <c r="D41" s="9"/>
      <c r="E41" s="9"/>
      <c r="F41" s="9"/>
      <c r="G41" s="9"/>
      <c r="H41" s="9"/>
      <c r="I41" s="9"/>
      <c r="J41" s="9"/>
      <c r="K41" s="9"/>
      <c r="L41" s="9"/>
      <c r="M41" s="9"/>
    </row>
    <row r="42" spans="1:26">
      <c r="A42" s="9" t="s">
        <v>197</v>
      </c>
      <c r="C42" s="9"/>
      <c r="D42" s="9"/>
      <c r="E42" s="9"/>
      <c r="F42" s="9"/>
      <c r="G42" s="9"/>
      <c r="H42" s="9"/>
      <c r="I42" s="9"/>
      <c r="J42" s="9"/>
      <c r="K42" s="9"/>
      <c r="L42" s="9"/>
      <c r="M42" s="9"/>
      <c r="N42" s="9"/>
      <c r="O42" s="9"/>
      <c r="P42" s="9"/>
      <c r="Q42" s="9"/>
      <c r="R42" s="9"/>
      <c r="S42" s="9"/>
      <c r="T42" s="9"/>
      <c r="U42" s="9"/>
      <c r="V42" s="9"/>
      <c r="W42" s="9"/>
      <c r="X42" s="9"/>
      <c r="Y42" s="9"/>
      <c r="Z42" s="9"/>
    </row>
    <row r="43" spans="1:26">
      <c r="A43" s="9" t="s">
        <v>198</v>
      </c>
      <c r="B43" s="9"/>
      <c r="N43" s="9"/>
      <c r="O43" s="9"/>
      <c r="P43" s="9"/>
      <c r="Q43" s="9"/>
      <c r="R43" s="9"/>
      <c r="S43" s="9"/>
      <c r="T43" s="9"/>
      <c r="U43" s="9"/>
      <c r="V43" s="9"/>
      <c r="W43" s="9"/>
      <c r="X43" s="9"/>
      <c r="Y43" s="9"/>
      <c r="Z43" s="9"/>
    </row>
    <row r="44" spans="1:26">
      <c r="A44" s="9" t="s">
        <v>199</v>
      </c>
      <c r="B44" s="9"/>
      <c r="C44" s="9"/>
      <c r="D44" s="9"/>
      <c r="E44" s="9"/>
      <c r="F44" s="9"/>
      <c r="G44" s="9"/>
      <c r="H44" s="9"/>
      <c r="I44" s="9"/>
      <c r="J44" s="9"/>
      <c r="K44" s="9"/>
      <c r="L44" s="9"/>
      <c r="M44" s="9"/>
      <c r="N44" s="9"/>
      <c r="O44" s="9"/>
      <c r="P44" s="9"/>
      <c r="Q44" s="9"/>
      <c r="R44" s="9"/>
      <c r="S44" s="9"/>
      <c r="T44" s="9"/>
      <c r="U44" s="9"/>
      <c r="V44" s="9"/>
      <c r="W44" s="9"/>
      <c r="X44" s="9"/>
      <c r="Y44" s="9"/>
      <c r="Z44" s="9"/>
    </row>
    <row r="45" spans="1:26">
      <c r="M45" s="20"/>
    </row>
  </sheetData>
  <mergeCells count="23">
    <mergeCell ref="B5:F5"/>
    <mergeCell ref="G5:K5"/>
    <mergeCell ref="B8:K17"/>
    <mergeCell ref="B33:B34"/>
    <mergeCell ref="C33:C34"/>
    <mergeCell ref="D33:D34"/>
    <mergeCell ref="E33:E34"/>
    <mergeCell ref="F33:F34"/>
    <mergeCell ref="G33:G34"/>
    <mergeCell ref="H33:H34"/>
    <mergeCell ref="I33:I34"/>
    <mergeCell ref="J33:J34"/>
    <mergeCell ref="K33:K34"/>
    <mergeCell ref="B36:B37"/>
    <mergeCell ref="C36:C37"/>
    <mergeCell ref="D36:D37"/>
    <mergeCell ref="E36:E37"/>
    <mergeCell ref="F36:F37"/>
    <mergeCell ref="G36:G37"/>
    <mergeCell ref="H36:H37"/>
    <mergeCell ref="I36:I37"/>
    <mergeCell ref="J36:J37"/>
    <mergeCell ref="K36:K37"/>
  </mergeCells>
  <pageMargins left="0.7" right="0.7" top="0.75" bottom="0.75" header="0.3" footer="0.3"/>
  <pageSetup paperSize="9" orientation="portrait" r:id="rId1"/>
  <ignoredErrors>
    <ignoredError sqref="B7:K7" numberStoredAsText="1"/>
    <ignoredError sqref="K30 C30"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a9ff0b8c-5d72-4038-b2cd-f57bf310c636" ContentTypeId="0x010100D9D675D6CDED02438DC7CFF78D2F29E401" PreviousValue="false"/>
</file>

<file path=customXml/item3.xml><?xml version="1.0" encoding="utf-8"?>
<ct:contentTypeSchema xmlns:ct="http://schemas.microsoft.com/office/2006/metadata/contentType" xmlns:ma="http://schemas.microsoft.com/office/2006/metadata/properties/metaAttributes" ct:_="" ma:_="" ma:contentTypeName="MOD Document" ma:contentTypeID="0x010100D9D675D6CDED02438DC7CFF78D2F29E4010027B566EB0C8BE34388C35A3D19430B2E" ma:contentTypeVersion="4" ma:contentTypeDescription="Designed to facilitate the storage of MOD Documents with a '.doc' or '.docx' extension" ma:contentTypeScope="" ma:versionID="700d66f10082ebe6a72e09b5687db1f1">
  <xsd:schema xmlns:xsd="http://www.w3.org/2001/XMLSchema" xmlns:xs="http://www.w3.org/2001/XMLSchema" xmlns:p="http://schemas.microsoft.com/office/2006/metadata/properties" xmlns:ns1="http://schemas.microsoft.com/sharepoint/v3" xmlns:ns2="04738c6d-ecc8-46f1-821f-82e308eab3d9" xmlns:ns3="http://schemas.microsoft.com/sharepoint.v3" xmlns:ns4="http://schemas.microsoft.com/sharepoint/v3/fields" targetNamespace="http://schemas.microsoft.com/office/2006/metadata/properties" ma:root="true" ma:fieldsID="dd4169223b49d4b20bd730ad53d9d18a" ns1:_="" ns2:_="" ns3:_="" ns4:_="">
    <xsd:import namespace="http://schemas.microsoft.com/sharepoint/v3"/>
    <xsd:import namespace="04738c6d-ecc8-46f1-821f-82e308eab3d9"/>
    <xsd:import namespace="http://schemas.microsoft.com/sharepoint.v3"/>
    <xsd:import namespace="http://schemas.microsoft.com/sharepoint/v3/fields"/>
    <xsd:element name="properties">
      <xsd:complexType>
        <xsd:sequence>
          <xsd:element name="documentManagement">
            <xsd:complexType>
              <xsd:all>
                <xsd:element ref="ns2:UKProtectiveMarking"/>
                <xsd:element ref="ns3:CategoryDescription" minOccurs="0"/>
                <xsd:element ref="ns4:_Status" minOccurs="0"/>
                <xsd:element ref="ns2:DocumentVersion" minOccurs="0"/>
                <xsd:element ref="ns2:CreatedOriginated" minOccurs="0"/>
                <xsd:element ref="ns4:wic_System_Copyright" minOccurs="0"/>
                <xsd:element ref="ns2:TaxCatchAll" minOccurs="0"/>
                <xsd:element ref="ns2:TaxKeywordTaxHTField" minOccurs="0"/>
                <xsd:element ref="ns2:TaxCatchAllLabel" minOccurs="0"/>
                <xsd:element ref="ns1:_dlc_Exempt" minOccurs="0"/>
                <xsd:element ref="ns2:d67af1ddf1dc47979d20c0eae491b81b" minOccurs="0"/>
                <xsd:element ref="ns2:m79e07ce3690491db9121a08429fad40" minOccurs="0"/>
                <xsd:element ref="ns2:n1f450bd0d644ca798bdc94626fdef4f" minOccurs="0"/>
                <xsd:element ref="ns2:i71a74d1f9984201b479cc08077b63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UKProtectiveMarking" ma:index="7"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DocumentVersion" ma:index="10"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11" nillable="true" ma:displayName="Created (Originated)" ma:default="[today]" ma:description="The date the document was originally created." ma:format="DateOnly" ma:internalName="CreatedOriginated">
      <xsd:simpleType>
        <xsd:restriction base="dms:DateTime"/>
      </xsd:simpleType>
    </xsd:element>
    <xsd:element name="TaxCatchAll" ma:index="15" nillable="true" ma:displayName="Taxonomy Catch All Column" ma:hidden="true" ma:list="{33320252-f05a-4fd5-8ccf-9cd03f4fd850}" ma:internalName="TaxCatchAll" ma:showField="CatchAllData" ma:web="941149fa-5968-4533-82c0-10d369583d35">
      <xsd:complexType>
        <xsd:complexContent>
          <xsd:extension base="dms:MultiChoiceLookup">
            <xsd:sequence>
              <xsd:element name="Value" type="dms:Lookup" maxOccurs="unbounded" minOccurs="0" nillable="true"/>
            </xsd:sequence>
          </xsd:extension>
        </xsd:complexContent>
      </xsd:complex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Label" ma:index="20" nillable="true" ma:displayName="Taxonomy Catch All Column1" ma:hidden="true" ma:list="{33320252-f05a-4fd5-8ccf-9cd03f4fd850}" ma:internalName="TaxCatchAllLabel" ma:readOnly="true" ma:showField="CatchAllDataLabel" ma:web="941149fa-5968-4533-82c0-10d369583d35">
      <xsd:complexType>
        <xsd:complexContent>
          <xsd:extension base="dms:MultiChoiceLookup">
            <xsd:sequence>
              <xsd:element name="Value" type="dms:Lookup" maxOccurs="unbounded" minOccurs="0" nillable="true"/>
            </xsd:sequence>
          </xsd:extension>
        </xsd:complexContent>
      </xsd:complexType>
    </xsd:element>
    <xsd:element name="d67af1ddf1dc47979d20c0eae491b81b" ma:index="22" ma:taxonomy="true" ma:internalName="d67af1ddf1dc47979d20c0eae491b81b" ma:taxonomyFieldName="fileplanid" ma:displayName="UK Defence File Plan" ma:default="3;#04 Deliver the Unit's objectives|954cf193-6423-4137-9b07-8b4f402d8d43"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3" ma:taxonomy="true" ma:internalName="m79e07ce3690491db9121a08429fad40" ma:taxonomyFieldName="Business_x0020_Owner" ma:displayName="Business Owner" ma:default="6;#DFinStrat|15389e35-05c8-4fd7-a675-d37e9fccf158"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25" ma:taxonomy="true" ma:internalName="n1f450bd0d644ca798bdc94626fdef4f" ma:taxonomyFieldName="Subject_x0020_Keywords" ma:displayName="Subject Keywords" ma:default="5;#Departmental Resource Accounts|132fe5c0-e079-41b3-94bc-6d7aabfe3ec5"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26" ma:taxonomy="true" ma:internalName="i71a74d1f9984201b479cc08077b6323" ma:taxonomyFieldName="Subject_x0020_Category" ma:displayName="Subject Category" ma:default="4;#Finance|1c76cdd5-a921-456a-8f21-f5a9b37f19d8"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8" nillable="true" ma:displayName="Description" ma:description="A description of the document." ma:internalName="Category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Not Started" ma:description="The document lifecycle stage." ma:format="Dropdown" ma:internalName="_Status">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12"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7"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5.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6.xml><?xml version="1.0" encoding="utf-8"?>
<p:properties xmlns:p="http://schemas.microsoft.com/office/2006/metadata/properties" xmlns:xsi="http://www.w3.org/2001/XMLSchema-instance" xmlns:pc="http://schemas.microsoft.com/office/infopath/2007/PartnerControls">
  <documentManagement>
    <DocumentVersion xmlns="04738c6d-ecc8-46f1-821f-82e308eab3d9" xsi:nil="true"/>
    <d67af1ddf1dc47979d20c0eae491b81b xmlns="04738c6d-ecc8-46f1-821f-82e308eab3d9">
      <Terms xmlns="http://schemas.microsoft.com/office/infopath/2007/PartnerControls">
        <TermInfo xmlns="http://schemas.microsoft.com/office/infopath/2007/PartnerControls">
          <TermName xmlns="http://schemas.microsoft.com/office/infopath/2007/PartnerControls">04 Deliver the Unit's objectives</TermName>
          <TermId xmlns="http://schemas.microsoft.com/office/infopath/2007/PartnerControls">954cf193-6423-4137-9b07-8b4f402d8d43</TermId>
        </TermInfo>
      </Terms>
    </d67af1ddf1dc47979d20c0eae491b81b>
    <TaxKeywordTaxHTField xmlns="04738c6d-ecc8-46f1-821f-82e308eab3d9">
      <Terms xmlns="http://schemas.microsoft.com/office/infopath/2007/PartnerControls"/>
    </TaxKeywordTaxHTField>
    <_Status xmlns="http://schemas.microsoft.com/sharepoint/v3/fields">Not Started</_Status>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Departmental Resource Accounts</TermName>
          <TermId xmlns="http://schemas.microsoft.com/office/infopath/2007/PartnerControls">132fe5c0-e079-41b3-94bc-6d7aabfe3ec5</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DFinStrat</TermName>
          <TermId xmlns="http://schemas.microsoft.com/office/infopath/2007/PartnerControls">15389e35-05c8-4fd7-a675-d37e9fccf158</TermId>
        </TermInfo>
      </Terms>
    </m79e07ce3690491db9121a08429fad40>
    <TaxCatchAll xmlns="04738c6d-ecc8-46f1-821f-82e308eab3d9">
      <Value>6</Value>
      <Value>5</Value>
      <Value>4</Value>
      <Value>3</Value>
    </TaxCatchAll>
    <UKProtectiveMarking xmlns="04738c6d-ecc8-46f1-821f-82e308eab3d9">OFFICIAL-SENSITIVE</UKProtectiveMarking>
    <CategoryDescription xmlns="http://schemas.microsoft.com/sharepoint.v3" xsi:nil="true"/>
    <CreatedOriginated xmlns="04738c6d-ecc8-46f1-821f-82e308eab3d9">2020-10-27T09:03:13+00:00</CreatedOriginated>
    <i71a74d1f9984201b479cc08077b6323 xmlns="04738c6d-ecc8-46f1-821f-82e308eab3d9">
      <Terms xmlns="http://schemas.microsoft.com/office/infopath/2007/PartnerControls">
        <TermInfo xmlns="http://schemas.microsoft.com/office/infopath/2007/PartnerControls">
          <TermName xmlns="http://schemas.microsoft.com/office/infopath/2007/PartnerControls">Finance</TermName>
          <TermId xmlns="http://schemas.microsoft.com/office/infopath/2007/PartnerControls">1c76cdd5-a921-456a-8f21-f5a9b37f19d8</TermId>
        </TermInfo>
      </Terms>
    </i71a74d1f9984201b479cc08077b6323>
    <wic_System_Copyright xmlns="http://schemas.microsoft.com/sharepoint/v3/fields" xsi:nil="true"/>
  </documentManagement>
</p:properties>
</file>

<file path=customXml/itemProps1.xml><?xml version="1.0" encoding="utf-8"?>
<ds:datastoreItem xmlns:ds="http://schemas.openxmlformats.org/officeDocument/2006/customXml" ds:itemID="{9D506FCE-4856-48FB-9545-7355EF9A4734}">
  <ds:schemaRefs>
    <ds:schemaRef ds:uri="http://schemas.microsoft.com/sharepoint/v3/contenttype/forms"/>
  </ds:schemaRefs>
</ds:datastoreItem>
</file>

<file path=customXml/itemProps2.xml><?xml version="1.0" encoding="utf-8"?>
<ds:datastoreItem xmlns:ds="http://schemas.openxmlformats.org/officeDocument/2006/customXml" ds:itemID="{C20DD66A-11B2-4D34-93EF-B733D8460FFD}">
  <ds:schemaRefs>
    <ds:schemaRef ds:uri="Microsoft.SharePoint.Taxonomy.ContentTypeSync"/>
  </ds:schemaRefs>
</ds:datastoreItem>
</file>

<file path=customXml/itemProps3.xml><?xml version="1.0" encoding="utf-8"?>
<ds:datastoreItem xmlns:ds="http://schemas.openxmlformats.org/officeDocument/2006/customXml" ds:itemID="{B42EA70F-A0CE-420C-A503-30E1709081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9187405-043B-437A-9E6C-23E87D85E16A}">
  <ds:schemaRefs>
    <ds:schemaRef ds:uri="http://schemas.microsoft.com/sharepoint/events"/>
  </ds:schemaRefs>
</ds:datastoreItem>
</file>

<file path=customXml/itemProps5.xml><?xml version="1.0" encoding="utf-8"?>
<ds:datastoreItem xmlns:ds="http://schemas.openxmlformats.org/officeDocument/2006/customXml" ds:itemID="{AF4F48A0-50A3-4901-83B1-78D2643E70C9}">
  <ds:schemaRefs>
    <ds:schemaRef ds:uri="office.server.policy"/>
  </ds:schemaRefs>
</ds:datastoreItem>
</file>

<file path=customXml/itemProps6.xml><?xml version="1.0" encoding="utf-8"?>
<ds:datastoreItem xmlns:ds="http://schemas.openxmlformats.org/officeDocument/2006/customXml" ds:itemID="{FB6C7E25-0B1B-4B55-935D-F2AE7FF61C76}">
  <ds:schemaRefs>
    <ds:schemaRef ds:uri="http://schemas.microsoft.com/office/2006/metadata/properties"/>
    <ds:schemaRef ds:uri="http://purl.org/dc/elements/1.1/"/>
    <ds:schemaRef ds:uri="http://schemas.microsoft.com/sharepoint/v3"/>
    <ds:schemaRef ds:uri="http://schemas.microsoft.com/sharepoint/v3/fields"/>
    <ds:schemaRef ds:uri="http://schemas.openxmlformats.org/package/2006/metadata/core-properties"/>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04738c6d-ecc8-46f1-821f-82e308eab3d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76</vt:i4>
      </vt:variant>
      <vt:variant>
        <vt:lpstr>Named Ranges</vt:lpstr>
      </vt:variant>
      <vt:variant>
        <vt:i4>1</vt:i4>
      </vt:variant>
    </vt:vector>
  </HeadingPairs>
  <TitlesOfParts>
    <vt:vector size="77" baseType="lpstr">
      <vt:lpstr>Queries &amp; Changes</vt:lpstr>
      <vt:lpstr>Attendance-Ministers</vt:lpstr>
      <vt:lpstr>Attendance-NEBMs</vt:lpstr>
      <vt:lpstr>Attendance-SCS and Military</vt:lpstr>
      <vt:lpstr>Personal Data Table1 </vt:lpstr>
      <vt:lpstr>Personal Data Table2 </vt:lpstr>
      <vt:lpstr>Rem Report Mins Sals &amp; B</vt:lpstr>
      <vt:lpstr>Ministerial Pensions</vt:lpstr>
      <vt:lpstr>Rem Report DB Sals etc</vt:lpstr>
      <vt:lpstr>DB Pensions</vt:lpstr>
      <vt:lpstr>Pay Multiple</vt:lpstr>
      <vt:lpstr>Staff Numbers</vt:lpstr>
      <vt:lpstr>Staff by Gender</vt:lpstr>
      <vt:lpstr>AnalysisStaff Numbers</vt:lpstr>
      <vt:lpstr>Staff Turnover</vt:lpstr>
      <vt:lpstr>Staff Costs</vt:lpstr>
      <vt:lpstr>Staff Redeployment</vt:lpstr>
      <vt:lpstr>Exit Packages</vt:lpstr>
      <vt:lpstr>Consultancy Table</vt:lpstr>
      <vt:lpstr>Off Payroll</vt:lpstr>
      <vt:lpstr>Trade Union Facility Time</vt:lpstr>
      <vt:lpstr>SOPS FReM </vt:lpstr>
      <vt:lpstr>SOPS 2 </vt:lpstr>
      <vt:lpstr>SOPS Note 1.1</vt:lpstr>
      <vt:lpstr>SOPS Note 1.2 </vt:lpstr>
      <vt:lpstr>SOPS Note 2 </vt:lpstr>
      <vt:lpstr>SOPS Note 3</vt:lpstr>
      <vt:lpstr>SOPS Note 4</vt:lpstr>
      <vt:lpstr>Parliamentary</vt:lpstr>
      <vt:lpstr>Parli section 2</vt:lpstr>
      <vt:lpstr>Parli section 3</vt:lpstr>
      <vt:lpstr>Losses</vt:lpstr>
      <vt:lpstr>Losses Advanced Notification</vt:lpstr>
      <vt:lpstr>Special Payments</vt:lpstr>
      <vt:lpstr>Special Severance Payments</vt:lpstr>
      <vt:lpstr>Gifts</vt:lpstr>
      <vt:lpstr>SOCNE</vt:lpstr>
      <vt:lpstr>SoFP</vt:lpstr>
      <vt:lpstr>SoCF</vt:lpstr>
      <vt:lpstr>SoCiTE</vt:lpstr>
      <vt:lpstr>Note 2</vt:lpstr>
      <vt:lpstr>Note 3</vt:lpstr>
      <vt:lpstr>Note 4.1</vt:lpstr>
      <vt:lpstr>Note 4.2</vt:lpstr>
      <vt:lpstr>Note 4.3</vt:lpstr>
      <vt:lpstr>Note 4.4</vt:lpstr>
      <vt:lpstr>Note 4.5</vt:lpstr>
      <vt:lpstr>Note 5</vt:lpstr>
      <vt:lpstr>Note 5.1</vt:lpstr>
      <vt:lpstr>Note 5_2</vt:lpstr>
      <vt:lpstr>Note 6</vt:lpstr>
      <vt:lpstr>Note 7_6</vt:lpstr>
      <vt:lpstr>Note 7_7_8_9</vt:lpstr>
      <vt:lpstr>Note 8</vt:lpstr>
      <vt:lpstr>Note 9</vt:lpstr>
      <vt:lpstr>Note 10</vt:lpstr>
      <vt:lpstr>Note 11</vt:lpstr>
      <vt:lpstr>Note 12_1</vt:lpstr>
      <vt:lpstr>Note 12.2</vt:lpstr>
      <vt:lpstr>Note 13_5</vt:lpstr>
      <vt:lpstr>Note 13_6</vt:lpstr>
      <vt:lpstr>Notes 13_7</vt:lpstr>
      <vt:lpstr>Note 13_9</vt:lpstr>
      <vt:lpstr>Note 13_10</vt:lpstr>
      <vt:lpstr>Note 14</vt:lpstr>
      <vt:lpstr>Note 15</vt:lpstr>
      <vt:lpstr>Note 16</vt:lpstr>
      <vt:lpstr>Note 17_1</vt:lpstr>
      <vt:lpstr>Note 17.2</vt:lpstr>
      <vt:lpstr>Note 20</vt:lpstr>
      <vt:lpstr>Annex A</vt:lpstr>
      <vt:lpstr>Annex B - Sponsorship</vt:lpstr>
      <vt:lpstr>Annex C - Core Tables</vt:lpstr>
      <vt:lpstr>Annex D</vt:lpstr>
      <vt:lpstr>Annex E</vt:lpstr>
      <vt:lpstr>Annex F</vt:lpstr>
      <vt:lpstr>'Rem Report Mins Sals &amp; B'!_GoBack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Kent, Edward Mr (DFinStrat-FMPA-ATM-AARep1)</dc:creator>
  <cp:keywords/>
  <dc:description/>
  <cp:lastModifiedBy>Mason, Paul C2 (DFinStrat-FMPA-ATM-AARep1)</cp:lastModifiedBy>
  <cp:revision/>
  <dcterms:created xsi:type="dcterms:W3CDTF">2020-10-26T13:34:30Z</dcterms:created>
  <dcterms:modified xsi:type="dcterms:W3CDTF">2022-01-19T09:42:10Z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0x010100D9D675D6CDED02438DC7CFF78D2F29E4010027B566EB0C8BE34388C35A3D19430B2E</vt:lpwstr>
  </property>
  <property fmtid="{D5CDD505-2E9C-101B-9397-08002B2CF9AE}" pid="3" name="Subject Category">
    <vt:lpwstr>4;#Finance|1c76cdd5-a921-456a-8f21-f5a9b37f19d8</vt:lpwstr>
  </property>
  <property fmtid="{D5CDD505-2E9C-101B-9397-08002B2CF9AE}" pid="4" name="Subject Keywords">
    <vt:lpwstr>5;#Departmental Resource Accounts|132fe5c0-e079-41b3-94bc-6d7aabfe3ec5</vt:lpwstr>
  </property>
  <property fmtid="{D5CDD505-2E9C-101B-9397-08002B2CF9AE}" pid="5" name="_dlc_policyId">
    <vt:lpwstr/>
  </property>
  <property fmtid="{D5CDD505-2E9C-101B-9397-08002B2CF9AE}" pid="6" name="ItemRetentionFormula">
    <vt:lpwstr/>
  </property>
  <property fmtid="{D5CDD505-2E9C-101B-9397-08002B2CF9AE}" pid="7" name="Business Owner">
    <vt:lpwstr>6;#DFinStrat|15389e35-05c8-4fd7-a675-d37e9fccf158</vt:lpwstr>
  </property>
  <property fmtid="{D5CDD505-2E9C-101B-9397-08002B2CF9AE}" pid="8" name="fileplanid">
    <vt:lpwstr>3;#04 Deliver the Unit's objectives|954cf193-6423-4137-9b07-8b4f402d8d43</vt:lpwstr>
  </property>
  <property fmtid="{D5CDD505-2E9C-101B-9397-08002B2CF9AE}" pid="9" name="TaxKeyword">
    <vt:lpwstr/>
  </property>
</Properties>
</file>