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filterPrivacy="1" codeName="ThisWorkbook" defaultThemeVersion="166925"/>
  <xr:revisionPtr revIDLastSave="0" documentId="8_{B8A04E14-1031-488B-8A38-255B2284E51D}" xr6:coauthVersionLast="47" xr6:coauthVersionMax="47" xr10:uidLastSave="{00000000-0000-0000-0000-000000000000}"/>
  <bookViews>
    <workbookView xWindow="-120" yWindow="-120" windowWidth="29040" windowHeight="15840" tabRatio="912" activeTab="1" xr2:uid="{08BAFEE4-E2EB-4967-BE6E-EC77772B1D0F}"/>
  </bookViews>
  <sheets>
    <sheet name="Information" sheetId="44" r:id="rId1"/>
    <sheet name="Details" sheetId="41" r:id="rId2"/>
    <sheet name="2022 -23 Additional Allocations" sheetId="42" r:id="rId3"/>
    <sheet name="2022-23 Per Head % Increases" sheetId="43" r:id="rId4"/>
  </sheets>
  <externalReferences>
    <externalReference r:id="rId5"/>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'2022 -23 Additional Allocations'!$A$8:$H$8</definedName>
    <definedName name="_xlnm._FilterDatabase" localSheetId="3" hidden="1">'2022-23 Per Head % Increases'!$A$8:$M$8</definedName>
    <definedName name="_Key1" hidden="1">#REF!</definedName>
    <definedName name="_Order1" hidden="1">0</definedName>
    <definedName name="_Sort" hidden="1">#REF!</definedName>
    <definedName name="_v2" hidden="1">[1]weekly!#REF!</definedName>
    <definedName name="Pal_Workbook_GUID" hidden="1">"KQLMPBLEGBTJMFGZIUGRU27J"</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localSheetId="2" hidden="1">_xll.RiskCellHasTokens(262144+512+524288)</definedName>
    <definedName name="RiskIsInput" localSheetId="3" hidden="1">_xll.RiskCellHasTokens(262144+512+524288)</definedName>
    <definedName name="RiskIsInput" localSheetId="1" hidden="1">_xll.RiskCellHasTokens(262144+512+524288)</definedName>
    <definedName name="RiskIsInput" hidden="1">_xll.RiskCellHasTokens(262144+512+524288)</definedName>
    <definedName name="RiskIsOutput" localSheetId="2" hidden="1">_xll.RiskCellHasTokens(1024)</definedName>
    <definedName name="RiskIsOutput" localSheetId="3" hidden="1">_xll.RiskCellHasTokens(1024)</definedName>
    <definedName name="RiskIsOutput" localSheetId="1" hidden="1">_xll.RiskCellHasTokens(1024)</definedName>
    <definedName name="RiskIsOutput" hidden="1">_xll.RiskCellHasTokens(1024)</definedName>
    <definedName name="RiskIsStatistics" localSheetId="2" hidden="1">_xll.RiskCellHasTokens(4096+32768+65536)</definedName>
    <definedName name="RiskIsStatistics" localSheetId="3" hidden="1">_xll.RiskCellHasTokens(4096+32768+65536)</definedName>
    <definedName name="RiskIsStatistics" localSheetId="1" hidden="1">_xll.RiskCellHasTokens(4096+32768+65536)</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1" hidden="1">Details!#REF!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Details!#REF!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8" i="42" l="1"/>
  <c r="F157" i="42"/>
  <c r="F156" i="42"/>
  <c r="F155" i="42"/>
  <c r="F154" i="42"/>
  <c r="F153" i="42"/>
  <c r="F152" i="42"/>
  <c r="F151" i="42"/>
  <c r="F150" i="42"/>
  <c r="F149" i="42"/>
  <c r="F148" i="42"/>
  <c r="F147" i="42"/>
  <c r="F146" i="42"/>
  <c r="F145" i="42"/>
  <c r="F144" i="42"/>
  <c r="F143" i="42"/>
  <c r="F142" i="42"/>
  <c r="F141" i="42"/>
  <c r="F140" i="42"/>
  <c r="F139" i="42"/>
  <c r="F138" i="42"/>
  <c r="F137" i="42"/>
  <c r="F136" i="42"/>
  <c r="F135" i="42"/>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110" i="42"/>
  <c r="F109" i="42"/>
  <c r="F108" i="42"/>
  <c r="F107" i="42"/>
  <c r="F106" i="42"/>
  <c r="F105" i="42"/>
  <c r="F104" i="42"/>
  <c r="F103" i="42"/>
  <c r="F102" i="42"/>
  <c r="F101" i="42"/>
  <c r="F100" i="42"/>
  <c r="F99" i="42"/>
  <c r="F98" i="42"/>
  <c r="F97" i="42"/>
  <c r="F96" i="42"/>
  <c r="F95" i="42"/>
  <c r="F94" i="42"/>
  <c r="F93" i="42"/>
  <c r="F92" i="42"/>
  <c r="F91" i="42"/>
  <c r="F90" i="42"/>
  <c r="F89" i="42"/>
  <c r="F88" i="42"/>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l="1"/>
  <c r="B13" i="41" l="1"/>
  <c r="E8" i="43" l="1"/>
  <c r="E62" i="43"/>
  <c r="I62" i="43" s="1"/>
  <c r="K62" i="43" s="1"/>
  <c r="E15" i="43"/>
  <c r="I15" i="43" s="1"/>
  <c r="K15" i="43" s="1"/>
  <c r="E79" i="43"/>
  <c r="I79" i="43" s="1"/>
  <c r="K79" i="43" s="1"/>
  <c r="E143" i="43"/>
  <c r="I143" i="43" s="1"/>
  <c r="K143" i="43" s="1"/>
  <c r="E24" i="43"/>
  <c r="I24" i="43" s="1"/>
  <c r="K24" i="43" s="1"/>
  <c r="E88" i="43"/>
  <c r="I88" i="43" s="1"/>
  <c r="K88" i="43" s="1"/>
  <c r="E152" i="43"/>
  <c r="I152" i="43" s="1"/>
  <c r="K152" i="43" s="1"/>
  <c r="E25" i="43"/>
  <c r="I25" i="43" s="1"/>
  <c r="K25" i="43" s="1"/>
  <c r="E89" i="43"/>
  <c r="I89" i="43" s="1"/>
  <c r="K89" i="43" s="1"/>
  <c r="E153" i="43"/>
  <c r="I153" i="43" s="1"/>
  <c r="K153" i="43" s="1"/>
  <c r="E50" i="43"/>
  <c r="I50" i="43" s="1"/>
  <c r="K50" i="43" s="1"/>
  <c r="E114" i="43"/>
  <c r="I114" i="43" s="1"/>
  <c r="K114" i="43" s="1"/>
  <c r="E107" i="43"/>
  <c r="I107" i="43" s="1"/>
  <c r="K107" i="43" s="1"/>
  <c r="E52" i="43"/>
  <c r="I52" i="43" s="1"/>
  <c r="K52" i="43" s="1"/>
  <c r="E60" i="43"/>
  <c r="I60" i="43" s="1"/>
  <c r="K60" i="43" s="1"/>
  <c r="E124" i="43"/>
  <c r="I124" i="43" s="1"/>
  <c r="K124" i="43" s="1"/>
  <c r="E37" i="43"/>
  <c r="E61" i="43"/>
  <c r="I61" i="43" s="1"/>
  <c r="K61" i="43" s="1"/>
  <c r="E101" i="43"/>
  <c r="I101" i="43" s="1"/>
  <c r="K101" i="43" s="1"/>
  <c r="E126" i="43"/>
  <c r="I126" i="43" s="1"/>
  <c r="K126" i="43" s="1"/>
  <c r="E72" i="43"/>
  <c r="I72" i="43" s="1"/>
  <c r="K72" i="43" s="1"/>
  <c r="E54" i="43"/>
  <c r="I54" i="43" s="1"/>
  <c r="K54" i="43" s="1"/>
  <c r="E48" i="43"/>
  <c r="I48" i="43" s="1"/>
  <c r="K48" i="43" s="1"/>
  <c r="E64" i="43"/>
  <c r="I64" i="43" s="1"/>
  <c r="K64" i="43" s="1"/>
  <c r="E67" i="43"/>
  <c r="I67" i="43" s="1"/>
  <c r="K67" i="43" s="1"/>
  <c r="E75" i="43"/>
  <c r="I75" i="43" s="1"/>
  <c r="K75" i="43" s="1"/>
  <c r="E135" i="43"/>
  <c r="I135" i="43" s="1"/>
  <c r="K135" i="43" s="1"/>
  <c r="E145" i="43"/>
  <c r="I145" i="43" s="1"/>
  <c r="K145" i="43" s="1"/>
  <c r="E80" i="43"/>
  <c r="I80" i="43" s="1"/>
  <c r="K80" i="43" s="1"/>
  <c r="E83" i="43"/>
  <c r="I83" i="43" s="1"/>
  <c r="K83" i="43" s="1"/>
  <c r="E97" i="43"/>
  <c r="I97" i="43" s="1"/>
  <c r="K97" i="43" s="1"/>
  <c r="E119" i="43"/>
  <c r="I119" i="43" s="1"/>
  <c r="K119" i="43" s="1"/>
  <c r="E129" i="43"/>
  <c r="I129" i="43" s="1"/>
  <c r="K129" i="43" s="1"/>
  <c r="E158" i="43"/>
  <c r="I158" i="43" s="1"/>
  <c r="K158" i="43" s="1"/>
  <c r="E57" i="43"/>
  <c r="I57" i="43" s="1"/>
  <c r="K57" i="43" s="1"/>
  <c r="E66" i="43"/>
  <c r="I66" i="43" s="1"/>
  <c r="K66" i="43" s="1"/>
  <c r="E69" i="43"/>
  <c r="I69" i="43" s="1"/>
  <c r="K69" i="43" s="1"/>
  <c r="E74" i="43"/>
  <c r="I74" i="43" s="1"/>
  <c r="K74" i="43" s="1"/>
  <c r="E77" i="43"/>
  <c r="I77" i="43" s="1"/>
  <c r="K77" i="43" s="1"/>
  <c r="E91" i="43"/>
  <c r="I91" i="43" s="1"/>
  <c r="K91" i="43" s="1"/>
  <c r="E99" i="43"/>
  <c r="I99" i="43" s="1"/>
  <c r="K99" i="43" s="1"/>
  <c r="E110" i="43"/>
  <c r="I110" i="43" s="1"/>
  <c r="K110" i="43" s="1"/>
  <c r="E112" i="43"/>
  <c r="I112" i="43" s="1"/>
  <c r="K112" i="43" s="1"/>
  <c r="E56" i="43"/>
  <c r="I56" i="43" s="1"/>
  <c r="K56" i="43" s="1"/>
  <c r="E63" i="43"/>
  <c r="I63" i="43" s="1"/>
  <c r="K63" i="43" s="1"/>
  <c r="E68" i="43"/>
  <c r="I68" i="43" s="1"/>
  <c r="K68" i="43" s="1"/>
  <c r="E71" i="43"/>
  <c r="I71" i="43" s="1"/>
  <c r="K71" i="43" s="1"/>
  <c r="E76" i="43"/>
  <c r="I76" i="43" s="1"/>
  <c r="K76" i="43" s="1"/>
  <c r="E81" i="43"/>
  <c r="I81" i="43" s="1"/>
  <c r="K81" i="43" s="1"/>
  <c r="E93" i="43"/>
  <c r="I93" i="43" s="1"/>
  <c r="K93" i="43" s="1"/>
  <c r="E120" i="43"/>
  <c r="I120" i="43" s="1"/>
  <c r="K120" i="43" s="1"/>
  <c r="E128" i="43"/>
  <c r="I128" i="43" s="1"/>
  <c r="K128" i="43" s="1"/>
  <c r="E151" i="43"/>
  <c r="I151" i="43" s="1"/>
  <c r="K151" i="43" s="1"/>
  <c r="E156" i="43"/>
  <c r="I156" i="43" s="1"/>
  <c r="K156" i="43" s="1"/>
  <c r="E148" i="43"/>
  <c r="I148" i="43" s="1"/>
  <c r="K148" i="43" s="1"/>
  <c r="E140" i="43"/>
  <c r="I140" i="43" s="1"/>
  <c r="K140" i="43" s="1"/>
  <c r="E132" i="43"/>
  <c r="I132" i="43" s="1"/>
  <c r="K132" i="43" s="1"/>
  <c r="E108" i="43"/>
  <c r="I108" i="43" s="1"/>
  <c r="K108" i="43" s="1"/>
  <c r="E136" i="43"/>
  <c r="I136" i="43" s="1"/>
  <c r="K136" i="43" s="1"/>
  <c r="E104" i="43"/>
  <c r="I104" i="43" s="1"/>
  <c r="K104" i="43" s="1"/>
  <c r="E85" i="43"/>
  <c r="I85" i="43" s="1"/>
  <c r="K85" i="43" s="1"/>
  <c r="E150" i="43"/>
  <c r="I150" i="43" s="1"/>
  <c r="K150" i="43" s="1"/>
  <c r="E134" i="43"/>
  <c r="I134" i="43" s="1"/>
  <c r="K134" i="43" s="1"/>
  <c r="E118" i="43"/>
  <c r="I118" i="43" s="1"/>
  <c r="K118" i="43" s="1"/>
  <c r="E9" i="43"/>
  <c r="E10" i="43"/>
  <c r="I10" i="43" s="1"/>
  <c r="K10" i="43" s="1"/>
  <c r="E11" i="43"/>
  <c r="I11" i="43" s="1"/>
  <c r="K11" i="43" s="1"/>
  <c r="E12" i="43"/>
  <c r="I12" i="43" s="1"/>
  <c r="K12" i="43" s="1"/>
  <c r="E13" i="43"/>
  <c r="I13" i="43" s="1"/>
  <c r="K13" i="43" s="1"/>
  <c r="E14" i="43"/>
  <c r="I14" i="43" s="1"/>
  <c r="K14" i="43" s="1"/>
  <c r="E16" i="43"/>
  <c r="I16" i="43" s="1"/>
  <c r="K16" i="43" s="1"/>
  <c r="E17" i="43"/>
  <c r="I17" i="43" s="1"/>
  <c r="K17" i="43" s="1"/>
  <c r="E18" i="43"/>
  <c r="I18" i="43" s="1"/>
  <c r="K18" i="43" s="1"/>
  <c r="E19" i="43"/>
  <c r="I19" i="43" s="1"/>
  <c r="K19" i="43" s="1"/>
  <c r="E20" i="43"/>
  <c r="I20" i="43" s="1"/>
  <c r="K20" i="43" s="1"/>
  <c r="E21" i="43"/>
  <c r="I21" i="43" s="1"/>
  <c r="K21" i="43" s="1"/>
  <c r="E22" i="43"/>
  <c r="I22" i="43" s="1"/>
  <c r="K22" i="43" s="1"/>
  <c r="E23" i="43"/>
  <c r="I23" i="43" s="1"/>
  <c r="K23" i="43" s="1"/>
  <c r="E26" i="43"/>
  <c r="I26" i="43" s="1"/>
  <c r="K26" i="43" s="1"/>
  <c r="E27" i="43"/>
  <c r="I27" i="43" s="1"/>
  <c r="K27" i="43" s="1"/>
  <c r="E28" i="43"/>
  <c r="I28" i="43" s="1"/>
  <c r="K28" i="43" s="1"/>
  <c r="E29" i="43"/>
  <c r="I29" i="43" s="1"/>
  <c r="K29" i="43" s="1"/>
  <c r="E30" i="43"/>
  <c r="I30" i="43" s="1"/>
  <c r="K30" i="43" s="1"/>
  <c r="E31" i="43"/>
  <c r="I31" i="43" s="1"/>
  <c r="K31" i="43" s="1"/>
  <c r="E32" i="43"/>
  <c r="I32" i="43" s="1"/>
  <c r="K32" i="43" s="1"/>
  <c r="E33" i="43"/>
  <c r="I33" i="43" s="1"/>
  <c r="K33" i="43" s="1"/>
  <c r="E34" i="43"/>
  <c r="I34" i="43" s="1"/>
  <c r="K34" i="43" s="1"/>
  <c r="E35" i="43"/>
  <c r="I35" i="43" s="1"/>
  <c r="K35" i="43" s="1"/>
  <c r="E36" i="43"/>
  <c r="I36" i="43" s="1"/>
  <c r="K36" i="43" s="1"/>
  <c r="E38" i="43"/>
  <c r="I38" i="43" s="1"/>
  <c r="K38" i="43" s="1"/>
  <c r="E39" i="43"/>
  <c r="I39" i="43" s="1"/>
  <c r="K39" i="43" s="1"/>
  <c r="E40" i="43"/>
  <c r="I40" i="43" s="1"/>
  <c r="K40" i="43" s="1"/>
  <c r="E41" i="43"/>
  <c r="E42" i="43"/>
  <c r="I42" i="43" s="1"/>
  <c r="K42" i="43" s="1"/>
  <c r="E43" i="43"/>
  <c r="I43" i="43" s="1"/>
  <c r="K43" i="43" s="1"/>
  <c r="E44" i="43"/>
  <c r="I44" i="43" s="1"/>
  <c r="K44" i="43" s="1"/>
  <c r="E45" i="43"/>
  <c r="E46" i="43"/>
  <c r="I46" i="43" s="1"/>
  <c r="K46" i="43" s="1"/>
  <c r="E47" i="43"/>
  <c r="I47" i="43" s="1"/>
  <c r="K47" i="43" s="1"/>
  <c r="E49" i="43"/>
  <c r="I49" i="43" s="1"/>
  <c r="K49" i="43" s="1"/>
  <c r="E51" i="43"/>
  <c r="I51" i="43" s="1"/>
  <c r="K51" i="43" s="1"/>
  <c r="E53" i="43"/>
  <c r="I53" i="43" s="1"/>
  <c r="K53" i="43" s="1"/>
  <c r="E55" i="43"/>
  <c r="I55" i="43" s="1"/>
  <c r="K55" i="43" s="1"/>
  <c r="E58" i="43"/>
  <c r="I58" i="43" s="1"/>
  <c r="K58" i="43" s="1"/>
  <c r="E59" i="43"/>
  <c r="I59" i="43" s="1"/>
  <c r="K59" i="43" s="1"/>
  <c r="E65" i="43"/>
  <c r="I65" i="43" s="1"/>
  <c r="K65" i="43" s="1"/>
  <c r="E70" i="43"/>
  <c r="I70" i="43" s="1"/>
  <c r="K70" i="43" s="1"/>
  <c r="E73" i="43"/>
  <c r="I73" i="43" s="1"/>
  <c r="K73" i="43" s="1"/>
  <c r="E78" i="43"/>
  <c r="I78" i="43" s="1"/>
  <c r="K78" i="43" s="1"/>
  <c r="E87" i="43"/>
  <c r="I87" i="43" s="1"/>
  <c r="K87" i="43" s="1"/>
  <c r="E95" i="43"/>
  <c r="I95" i="43" s="1"/>
  <c r="K95" i="43" s="1"/>
  <c r="E103" i="43"/>
  <c r="I103" i="43" s="1"/>
  <c r="K103" i="43" s="1"/>
  <c r="E113" i="43"/>
  <c r="I113" i="43" s="1"/>
  <c r="K113" i="43" s="1"/>
  <c r="E142" i="43"/>
  <c r="I142" i="43" s="1"/>
  <c r="K142" i="43" s="1"/>
  <c r="E144" i="43"/>
  <c r="I144" i="43" s="1"/>
  <c r="K144" i="43" s="1"/>
  <c r="E82" i="43"/>
  <c r="I82" i="43" s="1"/>
  <c r="K82" i="43" s="1"/>
  <c r="E106" i="43"/>
  <c r="I106" i="43" s="1"/>
  <c r="K106" i="43" s="1"/>
  <c r="E122" i="43"/>
  <c r="I122" i="43" s="1"/>
  <c r="K122" i="43" s="1"/>
  <c r="E138" i="43"/>
  <c r="I138" i="43" s="1"/>
  <c r="K138" i="43" s="1"/>
  <c r="E154" i="43"/>
  <c r="I154" i="43" s="1"/>
  <c r="K154" i="43" s="1"/>
  <c r="E84" i="43"/>
  <c r="I84" i="43" s="1"/>
  <c r="K84" i="43" s="1"/>
  <c r="E105" i="43"/>
  <c r="I105" i="43" s="1"/>
  <c r="K105" i="43" s="1"/>
  <c r="E111" i="43"/>
  <c r="I111" i="43" s="1"/>
  <c r="K111" i="43" s="1"/>
  <c r="E121" i="43"/>
  <c r="I121" i="43" s="1"/>
  <c r="K121" i="43" s="1"/>
  <c r="E127" i="43"/>
  <c r="I127" i="43" s="1"/>
  <c r="K127" i="43" s="1"/>
  <c r="E137" i="43"/>
  <c r="I137" i="43" s="1"/>
  <c r="K137" i="43" s="1"/>
  <c r="E86" i="43"/>
  <c r="I86" i="43" s="1"/>
  <c r="K86" i="43" s="1"/>
  <c r="E90" i="43"/>
  <c r="I90" i="43" s="1"/>
  <c r="K90" i="43" s="1"/>
  <c r="E92" i="43"/>
  <c r="I92" i="43" s="1"/>
  <c r="K92" i="43" s="1"/>
  <c r="E94" i="43"/>
  <c r="I94" i="43" s="1"/>
  <c r="K94" i="43" s="1"/>
  <c r="E96" i="43"/>
  <c r="I96" i="43" s="1"/>
  <c r="K96" i="43" s="1"/>
  <c r="E98" i="43"/>
  <c r="I98" i="43" s="1"/>
  <c r="K98" i="43" s="1"/>
  <c r="E100" i="43"/>
  <c r="I100" i="43" s="1"/>
  <c r="K100" i="43" s="1"/>
  <c r="E102" i="43"/>
  <c r="I102" i="43" s="1"/>
  <c r="K102" i="43" s="1"/>
  <c r="E116" i="43"/>
  <c r="I116" i="43" s="1"/>
  <c r="K116" i="43" s="1"/>
  <c r="E130" i="43"/>
  <c r="I130" i="43" s="1"/>
  <c r="K130" i="43" s="1"/>
  <c r="E146" i="43"/>
  <c r="I146" i="43" s="1"/>
  <c r="K146" i="43" s="1"/>
  <c r="E115" i="43"/>
  <c r="I115" i="43" s="1"/>
  <c r="K115" i="43" s="1"/>
  <c r="E123" i="43"/>
  <c r="I123" i="43" s="1"/>
  <c r="K123" i="43" s="1"/>
  <c r="E131" i="43"/>
  <c r="I131" i="43" s="1"/>
  <c r="K131" i="43" s="1"/>
  <c r="E139" i="43"/>
  <c r="I139" i="43" s="1"/>
  <c r="K139" i="43" s="1"/>
  <c r="E147" i="43"/>
  <c r="I147" i="43" s="1"/>
  <c r="K147" i="43" s="1"/>
  <c r="E155" i="43"/>
  <c r="I155" i="43" s="1"/>
  <c r="K155" i="43" s="1"/>
  <c r="E109" i="43"/>
  <c r="I109" i="43" s="1"/>
  <c r="K109" i="43" s="1"/>
  <c r="E117" i="43"/>
  <c r="I117" i="43" s="1"/>
  <c r="K117" i="43" s="1"/>
  <c r="E125" i="43"/>
  <c r="I125" i="43" s="1"/>
  <c r="K125" i="43" s="1"/>
  <c r="E133" i="43"/>
  <c r="I133" i="43" s="1"/>
  <c r="K133" i="43" s="1"/>
  <c r="E141" i="43"/>
  <c r="I141" i="43" s="1"/>
  <c r="K141" i="43" s="1"/>
  <c r="E149" i="43"/>
  <c r="I149" i="43" s="1"/>
  <c r="K149" i="43" s="1"/>
  <c r="E157" i="43"/>
  <c r="I157" i="43" s="1"/>
  <c r="K157" i="43" s="1"/>
  <c r="I9" i="43" l="1"/>
  <c r="K9" i="43" s="1"/>
  <c r="I45" i="43"/>
  <c r="K45" i="43" s="1"/>
  <c r="I41" i="43"/>
  <c r="K41" i="43" s="1"/>
  <c r="I37" i="43"/>
  <c r="K37" i="43" s="1"/>
  <c r="B14" i="41" l="1"/>
</calcChain>
</file>

<file path=xl/sharedStrings.xml><?xml version="1.0" encoding="utf-8"?>
<sst xmlns="http://schemas.openxmlformats.org/spreadsheetml/2006/main" count="665" uniqueCount="214">
  <si>
    <t>High needs funding block of the dedicated schools grant (DSG) – additional allocations for financial year</t>
  </si>
  <si>
    <t>2022 to 2023 to local authorities (LAs) following the autumn 2021 spending review</t>
  </si>
  <si>
    <t>What this spreadsheet shows</t>
  </si>
  <si>
    <t></t>
  </si>
  <si>
    <t>This spreadsheet shows how the additional financial year 2022 to 2023 high-needs allocations have been calculated following the autumn 2021 spending review</t>
  </si>
  <si>
    <t>If you have queries about the calculations please contact the Department through:</t>
  </si>
  <si>
    <t>https://www.gov.uk/contact-dfe</t>
  </si>
  <si>
    <t>Contents</t>
  </si>
  <si>
    <t>The contents of each sheet in this workbook are as follows:</t>
  </si>
  <si>
    <r>
      <rPr>
        <b/>
        <sz val="12"/>
        <color theme="1"/>
        <rFont val="Arial"/>
        <family val="2"/>
      </rPr>
      <t>- Details</t>
    </r>
    <r>
      <rPr>
        <sz val="12"/>
        <color theme="1"/>
        <rFont val="Arial"/>
        <family val="2"/>
      </rPr>
      <t>: Breakdown of the additional funding for high needs in financial year 2022 to 2023</t>
    </r>
  </si>
  <si>
    <t>What the additional funding is for</t>
  </si>
  <si>
    <t>additional costs that local authorities and schools will face in the coming year, which were not foreseen when the original high needs block allocations were calculated, including the Health and Social Care</t>
  </si>
  <si>
    <t>Levy. The additional funding also takes into account that colleges and other providers offering extra hours of study to students with high needs may require extra high needs top-up funding to support those</t>
  </si>
  <si>
    <t>students.</t>
  </si>
  <si>
    <t>High Needs Funding Block of the DSG: additional funding details (financial year 2022 to 2023)</t>
  </si>
  <si>
    <t>Following the spending review in autumn 2021, an additional £325m was allocated for high needs in the financial year 2022 to 2023.</t>
  </si>
  <si>
    <t xml:space="preserve">This publication details the allocation of this to local authorities. </t>
  </si>
  <si>
    <t>The additional allocations have been distributed as a percentage uplift to the original amount calculated in 2022 to 2023 high needs national funding formula (NFF) for the historic spend factor,</t>
  </si>
  <si>
    <t>other proxy factors and funding floor factor.</t>
  </si>
  <si>
    <t>This original amount was shown in the column labelled [ba] in the 2022-23 Step by Step allocations sheet of the Impact_of_the_High_Needs_NFF_2022-23.xlsx available via the link below:</t>
  </si>
  <si>
    <t>https://assets.publishing.service.gov.uk/government/uploads/system/uploads/attachment_data/file/1015431/Impact_of_the_high_needs_NFF_2022-23.xlsx</t>
  </si>
  <si>
    <t>MS Excel Spreadsheet, 478KB</t>
  </si>
  <si>
    <t>Each local authority’s share of the £325m additional funding represents a 4.12% uplift to the “Total historic spend, other proxy factor and funding floor allocation"</t>
  </si>
  <si>
    <t>Explanation of amounts and calculations</t>
  </si>
  <si>
    <t>Additional Funding Available for Financial Year 2022 to 2023</t>
  </si>
  <si>
    <t>This is the total additional high needs revenue funding for financial year 2022 to 2023. The actual total allocated is slightly higher than this amount due to rounding.</t>
  </si>
  <si>
    <t>Initial Total "Total historic spend, other proxy factor and funding floor factor allocation"</t>
  </si>
  <si>
    <t>% Increase to "Total historic spend, other proxy factor and funding floor factor allocation"</t>
  </si>
  <si>
    <t>The distribution of additional funding is a fixed percentage increase to the original "Total historic spend, other proxy factor and funding floor factor allocation"</t>
  </si>
  <si>
    <t>High Needs Block of the DSG – financial year 2022 to 2023 additional allocations to local authorities (LAs)</t>
  </si>
  <si>
    <t>Explanation of the calculation of the additional high needs allocations for financial year 2022 to 2023, following the autumn 2021 spending review</t>
  </si>
  <si>
    <r>
      <t xml:space="preserve">† This is taken from the </t>
    </r>
    <r>
      <rPr>
        <u/>
        <sz val="16"/>
        <rFont val="Arial"/>
        <family val="2"/>
      </rPr>
      <t>2022-23 StepbyStep Allocations</t>
    </r>
    <r>
      <rPr>
        <i/>
        <sz val="16"/>
        <rFont val="Arial"/>
        <family val="2"/>
      </rPr>
      <t xml:space="preserve"> </t>
    </r>
    <r>
      <rPr>
        <sz val="16"/>
        <rFont val="Arial"/>
        <family val="2"/>
      </rPr>
      <t>sheet</t>
    </r>
    <r>
      <rPr>
        <i/>
        <sz val="16"/>
        <rFont val="Arial"/>
        <family val="2"/>
      </rPr>
      <t xml:space="preserve">, </t>
    </r>
    <r>
      <rPr>
        <sz val="16"/>
        <rFont val="Arial"/>
        <family val="2"/>
      </rPr>
      <t>column reference provided in lower case in [ ], available:</t>
    </r>
  </si>
  <si>
    <t>These columns set out identifying information for LAs</t>
  </si>
  <si>
    <t>These columns set out the calculation of additional allocations</t>
  </si>
  <si>
    <t>Region</t>
  </si>
  <si>
    <t>LA code</t>
  </si>
  <si>
    <t>LA name</t>
  </si>
  <si>
    <t>From high needs block provisional allocations for 2022 to 2023:
Total historic spend, other proxy factor and funding floor allocation [ba]†</t>
  </si>
  <si>
    <t>Additional high needs funding allocated following spending review 2021</t>
  </si>
  <si>
    <t>England total</t>
  </si>
  <si>
    <t xml:space="preserve">EAST MIDLANDS </t>
  </si>
  <si>
    <t>Derby</t>
  </si>
  <si>
    <t>Derbyshire</t>
  </si>
  <si>
    <t>Leicester</t>
  </si>
  <si>
    <t>Leicestershire</t>
  </si>
  <si>
    <t>Lincolnshire</t>
  </si>
  <si>
    <t>North Northamptonshire</t>
  </si>
  <si>
    <t>Nottingham</t>
  </si>
  <si>
    <t>Nottinghamshire</t>
  </si>
  <si>
    <t>Rutland</t>
  </si>
  <si>
    <t>West Northamptonshire</t>
  </si>
  <si>
    <t xml:space="preserve">EAST OF ENGLAND </t>
  </si>
  <si>
    <t>Bedford</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</si>
  <si>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</si>
  <si>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</si>
  <si>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</si>
  <si>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</si>
  <si>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</si>
  <si>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</si>
  <si>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</si>
  <si>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</si>
  <si>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</si>
  <si>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</si>
  <si>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</si>
  <si>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</si>
  <si>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</si>
  <si>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</si>
  <si>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</si>
  <si>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</si>
  <si>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</si>
  <si>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</si>
  <si>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</si>
  <si>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</si>
  <si>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</si>
  <si>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</si>
  <si>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</si>
  <si>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</si>
  <si>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</si>
  <si>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County Durham</t>
  </si>
  <si>
    <t>Darlington</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</si>
  <si>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</si>
  <si>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</si>
  <si>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</si>
  <si>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</si>
  <si>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</si>
  <si>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</si>
  <si>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</si>
  <si>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</si>
  <si>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</si>
  <si>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</si>
  <si>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</si>
  <si>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</si>
  <si>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</si>
  <si>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</si>
  <si>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</si>
  <si>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</si>
  <si>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</si>
  <si>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</si>
  <si>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</si>
  <si>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</si>
  <si>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</si>
  <si>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</si>
  <si>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</si>
  <si>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</si>
  <si>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</si>
  <si>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</si>
  <si>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</si>
  <si>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</si>
  <si>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</si>
  <si>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</si>
  <si>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</si>
  <si>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</si>
  <si>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</si>
  <si>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</si>
  <si>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</si>
  <si>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</si>
  <si>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</si>
  <si>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</si>
  <si>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</si>
  <si>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</si>
  <si>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</si>
  <si>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</si>
  <si>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</si>
  <si>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</si>
  <si>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</si>
  <si>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</si>
  <si>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</si>
  <si>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</si>
  <si>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</si>
  <si>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</si>
  <si>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</si>
  <si>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</si>
  <si>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</si>
  <si>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</si>
  <si>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</si>
  <si>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</si>
  <si>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</si>
  <si>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</si>
  <si>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</si>
  <si>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</si>
  <si>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</si>
  <si>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</si>
  <si>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</si>
  <si>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</si>
  <si>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</si>
  <si>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</si>
  <si>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</si>
  <si>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</si>
  <si>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</si>
  <si>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</si>
  <si>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</si>
  <si>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</si>
  <si>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</si>
  <si>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</si>
  <si>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</si>
  <si>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</si>
  <si>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 Christchurch and Poole</t>
  </si>
  <si>
    <t>Bristol, City of</t>
  </si>
  <si>
    <t>Cornwall</t>
  </si>
  <si>
    <t>Devon</t>
  </si>
  <si>
    <t>Dorset</t>
  </si>
  <si>
    <t>Gloucestershire</t>
  </si>
  <si>
    <t>North Somerset</t>
  </si>
  <si>
    <t>Plymouth</t>
  </si>
  <si>
    <t>Somerset</t>
  </si>
  <si>
    <t>South Gloucestershire</t>
  </si>
  <si>
    <t>Swindon</t>
  </si>
  <si>
    <t>Torbay</t>
  </si>
  <si>
    <t>Wiltshire</t>
  </si>
  <si>
    <t xml:space="preserve">WEST MIDLANDS </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</si>
  <si>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</si>
  <si>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</si>
  <si>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</si>
  <si>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</si>
  <si>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</si>
  <si>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</si>
  <si>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</si>
  <si>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</si>
  <si>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</si>
  <si>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</si>
  <si>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</si>
  <si>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</si>
  <si>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</si>
  <si>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</si>
  <si>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</si>
  <si>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</si>
  <si>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</si>
  <si>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</si>
  <si>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</si>
  <si>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</si>
  <si>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</si>
  <si>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</si>
  <si>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</si>
  <si>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</si>
  <si>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</si>
  <si>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</si>
  <si>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</si>
  <si>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</si>
  <si>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</si>
  <si>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</si>
  <si>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High Needs Block of the DSG – financial year 2022 to 2023 additional allocations to local authorities (LAs), per-head of 2-18 population</t>
  </si>
  <si>
    <t xml:space="preserve">This table contains the per-head of 2-18 population funding levels from the 2022-23 provisional allocations, and with the additional allocations </t>
  </si>
  <si>
    <t>These columns set out the per-head of 2-18 population funding calculations</t>
  </si>
  <si>
    <t xml:space="preserve">Additional high needs funding allocated following spending review 2021
[A]
</t>
  </si>
  <si>
    <t xml:space="preserve">Mid-2022 2-18 ONS population projection [f]†
[B]
</t>
  </si>
  <si>
    <t xml:space="preserve">2021-22 baseline per head (based on mid-2021 age 2-18 ONS population projection) [at]†
[C]
</t>
  </si>
  <si>
    <t xml:space="preserve">2022-23 per head rate after calculation of gains up to 11% [bi]†
[D]
</t>
  </si>
  <si>
    <t xml:space="preserve">2022-23 per head rate after calculation of gains up to 11% plus additional allocation
[E]=[D]+[A]/[B]
</t>
  </si>
  <si>
    <t xml:space="preserve">Original 2022-23 percentage change in elements included in the funding floor and gains calculation (per head of 2-18 population) [bk]†
[F]
</t>
  </si>
  <si>
    <t xml:space="preserve">Updated 2022-23 percentage change in elements included in the funding floor and gains calculation (per head of 2-18 population) 
[G]=100*([E]/[C]-1)
</t>
  </si>
  <si>
    <r>
      <rPr>
        <b/>
        <sz val="12"/>
        <rFont val="Arial"/>
        <family val="2"/>
      </rPr>
      <t>- 2022 to 2023 Per Head % Increases</t>
    </r>
    <r>
      <rPr>
        <sz val="12"/>
        <rFont val="Arial"/>
        <family val="2"/>
      </rPr>
      <t>: Details of the additional allocations, including per head funding rates and changes in per head funding rates</t>
    </r>
  </si>
  <si>
    <r>
      <rPr>
        <b/>
        <sz val="12"/>
        <rFont val="Arial"/>
        <family val="2"/>
      </rPr>
      <t>- 2022 to 2023 Additional Allocations</t>
    </r>
    <r>
      <rPr>
        <sz val="12"/>
        <rFont val="Arial"/>
        <family val="2"/>
      </rPr>
      <t>: Summary of the additional allocations for each local authority</t>
    </r>
  </si>
  <si>
    <t>These allocations are on top of the DSG high needs block allocations shown in the DSG published allocations 2022 to 2023 above, but are subject to the same DSG conditions of grant. This extra funding recognises the</t>
  </si>
  <si>
    <t>This is the amount that was allocated through the high needs NFF for the historic spend factor, other proxy factors and funding floor factor. 
This figure is taken from column labelled [ba] of the 2022 to 2023 step-by-step allocations sheet in the impact of the high needs NFF 2022 to 2023 spreadsheet, linked to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</si>
</sst>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
    <numFmt numFmtId="165" formatCode="0.0%"/>
    <numFmt numFmtId="166" formatCode="_(* #,##0.00_);_(* \(#,##0.00\);_(* &quot;-&quot;??_);_(@_)"/>
    <numFmt numFmtId="167" formatCode="&quot;£&quot;#,##0.00"/>
    <numFmt numFmtId="168" formatCode="_-* #,##0_-;\-* #,##0_-;_-* &quot;-&quot;??_-;_-@_-"/>
    <numFmt numFmtId="169" formatCode="_(&quot;£&quot;* #,##0.00_);_(&quot;£&quot;* \(#,##0.00\);_(&quot;£&quot;* &quot;-&quot;??_);_(@_)"/>
    <numFmt numFmtId="171" formatCode="&quot;£&quot;#,##0.000000000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20"/>
      <color theme="1"/>
      <name val="Arial"/>
      <family val="2"/>
    </font>
    <font>
      <u/>
      <sz val="11"/>
      <color rgb="FF0000FF"/>
      <name val="Calibri"/>
      <family val="2"/>
    </font>
    <font>
      <b/>
      <sz val="12"/>
      <color theme="1"/>
      <name val="Arial"/>
      <family val="2"/>
    </font>
    <font>
      <sz val="12"/>
      <name val="Arial"/>
      <family val="2"/>
    </font>
    <font>
      <b/>
      <sz val="12"/>
      <name val="Arial"/>
      <family val="2"/>
    </font>
    <font>
      <sz val="11"/>
      <color rgb="FF000000"/>
      <name val="Calibri"/>
      <family val="2"/>
    </font>
    <font>
      <sz val="12"/>
      <color rgb="FF000000"/>
      <name val="Arial"/>
      <family val="2"/>
    </font>
    <font>
      <b/>
      <sz val="20"/>
      <color rgb="FF000000"/>
      <name val="Arial"/>
      <family val="2"/>
    </font>
    <font>
      <sz val="12"/>
      <color rgb="FFFF0000"/>
      <name val="Arial"/>
      <family val="2"/>
    </font>
    <font>
      <b/>
      <sz val="12"/>
      <color rgb="FF000000"/>
      <name val="Arial"/>
      <family val="2"/>
    </font>
    <font>
      <sz val="12"/>
      <color theme="0"/>
      <name val="Arial"/>
      <family val="2"/>
    </font>
    <font>
      <b/>
      <sz val="20"/>
      <name val="Arial"/>
      <family val="2"/>
    </font>
    <font>
      <b/>
      <sz val="12"/>
      <color theme="0"/>
      <name val="Arial"/>
      <family val="2"/>
    </font>
    <font>
      <sz val="20"/>
      <color theme="1"/>
      <name val="Arial"/>
      <family val="2"/>
    </font>
    <font>
      <sz val="10"/>
      <color theme="1"/>
      <name val="Arial"/>
      <family val="2"/>
    </font>
    <font>
      <sz val="16"/>
      <name val="Arial"/>
      <family val="2"/>
    </font>
    <font>
      <sz val="10"/>
      <name val="Arial"/>
      <family val="2"/>
    </font>
    <font>
      <b/>
      <sz val="18"/>
      <color theme="1"/>
      <name val="Arial"/>
      <family val="2"/>
    </font>
    <font>
      <i/>
      <sz val="16"/>
      <name val="Arial"/>
      <family val="2"/>
    </font>
    <font>
      <u/>
      <sz val="16"/>
      <name val="Arial"/>
      <family val="2"/>
    </font>
    <font>
      <u/>
      <sz val="12"/>
      <color theme="10"/>
      <name val="Arial"/>
      <family val="2"/>
    </font>
    <font>
      <sz val="11"/>
      <color theme="1"/>
      <name val="Arial"/>
      <family val="2"/>
    </font>
    <font>
      <sz val="11"/>
      <name val="Arial"/>
      <family val="2"/>
    </font>
    <font>
      <b/>
      <sz val="11"/>
      <color theme="1"/>
      <name val="Arial"/>
      <family val="2"/>
    </font>
    <font>
      <sz val="11"/>
      <color theme="0"/>
      <name val="Arial"/>
      <family val="2"/>
    </font>
    <font>
      <sz val="11"/>
      <color theme="1"/>
      <name val="Arial"/>
      <family val="2"/>
    </font>
    <font>
      <sz val="12"/>
      <color theme="1"/>
      <name val="Arial"/>
      <family val="2"/>
    </font>
    <font>
      <b/>
      <u/>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top style="medium">
        <color indexed="64"/>
      </top>
      <bottom/>
      <diagonal/>
    </border>
  </borders>
  <cellStyleXfs count="1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9" fillId="0" borderId="0"/>
    <xf numFmtId="0" fontId="3" fillId="0" borderId="0"/>
    <xf numFmtId="166" fontId="1" fillId="0" borderId="0" applyFont="0" applyFill="0" applyBorder="0" applyAlignment="0" applyProtection="0"/>
    <xf numFmtId="169" fontId="1" fillId="0" borderId="0" applyFont="0" applyFill="0" applyBorder="0" applyAlignment="0" applyProtection="0"/>
    <xf numFmtId="0" fontId="1" fillId="0" borderId="0"/>
    <xf numFmtId="0" fontId="18" fillId="0" borderId="0"/>
    <xf numFmtId="0" fontId="20" fillId="0" borderId="0"/>
  </cellStyleXfs>
  <cellXfs count="132">
    <xf numFmtId="0" fontId="0" fillId="0" borderId="0" xfId="0"/>
    <xf numFmtId="0" fontId="10" fillId="0" borderId="0" xfId="4" applyFont="1"/>
    <xf numFmtId="0" fontId="15" fillId="0" borderId="0" xfId="0" applyFont="1" applyAlignment="1">
      <alignment horizontal="left" vertical="center"/>
    </xf>
    <xf numFmtId="0" fontId="17" fillId="0" borderId="0" xfId="0" applyFont="1"/>
    <xf numFmtId="0" fontId="4" fillId="0" borderId="0" xfId="0" applyFont="1"/>
    <xf numFmtId="167" fontId="18" fillId="0" borderId="0" xfId="0" applyNumberFormat="1" applyFont="1"/>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wrapText="1"/>
    </xf>
    <xf numFmtId="0" fontId="14" fillId="0" borderId="0" xfId="0" applyFont="1"/>
    <xf numFmtId="0" fontId="3" fillId="0" borderId="9" xfId="0" applyFont="1" applyBorder="1"/>
    <xf numFmtId="3" fontId="3" fillId="0" borderId="9" xfId="0" applyNumberFormat="1" applyFont="1" applyBorder="1"/>
    <xf numFmtId="3" fontId="3" fillId="0" borderId="6" xfId="0" applyNumberFormat="1" applyFont="1" applyBorder="1"/>
    <xf numFmtId="0" fontId="3" fillId="0" borderId="11" xfId="0" applyFont="1" applyBorder="1"/>
    <xf numFmtId="0" fontId="3" fillId="0" borderId="12" xfId="0" applyFont="1" applyBorder="1" applyAlignment="1">
      <alignment horizontal="center"/>
    </xf>
    <xf numFmtId="0" fontId="3" fillId="0" borderId="13" xfId="0" applyFont="1" applyBorder="1"/>
    <xf numFmtId="3" fontId="3" fillId="0" borderId="11" xfId="0" applyNumberFormat="1" applyFont="1" applyBorder="1"/>
    <xf numFmtId="0" fontId="3" fillId="0" borderId="6" xfId="0" applyFont="1" applyBorder="1"/>
    <xf numFmtId="0" fontId="3" fillId="0" borderId="7" xfId="0" applyFont="1" applyBorder="1"/>
    <xf numFmtId="0" fontId="3" fillId="0" borderId="7" xfId="0" applyFont="1" applyBorder="1" applyAlignment="1">
      <alignment horizontal="center"/>
    </xf>
    <xf numFmtId="164" fontId="3" fillId="0" borderId="7" xfId="0" applyNumberFormat="1" applyFont="1" applyBorder="1"/>
    <xf numFmtId="0" fontId="3" fillId="0" borderId="0" xfId="0" applyFont="1" applyBorder="1" applyAlignment="1">
      <alignment horizontal="center"/>
    </xf>
    <xf numFmtId="164" fontId="3" fillId="0" borderId="0" xfId="0" applyNumberFormat="1" applyFont="1" applyBorder="1"/>
    <xf numFmtId="0" fontId="7" fillId="0" borderId="0" xfId="0" applyFont="1" applyAlignment="1">
      <alignment vertical="center" wrapText="1"/>
    </xf>
    <xf numFmtId="0" fontId="3" fillId="0" borderId="0" xfId="0" applyFont="1" applyBorder="1"/>
    <xf numFmtId="0" fontId="17" fillId="0" borderId="0" xfId="0" applyFont="1" applyAlignment="1">
      <alignment horizontal="centerContinuous" wrapText="1"/>
    </xf>
    <xf numFmtId="167" fontId="21" fillId="0" borderId="0" xfId="0" applyNumberFormat="1" applyFont="1"/>
    <xf numFmtId="164" fontId="3" fillId="0" borderId="14" xfId="0" applyNumberFormat="1" applyFont="1" applyBorder="1"/>
    <xf numFmtId="164" fontId="3" fillId="0" borderId="16" xfId="0" applyNumberFormat="1" applyFont="1" applyBorder="1"/>
    <xf numFmtId="164" fontId="3" fillId="0" borderId="15" xfId="0" applyNumberFormat="1" applyFont="1" applyBorder="1"/>
    <xf numFmtId="164" fontId="3" fillId="0" borderId="6" xfId="0" applyNumberFormat="1" applyFont="1" applyBorder="1"/>
    <xf numFmtId="164" fontId="3" fillId="0" borderId="9" xfId="0" applyNumberFormat="1" applyFont="1" applyBorder="1"/>
    <xf numFmtId="164" fontId="3" fillId="0" borderId="11" xfId="0" applyNumberFormat="1" applyFont="1" applyBorder="1"/>
    <xf numFmtId="164" fontId="3" fillId="0" borderId="12" xfId="0" applyNumberFormat="1" applyFont="1" applyBorder="1"/>
    <xf numFmtId="0" fontId="13" fillId="0" borderId="1"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4" xfId="0" applyFont="1" applyFill="1" applyBorder="1" applyAlignment="1">
      <alignment horizontal="centerContinuous" vertical="center"/>
    </xf>
    <xf numFmtId="0" fontId="8" fillId="0" borderId="1" xfId="0" applyFont="1" applyFill="1" applyBorder="1" applyAlignment="1">
      <alignment horizontal="centerContinuous" vertical="center"/>
    </xf>
    <xf numFmtId="0" fontId="8" fillId="0" borderId="2" xfId="0" applyFont="1" applyFill="1" applyBorder="1" applyAlignment="1">
      <alignment horizontal="centerContinuous" vertical="center" wrapText="1"/>
    </xf>
    <xf numFmtId="0" fontId="13" fillId="0" borderId="4" xfId="0" applyFont="1" applyFill="1" applyBorder="1" applyAlignment="1">
      <alignment horizontal="centerContinuous" vertical="center" wrapText="1"/>
    </xf>
    <xf numFmtId="0" fontId="6" fillId="0" borderId="11"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1" xfId="0" quotePrefix="1" applyFont="1" applyFill="1" applyBorder="1" applyAlignment="1" applyProtection="1">
      <alignment horizontal="centerContinuous" wrapText="1"/>
      <protection hidden="1"/>
    </xf>
    <xf numFmtId="0" fontId="8" fillId="0" borderId="15" xfId="0" applyFont="1" applyFill="1" applyBorder="1" applyAlignment="1">
      <alignment horizontal="center" wrapText="1"/>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6" fillId="0" borderId="1" xfId="0" applyFont="1" applyFill="1" applyBorder="1" applyAlignment="1">
      <alignment horizontal="left" vertical="center" wrapText="1"/>
    </xf>
    <xf numFmtId="2" fontId="16"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64" fontId="6" fillId="0" borderId="14" xfId="7" applyNumberFormat="1" applyFont="1" applyFill="1" applyBorder="1" applyAlignment="1">
      <alignment wrapText="1"/>
    </xf>
    <xf numFmtId="165" fontId="8" fillId="0" borderId="8" xfId="1" applyNumberFormat="1" applyFont="1" applyFill="1" applyBorder="1"/>
    <xf numFmtId="165" fontId="6" fillId="0" borderId="14" xfId="1" applyNumberFormat="1" applyFont="1" applyFill="1" applyBorder="1"/>
    <xf numFmtId="165" fontId="8" fillId="0" borderId="10" xfId="1" applyNumberFormat="1" applyFont="1" applyFill="1" applyBorder="1"/>
    <xf numFmtId="165" fontId="6" fillId="0" borderId="16" xfId="1" applyNumberFormat="1" applyFont="1" applyFill="1" applyBorder="1"/>
    <xf numFmtId="10" fontId="8" fillId="0" borderId="13" xfId="1" applyNumberFormat="1" applyFont="1" applyFill="1" applyBorder="1"/>
    <xf numFmtId="10" fontId="6" fillId="0" borderId="15" xfId="1" applyNumberFormat="1" applyFont="1" applyFill="1" applyBorder="1"/>
    <xf numFmtId="0" fontId="8" fillId="0" borderId="2" xfId="0" applyFont="1" applyFill="1" applyBorder="1" applyAlignment="1">
      <alignment horizontal="centerContinuous" vertical="center"/>
    </xf>
    <xf numFmtId="0" fontId="8" fillId="0" borderId="1" xfId="0" applyFont="1" applyFill="1" applyBorder="1" applyAlignment="1">
      <alignment vertical="center"/>
    </xf>
    <xf numFmtId="0" fontId="8" fillId="0" borderId="11" xfId="0"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quotePrefix="1" applyFont="1" applyFill="1" applyBorder="1" applyAlignment="1" applyProtection="1">
      <alignment horizontal="centerContinuous" vertical="center" wrapText="1"/>
      <protection hidden="1"/>
    </xf>
    <xf numFmtId="0" fontId="8" fillId="0" borderId="1" xfId="0" applyFont="1" applyFill="1" applyBorder="1" applyAlignment="1">
      <alignment horizontal="left" vertical="center" wrapText="1"/>
    </xf>
    <xf numFmtId="2" fontId="8"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0" borderId="7" xfId="0" applyNumberFormat="1" applyFont="1" applyFill="1" applyBorder="1" applyAlignment="1">
      <alignment horizontal="right" vertical="center" wrapText="1"/>
    </xf>
    <xf numFmtId="164" fontId="7" fillId="0" borderId="16" xfId="6" applyNumberFormat="1" applyFont="1" applyFill="1" applyBorder="1" applyAlignment="1">
      <alignment horizontal="right" vertical="center" wrapText="1"/>
    </xf>
    <xf numFmtId="0" fontId="8" fillId="0" borderId="4" xfId="0" applyFont="1" applyFill="1" applyBorder="1" applyAlignment="1">
      <alignment horizontal="centerContinuous" vertical="center" wrapText="1"/>
    </xf>
    <xf numFmtId="0" fontId="10" fillId="0" borderId="6" xfId="4" applyFont="1" applyFill="1" applyBorder="1"/>
    <xf numFmtId="0" fontId="10" fillId="0" borderId="7" xfId="4" applyFont="1" applyFill="1" applyBorder="1"/>
    <xf numFmtId="0" fontId="10" fillId="0" borderId="9" xfId="4" applyFont="1" applyFill="1" applyBorder="1"/>
    <xf numFmtId="0" fontId="10" fillId="0" borderId="0" xfId="4" applyFont="1" applyFill="1" applyBorder="1"/>
    <xf numFmtId="0" fontId="10" fillId="0" borderId="0" xfId="4" applyFont="1" applyFill="1"/>
    <xf numFmtId="171" fontId="10" fillId="0" borderId="0" xfId="4" applyNumberFormat="1" applyFont="1" applyFill="1"/>
    <xf numFmtId="0" fontId="7" fillId="0" borderId="1" xfId="4" applyFont="1" applyFill="1" applyBorder="1" applyAlignment="1">
      <alignment horizontal="centerContinuous" vertical="center" wrapText="1"/>
    </xf>
    <xf numFmtId="0" fontId="19" fillId="0" borderId="0" xfId="0" applyFont="1" applyAlignment="1">
      <alignment horizontal="left"/>
    </xf>
    <xf numFmtId="167" fontId="21" fillId="0" borderId="0" xfId="0" applyNumberFormat="1" applyFont="1" applyAlignment="1"/>
    <xf numFmtId="0" fontId="4" fillId="0" borderId="0" xfId="0" applyFont="1" applyAlignment="1"/>
    <xf numFmtId="0" fontId="24" fillId="2" borderId="0" xfId="2" applyFont="1" applyFill="1" applyBorder="1"/>
    <xf numFmtId="0" fontId="25" fillId="0" borderId="0" xfId="0" applyFont="1"/>
    <xf numFmtId="0" fontId="25" fillId="0" borderId="0" xfId="0" applyFont="1" applyAlignment="1"/>
    <xf numFmtId="0" fontId="25" fillId="0" borderId="0" xfId="0" applyFont="1" applyAlignment="1">
      <alignment horizontal="center"/>
    </xf>
    <xf numFmtId="164" fontId="25" fillId="0" borderId="0" xfId="0" applyNumberFormat="1" applyFont="1"/>
    <xf numFmtId="0" fontId="25" fillId="0" borderId="0" xfId="1" applyNumberFormat="1" applyFont="1"/>
    <xf numFmtId="0" fontId="26" fillId="0" borderId="0" xfId="0" applyFont="1"/>
    <xf numFmtId="0" fontId="27" fillId="0" borderId="0" xfId="0" applyFont="1" applyAlignment="1">
      <alignment horizontal="center" wrapText="1"/>
    </xf>
    <xf numFmtId="10" fontId="10" fillId="0" borderId="5" xfId="1" applyNumberFormat="1" applyFont="1" applyFill="1" applyBorder="1" applyAlignment="1">
      <alignment horizontal="center" vertical="center"/>
    </xf>
    <xf numFmtId="164" fontId="28" fillId="0" borderId="0" xfId="0" applyNumberFormat="1" applyFont="1"/>
    <xf numFmtId="168" fontId="7" fillId="0" borderId="1" xfId="6" applyNumberFormat="1" applyFont="1" applyFill="1" applyBorder="1" applyAlignment="1">
      <alignment horizontal="center" vertical="center" wrapText="1"/>
    </xf>
    <xf numFmtId="164" fontId="14" fillId="0" borderId="2" xfId="6" applyNumberFormat="1" applyFont="1" applyFill="1" applyBorder="1" applyAlignment="1">
      <alignment horizontal="center" vertical="center" wrapText="1"/>
    </xf>
    <xf numFmtId="164" fontId="14" fillId="0" borderId="4" xfId="6" applyNumberFormat="1" applyFont="1" applyFill="1" applyBorder="1" applyAlignment="1">
      <alignment horizontal="center" vertical="center" wrapText="1"/>
    </xf>
    <xf numFmtId="0" fontId="29" fillId="2" borderId="0" xfId="0" applyFont="1" applyFill="1"/>
    <xf numFmtId="0" fontId="30" fillId="2" borderId="0" xfId="0" applyFont="1" applyFill="1"/>
    <xf numFmtId="0" fontId="30" fillId="2" borderId="0" xfId="0" applyFont="1" applyFill="1" applyAlignment="1">
      <alignment vertical="top"/>
    </xf>
    <xf numFmtId="0" fontId="31" fillId="2" borderId="0" xfId="0" applyFont="1" applyFill="1"/>
    <xf numFmtId="164" fontId="3" fillId="0" borderId="8" xfId="0" applyNumberFormat="1" applyFont="1" applyBorder="1"/>
    <xf numFmtId="164" fontId="3" fillId="0" borderId="10" xfId="0" applyNumberFormat="1" applyFont="1" applyBorder="1"/>
    <xf numFmtId="164" fontId="3" fillId="0" borderId="13" xfId="0" applyNumberFormat="1" applyFont="1" applyBorder="1"/>
    <xf numFmtId="164" fontId="7" fillId="0" borderId="0" xfId="6" applyNumberFormat="1" applyFont="1" applyFill="1" applyBorder="1" applyAlignment="1">
      <alignment horizontal="right" vertical="center" wrapText="1"/>
    </xf>
    <xf numFmtId="0" fontId="3" fillId="0" borderId="0" xfId="0" applyFont="1"/>
    <xf numFmtId="0" fontId="3" fillId="2" borderId="0" xfId="0" applyFont="1" applyFill="1"/>
    <xf numFmtId="0" fontId="10" fillId="0" borderId="9" xfId="4" applyFont="1" applyFill="1" applyBorder="1" applyAlignment="1">
      <alignment vertical="top"/>
    </xf>
    <xf numFmtId="0" fontId="10" fillId="0" borderId="0" xfId="4" applyFont="1" applyFill="1" applyBorder="1" applyAlignment="1">
      <alignment vertical="top"/>
    </xf>
    <xf numFmtId="0" fontId="25" fillId="0" borderId="0" xfId="0" applyFont="1" applyAlignment="1">
      <alignment vertical="top"/>
    </xf>
    <xf numFmtId="164" fontId="10" fillId="0" borderId="12" xfId="4" applyNumberFormat="1" applyFont="1" applyFill="1" applyBorder="1" applyAlignment="1">
      <alignment vertical="top"/>
    </xf>
    <xf numFmtId="0" fontId="12" fillId="0" borderId="0" xfId="4" applyFont="1" applyAlignment="1">
      <alignment vertical="top"/>
    </xf>
    <xf numFmtId="0" fontId="4" fillId="2" borderId="0" xfId="0" applyFont="1" applyFill="1" applyAlignment="1">
      <alignment horizontal="left" vertical="center"/>
    </xf>
    <xf numFmtId="0" fontId="3" fillId="2" borderId="0" xfId="0" applyFont="1" applyFill="1" applyAlignment="1">
      <alignment wrapText="1"/>
    </xf>
    <xf numFmtId="0" fontId="10" fillId="3" borderId="0" xfId="0" applyFont="1" applyFill="1" applyAlignment="1">
      <alignment horizontal="right"/>
    </xf>
    <xf numFmtId="0" fontId="3" fillId="2" borderId="0" xfId="0" applyFont="1" applyFill="1" applyAlignment="1">
      <alignment horizontal="right" vertical="top"/>
    </xf>
    <xf numFmtId="0" fontId="24" fillId="3" borderId="0" xfId="2" applyFont="1" applyFill="1"/>
    <xf numFmtId="0" fontId="3" fillId="2" borderId="0" xfId="0" applyFont="1" applyFill="1" applyAlignment="1">
      <alignment vertical="top" wrapText="1"/>
    </xf>
    <xf numFmtId="0" fontId="3" fillId="2" borderId="0" xfId="0" applyFont="1" applyFill="1" applyAlignment="1">
      <alignment vertical="top"/>
    </xf>
    <xf numFmtId="0" fontId="10" fillId="3" borderId="0" xfId="0" applyFont="1" applyFill="1" applyAlignment="1">
      <alignment horizontal="left"/>
    </xf>
    <xf numFmtId="0" fontId="3" fillId="2" borderId="0" xfId="0" quotePrefix="1" applyFont="1" applyFill="1" applyAlignment="1">
      <alignment vertical="top"/>
    </xf>
    <xf numFmtId="0" fontId="7" fillId="2" borderId="0" xfId="0" quotePrefix="1" applyFont="1" applyFill="1" applyAlignment="1">
      <alignment vertical="top"/>
    </xf>
    <xf numFmtId="0" fontId="7" fillId="2" borderId="0" xfId="0" applyFont="1" applyFill="1" applyAlignment="1">
      <alignment vertical="top"/>
    </xf>
    <xf numFmtId="0" fontId="25" fillId="2" borderId="0" xfId="0" applyFont="1" applyFill="1"/>
    <xf numFmtId="0" fontId="24" fillId="0" borderId="9" xfId="2" applyFont="1" applyFill="1" applyBorder="1" applyAlignment="1">
      <alignment vertical="top"/>
    </xf>
    <xf numFmtId="0" fontId="10" fillId="0" borderId="11" xfId="4" applyFont="1" applyFill="1" applyBorder="1" applyAlignment="1">
      <alignment vertical="top"/>
    </xf>
    <xf numFmtId="0" fontId="13" fillId="0" borderId="5" xfId="4" applyFont="1" applyFill="1" applyBorder="1" applyAlignment="1">
      <alignment horizontal="centerContinuous" vertical="center"/>
    </xf>
    <xf numFmtId="164" fontId="10" fillId="0" borderId="3" xfId="4" applyNumberFormat="1" applyFont="1" applyFill="1" applyBorder="1" applyAlignment="1">
      <alignment horizontal="center" vertical="center"/>
    </xf>
    <xf numFmtId="0" fontId="7" fillId="0" borderId="5" xfId="4" applyFont="1" applyFill="1" applyBorder="1" applyAlignment="1">
      <alignment horizontal="centerContinuous" vertical="center"/>
    </xf>
    <xf numFmtId="164" fontId="10" fillId="0" borderId="17" xfId="4" applyNumberFormat="1" applyFont="1" applyFill="1" applyBorder="1" applyAlignment="1">
      <alignment horizontal="center" vertical="center"/>
    </xf>
    <xf numFmtId="0" fontId="7" fillId="0" borderId="5" xfId="4" applyFont="1" applyFill="1" applyBorder="1" applyAlignment="1">
      <alignment horizontal="centerContinuous" vertical="center" wrapText="1"/>
    </xf>
    <xf numFmtId="0" fontId="10" fillId="0" borderId="8" xfId="4" applyFont="1" applyFill="1" applyBorder="1"/>
    <xf numFmtId="0" fontId="10" fillId="0" borderId="10" xfId="4" applyFont="1" applyFill="1" applyBorder="1" applyAlignment="1">
      <alignment vertical="top"/>
    </xf>
    <xf numFmtId="0" fontId="10" fillId="0" borderId="10" xfId="4" applyFont="1" applyFill="1" applyBorder="1"/>
    <xf numFmtId="0" fontId="10" fillId="0" borderId="13" xfId="4" applyFont="1" applyFill="1" applyBorder="1" applyAlignment="1">
      <alignment vertical="top"/>
    </xf>
    <xf numFmtId="0" fontId="11" fillId="0" borderId="0" xfId="4" applyFont="1" applyBorder="1" applyAlignment="1">
      <alignment vertical="top"/>
    </xf>
    <xf numFmtId="0" fontId="10" fillId="0" borderId="0" xfId="4" applyFont="1" applyBorder="1" applyAlignment="1">
      <alignment vertical="top"/>
    </xf>
  </cellXfs>
  <cellStyles count="11">
    <cellStyle name="%" xfId="10" xr:uid="{7C18BFE9-9CDD-4433-BBE4-7BACE368979C}"/>
    <cellStyle name="Comma 13" xfId="6" xr:uid="{19C39E09-2E81-4507-B805-94BE48B1AC91}"/>
    <cellStyle name="Currency 5 2" xfId="7" xr:uid="{906E4D61-473F-4074-B1B5-9008403143A2}"/>
    <cellStyle name="Hyperlink" xfId="2" builtinId="8"/>
    <cellStyle name="Hyperlink 8" xfId="3" xr:uid="{8943214A-96FD-4699-941A-34C951EAF43F}"/>
    <cellStyle name="Normal" xfId="0" builtinId="0"/>
    <cellStyle name="Normal 11 2 10" xfId="5" xr:uid="{39691490-F707-48BD-9070-28B55A1F00B8}"/>
    <cellStyle name="Normal 2" xfId="8" xr:uid="{BEC41FE4-F1AD-4B1F-AF23-23A1E49D8279}"/>
    <cellStyle name="Normal 4" xfId="9" xr:uid="{2E364135-EEFC-4183-B17E-F3F349223D0B}"/>
    <cellStyle name="Normal 58 2" xfId="4" xr:uid="{B84AA9BB-9931-43FB-9303-E588AB0A6E94}"/>
    <cellStyle name="Percent" xfId="1" builtinId="5"/>
  </cellStyles>
  <dxfs count="0"/>
  <tableStyles count="0" defaultTableStyle="TableStyleMedium2" defaultPivotStyle="PivotStyleLight16"/>
  <colors>
    <mruColors>
      <color rgb="FF4472C4"/>
      <color rgb="FF5B9BD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17</xdr:row>
      <xdr:rowOff>35953</xdr:rowOff>
    </xdr:from>
    <xdr:ext cx="2503177" cy="1401179"/>
    <xdr:pic>
      <xdr:nvPicPr>
        <xdr:cNvPr id="4" name="Picture 1" descr="DfE logo">
          <a:extLst>
            <a:ext uri="{FF2B5EF4-FFF2-40B4-BE49-F238E27FC236}">
              <a16:creationId xmlns:a16="http://schemas.microsoft.com/office/drawing/2014/main" id="{1382AED1-C739-4957-B39C-C251521D90B3}"/>
            </a:ext>
          </a:extLst>
        </xdr:cNvPr>
        <xdr:cNvPicPr>
          <a:picLocks noChangeAspect="1"/>
        </xdr:cNvPicPr>
      </xdr:nvPicPr>
      <xdr:blipFill>
        <a:blip xmlns:r="http://schemas.openxmlformats.org/officeDocument/2006/relationships" r:embed="rId1"/>
        <a:stretch>
          <a:fillRect/>
        </a:stretch>
      </xdr:blipFill>
      <xdr:spPr>
        <a:xfrm>
          <a:off x="171450" y="4074553"/>
          <a:ext cx="2503177" cy="140117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contact-df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1015431/Impact_of_the_high_needs_NFF_2022-23.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1015431/Impact_of_the_high_needs_NFF_2022-23.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1015431/Impact_of_the_high_needs_NFF_2022-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B5FF-C105-4B06-AF9B-D11D6A13CAAD}">
  <dimension ref="A1:C16"/>
  <sheetViews>
    <sheetView zoomScaleNormal="100" workbookViewId="0"/>
  </sheetViews>
  <sheetFormatPr defaultColWidth="9.140625" defaultRowHeight="14.25" x14ac:dyDescent="0.2"/>
  <cols>
    <col min="1" max="1" width="4.85546875" style="92" customWidth="1"/>
    <col min="2" max="2" width="17.42578125" style="92" customWidth="1"/>
    <col min="3" max="3" width="162.85546875" style="92" customWidth="1"/>
    <col min="4" max="16384" width="9.140625" style="92"/>
  </cols>
  <sheetData>
    <row r="1" spans="1:3" s="93" customFormat="1" ht="26.25" x14ac:dyDescent="0.2">
      <c r="A1" s="107" t="s">
        <v>0</v>
      </c>
      <c r="B1" s="101"/>
      <c r="C1" s="101"/>
    </row>
    <row r="2" spans="1:3" s="93" customFormat="1" ht="26.25" x14ac:dyDescent="0.2">
      <c r="A2" s="107" t="s">
        <v>1</v>
      </c>
      <c r="B2" s="107"/>
      <c r="C2" s="101"/>
    </row>
    <row r="3" spans="1:3" s="93" customFormat="1" ht="26.45" customHeight="1" x14ac:dyDescent="0.25">
      <c r="A3" s="95" t="s">
        <v>2</v>
      </c>
      <c r="B3" s="108"/>
      <c r="C3" s="101"/>
    </row>
    <row r="4" spans="1:3" s="93" customFormat="1" ht="15" x14ac:dyDescent="0.2">
      <c r="A4" s="109" t="s">
        <v>3</v>
      </c>
      <c r="B4" s="101" t="s">
        <v>4</v>
      </c>
      <c r="C4" s="101"/>
    </row>
    <row r="5" spans="1:3" s="93" customFormat="1" ht="15" x14ac:dyDescent="0.2">
      <c r="A5" s="109" t="s">
        <v>3</v>
      </c>
      <c r="B5" s="101" t="s">
        <v>5</v>
      </c>
      <c r="C5" s="108"/>
    </row>
    <row r="6" spans="1:3" s="94" customFormat="1" ht="15" x14ac:dyDescent="0.2">
      <c r="A6" s="110"/>
      <c r="B6" s="111" t="s">
        <v>6</v>
      </c>
      <c r="C6" s="112"/>
    </row>
    <row r="7" spans="1:3" s="93" customFormat="1" ht="27" customHeight="1" x14ac:dyDescent="0.25">
      <c r="A7" s="95" t="s">
        <v>7</v>
      </c>
      <c r="B7" s="95"/>
      <c r="C7" s="101"/>
    </row>
    <row r="8" spans="1:3" s="94" customFormat="1" ht="15" x14ac:dyDescent="0.2">
      <c r="A8" s="113"/>
      <c r="B8" s="114" t="s">
        <v>8</v>
      </c>
      <c r="C8" s="113"/>
    </row>
    <row r="9" spans="1:3" s="94" customFormat="1" ht="15.75" x14ac:dyDescent="0.25">
      <c r="A9" s="113"/>
      <c r="B9" s="115" t="s">
        <v>9</v>
      </c>
      <c r="C9" s="113"/>
    </row>
    <row r="10" spans="1:3" s="94" customFormat="1" ht="15.75" x14ac:dyDescent="0.25">
      <c r="A10" s="113"/>
      <c r="B10" s="116" t="s">
        <v>211</v>
      </c>
      <c r="C10" s="117"/>
    </row>
    <row r="11" spans="1:3" s="94" customFormat="1" ht="30" customHeight="1" x14ac:dyDescent="0.25">
      <c r="A11" s="113"/>
      <c r="B11" s="116" t="s">
        <v>210</v>
      </c>
      <c r="C11" s="117"/>
    </row>
    <row r="12" spans="1:3" ht="15.75" x14ac:dyDescent="0.25">
      <c r="A12" s="95" t="s">
        <v>10</v>
      </c>
      <c r="B12" s="118"/>
      <c r="C12" s="118"/>
    </row>
    <row r="13" spans="1:3" ht="15" x14ac:dyDescent="0.2">
      <c r="A13" s="118"/>
      <c r="B13" s="100" t="s">
        <v>212</v>
      </c>
      <c r="C13" s="101"/>
    </row>
    <row r="14" spans="1:3" ht="15" x14ac:dyDescent="0.2">
      <c r="A14" s="118"/>
      <c r="B14" s="101" t="s">
        <v>11</v>
      </c>
      <c r="C14" s="101"/>
    </row>
    <row r="15" spans="1:3" ht="15" x14ac:dyDescent="0.2">
      <c r="A15" s="118"/>
      <c r="B15" s="101" t="s">
        <v>12</v>
      </c>
      <c r="C15" s="101"/>
    </row>
    <row r="16" spans="1:3" ht="15" x14ac:dyDescent="0.2">
      <c r="A16" s="118"/>
      <c r="B16" s="101" t="s">
        <v>13</v>
      </c>
      <c r="C16" s="101"/>
    </row>
  </sheetData>
  <hyperlinks>
    <hyperlink ref="B6" r:id="rId1" xr:uid="{7CFF0E37-2832-4E37-9765-477602E055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780D6-4493-4CDD-B262-B5F1C981F9F2}">
  <dimension ref="A1:D17"/>
  <sheetViews>
    <sheetView showGridLines="0" tabSelected="1" zoomScaleNormal="100" workbookViewId="0">
      <selection activeCell="C13" sqref="C13"/>
    </sheetView>
  </sheetViews>
  <sheetFormatPr defaultColWidth="11.28515625" defaultRowHeight="14.25" x14ac:dyDescent="0.2"/>
  <cols>
    <col min="1" max="1" width="45.140625" style="80" customWidth="1"/>
    <col min="2" max="2" width="26.42578125" style="80" customWidth="1"/>
    <col min="3" max="3" width="162.140625" style="80" customWidth="1"/>
    <col min="4" max="4" width="30.28515625" style="80" customWidth="1"/>
    <col min="5" max="5" width="24" style="80" customWidth="1"/>
    <col min="6" max="6" width="11.28515625" style="80" customWidth="1"/>
    <col min="7" max="7" width="16" style="80" bestFit="1" customWidth="1"/>
    <col min="8" max="16384" width="11.28515625" style="80"/>
  </cols>
  <sheetData>
    <row r="1" spans="1:4" s="104" customFormat="1" ht="39" customHeight="1" thickBot="1" x14ac:dyDescent="0.3">
      <c r="A1" s="130" t="s">
        <v>14</v>
      </c>
      <c r="B1" s="131"/>
      <c r="C1" s="131"/>
      <c r="D1" s="131"/>
    </row>
    <row r="2" spans="1:4" ht="26.25" customHeight="1" x14ac:dyDescent="0.2">
      <c r="A2" s="69" t="s">
        <v>15</v>
      </c>
      <c r="B2" s="70"/>
      <c r="C2" s="126"/>
    </row>
    <row r="3" spans="1:4" s="104" customFormat="1" ht="24.6" customHeight="1" x14ac:dyDescent="0.25">
      <c r="A3" s="102" t="s">
        <v>16</v>
      </c>
      <c r="B3" s="103"/>
      <c r="C3" s="127"/>
    </row>
    <row r="4" spans="1:4" ht="15" x14ac:dyDescent="0.2">
      <c r="A4" s="71" t="s">
        <v>17</v>
      </c>
      <c r="B4" s="72"/>
      <c r="C4" s="128"/>
    </row>
    <row r="5" spans="1:4" s="104" customFormat="1" ht="27.6" customHeight="1" x14ac:dyDescent="0.25">
      <c r="A5" s="102" t="s">
        <v>18</v>
      </c>
      <c r="B5" s="103"/>
      <c r="C5" s="127"/>
    </row>
    <row r="6" spans="1:4" ht="15" x14ac:dyDescent="0.2">
      <c r="A6" s="71" t="s">
        <v>19</v>
      </c>
      <c r="B6" s="72"/>
      <c r="C6" s="128"/>
    </row>
    <row r="7" spans="1:4" s="104" customFormat="1" ht="19.5" customHeight="1" x14ac:dyDescent="0.25">
      <c r="A7" s="119" t="s">
        <v>20</v>
      </c>
      <c r="B7" s="103"/>
      <c r="C7" s="127"/>
    </row>
    <row r="8" spans="1:4" s="104" customFormat="1" ht="23.45" customHeight="1" x14ac:dyDescent="0.25">
      <c r="A8" s="102" t="s">
        <v>21</v>
      </c>
      <c r="B8" s="103"/>
      <c r="C8" s="127"/>
    </row>
    <row r="9" spans="1:4" s="104" customFormat="1" ht="28.5" customHeight="1" thickBot="1" x14ac:dyDescent="0.3">
      <c r="A9" s="120" t="s">
        <v>22</v>
      </c>
      <c r="B9" s="105"/>
      <c r="C9" s="129"/>
      <c r="D9" s="106"/>
    </row>
    <row r="10" spans="1:4" ht="38.25" customHeight="1" thickBot="1" x14ac:dyDescent="0.25">
      <c r="A10" s="73"/>
      <c r="B10" s="74"/>
      <c r="C10" s="73"/>
      <c r="D10" s="1"/>
    </row>
    <row r="11" spans="1:4" ht="63.75" customHeight="1" thickBot="1" x14ac:dyDescent="0.25">
      <c r="A11" s="73"/>
      <c r="B11" s="73"/>
      <c r="C11" s="121" t="s">
        <v>23</v>
      </c>
      <c r="D11" s="1"/>
    </row>
    <row r="12" spans="1:4" ht="63.75" customHeight="1" thickBot="1" x14ac:dyDescent="0.25">
      <c r="A12" s="75" t="s">
        <v>24</v>
      </c>
      <c r="B12" s="122">
        <v>325000000</v>
      </c>
      <c r="C12" s="123" t="s">
        <v>25</v>
      </c>
      <c r="D12" s="1"/>
    </row>
    <row r="13" spans="1:4" ht="63.75" customHeight="1" thickBot="1" x14ac:dyDescent="0.25">
      <c r="A13" s="75" t="s">
        <v>26</v>
      </c>
      <c r="B13" s="124">
        <f>'2022 -23 Additional Allocations'!E8</f>
        <v>7879601501.0268097</v>
      </c>
      <c r="C13" s="125" t="s">
        <v>213</v>
      </c>
      <c r="D13" s="1"/>
    </row>
    <row r="14" spans="1:4" ht="63.75" customHeight="1" thickBot="1" x14ac:dyDescent="0.25">
      <c r="A14" s="75" t="s">
        <v>27</v>
      </c>
      <c r="B14" s="87">
        <f>Details!B12/B13</f>
        <v>4.1245740658033082E-2</v>
      </c>
      <c r="C14" s="123" t="s">
        <v>28</v>
      </c>
      <c r="D14" s="1"/>
    </row>
    <row r="15" spans="1:4" ht="63.75" customHeight="1" x14ac:dyDescent="0.2">
      <c r="A15" s="1"/>
      <c r="B15" s="1"/>
      <c r="C15" s="1"/>
      <c r="D15" s="1"/>
    </row>
    <row r="16" spans="1:4" ht="49.5" customHeight="1" x14ac:dyDescent="0.2">
      <c r="B16" s="83"/>
    </row>
    <row r="17" spans="2:2" ht="15" customHeight="1" x14ac:dyDescent="0.2">
      <c r="B17" s="88"/>
    </row>
  </sheetData>
  <hyperlinks>
    <hyperlink ref="A7" r:id="rId1" xr:uid="{64B40489-CFAD-4BDF-B9EB-778A8820835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7703B-9F98-453B-A47D-4F724B4EA8E2}">
  <dimension ref="A1:H161"/>
  <sheetViews>
    <sheetView showGridLines="0" zoomScaleNormal="100" workbookViewId="0">
      <selection activeCell="G15" sqref="G15"/>
    </sheetView>
  </sheetViews>
  <sheetFormatPr defaultColWidth="19" defaultRowHeight="14.25" x14ac:dyDescent="0.2"/>
  <cols>
    <col min="1" max="1" width="6.28515625" style="85" customWidth="1"/>
    <col min="2" max="2" width="39" style="80" customWidth="1"/>
    <col min="3" max="3" width="13.5703125" style="80" customWidth="1"/>
    <col min="4" max="4" width="36.28515625" style="80" customWidth="1"/>
    <col min="5" max="5" width="39.7109375" style="80" customWidth="1"/>
    <col min="6" max="6" width="33.42578125" style="80" customWidth="1"/>
    <col min="7" max="7" width="22.5703125" style="80" bestFit="1" customWidth="1"/>
    <col min="8" max="16384" width="19" style="80"/>
  </cols>
  <sheetData>
    <row r="1" spans="1:8" ht="26.25" x14ac:dyDescent="0.4">
      <c r="A1" s="2" t="s">
        <v>29</v>
      </c>
      <c r="C1" s="3"/>
      <c r="D1" s="3"/>
      <c r="E1" s="4"/>
    </row>
    <row r="2" spans="1:8" s="81" customFormat="1" ht="43.35" customHeight="1" x14ac:dyDescent="0.4">
      <c r="A2" s="76" t="s">
        <v>30</v>
      </c>
      <c r="C2" s="25"/>
      <c r="D2" s="25"/>
      <c r="E2" s="78"/>
    </row>
    <row r="3" spans="1:8" s="81" customFormat="1" ht="26.25" x14ac:dyDescent="0.4">
      <c r="A3" s="76" t="s">
        <v>31</v>
      </c>
      <c r="C3" s="25"/>
      <c r="D3" s="25"/>
      <c r="E3" s="78"/>
    </row>
    <row r="4" spans="1:8" ht="26.25" x14ac:dyDescent="0.4">
      <c r="A4" s="79" t="s">
        <v>20</v>
      </c>
      <c r="C4" s="25"/>
      <c r="D4" s="25"/>
      <c r="E4" s="4"/>
    </row>
    <row r="5" spans="1:8" s="82" customFormat="1" ht="27.6" customHeight="1" thickBot="1" x14ac:dyDescent="0.25">
      <c r="A5" s="103" t="s">
        <v>21</v>
      </c>
      <c r="C5" s="6"/>
      <c r="D5" s="6"/>
      <c r="E5" s="6"/>
      <c r="F5" s="6"/>
    </row>
    <row r="6" spans="1:8" ht="81" customHeight="1" thickBot="1" x14ac:dyDescent="0.25">
      <c r="A6" s="7"/>
      <c r="B6" s="37" t="s">
        <v>32</v>
      </c>
      <c r="C6" s="57"/>
      <c r="D6" s="57"/>
      <c r="E6" s="58" t="s">
        <v>33</v>
      </c>
      <c r="F6" s="68"/>
    </row>
    <row r="7" spans="1:8" ht="111" customHeight="1" thickBot="1" x14ac:dyDescent="0.25">
      <c r="A7" s="23"/>
      <c r="B7" s="59" t="s">
        <v>34</v>
      </c>
      <c r="C7" s="60" t="s">
        <v>35</v>
      </c>
      <c r="D7" s="61" t="s">
        <v>36</v>
      </c>
      <c r="E7" s="62" t="s">
        <v>37</v>
      </c>
      <c r="F7" s="62" t="s">
        <v>38</v>
      </c>
    </row>
    <row r="8" spans="1:8" ht="16.5" thickBot="1" x14ac:dyDescent="0.25">
      <c r="A8" s="8"/>
      <c r="B8" s="63" t="s">
        <v>39</v>
      </c>
      <c r="C8" s="64"/>
      <c r="D8" s="65"/>
      <c r="E8" s="66">
        <v>7879601501.0268097</v>
      </c>
      <c r="F8" s="67">
        <f>SUM(F9:F158)</f>
        <v>325000078</v>
      </c>
      <c r="G8" s="83"/>
      <c r="H8" s="83"/>
    </row>
    <row r="9" spans="1:8" ht="15.75" customHeight="1" x14ac:dyDescent="0.2">
      <c r="A9" s="9"/>
      <c r="B9" s="17" t="s">
        <v>40</v>
      </c>
      <c r="C9" s="19">
        <v>831</v>
      </c>
      <c r="D9" s="18" t="s">
        <v>41</v>
      </c>
      <c r="E9" s="30">
        <v>43786923.208025262</v>
      </c>
      <c r="F9" s="27">
        <f>ROUNDUP(E9*Details!$B$12/$E$8,0)</f>
        <v>1806025</v>
      </c>
      <c r="G9" s="84"/>
    </row>
    <row r="10" spans="1:8" ht="15" x14ac:dyDescent="0.2">
      <c r="A10" s="9"/>
      <c r="B10" s="10" t="s">
        <v>40</v>
      </c>
      <c r="C10" s="21">
        <v>830</v>
      </c>
      <c r="D10" s="24" t="s">
        <v>42</v>
      </c>
      <c r="E10" s="31">
        <v>93082403.08961904</v>
      </c>
      <c r="F10" s="28">
        <f>ROUNDUP(E10*Details!$B$12/$E$8,0)</f>
        <v>3839253</v>
      </c>
      <c r="G10" s="84"/>
    </row>
    <row r="11" spans="1:8" ht="15" x14ac:dyDescent="0.2">
      <c r="A11" s="9"/>
      <c r="B11" s="10" t="s">
        <v>40</v>
      </c>
      <c r="C11" s="21">
        <v>856</v>
      </c>
      <c r="D11" s="24" t="s">
        <v>43</v>
      </c>
      <c r="E11" s="31">
        <v>60802225.581595697</v>
      </c>
      <c r="F11" s="28">
        <f>ROUNDUP(E11*Details!$B$12/$E$8,0)</f>
        <v>2507833</v>
      </c>
      <c r="G11" s="84"/>
    </row>
    <row r="12" spans="1:8" ht="15" x14ac:dyDescent="0.2">
      <c r="A12" s="9"/>
      <c r="B12" s="10" t="s">
        <v>40</v>
      </c>
      <c r="C12" s="21">
        <v>855</v>
      </c>
      <c r="D12" s="24" t="s">
        <v>44</v>
      </c>
      <c r="E12" s="31">
        <v>81540489.861412629</v>
      </c>
      <c r="F12" s="28">
        <f>ROUNDUP(E12*Details!$B$12/$E$8,0)</f>
        <v>3363198</v>
      </c>
      <c r="G12" s="84"/>
    </row>
    <row r="13" spans="1:8" ht="15" x14ac:dyDescent="0.2">
      <c r="A13" s="9"/>
      <c r="B13" s="10" t="s">
        <v>40</v>
      </c>
      <c r="C13" s="21">
        <v>925</v>
      </c>
      <c r="D13" s="24" t="s">
        <v>45</v>
      </c>
      <c r="E13" s="31">
        <v>98977746.659876898</v>
      </c>
      <c r="F13" s="28">
        <f>ROUNDUP(E13*Details!$B$12/$E$8,0)</f>
        <v>4082411</v>
      </c>
      <c r="G13" s="84"/>
    </row>
    <row r="14" spans="1:8" ht="15" x14ac:dyDescent="0.2">
      <c r="A14" s="9"/>
      <c r="B14" s="10" t="s">
        <v>40</v>
      </c>
      <c r="C14" s="21">
        <v>940</v>
      </c>
      <c r="D14" s="24" t="s">
        <v>46</v>
      </c>
      <c r="E14" s="31">
        <v>45822047.563717291</v>
      </c>
      <c r="F14" s="28">
        <f>ROUNDUP(E14*Details!$B$12/$E$8,0)</f>
        <v>1889965</v>
      </c>
      <c r="G14" s="84"/>
    </row>
    <row r="15" spans="1:8" ht="15" x14ac:dyDescent="0.2">
      <c r="A15" s="9"/>
      <c r="B15" s="10" t="s">
        <v>40</v>
      </c>
      <c r="C15" s="21">
        <v>892</v>
      </c>
      <c r="D15" s="24" t="s">
        <v>47</v>
      </c>
      <c r="E15" s="31">
        <v>49676071.018058211</v>
      </c>
      <c r="F15" s="28">
        <f>ROUNDUP(E15*Details!$B$12/$E$8,0)</f>
        <v>2048927</v>
      </c>
      <c r="G15" s="84"/>
    </row>
    <row r="16" spans="1:8" ht="15" x14ac:dyDescent="0.2">
      <c r="A16" s="9"/>
      <c r="B16" s="10" t="s">
        <v>40</v>
      </c>
      <c r="C16" s="21">
        <v>891</v>
      </c>
      <c r="D16" s="24" t="s">
        <v>48</v>
      </c>
      <c r="E16" s="31">
        <v>94884473.859526947</v>
      </c>
      <c r="F16" s="28">
        <f>ROUNDUP(E16*Details!$B$12/$E$8,0)</f>
        <v>3913581</v>
      </c>
      <c r="G16" s="84"/>
    </row>
    <row r="17" spans="1:7" ht="15" x14ac:dyDescent="0.2">
      <c r="A17" s="9"/>
      <c r="B17" s="10" t="s">
        <v>40</v>
      </c>
      <c r="C17" s="21">
        <v>857</v>
      </c>
      <c r="D17" s="24" t="s">
        <v>49</v>
      </c>
      <c r="E17" s="31">
        <v>5130882.2787310928</v>
      </c>
      <c r="F17" s="28">
        <f>ROUNDUP(E17*Details!$B$12/$E$8,0)</f>
        <v>211628</v>
      </c>
      <c r="G17" s="84"/>
    </row>
    <row r="18" spans="1:7" ht="15" x14ac:dyDescent="0.2">
      <c r="A18" s="9"/>
      <c r="B18" s="10" t="s">
        <v>40</v>
      </c>
      <c r="C18" s="21">
        <v>941</v>
      </c>
      <c r="D18" s="24" t="s">
        <v>50</v>
      </c>
      <c r="E18" s="31">
        <v>49020632.515593864</v>
      </c>
      <c r="F18" s="28">
        <f>ROUNDUP(E18*Details!$B$12/$E$8,0)</f>
        <v>2021893</v>
      </c>
      <c r="G18" s="84"/>
    </row>
    <row r="19" spans="1:7" ht="15" x14ac:dyDescent="0.2">
      <c r="A19" s="9"/>
      <c r="B19" s="10" t="s">
        <v>51</v>
      </c>
      <c r="C19" s="21">
        <v>822</v>
      </c>
      <c r="D19" s="24" t="s">
        <v>52</v>
      </c>
      <c r="E19" s="31">
        <v>25752576.354592338</v>
      </c>
      <c r="F19" s="28">
        <f>ROUNDUP(E19*Details!$B$12/$E$8,0)</f>
        <v>1062185</v>
      </c>
      <c r="G19" s="84"/>
    </row>
    <row r="20" spans="1:7" ht="15" x14ac:dyDescent="0.2">
      <c r="A20" s="9"/>
      <c r="B20" s="10" t="s">
        <v>51</v>
      </c>
      <c r="C20" s="21">
        <v>873</v>
      </c>
      <c r="D20" s="24" t="s">
        <v>53</v>
      </c>
      <c r="E20" s="31">
        <v>81434030.070489198</v>
      </c>
      <c r="F20" s="28">
        <f>ROUNDUP(E20*Details!$B$12/$E$8,0)</f>
        <v>3358807</v>
      </c>
      <c r="G20" s="84"/>
    </row>
    <row r="21" spans="1:7" ht="15" x14ac:dyDescent="0.2">
      <c r="A21" s="9"/>
      <c r="B21" s="10" t="s">
        <v>51</v>
      </c>
      <c r="C21" s="21">
        <v>823</v>
      </c>
      <c r="D21" s="24" t="s">
        <v>54</v>
      </c>
      <c r="E21" s="31">
        <v>34294186.593531594</v>
      </c>
      <c r="F21" s="28">
        <f>ROUNDUP(E21*Details!$B$12/$E$8,0)</f>
        <v>1414490</v>
      </c>
      <c r="G21" s="84"/>
    </row>
    <row r="22" spans="1:7" ht="15" x14ac:dyDescent="0.2">
      <c r="A22" s="9"/>
      <c r="B22" s="10" t="s">
        <v>51</v>
      </c>
      <c r="C22" s="21">
        <v>881</v>
      </c>
      <c r="D22" s="24" t="s">
        <v>55</v>
      </c>
      <c r="E22" s="31">
        <v>180660035.24357492</v>
      </c>
      <c r="F22" s="28">
        <f>ROUNDUP(E22*Details!$B$12/$E$8,0)</f>
        <v>7451457</v>
      </c>
      <c r="G22" s="84"/>
    </row>
    <row r="23" spans="1:7" ht="15" x14ac:dyDescent="0.2">
      <c r="A23" s="9"/>
      <c r="B23" s="10" t="s">
        <v>51</v>
      </c>
      <c r="C23" s="21">
        <v>919</v>
      </c>
      <c r="D23" s="24" t="s">
        <v>56</v>
      </c>
      <c r="E23" s="31">
        <v>141225045.87058076</v>
      </c>
      <c r="F23" s="28">
        <f>ROUNDUP(E23*Details!$B$12/$E$8,0)</f>
        <v>5824932</v>
      </c>
      <c r="G23" s="84"/>
    </row>
    <row r="24" spans="1:7" ht="15" x14ac:dyDescent="0.2">
      <c r="A24" s="9"/>
      <c r="B24" s="10" t="s">
        <v>51</v>
      </c>
      <c r="C24" s="21">
        <v>821</v>
      </c>
      <c r="D24" s="24" t="s">
        <v>57</v>
      </c>
      <c r="E24" s="31">
        <v>37371491.654295087</v>
      </c>
      <c r="F24" s="28">
        <f>ROUNDUP(E24*Details!$B$12/$E$8,0)</f>
        <v>1541415</v>
      </c>
      <c r="G24" s="84"/>
    </row>
    <row r="25" spans="1:7" ht="15" x14ac:dyDescent="0.2">
      <c r="A25" s="9"/>
      <c r="B25" s="10" t="s">
        <v>51</v>
      </c>
      <c r="C25" s="21">
        <v>926</v>
      </c>
      <c r="D25" s="24" t="s">
        <v>58</v>
      </c>
      <c r="E25" s="31">
        <v>105454978.79144731</v>
      </c>
      <c r="F25" s="28">
        <f>ROUNDUP(E25*Details!$B$12/$E$8,0)</f>
        <v>4349569</v>
      </c>
      <c r="G25" s="84"/>
    </row>
    <row r="26" spans="1:7" ht="15" x14ac:dyDescent="0.2">
      <c r="A26" s="9"/>
      <c r="B26" s="10" t="s">
        <v>51</v>
      </c>
      <c r="C26" s="21">
        <v>874</v>
      </c>
      <c r="D26" s="24" t="s">
        <v>59</v>
      </c>
      <c r="E26" s="31">
        <v>36297272.91892685</v>
      </c>
      <c r="F26" s="28">
        <f>ROUNDUP(E26*Details!$B$12/$E$8,0)</f>
        <v>1497108</v>
      </c>
      <c r="G26" s="84"/>
    </row>
    <row r="27" spans="1:7" ht="15" x14ac:dyDescent="0.2">
      <c r="A27" s="9"/>
      <c r="B27" s="10" t="s">
        <v>51</v>
      </c>
      <c r="C27" s="21">
        <v>882</v>
      </c>
      <c r="D27" s="24" t="s">
        <v>60</v>
      </c>
      <c r="E27" s="31">
        <v>24406105.866744269</v>
      </c>
      <c r="F27" s="28">
        <f>ROUNDUP(E27*Details!$B$12/$E$8,0)</f>
        <v>1006648</v>
      </c>
      <c r="G27" s="84"/>
    </row>
    <row r="28" spans="1:7" ht="15" x14ac:dyDescent="0.2">
      <c r="A28" s="9"/>
      <c r="B28" s="10" t="s">
        <v>51</v>
      </c>
      <c r="C28" s="21">
        <v>935</v>
      </c>
      <c r="D28" s="24" t="s">
        <v>61</v>
      </c>
      <c r="E28" s="31">
        <v>83684473.635256439</v>
      </c>
      <c r="F28" s="28">
        <f>ROUNDUP(E28*Details!$B$12/$E$8,0)</f>
        <v>3451629</v>
      </c>
      <c r="G28" s="84"/>
    </row>
    <row r="29" spans="1:7" ht="15" x14ac:dyDescent="0.2">
      <c r="A29" s="9"/>
      <c r="B29" s="10" t="s">
        <v>51</v>
      </c>
      <c r="C29" s="21">
        <v>883</v>
      </c>
      <c r="D29" s="24" t="s">
        <v>62</v>
      </c>
      <c r="E29" s="31">
        <v>29915576.197524849</v>
      </c>
      <c r="F29" s="28">
        <f>ROUNDUP(E29*Details!$B$12/$E$8,0)</f>
        <v>1233891</v>
      </c>
      <c r="G29" s="84"/>
    </row>
    <row r="30" spans="1:7" ht="15" x14ac:dyDescent="0.2">
      <c r="A30" s="9"/>
      <c r="B30" s="10" t="s">
        <v>63</v>
      </c>
      <c r="C30" s="21">
        <v>202</v>
      </c>
      <c r="D30" s="24" t="s">
        <v>64</v>
      </c>
      <c r="E30" s="31">
        <v>40652749.295803376</v>
      </c>
      <c r="F30" s="28">
        <f>ROUNDUP(E30*Details!$B$12/$E$8,0)</f>
        <v>1676753</v>
      </c>
      <c r="G30" s="84"/>
    </row>
    <row r="31" spans="1:7" ht="15" x14ac:dyDescent="0.2">
      <c r="A31" s="9"/>
      <c r="B31" s="10" t="s">
        <v>63</v>
      </c>
      <c r="C31" s="21">
        <v>204</v>
      </c>
      <c r="D31" s="24" t="s">
        <v>65</v>
      </c>
      <c r="E31" s="31">
        <v>53695304.302428216</v>
      </c>
      <c r="F31" s="28">
        <f>ROUNDUP(E31*Details!$B$12/$E$8,0)</f>
        <v>2214703</v>
      </c>
      <c r="G31" s="84"/>
    </row>
    <row r="32" spans="1:7" ht="15" x14ac:dyDescent="0.2">
      <c r="A32" s="9"/>
      <c r="B32" s="10" t="s">
        <v>63</v>
      </c>
      <c r="C32" s="21">
        <v>205</v>
      </c>
      <c r="D32" s="24" t="s">
        <v>66</v>
      </c>
      <c r="E32" s="31">
        <v>27193747.666535474</v>
      </c>
      <c r="F32" s="28">
        <f>ROUNDUP(E32*Details!$B$12/$E$8,0)</f>
        <v>1121627</v>
      </c>
      <c r="G32" s="84"/>
    </row>
    <row r="33" spans="1:7" ht="15" x14ac:dyDescent="0.2">
      <c r="A33" s="9"/>
      <c r="B33" s="10" t="s">
        <v>63</v>
      </c>
      <c r="C33" s="21">
        <v>309</v>
      </c>
      <c r="D33" s="24" t="s">
        <v>67</v>
      </c>
      <c r="E33" s="31">
        <v>45500915.543118551</v>
      </c>
      <c r="F33" s="28">
        <f>ROUNDUP(E33*Details!$B$12/$E$8,0)</f>
        <v>1876719</v>
      </c>
      <c r="G33" s="84"/>
    </row>
    <row r="34" spans="1:7" ht="15" x14ac:dyDescent="0.2">
      <c r="A34" s="9"/>
      <c r="B34" s="10" t="s">
        <v>63</v>
      </c>
      <c r="C34" s="21">
        <v>206</v>
      </c>
      <c r="D34" s="24" t="s">
        <v>68</v>
      </c>
      <c r="E34" s="31">
        <v>36743327.717105418</v>
      </c>
      <c r="F34" s="28">
        <f>ROUNDUP(E34*Details!$B$12/$E$8,0)</f>
        <v>1515506</v>
      </c>
      <c r="G34" s="84"/>
    </row>
    <row r="35" spans="1:7" ht="15" x14ac:dyDescent="0.2">
      <c r="A35" s="9"/>
      <c r="B35" s="10" t="s">
        <v>63</v>
      </c>
      <c r="C35" s="21">
        <v>207</v>
      </c>
      <c r="D35" s="24" t="s">
        <v>69</v>
      </c>
      <c r="E35" s="31">
        <v>18868239.492312115</v>
      </c>
      <c r="F35" s="28">
        <f>ROUNDUP(E35*Details!$B$12/$E$8,0)</f>
        <v>778235</v>
      </c>
      <c r="G35" s="84"/>
    </row>
    <row r="36" spans="1:7" ht="15" x14ac:dyDescent="0.2">
      <c r="A36" s="9"/>
      <c r="B36" s="10" t="s">
        <v>63</v>
      </c>
      <c r="C36" s="21">
        <v>208</v>
      </c>
      <c r="D36" s="24" t="s">
        <v>70</v>
      </c>
      <c r="E36" s="31">
        <v>52848046.288043804</v>
      </c>
      <c r="F36" s="28">
        <f>ROUNDUP(E36*Details!$B$12/$E$8,0)</f>
        <v>2179757</v>
      </c>
      <c r="G36" s="84"/>
    </row>
    <row r="37" spans="1:7" ht="15" x14ac:dyDescent="0.2">
      <c r="A37" s="9"/>
      <c r="B37" s="10" t="s">
        <v>63</v>
      </c>
      <c r="C37" s="21">
        <v>209</v>
      </c>
      <c r="D37" s="24" t="s">
        <v>71</v>
      </c>
      <c r="E37" s="31">
        <v>63834660.252464615</v>
      </c>
      <c r="F37" s="28">
        <f>ROUNDUP(E37*Details!$B$12/$E$8,0)</f>
        <v>2632908</v>
      </c>
      <c r="G37" s="84"/>
    </row>
    <row r="38" spans="1:7" ht="15" x14ac:dyDescent="0.2">
      <c r="A38" s="9"/>
      <c r="B38" s="10" t="s">
        <v>63</v>
      </c>
      <c r="C38" s="21">
        <v>316</v>
      </c>
      <c r="D38" s="24" t="s">
        <v>72</v>
      </c>
      <c r="E38" s="31">
        <v>64071879.060612053</v>
      </c>
      <c r="F38" s="28">
        <f>ROUNDUP(E38*Details!$B$12/$E$8,0)</f>
        <v>2642693</v>
      </c>
      <c r="G38" s="84"/>
    </row>
    <row r="39" spans="1:7" ht="15" x14ac:dyDescent="0.2">
      <c r="A39" s="9"/>
      <c r="B39" s="10" t="s">
        <v>63</v>
      </c>
      <c r="C39" s="21">
        <v>210</v>
      </c>
      <c r="D39" s="24" t="s">
        <v>73</v>
      </c>
      <c r="E39" s="31">
        <v>58410711.688442856</v>
      </c>
      <c r="F39" s="28">
        <f>ROUNDUP(E39*Details!$B$12/$E$8,0)</f>
        <v>2409194</v>
      </c>
      <c r="G39" s="84"/>
    </row>
    <row r="40" spans="1:7" ht="15" x14ac:dyDescent="0.2">
      <c r="A40" s="9"/>
      <c r="B40" s="10" t="s">
        <v>63</v>
      </c>
      <c r="C40" s="21">
        <v>211</v>
      </c>
      <c r="D40" s="24" t="s">
        <v>74</v>
      </c>
      <c r="E40" s="31">
        <v>63979373.087099917</v>
      </c>
      <c r="F40" s="28">
        <f>ROUNDUP(E40*Details!$B$12/$E$8,0)</f>
        <v>2638877</v>
      </c>
      <c r="G40" s="84"/>
    </row>
    <row r="41" spans="1:7" ht="15" x14ac:dyDescent="0.2">
      <c r="A41" s="9"/>
      <c r="B41" s="10" t="s">
        <v>63</v>
      </c>
      <c r="C41" s="21">
        <v>212</v>
      </c>
      <c r="D41" s="24" t="s">
        <v>75</v>
      </c>
      <c r="E41" s="31">
        <v>48783718.616008192</v>
      </c>
      <c r="F41" s="28">
        <f>ROUNDUP(E41*Details!$B$12/$E$8,0)</f>
        <v>2012121</v>
      </c>
      <c r="G41" s="84"/>
    </row>
    <row r="42" spans="1:7" ht="15" x14ac:dyDescent="0.2">
      <c r="A42" s="9"/>
      <c r="B42" s="10" t="s">
        <v>63</v>
      </c>
      <c r="C42" s="21">
        <v>213</v>
      </c>
      <c r="D42" s="24" t="s">
        <v>76</v>
      </c>
      <c r="E42" s="31">
        <v>32931612.490830604</v>
      </c>
      <c r="F42" s="28">
        <f>ROUNDUP(E42*Details!$B$12/$E$8,0)</f>
        <v>1358289</v>
      </c>
      <c r="G42" s="84"/>
    </row>
    <row r="43" spans="1:7" ht="15" x14ac:dyDescent="0.2">
      <c r="A43" s="9"/>
      <c r="B43" s="10" t="s">
        <v>77</v>
      </c>
      <c r="C43" s="21">
        <v>840</v>
      </c>
      <c r="D43" s="24" t="s">
        <v>78</v>
      </c>
      <c r="E43" s="31">
        <v>69852068.02434203</v>
      </c>
      <c r="F43" s="28">
        <f>ROUNDUP(E43*Details!$B$12/$E$8,0)</f>
        <v>2881101</v>
      </c>
      <c r="G43" s="84"/>
    </row>
    <row r="44" spans="1:7" ht="15" x14ac:dyDescent="0.2">
      <c r="A44" s="9"/>
      <c r="B44" s="10" t="s">
        <v>77</v>
      </c>
      <c r="C44" s="21">
        <v>841</v>
      </c>
      <c r="D44" s="24" t="s">
        <v>79</v>
      </c>
      <c r="E44" s="31">
        <v>15733325.477414737</v>
      </c>
      <c r="F44" s="28">
        <f>ROUNDUP(E44*Details!$B$12/$E$8,0)</f>
        <v>648933</v>
      </c>
      <c r="G44" s="84"/>
    </row>
    <row r="45" spans="1:7" ht="15" x14ac:dyDescent="0.2">
      <c r="A45" s="9"/>
      <c r="B45" s="10" t="s">
        <v>77</v>
      </c>
      <c r="C45" s="21">
        <v>390</v>
      </c>
      <c r="D45" s="24" t="s">
        <v>80</v>
      </c>
      <c r="E45" s="31">
        <v>27215679.14073569</v>
      </c>
      <c r="F45" s="28">
        <f>ROUNDUP(E45*Details!$B$12/$E$8,0)</f>
        <v>1122531</v>
      </c>
      <c r="G45" s="84"/>
    </row>
    <row r="46" spans="1:7" ht="15" x14ac:dyDescent="0.2">
      <c r="A46" s="9"/>
      <c r="B46" s="10" t="s">
        <v>77</v>
      </c>
      <c r="C46" s="21">
        <v>805</v>
      </c>
      <c r="D46" s="24" t="s">
        <v>81</v>
      </c>
      <c r="E46" s="31">
        <v>14931196.654881485</v>
      </c>
      <c r="F46" s="28">
        <f>ROUNDUP(E46*Details!$B$12/$E$8,0)</f>
        <v>615849</v>
      </c>
      <c r="G46" s="84"/>
    </row>
    <row r="47" spans="1:7" ht="15" x14ac:dyDescent="0.2">
      <c r="A47" s="9"/>
      <c r="B47" s="10" t="s">
        <v>77</v>
      </c>
      <c r="C47" s="21">
        <v>806</v>
      </c>
      <c r="D47" s="24" t="s">
        <v>82</v>
      </c>
      <c r="E47" s="31">
        <v>27382946.721305914</v>
      </c>
      <c r="F47" s="28">
        <f>ROUNDUP(E47*Details!$B$12/$E$8,0)</f>
        <v>1129430</v>
      </c>
      <c r="G47" s="84"/>
    </row>
    <row r="48" spans="1:7" ht="15" x14ac:dyDescent="0.2">
      <c r="A48" s="9"/>
      <c r="B48" s="10" t="s">
        <v>77</v>
      </c>
      <c r="C48" s="21">
        <v>391</v>
      </c>
      <c r="D48" s="24" t="s">
        <v>83</v>
      </c>
      <c r="E48" s="31">
        <v>43966166.079053119</v>
      </c>
      <c r="F48" s="28">
        <f>ROUNDUP(E48*Details!$B$12/$E$8,0)</f>
        <v>1813418</v>
      </c>
      <c r="G48" s="84"/>
    </row>
    <row r="49" spans="1:7" ht="15" x14ac:dyDescent="0.2">
      <c r="A49" s="9"/>
      <c r="B49" s="10" t="s">
        <v>77</v>
      </c>
      <c r="C49" s="21">
        <v>392</v>
      </c>
      <c r="D49" s="24" t="s">
        <v>84</v>
      </c>
      <c r="E49" s="31">
        <v>26015203.701644938</v>
      </c>
      <c r="F49" s="28">
        <f>ROUNDUP(E49*Details!$B$12/$E$8,0)</f>
        <v>1073017</v>
      </c>
      <c r="G49" s="84"/>
    </row>
    <row r="50" spans="1:7" ht="15" x14ac:dyDescent="0.2">
      <c r="A50" s="9"/>
      <c r="B50" s="10" t="s">
        <v>77</v>
      </c>
      <c r="C50" s="21">
        <v>929</v>
      </c>
      <c r="D50" s="24" t="s">
        <v>85</v>
      </c>
      <c r="E50" s="31">
        <v>39915623.684527792</v>
      </c>
      <c r="F50" s="28">
        <f>ROUNDUP(E50*Details!$B$12/$E$8,0)</f>
        <v>1646350</v>
      </c>
      <c r="G50" s="84"/>
    </row>
    <row r="51" spans="1:7" ht="15" x14ac:dyDescent="0.2">
      <c r="A51" s="9"/>
      <c r="B51" s="10" t="s">
        <v>77</v>
      </c>
      <c r="C51" s="21">
        <v>807</v>
      </c>
      <c r="D51" s="24" t="s">
        <v>86</v>
      </c>
      <c r="E51" s="31">
        <v>21149591.618473187</v>
      </c>
      <c r="F51" s="28">
        <f>ROUNDUP(E51*Details!$B$12/$E$8,0)</f>
        <v>872331</v>
      </c>
      <c r="G51" s="84"/>
    </row>
    <row r="52" spans="1:7" ht="15" x14ac:dyDescent="0.2">
      <c r="A52" s="9"/>
      <c r="B52" s="10" t="s">
        <v>77</v>
      </c>
      <c r="C52" s="21">
        <v>393</v>
      </c>
      <c r="D52" s="24" t="s">
        <v>87</v>
      </c>
      <c r="E52" s="31">
        <v>22014789.787268795</v>
      </c>
      <c r="F52" s="28">
        <f>ROUNDUP(E52*Details!$B$12/$E$8,0)</f>
        <v>908017</v>
      </c>
      <c r="G52" s="84"/>
    </row>
    <row r="53" spans="1:7" ht="15" x14ac:dyDescent="0.2">
      <c r="A53" s="9"/>
      <c r="B53" s="10" t="s">
        <v>77</v>
      </c>
      <c r="C53" s="21">
        <v>808</v>
      </c>
      <c r="D53" s="24" t="s">
        <v>88</v>
      </c>
      <c r="E53" s="31">
        <v>31234547.327616122</v>
      </c>
      <c r="F53" s="28">
        <f>ROUNDUP(E53*Details!$B$12/$E$8,0)</f>
        <v>1288293</v>
      </c>
      <c r="G53" s="84"/>
    </row>
    <row r="54" spans="1:7" ht="15" x14ac:dyDescent="0.2">
      <c r="A54" s="9"/>
      <c r="B54" s="10" t="s">
        <v>77</v>
      </c>
      <c r="C54" s="21">
        <v>394</v>
      </c>
      <c r="D54" s="24" t="s">
        <v>89</v>
      </c>
      <c r="E54" s="31">
        <v>35845911.506974868</v>
      </c>
      <c r="F54" s="28">
        <f>ROUNDUP(E54*Details!$B$12/$E$8,0)</f>
        <v>1478492</v>
      </c>
      <c r="G54" s="84"/>
    </row>
    <row r="55" spans="1:7" ht="15" x14ac:dyDescent="0.2">
      <c r="A55" s="9"/>
      <c r="B55" s="10" t="s">
        <v>90</v>
      </c>
      <c r="C55" s="21">
        <v>889</v>
      </c>
      <c r="D55" s="24" t="s">
        <v>91</v>
      </c>
      <c r="E55" s="31">
        <v>25736542.686576635</v>
      </c>
      <c r="F55" s="28">
        <f>ROUNDUP(E55*Details!$B$12/$E$8,0)</f>
        <v>1061523</v>
      </c>
      <c r="G55" s="84"/>
    </row>
    <row r="56" spans="1:7" ht="15" x14ac:dyDescent="0.2">
      <c r="A56" s="9"/>
      <c r="B56" s="10" t="s">
        <v>90</v>
      </c>
      <c r="C56" s="21">
        <v>890</v>
      </c>
      <c r="D56" s="24" t="s">
        <v>92</v>
      </c>
      <c r="E56" s="31">
        <v>22939862.721126184</v>
      </c>
      <c r="F56" s="28">
        <f>ROUNDUP(E56*Details!$B$12/$E$8,0)</f>
        <v>946172</v>
      </c>
      <c r="G56" s="84"/>
    </row>
    <row r="57" spans="1:7" ht="15" x14ac:dyDescent="0.2">
      <c r="A57" s="9"/>
      <c r="B57" s="10" t="s">
        <v>90</v>
      </c>
      <c r="C57" s="21">
        <v>350</v>
      </c>
      <c r="D57" s="24" t="s">
        <v>93</v>
      </c>
      <c r="E57" s="31">
        <v>46581992.100242279</v>
      </c>
      <c r="F57" s="28">
        <f>ROUNDUP(E57*Details!$B$12/$E$8,0)</f>
        <v>1921309</v>
      </c>
      <c r="G57" s="84"/>
    </row>
    <row r="58" spans="1:7" ht="15" x14ac:dyDescent="0.2">
      <c r="A58" s="9"/>
      <c r="B58" s="10" t="s">
        <v>90</v>
      </c>
      <c r="C58" s="21">
        <v>351</v>
      </c>
      <c r="D58" s="24" t="s">
        <v>94</v>
      </c>
      <c r="E58" s="31">
        <v>36430516.598003089</v>
      </c>
      <c r="F58" s="28">
        <f>ROUNDUP(E58*Details!$B$12/$E$8,0)</f>
        <v>1502604</v>
      </c>
      <c r="G58" s="84"/>
    </row>
    <row r="59" spans="1:7" ht="15" x14ac:dyDescent="0.2">
      <c r="A59" s="9"/>
      <c r="B59" s="10" t="s">
        <v>90</v>
      </c>
      <c r="C59" s="21">
        <v>895</v>
      </c>
      <c r="D59" s="24" t="s">
        <v>95</v>
      </c>
      <c r="E59" s="31">
        <v>44576104.96111989</v>
      </c>
      <c r="F59" s="28">
        <f>ROUNDUP(E59*Details!$B$12/$E$8,0)</f>
        <v>1838575</v>
      </c>
      <c r="G59" s="84"/>
    </row>
    <row r="60" spans="1:7" ht="15" x14ac:dyDescent="0.2">
      <c r="A60" s="9"/>
      <c r="B60" s="10" t="s">
        <v>90</v>
      </c>
      <c r="C60" s="21">
        <v>896</v>
      </c>
      <c r="D60" s="24" t="s">
        <v>96</v>
      </c>
      <c r="E60" s="31">
        <v>44068093.91543822</v>
      </c>
      <c r="F60" s="28">
        <f>ROUNDUP(E60*Details!$B$12/$E$8,0)</f>
        <v>1817622</v>
      </c>
      <c r="G60" s="84"/>
    </row>
    <row r="61" spans="1:7" ht="15" x14ac:dyDescent="0.2">
      <c r="A61" s="9"/>
      <c r="B61" s="10" t="s">
        <v>90</v>
      </c>
      <c r="C61" s="21">
        <v>909</v>
      </c>
      <c r="D61" s="24" t="s">
        <v>97</v>
      </c>
      <c r="E61" s="31">
        <v>54075616.219392389</v>
      </c>
      <c r="F61" s="28">
        <f>ROUNDUP(E61*Details!$B$12/$E$8,0)</f>
        <v>2230389</v>
      </c>
      <c r="G61" s="84"/>
    </row>
    <row r="62" spans="1:7" ht="15" x14ac:dyDescent="0.2">
      <c r="A62" s="9"/>
      <c r="B62" s="10" t="s">
        <v>90</v>
      </c>
      <c r="C62" s="21">
        <v>876</v>
      </c>
      <c r="D62" s="24" t="s">
        <v>98</v>
      </c>
      <c r="E62" s="31">
        <v>20953982.433384173</v>
      </c>
      <c r="F62" s="28">
        <f>ROUNDUP(E62*Details!$B$12/$E$8,0)</f>
        <v>864263</v>
      </c>
      <c r="G62" s="84"/>
    </row>
    <row r="63" spans="1:7" ht="15" x14ac:dyDescent="0.2">
      <c r="A63" s="9"/>
      <c r="B63" s="10" t="s">
        <v>90</v>
      </c>
      <c r="C63" s="21">
        <v>340</v>
      </c>
      <c r="D63" s="24" t="s">
        <v>99</v>
      </c>
      <c r="E63" s="31">
        <v>27158261.060901739</v>
      </c>
      <c r="F63" s="28">
        <f>ROUNDUP(E63*Details!$B$12/$E$8,0)</f>
        <v>1120163</v>
      </c>
      <c r="G63" s="84"/>
    </row>
    <row r="64" spans="1:7" ht="15" x14ac:dyDescent="0.2">
      <c r="A64" s="9"/>
      <c r="B64" s="10" t="s">
        <v>90</v>
      </c>
      <c r="C64" s="21">
        <v>888</v>
      </c>
      <c r="D64" s="24" t="s">
        <v>100</v>
      </c>
      <c r="E64" s="31">
        <v>151476061.60064152</v>
      </c>
      <c r="F64" s="28">
        <f>ROUNDUP(E64*Details!$B$12/$E$8,0)</f>
        <v>6247743</v>
      </c>
      <c r="G64" s="84"/>
    </row>
    <row r="65" spans="1:7" ht="15" x14ac:dyDescent="0.2">
      <c r="A65" s="9"/>
      <c r="B65" s="10" t="s">
        <v>90</v>
      </c>
      <c r="C65" s="21">
        <v>341</v>
      </c>
      <c r="D65" s="24" t="s">
        <v>101</v>
      </c>
      <c r="E65" s="31">
        <v>71462733.782719642</v>
      </c>
      <c r="F65" s="28">
        <f>ROUNDUP(E65*Details!$B$12/$E$8,0)</f>
        <v>2947534</v>
      </c>
      <c r="G65" s="84"/>
    </row>
    <row r="66" spans="1:7" ht="15" x14ac:dyDescent="0.2">
      <c r="A66" s="9"/>
      <c r="B66" s="10" t="s">
        <v>90</v>
      </c>
      <c r="C66" s="21">
        <v>352</v>
      </c>
      <c r="D66" s="24" t="s">
        <v>102</v>
      </c>
      <c r="E66" s="31">
        <v>97808748.643620744</v>
      </c>
      <c r="F66" s="28">
        <f>ROUNDUP(E66*Details!$B$12/$E$8,0)</f>
        <v>4034195</v>
      </c>
      <c r="G66" s="84"/>
    </row>
    <row r="67" spans="1:7" ht="15" x14ac:dyDescent="0.2">
      <c r="A67" s="9"/>
      <c r="B67" s="10" t="s">
        <v>90</v>
      </c>
      <c r="C67" s="21">
        <v>353</v>
      </c>
      <c r="D67" s="24" t="s">
        <v>103</v>
      </c>
      <c r="E67" s="31">
        <v>42569593.111592256</v>
      </c>
      <c r="F67" s="28">
        <f>ROUNDUP(E67*Details!$B$12/$E$8,0)</f>
        <v>1755815</v>
      </c>
      <c r="G67" s="84"/>
    </row>
    <row r="68" spans="1:7" ht="15" x14ac:dyDescent="0.2">
      <c r="A68" s="9"/>
      <c r="B68" s="10" t="s">
        <v>90</v>
      </c>
      <c r="C68" s="21">
        <v>354</v>
      </c>
      <c r="D68" s="24" t="s">
        <v>104</v>
      </c>
      <c r="E68" s="31">
        <v>34875580.824162729</v>
      </c>
      <c r="F68" s="28">
        <f>ROUNDUP(E68*Details!$B$12/$E$8,0)</f>
        <v>1438470</v>
      </c>
      <c r="G68" s="84"/>
    </row>
    <row r="69" spans="1:7" ht="15" x14ac:dyDescent="0.2">
      <c r="A69" s="9"/>
      <c r="B69" s="10" t="s">
        <v>90</v>
      </c>
      <c r="C69" s="21">
        <v>355</v>
      </c>
      <c r="D69" s="24" t="s">
        <v>105</v>
      </c>
      <c r="E69" s="31">
        <v>43466798.146271728</v>
      </c>
      <c r="F69" s="28">
        <f>ROUNDUP(E69*Details!$B$12/$E$8,0)</f>
        <v>1792821</v>
      </c>
      <c r="G69" s="84"/>
    </row>
    <row r="70" spans="1:7" ht="15" x14ac:dyDescent="0.2">
      <c r="A70" s="9"/>
      <c r="B70" s="10" t="s">
        <v>90</v>
      </c>
      <c r="C70" s="21">
        <v>343</v>
      </c>
      <c r="D70" s="24" t="s">
        <v>106</v>
      </c>
      <c r="E70" s="31">
        <v>35843224.865313813</v>
      </c>
      <c r="F70" s="28">
        <f>ROUNDUP(E70*Details!$B$12/$E$8,0)</f>
        <v>1478381</v>
      </c>
      <c r="G70" s="84"/>
    </row>
    <row r="71" spans="1:7" ht="15" x14ac:dyDescent="0.2">
      <c r="A71" s="9"/>
      <c r="B71" s="10" t="s">
        <v>90</v>
      </c>
      <c r="C71" s="21">
        <v>342</v>
      </c>
      <c r="D71" s="24" t="s">
        <v>107</v>
      </c>
      <c r="E71" s="31">
        <v>26703277.196402706</v>
      </c>
      <c r="F71" s="28">
        <f>ROUNDUP(E71*Details!$B$12/$E$8,0)</f>
        <v>1101397</v>
      </c>
      <c r="G71" s="84"/>
    </row>
    <row r="72" spans="1:7" ht="15" x14ac:dyDescent="0.2">
      <c r="A72" s="9"/>
      <c r="B72" s="10" t="s">
        <v>90</v>
      </c>
      <c r="C72" s="21">
        <v>356</v>
      </c>
      <c r="D72" s="24" t="s">
        <v>108</v>
      </c>
      <c r="E72" s="31">
        <v>37961404.053445362</v>
      </c>
      <c r="F72" s="28">
        <f>ROUNDUP(E72*Details!$B$12/$E$8,0)</f>
        <v>1565747</v>
      </c>
      <c r="G72" s="84"/>
    </row>
    <row r="73" spans="1:7" ht="15" x14ac:dyDescent="0.2">
      <c r="A73" s="9"/>
      <c r="B73" s="10" t="s">
        <v>90</v>
      </c>
      <c r="C73" s="21">
        <v>357</v>
      </c>
      <c r="D73" s="24" t="s">
        <v>109</v>
      </c>
      <c r="E73" s="31">
        <v>31520495.775943164</v>
      </c>
      <c r="F73" s="28">
        <f>ROUNDUP(E73*Details!$B$12/$E$8,0)</f>
        <v>1300087</v>
      </c>
      <c r="G73" s="84"/>
    </row>
    <row r="74" spans="1:7" ht="15" x14ac:dyDescent="0.2">
      <c r="A74" s="9"/>
      <c r="B74" s="10" t="s">
        <v>90</v>
      </c>
      <c r="C74" s="21">
        <v>358</v>
      </c>
      <c r="D74" s="24" t="s">
        <v>110</v>
      </c>
      <c r="E74" s="31">
        <v>31840082.757996622</v>
      </c>
      <c r="F74" s="28">
        <f>ROUNDUP(E74*Details!$B$12/$E$8,0)</f>
        <v>1313268</v>
      </c>
      <c r="G74" s="84"/>
    </row>
    <row r="75" spans="1:7" ht="15" x14ac:dyDescent="0.2">
      <c r="A75" s="9"/>
      <c r="B75" s="10" t="s">
        <v>90</v>
      </c>
      <c r="C75" s="21">
        <v>877</v>
      </c>
      <c r="D75" s="24" t="s">
        <v>111</v>
      </c>
      <c r="E75" s="31">
        <v>26597004.448720776</v>
      </c>
      <c r="F75" s="28">
        <f>ROUNDUP(E75*Details!$B$12/$E$8,0)</f>
        <v>1097014</v>
      </c>
      <c r="G75" s="84"/>
    </row>
    <row r="76" spans="1:7" ht="15" x14ac:dyDescent="0.2">
      <c r="A76" s="9"/>
      <c r="B76" s="10" t="s">
        <v>90</v>
      </c>
      <c r="C76" s="21">
        <v>359</v>
      </c>
      <c r="D76" s="24" t="s">
        <v>112</v>
      </c>
      <c r="E76" s="31">
        <v>40415625.162762523</v>
      </c>
      <c r="F76" s="28">
        <f>ROUNDUP(E76*Details!$B$12/$E$8,0)</f>
        <v>1666973</v>
      </c>
      <c r="G76" s="84"/>
    </row>
    <row r="77" spans="1:7" ht="15" x14ac:dyDescent="0.2">
      <c r="A77" s="9"/>
      <c r="B77" s="10" t="s">
        <v>90</v>
      </c>
      <c r="C77" s="21">
        <v>344</v>
      </c>
      <c r="D77" s="24" t="s">
        <v>113</v>
      </c>
      <c r="E77" s="31">
        <v>45286803.673323773</v>
      </c>
      <c r="F77" s="28">
        <f>ROUNDUP(E77*Details!$B$12/$E$8,0)</f>
        <v>1867888</v>
      </c>
      <c r="G77" s="84"/>
    </row>
    <row r="78" spans="1:7" ht="15" x14ac:dyDescent="0.2">
      <c r="A78" s="9"/>
      <c r="B78" s="10" t="s">
        <v>114</v>
      </c>
      <c r="C78" s="21">
        <v>301</v>
      </c>
      <c r="D78" s="24" t="s">
        <v>115</v>
      </c>
      <c r="E78" s="31">
        <v>45105468.787739567</v>
      </c>
      <c r="F78" s="28">
        <f>ROUNDUP(E78*Details!$B$12/$E$8,0)</f>
        <v>1860409</v>
      </c>
      <c r="G78" s="84"/>
    </row>
    <row r="79" spans="1:7" ht="15" x14ac:dyDescent="0.2">
      <c r="A79" s="9"/>
      <c r="B79" s="10" t="s">
        <v>114</v>
      </c>
      <c r="C79" s="21">
        <v>302</v>
      </c>
      <c r="D79" s="24" t="s">
        <v>116</v>
      </c>
      <c r="E79" s="31">
        <v>59478856.606542982</v>
      </c>
      <c r="F79" s="28">
        <f>ROUNDUP(E79*Details!$B$12/$E$8,0)</f>
        <v>2453250</v>
      </c>
      <c r="G79" s="84"/>
    </row>
    <row r="80" spans="1:7" ht="15" x14ac:dyDescent="0.2">
      <c r="A80" s="9"/>
      <c r="B80" s="10" t="s">
        <v>114</v>
      </c>
      <c r="C80" s="21">
        <v>303</v>
      </c>
      <c r="D80" s="24" t="s">
        <v>117</v>
      </c>
      <c r="E80" s="31">
        <v>40209168.500896715</v>
      </c>
      <c r="F80" s="28">
        <f>ROUNDUP(E80*Details!$B$12/$E$8,0)</f>
        <v>1658457</v>
      </c>
      <c r="G80" s="84"/>
    </row>
    <row r="81" spans="1:7" ht="15" x14ac:dyDescent="0.2">
      <c r="A81" s="9"/>
      <c r="B81" s="10" t="s">
        <v>114</v>
      </c>
      <c r="C81" s="21">
        <v>304</v>
      </c>
      <c r="D81" s="24" t="s">
        <v>118</v>
      </c>
      <c r="E81" s="31">
        <v>69682376.370385781</v>
      </c>
      <c r="F81" s="28">
        <f>ROUNDUP(E81*Details!$B$12/$E$8,0)</f>
        <v>2874102</v>
      </c>
      <c r="G81" s="84"/>
    </row>
    <row r="82" spans="1:7" ht="15" x14ac:dyDescent="0.2">
      <c r="A82" s="9"/>
      <c r="B82" s="10" t="s">
        <v>114</v>
      </c>
      <c r="C82" s="21">
        <v>305</v>
      </c>
      <c r="D82" s="24" t="s">
        <v>119</v>
      </c>
      <c r="E82" s="31">
        <v>57213596.623758376</v>
      </c>
      <c r="F82" s="28">
        <f>ROUNDUP(E82*Details!$B$12/$E$8,0)</f>
        <v>2359818</v>
      </c>
      <c r="G82" s="84"/>
    </row>
    <row r="83" spans="1:7" ht="15" x14ac:dyDescent="0.2">
      <c r="A83" s="9"/>
      <c r="B83" s="10" t="s">
        <v>114</v>
      </c>
      <c r="C83" s="21">
        <v>306</v>
      </c>
      <c r="D83" s="24" t="s">
        <v>120</v>
      </c>
      <c r="E83" s="31">
        <v>73484935.3114447</v>
      </c>
      <c r="F83" s="28">
        <f>ROUNDUP(E83*Details!$B$12/$E$8,0)</f>
        <v>3030941</v>
      </c>
      <c r="G83" s="84"/>
    </row>
    <row r="84" spans="1:7" ht="15" x14ac:dyDescent="0.2">
      <c r="A84" s="9"/>
      <c r="B84" s="10" t="s">
        <v>114</v>
      </c>
      <c r="C84" s="21">
        <v>307</v>
      </c>
      <c r="D84" s="24" t="s">
        <v>121</v>
      </c>
      <c r="E84" s="31">
        <v>64601283.044135705</v>
      </c>
      <c r="F84" s="28">
        <f>ROUNDUP(E84*Details!$B$12/$E$8,0)</f>
        <v>2664528</v>
      </c>
      <c r="G84" s="84"/>
    </row>
    <row r="85" spans="1:7" ht="15" x14ac:dyDescent="0.2">
      <c r="A85" s="9"/>
      <c r="B85" s="10" t="s">
        <v>114</v>
      </c>
      <c r="C85" s="21">
        <v>308</v>
      </c>
      <c r="D85" s="24" t="s">
        <v>122</v>
      </c>
      <c r="E85" s="31">
        <v>60553113.269129582</v>
      </c>
      <c r="F85" s="28">
        <f>ROUNDUP(E85*Details!$B$12/$E$8,0)</f>
        <v>2497559</v>
      </c>
      <c r="G85" s="84"/>
    </row>
    <row r="86" spans="1:7" ht="15" x14ac:dyDescent="0.2">
      <c r="A86" s="9"/>
      <c r="B86" s="10" t="s">
        <v>114</v>
      </c>
      <c r="C86" s="21">
        <v>203</v>
      </c>
      <c r="D86" s="24" t="s">
        <v>123</v>
      </c>
      <c r="E86" s="31">
        <v>57248805.329099849</v>
      </c>
      <c r="F86" s="28">
        <f>ROUNDUP(E86*Details!$B$12/$E$8,0)</f>
        <v>2361270</v>
      </c>
      <c r="G86" s="84"/>
    </row>
    <row r="87" spans="1:7" ht="15" x14ac:dyDescent="0.2">
      <c r="A87" s="9"/>
      <c r="B87" s="10" t="s">
        <v>114</v>
      </c>
      <c r="C87" s="21">
        <v>310</v>
      </c>
      <c r="D87" s="24" t="s">
        <v>124</v>
      </c>
      <c r="E87" s="31">
        <v>39629057.881461725</v>
      </c>
      <c r="F87" s="28">
        <f>ROUNDUP(E87*Details!$B$12/$E$8,0)</f>
        <v>1634530</v>
      </c>
      <c r="G87" s="84"/>
    </row>
    <row r="88" spans="1:7" ht="15" x14ac:dyDescent="0.2">
      <c r="A88" s="9"/>
      <c r="B88" s="10" t="s">
        <v>114</v>
      </c>
      <c r="C88" s="21">
        <v>311</v>
      </c>
      <c r="D88" s="24" t="s">
        <v>125</v>
      </c>
      <c r="E88" s="31">
        <v>34215334.397348948</v>
      </c>
      <c r="F88" s="28">
        <f>ROUNDUP(E88*Details!$B$12/$E$8,0)</f>
        <v>1411237</v>
      </c>
      <c r="G88" s="84"/>
    </row>
    <row r="89" spans="1:7" ht="15" x14ac:dyDescent="0.2">
      <c r="A89" s="9"/>
      <c r="B89" s="10" t="s">
        <v>114</v>
      </c>
      <c r="C89" s="21">
        <v>312</v>
      </c>
      <c r="D89" s="24" t="s">
        <v>126</v>
      </c>
      <c r="E89" s="31">
        <v>47548490.649167389</v>
      </c>
      <c r="F89" s="28">
        <f>ROUNDUP(E89*Details!$B$12/$E$8,0)</f>
        <v>1961173</v>
      </c>
      <c r="G89" s="84"/>
    </row>
    <row r="90" spans="1:7" ht="15" x14ac:dyDescent="0.2">
      <c r="A90" s="9"/>
      <c r="B90" s="10" t="s">
        <v>114</v>
      </c>
      <c r="C90" s="21">
        <v>313</v>
      </c>
      <c r="D90" s="24" t="s">
        <v>127</v>
      </c>
      <c r="E90" s="31">
        <v>57836805.3011005</v>
      </c>
      <c r="F90" s="28">
        <f>ROUNDUP(E90*Details!$B$12/$E$8,0)</f>
        <v>2385522</v>
      </c>
      <c r="G90" s="84"/>
    </row>
    <row r="91" spans="1:7" ht="15" x14ac:dyDescent="0.2">
      <c r="A91" s="9"/>
      <c r="B91" s="10" t="s">
        <v>114</v>
      </c>
      <c r="C91" s="21">
        <v>314</v>
      </c>
      <c r="D91" s="24" t="s">
        <v>128</v>
      </c>
      <c r="E91" s="31">
        <v>25129318.443230078</v>
      </c>
      <c r="F91" s="28">
        <f>ROUNDUP(E91*Details!$B$12/$E$8,0)</f>
        <v>1036478</v>
      </c>
      <c r="G91" s="84"/>
    </row>
    <row r="92" spans="1:7" ht="15" x14ac:dyDescent="0.2">
      <c r="A92" s="9"/>
      <c r="B92" s="10" t="s">
        <v>114</v>
      </c>
      <c r="C92" s="21">
        <v>315</v>
      </c>
      <c r="D92" s="24" t="s">
        <v>129</v>
      </c>
      <c r="E92" s="31">
        <v>41029410.337503672</v>
      </c>
      <c r="F92" s="28">
        <f>ROUNDUP(E92*Details!$B$12/$E$8,0)</f>
        <v>1692289</v>
      </c>
      <c r="G92" s="84"/>
    </row>
    <row r="93" spans="1:7" ht="15" x14ac:dyDescent="0.2">
      <c r="A93" s="9"/>
      <c r="B93" s="10" t="s">
        <v>114</v>
      </c>
      <c r="C93" s="21">
        <v>317</v>
      </c>
      <c r="D93" s="24" t="s">
        <v>130</v>
      </c>
      <c r="E93" s="31">
        <v>53115893.209551662</v>
      </c>
      <c r="F93" s="28">
        <f>ROUNDUP(E93*Details!$B$12/$E$8,0)</f>
        <v>2190805</v>
      </c>
      <c r="G93" s="84"/>
    </row>
    <row r="94" spans="1:7" ht="15" x14ac:dyDescent="0.2">
      <c r="A94" s="9"/>
      <c r="B94" s="10" t="s">
        <v>114</v>
      </c>
      <c r="C94" s="21">
        <v>318</v>
      </c>
      <c r="D94" s="24" t="s">
        <v>131</v>
      </c>
      <c r="E94" s="31">
        <v>30220630.49463072</v>
      </c>
      <c r="F94" s="28">
        <f>ROUNDUP(E94*Details!$B$12/$E$8,0)</f>
        <v>1246473</v>
      </c>
      <c r="G94" s="84"/>
    </row>
    <row r="95" spans="1:7" ht="15" x14ac:dyDescent="0.2">
      <c r="A95" s="9"/>
      <c r="B95" s="10" t="s">
        <v>114</v>
      </c>
      <c r="C95" s="21">
        <v>319</v>
      </c>
      <c r="D95" s="24" t="s">
        <v>132</v>
      </c>
      <c r="E95" s="31">
        <v>46632714.148760378</v>
      </c>
      <c r="F95" s="28">
        <f>ROUNDUP(E95*Details!$B$12/$E$8,0)</f>
        <v>1923401</v>
      </c>
      <c r="G95" s="84"/>
    </row>
    <row r="96" spans="1:7" ht="15" x14ac:dyDescent="0.2">
      <c r="A96" s="9"/>
      <c r="B96" s="10" t="s">
        <v>114</v>
      </c>
      <c r="C96" s="21">
        <v>320</v>
      </c>
      <c r="D96" s="24" t="s">
        <v>133</v>
      </c>
      <c r="E96" s="31">
        <v>44594197.539080679</v>
      </c>
      <c r="F96" s="28">
        <f>ROUNDUP(E96*Details!$B$12/$E$8,0)</f>
        <v>1839321</v>
      </c>
      <c r="G96" s="84"/>
    </row>
    <row r="97" spans="1:7" ht="15" x14ac:dyDescent="0.2">
      <c r="A97" s="9"/>
      <c r="B97" s="10" t="s">
        <v>134</v>
      </c>
      <c r="C97" s="21">
        <v>867</v>
      </c>
      <c r="D97" s="24" t="s">
        <v>135</v>
      </c>
      <c r="E97" s="31">
        <v>20522637.447365809</v>
      </c>
      <c r="F97" s="28">
        <f>ROUNDUP(E97*Details!$B$12/$E$8,0)</f>
        <v>846472</v>
      </c>
      <c r="G97" s="84"/>
    </row>
    <row r="98" spans="1:7" ht="15" x14ac:dyDescent="0.2">
      <c r="A98" s="9"/>
      <c r="B98" s="10" t="s">
        <v>134</v>
      </c>
      <c r="C98" s="21">
        <v>846</v>
      </c>
      <c r="D98" s="24" t="s">
        <v>136</v>
      </c>
      <c r="E98" s="31">
        <v>31202293.415892135</v>
      </c>
      <c r="F98" s="28">
        <f>ROUNDUP(E98*Details!$B$12/$E$8,0)</f>
        <v>1286962</v>
      </c>
      <c r="G98" s="84"/>
    </row>
    <row r="99" spans="1:7" ht="15" x14ac:dyDescent="0.2">
      <c r="A99" s="9"/>
      <c r="B99" s="10" t="s">
        <v>134</v>
      </c>
      <c r="C99" s="21">
        <v>825</v>
      </c>
      <c r="D99" s="24" t="s">
        <v>137</v>
      </c>
      <c r="E99" s="31">
        <v>100276772.94838893</v>
      </c>
      <c r="F99" s="28">
        <f>ROUNDUP(E99*Details!$B$12/$E$8,0)</f>
        <v>4135990</v>
      </c>
      <c r="G99" s="84"/>
    </row>
    <row r="100" spans="1:7" ht="15" x14ac:dyDescent="0.2">
      <c r="A100" s="9"/>
      <c r="B100" s="10" t="s">
        <v>134</v>
      </c>
      <c r="C100" s="21">
        <v>845</v>
      </c>
      <c r="D100" s="24" t="s">
        <v>138</v>
      </c>
      <c r="E100" s="31">
        <v>66061811.058697157</v>
      </c>
      <c r="F100" s="28">
        <f>ROUNDUP(E100*Details!$B$12/$E$8,0)</f>
        <v>2724769</v>
      </c>
      <c r="G100" s="84"/>
    </row>
    <row r="101" spans="1:7" ht="15" x14ac:dyDescent="0.2">
      <c r="A101" s="9"/>
      <c r="B101" s="10" t="s">
        <v>134</v>
      </c>
      <c r="C101" s="21">
        <v>850</v>
      </c>
      <c r="D101" s="24" t="s">
        <v>139</v>
      </c>
      <c r="E101" s="31">
        <v>150387146.08110356</v>
      </c>
      <c r="F101" s="28">
        <f>ROUNDUP(E101*Details!$B$12/$E$8,0)</f>
        <v>6202830</v>
      </c>
      <c r="G101" s="84"/>
    </row>
    <row r="102" spans="1:7" ht="15" x14ac:dyDescent="0.2">
      <c r="A102" s="9"/>
      <c r="B102" s="10" t="s">
        <v>134</v>
      </c>
      <c r="C102" s="21">
        <v>921</v>
      </c>
      <c r="D102" s="24" t="s">
        <v>140</v>
      </c>
      <c r="E102" s="31">
        <v>18056150.538423479</v>
      </c>
      <c r="F102" s="28">
        <f>ROUNDUP(E102*Details!$B$12/$E$8,0)</f>
        <v>744740</v>
      </c>
      <c r="G102" s="84"/>
    </row>
    <row r="103" spans="1:7" ht="15" x14ac:dyDescent="0.2">
      <c r="A103" s="9"/>
      <c r="B103" s="10" t="s">
        <v>134</v>
      </c>
      <c r="C103" s="21">
        <v>886</v>
      </c>
      <c r="D103" s="24" t="s">
        <v>141</v>
      </c>
      <c r="E103" s="31">
        <v>238929895.87465346</v>
      </c>
      <c r="F103" s="28">
        <f>ROUNDUP(E103*Details!$B$12/$E$8,0)</f>
        <v>9854841</v>
      </c>
      <c r="G103" s="84"/>
    </row>
    <row r="104" spans="1:7" ht="15" x14ac:dyDescent="0.2">
      <c r="A104" s="9"/>
      <c r="B104" s="10" t="s">
        <v>134</v>
      </c>
      <c r="C104" s="21">
        <v>887</v>
      </c>
      <c r="D104" s="24" t="s">
        <v>142</v>
      </c>
      <c r="E104" s="31">
        <v>44021666.456116058</v>
      </c>
      <c r="F104" s="28">
        <f>ROUNDUP(E104*Details!$B$12/$E$8,0)</f>
        <v>1815707</v>
      </c>
      <c r="G104" s="84"/>
    </row>
    <row r="105" spans="1:7" ht="15" x14ac:dyDescent="0.2">
      <c r="A105" s="9"/>
      <c r="B105" s="10" t="s">
        <v>134</v>
      </c>
      <c r="C105" s="21">
        <v>826</v>
      </c>
      <c r="D105" s="24" t="s">
        <v>143</v>
      </c>
      <c r="E105" s="31">
        <v>47876149.788406193</v>
      </c>
      <c r="F105" s="28">
        <f>ROUNDUP(E105*Details!$B$12/$E$8,0)</f>
        <v>1974688</v>
      </c>
      <c r="G105" s="84"/>
    </row>
    <row r="106" spans="1:7" ht="15" x14ac:dyDescent="0.2">
      <c r="A106" s="9"/>
      <c r="B106" s="10" t="s">
        <v>134</v>
      </c>
      <c r="C106" s="21">
        <v>931</v>
      </c>
      <c r="D106" s="24" t="s">
        <v>144</v>
      </c>
      <c r="E106" s="31">
        <v>76798540.23873955</v>
      </c>
      <c r="F106" s="28">
        <f>ROUNDUP(E106*Details!$B$12/$E$8,0)</f>
        <v>3167613</v>
      </c>
      <c r="G106" s="84"/>
    </row>
    <row r="107" spans="1:7" ht="15" x14ac:dyDescent="0.2">
      <c r="A107" s="9"/>
      <c r="B107" s="10" t="s">
        <v>134</v>
      </c>
      <c r="C107" s="21">
        <v>851</v>
      </c>
      <c r="D107" s="24" t="s">
        <v>145</v>
      </c>
      <c r="E107" s="31">
        <v>27617579.271982655</v>
      </c>
      <c r="F107" s="28">
        <f>ROUNDUP(E107*Details!$B$12/$E$8,0)</f>
        <v>1139108</v>
      </c>
      <c r="G107" s="84"/>
    </row>
    <row r="108" spans="1:7" ht="15" x14ac:dyDescent="0.2">
      <c r="A108" s="9"/>
      <c r="B108" s="10" t="s">
        <v>134</v>
      </c>
      <c r="C108" s="21">
        <v>870</v>
      </c>
      <c r="D108" s="24" t="s">
        <v>146</v>
      </c>
      <c r="E108" s="31">
        <v>26665842.511150274</v>
      </c>
      <c r="F108" s="28">
        <f>ROUNDUP(E108*Details!$B$12/$E$8,0)</f>
        <v>1099853</v>
      </c>
      <c r="G108" s="84"/>
    </row>
    <row r="109" spans="1:7" ht="15" x14ac:dyDescent="0.2">
      <c r="A109" s="9"/>
      <c r="B109" s="10" t="s">
        <v>134</v>
      </c>
      <c r="C109" s="21">
        <v>871</v>
      </c>
      <c r="D109" s="24" t="s">
        <v>147</v>
      </c>
      <c r="E109" s="31">
        <v>28751904.873972226</v>
      </c>
      <c r="F109" s="28">
        <f>ROUNDUP(E109*Details!$B$12/$E$8,0)</f>
        <v>1185894</v>
      </c>
      <c r="G109" s="84"/>
    </row>
    <row r="110" spans="1:7" ht="15" x14ac:dyDescent="0.2">
      <c r="A110" s="9"/>
      <c r="B110" s="10" t="s">
        <v>134</v>
      </c>
      <c r="C110" s="21">
        <v>852</v>
      </c>
      <c r="D110" s="24" t="s">
        <v>148</v>
      </c>
      <c r="E110" s="31">
        <v>34476493.826998137</v>
      </c>
      <c r="F110" s="28">
        <f>ROUNDUP(E110*Details!$B$12/$E$8,0)</f>
        <v>1422009</v>
      </c>
      <c r="G110" s="84"/>
    </row>
    <row r="111" spans="1:7" ht="15" x14ac:dyDescent="0.2">
      <c r="A111" s="9"/>
      <c r="B111" s="10" t="s">
        <v>134</v>
      </c>
      <c r="C111" s="21">
        <v>936</v>
      </c>
      <c r="D111" s="24" t="s">
        <v>149</v>
      </c>
      <c r="E111" s="31">
        <v>173593103.71350449</v>
      </c>
      <c r="F111" s="28">
        <f>ROUNDUP(E111*Details!$B$12/$E$8,0)</f>
        <v>7159977</v>
      </c>
      <c r="G111" s="84"/>
    </row>
    <row r="112" spans="1:7" ht="15" x14ac:dyDescent="0.2">
      <c r="A112" s="9"/>
      <c r="B112" s="10" t="s">
        <v>134</v>
      </c>
      <c r="C112" s="21">
        <v>869</v>
      </c>
      <c r="D112" s="24" t="s">
        <v>150</v>
      </c>
      <c r="E112" s="31">
        <v>22072164.526800938</v>
      </c>
      <c r="F112" s="28">
        <f>ROUNDUP(E112*Details!$B$12/$E$8,0)</f>
        <v>910383</v>
      </c>
      <c r="G112" s="84"/>
    </row>
    <row r="113" spans="1:7" ht="15" x14ac:dyDescent="0.2">
      <c r="A113" s="9"/>
      <c r="B113" s="10" t="s">
        <v>134</v>
      </c>
      <c r="C113" s="21">
        <v>938</v>
      </c>
      <c r="D113" s="24" t="s">
        <v>151</v>
      </c>
      <c r="E113" s="31">
        <v>96856211.782464504</v>
      </c>
      <c r="F113" s="28">
        <f>ROUNDUP(E113*Details!$B$12/$E$8,0)</f>
        <v>3994907</v>
      </c>
      <c r="G113" s="84"/>
    </row>
    <row r="114" spans="1:7" ht="15" x14ac:dyDescent="0.2">
      <c r="A114" s="9"/>
      <c r="B114" s="10" t="s">
        <v>134</v>
      </c>
      <c r="C114" s="21">
        <v>868</v>
      </c>
      <c r="D114" s="24" t="s">
        <v>152</v>
      </c>
      <c r="E114" s="31">
        <v>22077053.026726488</v>
      </c>
      <c r="F114" s="28">
        <f>ROUNDUP(E114*Details!$B$12/$E$8,0)</f>
        <v>910585</v>
      </c>
      <c r="G114" s="84"/>
    </row>
    <row r="115" spans="1:7" ht="15" x14ac:dyDescent="0.2">
      <c r="A115" s="9"/>
      <c r="B115" s="10" t="s">
        <v>134</v>
      </c>
      <c r="C115" s="21">
        <v>872</v>
      </c>
      <c r="D115" s="24" t="s">
        <v>153</v>
      </c>
      <c r="E115" s="31">
        <v>23384388.391185325</v>
      </c>
      <c r="F115" s="28">
        <f>ROUNDUP(E115*Details!$B$12/$E$8,0)</f>
        <v>964507</v>
      </c>
      <c r="G115" s="84"/>
    </row>
    <row r="116" spans="1:7" ht="15" x14ac:dyDescent="0.2">
      <c r="A116" s="9"/>
      <c r="B116" s="10" t="s">
        <v>154</v>
      </c>
      <c r="C116" s="21">
        <v>800</v>
      </c>
      <c r="D116" s="24" t="s">
        <v>155</v>
      </c>
      <c r="E116" s="31">
        <v>28011925.948285002</v>
      </c>
      <c r="F116" s="28">
        <f>ROUNDUP(E116*Details!$B$12/$E$8,0)</f>
        <v>1155373</v>
      </c>
      <c r="G116" s="84"/>
    </row>
    <row r="117" spans="1:7" ht="15" x14ac:dyDescent="0.2">
      <c r="A117" s="9"/>
      <c r="B117" s="10" t="s">
        <v>154</v>
      </c>
      <c r="C117" s="21">
        <v>839</v>
      </c>
      <c r="D117" s="24" t="s">
        <v>156</v>
      </c>
      <c r="E117" s="31">
        <v>47211892.637045756</v>
      </c>
      <c r="F117" s="28">
        <f>ROUNDUP(E117*Details!$B$12/$E$8,0)</f>
        <v>1947290</v>
      </c>
      <c r="G117" s="84"/>
    </row>
    <row r="118" spans="1:7" ht="15" x14ac:dyDescent="0.2">
      <c r="A118" s="9"/>
      <c r="B118" s="10" t="s">
        <v>154</v>
      </c>
      <c r="C118" s="21">
        <v>801</v>
      </c>
      <c r="D118" s="24" t="s">
        <v>157</v>
      </c>
      <c r="E118" s="31">
        <v>65232651.155227654</v>
      </c>
      <c r="F118" s="28">
        <f>ROUNDUP(E118*Details!$B$12/$E$8,0)</f>
        <v>2690570</v>
      </c>
      <c r="G118" s="84"/>
    </row>
    <row r="119" spans="1:7" ht="15" x14ac:dyDescent="0.2">
      <c r="A119" s="9"/>
      <c r="B119" s="10" t="s">
        <v>154</v>
      </c>
      <c r="C119" s="21">
        <v>908</v>
      </c>
      <c r="D119" s="24" t="s">
        <v>158</v>
      </c>
      <c r="E119" s="31">
        <v>60757768.384242557</v>
      </c>
      <c r="F119" s="28">
        <f>ROUNDUP(E119*Details!$B$12/$E$8,0)</f>
        <v>2506000</v>
      </c>
      <c r="G119" s="84"/>
    </row>
    <row r="120" spans="1:7" ht="15" x14ac:dyDescent="0.2">
      <c r="A120" s="9"/>
      <c r="B120" s="10" t="s">
        <v>154</v>
      </c>
      <c r="C120" s="21">
        <v>878</v>
      </c>
      <c r="D120" s="24" t="s">
        <v>159</v>
      </c>
      <c r="E120" s="31">
        <v>86180602.615391731</v>
      </c>
      <c r="F120" s="28">
        <f>ROUNDUP(E120*Details!$B$12/$E$8,0)</f>
        <v>3554583</v>
      </c>
      <c r="G120" s="84"/>
    </row>
    <row r="121" spans="1:7" ht="15" x14ac:dyDescent="0.2">
      <c r="A121" s="9"/>
      <c r="B121" s="10" t="s">
        <v>154</v>
      </c>
      <c r="C121" s="21">
        <v>838</v>
      </c>
      <c r="D121" s="24" t="s">
        <v>160</v>
      </c>
      <c r="E121" s="31">
        <v>43442158.507959813</v>
      </c>
      <c r="F121" s="28">
        <f>ROUNDUP(E121*Details!$B$12/$E$8,0)</f>
        <v>1791805</v>
      </c>
      <c r="G121" s="84"/>
    </row>
    <row r="122" spans="1:7" ht="15" x14ac:dyDescent="0.2">
      <c r="A122" s="9"/>
      <c r="B122" s="10" t="s">
        <v>154</v>
      </c>
      <c r="C122" s="21">
        <v>916</v>
      </c>
      <c r="D122" s="24" t="s">
        <v>161</v>
      </c>
      <c r="E122" s="31">
        <v>72459926.536327511</v>
      </c>
      <c r="F122" s="28">
        <f>ROUNDUP(E122*Details!$B$12/$E$8,0)</f>
        <v>2988664</v>
      </c>
      <c r="G122" s="84"/>
    </row>
    <row r="123" spans="1:7" ht="15" x14ac:dyDescent="0.2">
      <c r="A123" s="9"/>
      <c r="B123" s="10" t="s">
        <v>154</v>
      </c>
      <c r="C123" s="21">
        <v>802</v>
      </c>
      <c r="D123" s="24" t="s">
        <v>162</v>
      </c>
      <c r="E123" s="31">
        <v>28908852.495611105</v>
      </c>
      <c r="F123" s="28">
        <f>ROUNDUP(E123*Details!$B$12/$E$8,0)</f>
        <v>1192368</v>
      </c>
      <c r="G123" s="84"/>
    </row>
    <row r="124" spans="1:7" ht="15" x14ac:dyDescent="0.2">
      <c r="A124" s="9"/>
      <c r="B124" s="10" t="s">
        <v>154</v>
      </c>
      <c r="C124" s="21">
        <v>879</v>
      </c>
      <c r="D124" s="24" t="s">
        <v>163</v>
      </c>
      <c r="E124" s="31">
        <v>36214399.967137247</v>
      </c>
      <c r="F124" s="28">
        <f>ROUNDUP(E124*Details!$B$12/$E$8,0)</f>
        <v>1493690</v>
      </c>
      <c r="G124" s="84"/>
    </row>
    <row r="125" spans="1:7" ht="15" x14ac:dyDescent="0.2">
      <c r="A125" s="9"/>
      <c r="B125" s="10" t="s">
        <v>154</v>
      </c>
      <c r="C125" s="21">
        <v>933</v>
      </c>
      <c r="D125" s="24" t="s">
        <v>164</v>
      </c>
      <c r="E125" s="31">
        <v>64806328.870646432</v>
      </c>
      <c r="F125" s="28">
        <f>ROUNDUP(E125*Details!$B$12/$E$8,0)</f>
        <v>2672986</v>
      </c>
      <c r="G125" s="84"/>
    </row>
    <row r="126" spans="1:7" ht="15" x14ac:dyDescent="0.2">
      <c r="A126" s="9"/>
      <c r="B126" s="10" t="s">
        <v>154</v>
      </c>
      <c r="C126" s="21">
        <v>803</v>
      </c>
      <c r="D126" s="24" t="s">
        <v>165</v>
      </c>
      <c r="E126" s="31">
        <v>39310686.398432724</v>
      </c>
      <c r="F126" s="28">
        <f>ROUNDUP(E126*Details!$B$12/$E$8,0)</f>
        <v>1621399</v>
      </c>
      <c r="G126" s="84"/>
    </row>
    <row r="127" spans="1:7" ht="15" x14ac:dyDescent="0.2">
      <c r="A127" s="9"/>
      <c r="B127" s="10" t="s">
        <v>154</v>
      </c>
      <c r="C127" s="21">
        <v>866</v>
      </c>
      <c r="D127" s="24" t="s">
        <v>166</v>
      </c>
      <c r="E127" s="31">
        <v>36424451.183870815</v>
      </c>
      <c r="F127" s="28">
        <f>ROUNDUP(E127*Details!$B$12/$E$8,0)</f>
        <v>1502354</v>
      </c>
      <c r="G127" s="84"/>
    </row>
    <row r="128" spans="1:7" ht="15" x14ac:dyDescent="0.2">
      <c r="A128" s="9"/>
      <c r="B128" s="10" t="s">
        <v>154</v>
      </c>
      <c r="C128" s="21">
        <v>880</v>
      </c>
      <c r="D128" s="24" t="s">
        <v>167</v>
      </c>
      <c r="E128" s="31">
        <v>20135294.76119177</v>
      </c>
      <c r="F128" s="28">
        <f>ROUNDUP(E128*Details!$B$12/$E$8,0)</f>
        <v>830496</v>
      </c>
      <c r="G128" s="84"/>
    </row>
    <row r="129" spans="1:7" ht="15" x14ac:dyDescent="0.2">
      <c r="A129" s="9"/>
      <c r="B129" s="10" t="s">
        <v>154</v>
      </c>
      <c r="C129" s="21">
        <v>865</v>
      </c>
      <c r="D129" s="24" t="s">
        <v>168</v>
      </c>
      <c r="E129" s="31">
        <v>58544304.324136578</v>
      </c>
      <c r="F129" s="28">
        <f>ROUNDUP(E129*Details!$B$12/$E$8,0)</f>
        <v>2414704</v>
      </c>
      <c r="G129" s="84"/>
    </row>
    <row r="130" spans="1:7" ht="15" x14ac:dyDescent="0.2">
      <c r="A130" s="9"/>
      <c r="B130" s="10" t="s">
        <v>169</v>
      </c>
      <c r="C130" s="21">
        <v>330</v>
      </c>
      <c r="D130" s="24" t="s">
        <v>170</v>
      </c>
      <c r="E130" s="31">
        <v>211668138.69834775</v>
      </c>
      <c r="F130" s="28">
        <f>ROUNDUP(E130*Details!$B$12/$E$8,0)</f>
        <v>8730410</v>
      </c>
      <c r="G130" s="84"/>
    </row>
    <row r="131" spans="1:7" ht="15" x14ac:dyDescent="0.2">
      <c r="A131" s="9"/>
      <c r="B131" s="10" t="s">
        <v>169</v>
      </c>
      <c r="C131" s="21">
        <v>331</v>
      </c>
      <c r="D131" s="24" t="s">
        <v>171</v>
      </c>
      <c r="E131" s="31">
        <v>50694356.194342412</v>
      </c>
      <c r="F131" s="28">
        <f>ROUNDUP(E131*Details!$B$12/$E$8,0)</f>
        <v>2090927</v>
      </c>
      <c r="G131" s="84"/>
    </row>
    <row r="132" spans="1:7" ht="15" x14ac:dyDescent="0.2">
      <c r="A132" s="9"/>
      <c r="B132" s="10" t="s">
        <v>169</v>
      </c>
      <c r="C132" s="21">
        <v>332</v>
      </c>
      <c r="D132" s="24" t="s">
        <v>172</v>
      </c>
      <c r="E132" s="31">
        <v>42646635.353443064</v>
      </c>
      <c r="F132" s="28">
        <f>ROUNDUP(E132*Details!$B$12/$E$8,0)</f>
        <v>1758993</v>
      </c>
      <c r="G132" s="84"/>
    </row>
    <row r="133" spans="1:7" ht="15" x14ac:dyDescent="0.2">
      <c r="A133" s="9"/>
      <c r="B133" s="10" t="s">
        <v>169</v>
      </c>
      <c r="C133" s="21">
        <v>884</v>
      </c>
      <c r="D133" s="24" t="s">
        <v>173</v>
      </c>
      <c r="E133" s="31">
        <v>19541600.692968059</v>
      </c>
      <c r="F133" s="28">
        <f>ROUNDUP(E133*Details!$B$12/$E$8,0)</f>
        <v>806008</v>
      </c>
      <c r="G133" s="84"/>
    </row>
    <row r="134" spans="1:7" ht="15" x14ac:dyDescent="0.2">
      <c r="A134" s="9"/>
      <c r="B134" s="10" t="s">
        <v>169</v>
      </c>
      <c r="C134" s="21">
        <v>333</v>
      </c>
      <c r="D134" s="24" t="s">
        <v>174</v>
      </c>
      <c r="E134" s="31">
        <v>55776520.912302412</v>
      </c>
      <c r="F134" s="28">
        <f>ROUNDUP(E134*Details!$B$12/$E$8,0)</f>
        <v>2300544</v>
      </c>
      <c r="G134" s="84"/>
    </row>
    <row r="135" spans="1:7" ht="15" x14ac:dyDescent="0.2">
      <c r="A135" s="9"/>
      <c r="B135" s="10" t="s">
        <v>169</v>
      </c>
      <c r="C135" s="21">
        <v>893</v>
      </c>
      <c r="D135" s="24" t="s">
        <v>175</v>
      </c>
      <c r="E135" s="31">
        <v>32533076.542096615</v>
      </c>
      <c r="F135" s="28">
        <f>ROUNDUP(E135*Details!$B$12/$E$8,0)</f>
        <v>1341851</v>
      </c>
      <c r="G135" s="84"/>
    </row>
    <row r="136" spans="1:7" ht="15" x14ac:dyDescent="0.2">
      <c r="A136" s="9"/>
      <c r="B136" s="10" t="s">
        <v>169</v>
      </c>
      <c r="C136" s="21">
        <v>334</v>
      </c>
      <c r="D136" s="24" t="s">
        <v>176</v>
      </c>
      <c r="E136" s="31">
        <v>31970161.610898677</v>
      </c>
      <c r="F136" s="28">
        <f>ROUNDUP(E136*Details!$B$12/$E$8,0)</f>
        <v>1318633</v>
      </c>
      <c r="G136" s="84"/>
    </row>
    <row r="137" spans="1:7" ht="15" x14ac:dyDescent="0.2">
      <c r="A137" s="9"/>
      <c r="B137" s="10" t="s">
        <v>169</v>
      </c>
      <c r="C137" s="21">
        <v>860</v>
      </c>
      <c r="D137" s="24" t="s">
        <v>177</v>
      </c>
      <c r="E137" s="31">
        <v>94175628.085199803</v>
      </c>
      <c r="F137" s="28">
        <f>ROUNDUP(E137*Details!$B$12/$E$8,0)</f>
        <v>3884344</v>
      </c>
      <c r="G137" s="84"/>
    </row>
    <row r="138" spans="1:7" ht="15" x14ac:dyDescent="0.2">
      <c r="A138" s="9"/>
      <c r="B138" s="10" t="s">
        <v>169</v>
      </c>
      <c r="C138" s="21">
        <v>861</v>
      </c>
      <c r="D138" s="24" t="s">
        <v>178</v>
      </c>
      <c r="E138" s="31">
        <v>44563436.708716348</v>
      </c>
      <c r="F138" s="28">
        <f>ROUNDUP(E138*Details!$B$12/$E$8,0)</f>
        <v>1838052</v>
      </c>
      <c r="G138" s="84"/>
    </row>
    <row r="139" spans="1:7" ht="15" x14ac:dyDescent="0.2">
      <c r="A139" s="9"/>
      <c r="B139" s="10" t="s">
        <v>169</v>
      </c>
      <c r="C139" s="21">
        <v>894</v>
      </c>
      <c r="D139" s="24" t="s">
        <v>179</v>
      </c>
      <c r="E139" s="31">
        <v>27759177.098125193</v>
      </c>
      <c r="F139" s="28">
        <f>ROUNDUP(E139*Details!$B$12/$E$8,0)</f>
        <v>1144948</v>
      </c>
      <c r="G139" s="84"/>
    </row>
    <row r="140" spans="1:7" ht="15" x14ac:dyDescent="0.2">
      <c r="A140" s="9"/>
      <c r="B140" s="10" t="s">
        <v>169</v>
      </c>
      <c r="C140" s="21">
        <v>335</v>
      </c>
      <c r="D140" s="24" t="s">
        <v>180</v>
      </c>
      <c r="E140" s="31">
        <v>46325505.369454913</v>
      </c>
      <c r="F140" s="28">
        <f>ROUNDUP(E140*Details!$B$12/$E$8,0)</f>
        <v>1910730</v>
      </c>
      <c r="G140" s="84"/>
    </row>
    <row r="141" spans="1:7" ht="15" x14ac:dyDescent="0.2">
      <c r="A141" s="9"/>
      <c r="B141" s="10" t="s">
        <v>169</v>
      </c>
      <c r="C141" s="21">
        <v>937</v>
      </c>
      <c r="D141" s="24" t="s">
        <v>181</v>
      </c>
      <c r="E141" s="31">
        <v>72616403.163566977</v>
      </c>
      <c r="F141" s="28">
        <f>ROUNDUP(E141*Details!$B$12/$E$8,0)</f>
        <v>2995118</v>
      </c>
      <c r="G141" s="84"/>
    </row>
    <row r="142" spans="1:7" ht="15" x14ac:dyDescent="0.2">
      <c r="A142" s="9"/>
      <c r="B142" s="10" t="s">
        <v>169</v>
      </c>
      <c r="C142" s="21">
        <v>336</v>
      </c>
      <c r="D142" s="24" t="s">
        <v>182</v>
      </c>
      <c r="E142" s="31">
        <v>45126083.827484332</v>
      </c>
      <c r="F142" s="28">
        <f>ROUNDUP(E142*Details!$B$12/$E$8,0)</f>
        <v>1861259</v>
      </c>
      <c r="G142" s="84"/>
    </row>
    <row r="143" spans="1:7" ht="15" x14ac:dyDescent="0.2">
      <c r="A143" s="9"/>
      <c r="B143" s="10" t="s">
        <v>169</v>
      </c>
      <c r="C143" s="21">
        <v>885</v>
      </c>
      <c r="D143" s="24" t="s">
        <v>183</v>
      </c>
      <c r="E143" s="31">
        <v>67316100.340516031</v>
      </c>
      <c r="F143" s="28">
        <f>ROUNDUP(E143*Details!$B$12/$E$8,0)</f>
        <v>2776503</v>
      </c>
      <c r="G143" s="84"/>
    </row>
    <row r="144" spans="1:7" ht="15" x14ac:dyDescent="0.2">
      <c r="A144" s="9"/>
      <c r="B144" s="10" t="s">
        <v>184</v>
      </c>
      <c r="C144" s="21">
        <v>370</v>
      </c>
      <c r="D144" s="24" t="s">
        <v>185</v>
      </c>
      <c r="E144" s="31">
        <v>34891768.491026916</v>
      </c>
      <c r="F144" s="28">
        <f>ROUNDUP(E144*Details!$B$12/$E$8,0)</f>
        <v>1439137</v>
      </c>
      <c r="G144" s="84"/>
    </row>
    <row r="145" spans="1:7" ht="15" x14ac:dyDescent="0.2">
      <c r="A145" s="9"/>
      <c r="B145" s="10" t="s">
        <v>184</v>
      </c>
      <c r="C145" s="21">
        <v>380</v>
      </c>
      <c r="D145" s="24" t="s">
        <v>186</v>
      </c>
      <c r="E145" s="31">
        <v>93296915.560269311</v>
      </c>
      <c r="F145" s="28">
        <f>ROUNDUP(E145*Details!$B$12/$E$8,0)</f>
        <v>3848101</v>
      </c>
      <c r="G145" s="84"/>
    </row>
    <row r="146" spans="1:7" ht="15" x14ac:dyDescent="0.2">
      <c r="A146" s="9"/>
      <c r="B146" s="10" t="s">
        <v>184</v>
      </c>
      <c r="C146" s="21">
        <v>381</v>
      </c>
      <c r="D146" s="24" t="s">
        <v>187</v>
      </c>
      <c r="E146" s="31">
        <v>26702352.840358127</v>
      </c>
      <c r="F146" s="28">
        <f>ROUNDUP(E146*Details!$B$12/$E$8,0)</f>
        <v>1101359</v>
      </c>
      <c r="G146" s="84"/>
    </row>
    <row r="147" spans="1:7" ht="15" x14ac:dyDescent="0.2">
      <c r="A147" s="9"/>
      <c r="B147" s="10" t="s">
        <v>184</v>
      </c>
      <c r="C147" s="21">
        <v>371</v>
      </c>
      <c r="D147" s="24" t="s">
        <v>188</v>
      </c>
      <c r="E147" s="31">
        <v>42536398.680003814</v>
      </c>
      <c r="F147" s="28">
        <f>ROUNDUP(E147*Details!$B$12/$E$8,0)</f>
        <v>1754446</v>
      </c>
      <c r="G147" s="84"/>
    </row>
    <row r="148" spans="1:7" ht="15" x14ac:dyDescent="0.2">
      <c r="A148" s="9"/>
      <c r="B148" s="10" t="s">
        <v>184</v>
      </c>
      <c r="C148" s="21">
        <v>811</v>
      </c>
      <c r="D148" s="24" t="s">
        <v>189</v>
      </c>
      <c r="E148" s="31">
        <v>31730626.027564041</v>
      </c>
      <c r="F148" s="28">
        <f>ROUNDUP(E148*Details!$B$12/$E$8,0)</f>
        <v>1308754</v>
      </c>
      <c r="G148" s="84"/>
    </row>
    <row r="149" spans="1:7" ht="15" x14ac:dyDescent="0.2">
      <c r="A149" s="9"/>
      <c r="B149" s="10" t="s">
        <v>184</v>
      </c>
      <c r="C149" s="21">
        <v>810</v>
      </c>
      <c r="D149" s="24" t="s">
        <v>190</v>
      </c>
      <c r="E149" s="31">
        <v>40138562.34845724</v>
      </c>
      <c r="F149" s="28">
        <f>ROUNDUP(E149*Details!$B$12/$E$8,0)</f>
        <v>1655545</v>
      </c>
      <c r="G149" s="84"/>
    </row>
    <row r="150" spans="1:7" ht="15" x14ac:dyDescent="0.2">
      <c r="A150" s="9"/>
      <c r="B150" s="10" t="s">
        <v>184</v>
      </c>
      <c r="C150" s="21">
        <v>382</v>
      </c>
      <c r="D150" s="24" t="s">
        <v>191</v>
      </c>
      <c r="E150" s="31">
        <v>58389205.050179586</v>
      </c>
      <c r="F150" s="28">
        <f>ROUNDUP(E150*Details!$B$12/$E$8,0)</f>
        <v>2408307</v>
      </c>
      <c r="G150" s="84"/>
    </row>
    <row r="151" spans="1:7" ht="15" x14ac:dyDescent="0.2">
      <c r="A151" s="9"/>
      <c r="B151" s="10" t="s">
        <v>184</v>
      </c>
      <c r="C151" s="21">
        <v>383</v>
      </c>
      <c r="D151" s="24" t="s">
        <v>192</v>
      </c>
      <c r="E151" s="31">
        <v>100549907.55385131</v>
      </c>
      <c r="F151" s="28">
        <f>ROUNDUP(E151*Details!$B$12/$E$8,0)</f>
        <v>4147256</v>
      </c>
      <c r="G151" s="84"/>
    </row>
    <row r="152" spans="1:7" ht="15" x14ac:dyDescent="0.2">
      <c r="A152" s="9"/>
      <c r="B152" s="10" t="s">
        <v>184</v>
      </c>
      <c r="C152" s="21">
        <v>812</v>
      </c>
      <c r="D152" s="24" t="s">
        <v>193</v>
      </c>
      <c r="E152" s="31">
        <v>23522381.280416589</v>
      </c>
      <c r="F152" s="28">
        <f>ROUNDUP(E152*Details!$B$12/$E$8,0)</f>
        <v>970199</v>
      </c>
      <c r="G152" s="84"/>
    </row>
    <row r="153" spans="1:7" ht="15" x14ac:dyDescent="0.2">
      <c r="A153" s="9"/>
      <c r="B153" s="10" t="s">
        <v>184</v>
      </c>
      <c r="C153" s="21">
        <v>813</v>
      </c>
      <c r="D153" s="24" t="s">
        <v>194</v>
      </c>
      <c r="E153" s="31">
        <v>22150660.930145483</v>
      </c>
      <c r="F153" s="28">
        <f>ROUNDUP(E153*Details!$B$12/$E$8,0)</f>
        <v>913621</v>
      </c>
      <c r="G153" s="84"/>
    </row>
    <row r="154" spans="1:7" ht="15" x14ac:dyDescent="0.2">
      <c r="A154" s="9"/>
      <c r="B154" s="10" t="s">
        <v>184</v>
      </c>
      <c r="C154" s="21">
        <v>815</v>
      </c>
      <c r="D154" s="24" t="s">
        <v>195</v>
      </c>
      <c r="E154" s="31">
        <v>63776815.052314669</v>
      </c>
      <c r="F154" s="28">
        <f>ROUNDUP(E154*Details!$B$12/$E$8,0)</f>
        <v>2630522</v>
      </c>
      <c r="G154" s="84"/>
    </row>
    <row r="155" spans="1:7" ht="15" x14ac:dyDescent="0.2">
      <c r="A155" s="9"/>
      <c r="B155" s="10" t="s">
        <v>184</v>
      </c>
      <c r="C155" s="21">
        <v>372</v>
      </c>
      <c r="D155" s="24" t="s">
        <v>196</v>
      </c>
      <c r="E155" s="31">
        <v>41644701.564357974</v>
      </c>
      <c r="F155" s="28">
        <f>ROUNDUP(E155*Details!$B$12/$E$8,0)</f>
        <v>1717667</v>
      </c>
      <c r="G155" s="84"/>
    </row>
    <row r="156" spans="1:7" ht="15" x14ac:dyDescent="0.2">
      <c r="A156" s="9"/>
      <c r="B156" s="10" t="s">
        <v>184</v>
      </c>
      <c r="C156" s="21">
        <v>373</v>
      </c>
      <c r="D156" s="24" t="s">
        <v>197</v>
      </c>
      <c r="E156" s="31">
        <v>79780725.214585185</v>
      </c>
      <c r="F156" s="28">
        <f>ROUNDUP(E156*Details!$B$12/$E$8,0)</f>
        <v>3290616</v>
      </c>
      <c r="G156" s="84"/>
    </row>
    <row r="157" spans="1:7" ht="15" x14ac:dyDescent="0.2">
      <c r="A157" s="9"/>
      <c r="B157" s="10" t="s">
        <v>184</v>
      </c>
      <c r="C157" s="21">
        <v>384</v>
      </c>
      <c r="D157" s="24" t="s">
        <v>198</v>
      </c>
      <c r="E157" s="31">
        <v>45392406.132000268</v>
      </c>
      <c r="F157" s="28">
        <f>ROUNDUP(E157*Details!$B$12/$E$8,0)</f>
        <v>1872244</v>
      </c>
      <c r="G157" s="84"/>
    </row>
    <row r="158" spans="1:7" ht="15" x14ac:dyDescent="0.2">
      <c r="A158" s="9"/>
      <c r="B158" s="10" t="s">
        <v>184</v>
      </c>
      <c r="C158" s="21">
        <v>816</v>
      </c>
      <c r="D158" s="24" t="s">
        <v>199</v>
      </c>
      <c r="E158" s="31">
        <v>21247333.103502177</v>
      </c>
      <c r="F158" s="28">
        <f>ROUNDUP(E158*Details!$B$12/$E$8,0)</f>
        <v>876362</v>
      </c>
      <c r="G158" s="84"/>
    </row>
    <row r="159" spans="1:7" ht="15.75" thickBot="1" x14ac:dyDescent="0.25">
      <c r="A159" s="9"/>
      <c r="B159" s="13"/>
      <c r="C159" s="14"/>
      <c r="D159" s="15"/>
      <c r="E159" s="32"/>
      <c r="F159" s="29"/>
      <c r="G159" s="84"/>
    </row>
    <row r="161" ht="15" customHeight="1" x14ac:dyDescent="0.2"/>
  </sheetData>
  <hyperlinks>
    <hyperlink ref="A4" r:id="rId1" xr:uid="{F8BB9EF1-4AE0-46D0-BAD8-D0A182935FE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53D77-6A78-4764-9E81-FEE096525C5C}">
  <dimension ref="A1:M161"/>
  <sheetViews>
    <sheetView showGridLines="0" zoomScaleNormal="100" workbookViewId="0"/>
  </sheetViews>
  <sheetFormatPr defaultColWidth="19" defaultRowHeight="14.25" x14ac:dyDescent="0.2"/>
  <cols>
    <col min="1" max="1" width="6.140625" style="85" customWidth="1"/>
    <col min="2" max="2" width="39" style="80" customWidth="1"/>
    <col min="3" max="3" width="13.5703125" style="80" customWidth="1"/>
    <col min="4" max="4" width="36.28515625" style="80" customWidth="1"/>
    <col min="5" max="5" width="21" style="80" customWidth="1"/>
    <col min="6" max="6" width="19" style="80" customWidth="1"/>
    <col min="7" max="7" width="19.7109375" style="80" customWidth="1"/>
    <col min="8" max="8" width="19" style="80" customWidth="1"/>
    <col min="9" max="9" width="20.42578125" style="80" customWidth="1"/>
    <col min="10" max="10" width="30.28515625" style="80" customWidth="1"/>
    <col min="11" max="11" width="32.42578125" style="80" customWidth="1"/>
    <col min="12" max="12" width="22.5703125" style="80" bestFit="1" customWidth="1"/>
    <col min="13" max="16384" width="19" style="80"/>
  </cols>
  <sheetData>
    <row r="1" spans="1:13" ht="26.25" x14ac:dyDescent="0.35">
      <c r="A1" s="2" t="s">
        <v>200</v>
      </c>
      <c r="C1" s="3"/>
      <c r="D1" s="3"/>
      <c r="J1" s="5"/>
      <c r="K1" s="85"/>
    </row>
    <row r="2" spans="1:13" s="81" customFormat="1" ht="43.9" customHeight="1" x14ac:dyDescent="0.35">
      <c r="A2" s="76" t="s">
        <v>201</v>
      </c>
      <c r="C2" s="25"/>
      <c r="D2" s="25"/>
      <c r="J2" s="77"/>
      <c r="K2" s="86"/>
    </row>
    <row r="3" spans="1:13" s="81" customFormat="1" ht="25.5" x14ac:dyDescent="0.35">
      <c r="A3" s="76" t="s">
        <v>31</v>
      </c>
      <c r="C3" s="25"/>
      <c r="D3" s="25"/>
      <c r="J3" s="77"/>
      <c r="K3" s="86"/>
    </row>
    <row r="4" spans="1:13" ht="25.5" x14ac:dyDescent="0.35">
      <c r="A4" s="79" t="s">
        <v>20</v>
      </c>
      <c r="C4" s="25"/>
      <c r="D4" s="25"/>
      <c r="J4" s="26"/>
      <c r="K4" s="86"/>
    </row>
    <row r="5" spans="1:13" s="82" customFormat="1" ht="29.1" customHeight="1" thickBot="1" x14ac:dyDescent="0.25">
      <c r="A5" s="103" t="s">
        <v>21</v>
      </c>
      <c r="B5" s="6"/>
      <c r="C5" s="6"/>
      <c r="D5" s="6"/>
      <c r="E5" s="6"/>
      <c r="F5" s="6"/>
      <c r="G5" s="6"/>
      <c r="H5" s="6"/>
      <c r="I5" s="6"/>
      <c r="J5" s="6"/>
      <c r="K5" s="6"/>
    </row>
    <row r="6" spans="1:13" ht="81" customHeight="1" thickBot="1" x14ac:dyDescent="0.25">
      <c r="A6" s="7"/>
      <c r="B6" s="34" t="s">
        <v>32</v>
      </c>
      <c r="C6" s="35"/>
      <c r="D6" s="36"/>
      <c r="E6" s="37" t="s">
        <v>202</v>
      </c>
      <c r="F6" s="38"/>
      <c r="G6" s="38"/>
      <c r="H6" s="38"/>
      <c r="I6" s="38"/>
      <c r="J6" s="35"/>
      <c r="K6" s="39"/>
    </row>
    <row r="7" spans="1:13" ht="149.25" customHeight="1" thickBot="1" x14ac:dyDescent="0.3">
      <c r="A7" s="23"/>
      <c r="B7" s="40" t="s">
        <v>34</v>
      </c>
      <c r="C7" s="41" t="s">
        <v>35</v>
      </c>
      <c r="D7" s="42" t="s">
        <v>36</v>
      </c>
      <c r="E7" s="43" t="s">
        <v>203</v>
      </c>
      <c r="F7" s="44" t="s">
        <v>204</v>
      </c>
      <c r="G7" s="45" t="s">
        <v>205</v>
      </c>
      <c r="H7" s="44" t="s">
        <v>206</v>
      </c>
      <c r="I7" s="46" t="s">
        <v>207</v>
      </c>
      <c r="J7" s="44" t="s">
        <v>208</v>
      </c>
      <c r="K7" s="44" t="s">
        <v>209</v>
      </c>
    </row>
    <row r="8" spans="1:13" ht="16.5" thickBot="1" x14ac:dyDescent="0.3">
      <c r="A8" s="8"/>
      <c r="B8" s="47" t="s">
        <v>39</v>
      </c>
      <c r="C8" s="48"/>
      <c r="D8" s="49"/>
      <c r="E8" s="99">
        <f>'2022 -23 Additional Allocations'!F8</f>
        <v>325000078</v>
      </c>
      <c r="F8" s="89">
        <v>11634184.742999995</v>
      </c>
      <c r="G8" s="90"/>
      <c r="H8" s="90"/>
      <c r="I8" s="91"/>
      <c r="J8" s="50"/>
      <c r="K8" s="50"/>
      <c r="L8" s="83"/>
      <c r="M8" s="83"/>
    </row>
    <row r="9" spans="1:13" ht="15.75" customHeight="1" x14ac:dyDescent="0.25">
      <c r="A9" s="9"/>
      <c r="B9" s="17" t="s">
        <v>40</v>
      </c>
      <c r="C9" s="19">
        <v>831</v>
      </c>
      <c r="D9" s="18" t="s">
        <v>41</v>
      </c>
      <c r="E9" s="27">
        <f>'2022 -23 Additional Allocations'!F9</f>
        <v>1806025</v>
      </c>
      <c r="F9" s="12">
        <v>57389.660999999978</v>
      </c>
      <c r="G9" s="20">
        <v>703.74941822921357</v>
      </c>
      <c r="H9" s="20">
        <v>762.97581210708461</v>
      </c>
      <c r="I9" s="96">
        <f>H9+E9/F9</f>
        <v>794.44533063238134</v>
      </c>
      <c r="J9" s="51">
        <v>8.4158355721128064E-2</v>
      </c>
      <c r="K9" s="52">
        <f>I9/G9-1</f>
        <v>0.12887529290095667</v>
      </c>
      <c r="L9" s="84"/>
    </row>
    <row r="10" spans="1:13" ht="15.75" x14ac:dyDescent="0.25">
      <c r="A10" s="9"/>
      <c r="B10" s="10" t="s">
        <v>40</v>
      </c>
      <c r="C10" s="21">
        <v>830</v>
      </c>
      <c r="D10" s="24" t="s">
        <v>42</v>
      </c>
      <c r="E10" s="28">
        <f>'2022 -23 Additional Allocations'!F10</f>
        <v>3839253</v>
      </c>
      <c r="F10" s="11">
        <v>149239.83999999982</v>
      </c>
      <c r="G10" s="22">
        <v>577.50939875147196</v>
      </c>
      <c r="H10" s="22">
        <v>623.71015065158974</v>
      </c>
      <c r="I10" s="97">
        <f t="shared" ref="I10:I73" si="0">H10+E10/F10</f>
        <v>649.43554006503325</v>
      </c>
      <c r="J10" s="53">
        <v>8.0000000000000071E-2</v>
      </c>
      <c r="K10" s="54">
        <f t="shared" ref="K10:K73" si="1">I10/G10-1</f>
        <v>0.12454540388270696</v>
      </c>
      <c r="L10" s="84"/>
    </row>
    <row r="11" spans="1:13" ht="15.75" x14ac:dyDescent="0.25">
      <c r="A11" s="9"/>
      <c r="B11" s="10" t="s">
        <v>40</v>
      </c>
      <c r="C11" s="21">
        <v>856</v>
      </c>
      <c r="D11" s="24" t="s">
        <v>43</v>
      </c>
      <c r="E11" s="28">
        <f>'2022 -23 Additional Allocations'!F11</f>
        <v>2507833</v>
      </c>
      <c r="F11" s="11">
        <v>80504.469999999972</v>
      </c>
      <c r="G11" s="22">
        <v>691.49912661005578</v>
      </c>
      <c r="H11" s="22">
        <v>755.26521175278492</v>
      </c>
      <c r="I11" s="97">
        <f t="shared" si="0"/>
        <v>786.41668694416251</v>
      </c>
      <c r="J11" s="53">
        <v>9.221426707410374E-2</v>
      </c>
      <c r="K11" s="54">
        <f t="shared" si="1"/>
        <v>0.13726345657068606</v>
      </c>
      <c r="L11" s="84"/>
    </row>
    <row r="12" spans="1:13" ht="15.75" x14ac:dyDescent="0.25">
      <c r="A12" s="9"/>
      <c r="B12" s="10" t="s">
        <v>40</v>
      </c>
      <c r="C12" s="21">
        <v>855</v>
      </c>
      <c r="D12" s="24" t="s">
        <v>44</v>
      </c>
      <c r="E12" s="28">
        <f>'2022 -23 Additional Allocations'!F12</f>
        <v>3363198</v>
      </c>
      <c r="F12" s="11">
        <v>141948.87499999991</v>
      </c>
      <c r="G12" s="22">
        <v>531.88483230587144</v>
      </c>
      <c r="H12" s="22">
        <v>574.43561889034117</v>
      </c>
      <c r="I12" s="97">
        <f t="shared" si="0"/>
        <v>598.12864217073002</v>
      </c>
      <c r="J12" s="53">
        <v>8.0000000000000071E-2</v>
      </c>
      <c r="K12" s="54">
        <f t="shared" si="1"/>
        <v>0.12454540126228619</v>
      </c>
      <c r="L12" s="84"/>
    </row>
    <row r="13" spans="1:13" ht="15.75" x14ac:dyDescent="0.25">
      <c r="A13" s="9"/>
      <c r="B13" s="10" t="s">
        <v>40</v>
      </c>
      <c r="C13" s="21">
        <v>925</v>
      </c>
      <c r="D13" s="24" t="s">
        <v>45</v>
      </c>
      <c r="E13" s="28">
        <f>'2022 -23 Additional Allocations'!F13</f>
        <v>4082411</v>
      </c>
      <c r="F13" s="11">
        <v>144947.28999999983</v>
      </c>
      <c r="G13" s="22">
        <v>632.27164662484097</v>
      </c>
      <c r="H13" s="22">
        <v>682.85337835482824</v>
      </c>
      <c r="I13" s="97">
        <f t="shared" si="0"/>
        <v>711.018175364831</v>
      </c>
      <c r="J13" s="53">
        <v>8.0000000000000071E-2</v>
      </c>
      <c r="K13" s="54">
        <f t="shared" si="1"/>
        <v>0.12454540569761519</v>
      </c>
      <c r="L13" s="84"/>
    </row>
    <row r="14" spans="1:13" ht="15.75" x14ac:dyDescent="0.25">
      <c r="A14" s="9"/>
      <c r="B14" s="10" t="s">
        <v>40</v>
      </c>
      <c r="C14" s="21">
        <v>940</v>
      </c>
      <c r="D14" s="24" t="s">
        <v>46</v>
      </c>
      <c r="E14" s="28">
        <f>'2022 -23 Additional Allocations'!F14</f>
        <v>1889965</v>
      </c>
      <c r="F14" s="11">
        <v>78816.556999999972</v>
      </c>
      <c r="G14" s="22">
        <v>538.31102795135757</v>
      </c>
      <c r="H14" s="22">
        <v>581.37591018746616</v>
      </c>
      <c r="I14" s="97">
        <f t="shared" si="0"/>
        <v>605.35519920918784</v>
      </c>
      <c r="J14" s="53">
        <v>8.0000000000000071E-2</v>
      </c>
      <c r="K14" s="54">
        <f t="shared" si="1"/>
        <v>0.12454541663948304</v>
      </c>
      <c r="L14" s="84"/>
    </row>
    <row r="15" spans="1:13" ht="15.75" x14ac:dyDescent="0.25">
      <c r="A15" s="9"/>
      <c r="B15" s="10" t="s">
        <v>40</v>
      </c>
      <c r="C15" s="21">
        <v>892</v>
      </c>
      <c r="D15" s="24" t="s">
        <v>47</v>
      </c>
      <c r="E15" s="28">
        <f>'2022 -23 Additional Allocations'!F15</f>
        <v>2048927</v>
      </c>
      <c r="F15" s="11">
        <v>67754.354999999996</v>
      </c>
      <c r="G15" s="22">
        <v>590.82395597809261</v>
      </c>
      <c r="H15" s="22">
        <v>655.8145911356828</v>
      </c>
      <c r="I15" s="97">
        <f t="shared" si="0"/>
        <v>686.05511220624714</v>
      </c>
      <c r="J15" s="53">
        <v>0.1100000000000001</v>
      </c>
      <c r="K15" s="54">
        <f t="shared" si="1"/>
        <v>0.16118364068447777</v>
      </c>
      <c r="L15" s="84"/>
    </row>
    <row r="16" spans="1:13" ht="15.75" x14ac:dyDescent="0.25">
      <c r="A16" s="9"/>
      <c r="B16" s="10" t="s">
        <v>40</v>
      </c>
      <c r="C16" s="21">
        <v>891</v>
      </c>
      <c r="D16" s="24" t="s">
        <v>48</v>
      </c>
      <c r="E16" s="28">
        <f>'2022 -23 Additional Allocations'!F16</f>
        <v>3913581</v>
      </c>
      <c r="F16" s="11">
        <v>164604.9829999998</v>
      </c>
      <c r="G16" s="22">
        <v>521.49574505721341</v>
      </c>
      <c r="H16" s="22">
        <v>576.43743299999039</v>
      </c>
      <c r="I16" s="97">
        <f t="shared" si="0"/>
        <v>600.2130255043802</v>
      </c>
      <c r="J16" s="53">
        <v>0.10535404835709516</v>
      </c>
      <c r="K16" s="54">
        <f t="shared" si="1"/>
        <v>0.15094520174566473</v>
      </c>
      <c r="L16" s="84"/>
    </row>
    <row r="17" spans="1:12" ht="15.75" x14ac:dyDescent="0.25">
      <c r="A17" s="9"/>
      <c r="B17" s="10" t="s">
        <v>40</v>
      </c>
      <c r="C17" s="21">
        <v>857</v>
      </c>
      <c r="D17" s="24" t="s">
        <v>49</v>
      </c>
      <c r="E17" s="28">
        <f>'2022 -23 Additional Allocations'!F17</f>
        <v>211628</v>
      </c>
      <c r="F17" s="11">
        <v>8039.7480000000005</v>
      </c>
      <c r="G17" s="22">
        <v>590.91614870901572</v>
      </c>
      <c r="H17" s="22">
        <v>638.18944060573699</v>
      </c>
      <c r="I17" s="97">
        <f t="shared" si="0"/>
        <v>664.51215619333993</v>
      </c>
      <c r="J17" s="53">
        <v>8.0000000000000071E-2</v>
      </c>
      <c r="K17" s="54">
        <f t="shared" si="1"/>
        <v>0.12454560202003395</v>
      </c>
      <c r="L17" s="84"/>
    </row>
    <row r="18" spans="1:12" ht="15.75" x14ac:dyDescent="0.25">
      <c r="A18" s="9"/>
      <c r="B18" s="10" t="s">
        <v>40</v>
      </c>
      <c r="C18" s="21">
        <v>941</v>
      </c>
      <c r="D18" s="24" t="s">
        <v>50</v>
      </c>
      <c r="E18" s="28">
        <f>'2022 -23 Additional Allocations'!F18</f>
        <v>2021893</v>
      </c>
      <c r="F18" s="11">
        <v>90116.117999999973</v>
      </c>
      <c r="G18" s="22">
        <v>503.67765011222315</v>
      </c>
      <c r="H18" s="22">
        <v>543.97186212120107</v>
      </c>
      <c r="I18" s="97">
        <f t="shared" si="0"/>
        <v>566.40839228775792</v>
      </c>
      <c r="J18" s="53">
        <v>8.0000000000000071E-2</v>
      </c>
      <c r="K18" s="54">
        <f t="shared" si="1"/>
        <v>0.12454541542901088</v>
      </c>
      <c r="L18" s="84"/>
    </row>
    <row r="19" spans="1:12" ht="15.75" x14ac:dyDescent="0.25">
      <c r="A19" s="9"/>
      <c r="B19" s="10" t="s">
        <v>51</v>
      </c>
      <c r="C19" s="21">
        <v>822</v>
      </c>
      <c r="D19" s="24" t="s">
        <v>52</v>
      </c>
      <c r="E19" s="28">
        <f>'2022 -23 Additional Allocations'!F19</f>
        <v>1062185</v>
      </c>
      <c r="F19" s="11">
        <v>40214.19799999996</v>
      </c>
      <c r="G19" s="22">
        <v>592.9492391245509</v>
      </c>
      <c r="H19" s="22">
        <v>640.38517825451504</v>
      </c>
      <c r="I19" s="97">
        <f t="shared" si="0"/>
        <v>666.79836197634381</v>
      </c>
      <c r="J19" s="53">
        <v>8.0000000000000071E-2</v>
      </c>
      <c r="K19" s="54">
        <f t="shared" si="1"/>
        <v>0.12454543825846898</v>
      </c>
      <c r="L19" s="84"/>
    </row>
    <row r="20" spans="1:12" ht="15.75" x14ac:dyDescent="0.25">
      <c r="A20" s="9"/>
      <c r="B20" s="10" t="s">
        <v>51</v>
      </c>
      <c r="C20" s="21">
        <v>873</v>
      </c>
      <c r="D20" s="24" t="s">
        <v>53</v>
      </c>
      <c r="E20" s="28">
        <f>'2022 -23 Additional Allocations'!F20</f>
        <v>3358807</v>
      </c>
      <c r="F20" s="11">
        <v>132901.44099999993</v>
      </c>
      <c r="G20" s="22">
        <v>567.35185960020885</v>
      </c>
      <c r="H20" s="22">
        <v>612.74000836822563</v>
      </c>
      <c r="I20" s="97">
        <f t="shared" si="0"/>
        <v>638.0129247092907</v>
      </c>
      <c r="J20" s="53">
        <v>8.0000000000000071E-2</v>
      </c>
      <c r="K20" s="54">
        <f t="shared" si="1"/>
        <v>0.12454540143549364</v>
      </c>
      <c r="L20" s="84"/>
    </row>
    <row r="21" spans="1:12" ht="15.75" x14ac:dyDescent="0.25">
      <c r="A21" s="9"/>
      <c r="B21" s="10" t="s">
        <v>51</v>
      </c>
      <c r="C21" s="21">
        <v>823</v>
      </c>
      <c r="D21" s="24" t="s">
        <v>54</v>
      </c>
      <c r="E21" s="28">
        <f>'2022 -23 Additional Allocations'!F21</f>
        <v>1414490</v>
      </c>
      <c r="F21" s="11">
        <v>61912.85699999996</v>
      </c>
      <c r="G21" s="22">
        <v>512.88016761191022</v>
      </c>
      <c r="H21" s="22">
        <v>553.91058102086311</v>
      </c>
      <c r="I21" s="97">
        <f t="shared" si="0"/>
        <v>576.75704730491782</v>
      </c>
      <c r="J21" s="53">
        <v>8.0000000000000071E-2</v>
      </c>
      <c r="K21" s="54">
        <f t="shared" si="1"/>
        <v>0.12454542742495445</v>
      </c>
      <c r="L21" s="84"/>
    </row>
    <row r="22" spans="1:12" ht="15.75" x14ac:dyDescent="0.25">
      <c r="A22" s="9"/>
      <c r="B22" s="10" t="s">
        <v>51</v>
      </c>
      <c r="C22" s="21">
        <v>881</v>
      </c>
      <c r="D22" s="24" t="s">
        <v>55</v>
      </c>
      <c r="E22" s="28">
        <f>'2022 -23 Additional Allocations'!F22</f>
        <v>7451457</v>
      </c>
      <c r="F22" s="11">
        <v>306064.27899999969</v>
      </c>
      <c r="G22" s="22">
        <v>546.54470282276122</v>
      </c>
      <c r="H22" s="22">
        <v>590.26827904858214</v>
      </c>
      <c r="I22" s="97">
        <f t="shared" si="0"/>
        <v>614.61433153254416</v>
      </c>
      <c r="J22" s="53">
        <v>8.0000000000000071E-2</v>
      </c>
      <c r="K22" s="54">
        <f t="shared" si="1"/>
        <v>0.12454540014425364</v>
      </c>
      <c r="L22" s="84"/>
    </row>
    <row r="23" spans="1:12" ht="15.75" x14ac:dyDescent="0.25">
      <c r="A23" s="9"/>
      <c r="B23" s="10" t="s">
        <v>51</v>
      </c>
      <c r="C23" s="21">
        <v>919</v>
      </c>
      <c r="D23" s="24" t="s">
        <v>56</v>
      </c>
      <c r="E23" s="28">
        <f>'2022 -23 Additional Allocations'!F23</f>
        <v>5824932</v>
      </c>
      <c r="F23" s="11">
        <v>263005.94099999993</v>
      </c>
      <c r="G23" s="22">
        <v>497.1900287288525</v>
      </c>
      <c r="H23" s="22">
        <v>536.96523102716071</v>
      </c>
      <c r="I23" s="97">
        <f t="shared" si="0"/>
        <v>559.11276114702218</v>
      </c>
      <c r="J23" s="53">
        <v>8.0000000000000071E-2</v>
      </c>
      <c r="K23" s="54">
        <f t="shared" si="1"/>
        <v>0.12454540284423099</v>
      </c>
      <c r="L23" s="84"/>
    </row>
    <row r="24" spans="1:12" ht="15.75" x14ac:dyDescent="0.25">
      <c r="A24" s="9"/>
      <c r="B24" s="10" t="s">
        <v>51</v>
      </c>
      <c r="C24" s="21">
        <v>821</v>
      </c>
      <c r="D24" s="24" t="s">
        <v>57</v>
      </c>
      <c r="E24" s="28">
        <f>'2022 -23 Additional Allocations'!F24</f>
        <v>1541415</v>
      </c>
      <c r="F24" s="11">
        <v>53490.134999999951</v>
      </c>
      <c r="G24" s="22">
        <v>646.90868724179188</v>
      </c>
      <c r="H24" s="22">
        <v>698.66138222113523</v>
      </c>
      <c r="I24" s="97">
        <f t="shared" si="0"/>
        <v>727.47819115235222</v>
      </c>
      <c r="J24" s="53">
        <v>8.0000000000000071E-2</v>
      </c>
      <c r="K24" s="54">
        <f t="shared" si="1"/>
        <v>0.12454540416528093</v>
      </c>
      <c r="L24" s="84"/>
    </row>
    <row r="25" spans="1:12" ht="15.75" x14ac:dyDescent="0.25">
      <c r="A25" s="9"/>
      <c r="B25" s="10" t="s">
        <v>51</v>
      </c>
      <c r="C25" s="21">
        <v>926</v>
      </c>
      <c r="D25" s="24" t="s">
        <v>58</v>
      </c>
      <c r="E25" s="28">
        <f>'2022 -23 Additional Allocations'!F25</f>
        <v>4349569</v>
      </c>
      <c r="F25" s="11">
        <v>167851.66799999977</v>
      </c>
      <c r="G25" s="22">
        <v>560.30478718870722</v>
      </c>
      <c r="H25" s="22">
        <v>621.93831377946503</v>
      </c>
      <c r="I25" s="97">
        <f t="shared" si="0"/>
        <v>647.85148492531277</v>
      </c>
      <c r="J25" s="53">
        <v>0.1100000000000001</v>
      </c>
      <c r="K25" s="54">
        <f t="shared" si="1"/>
        <v>0.15624834864586012</v>
      </c>
      <c r="L25" s="84"/>
    </row>
    <row r="26" spans="1:12" ht="15.75" x14ac:dyDescent="0.25">
      <c r="A26" s="9"/>
      <c r="B26" s="10" t="s">
        <v>51</v>
      </c>
      <c r="C26" s="21">
        <v>874</v>
      </c>
      <c r="D26" s="24" t="s">
        <v>59</v>
      </c>
      <c r="E26" s="28">
        <f>'2022 -23 Additional Allocations'!F26</f>
        <v>1497108</v>
      </c>
      <c r="F26" s="11">
        <v>50892.682999999961</v>
      </c>
      <c r="G26" s="22">
        <v>658.64583646982476</v>
      </c>
      <c r="H26" s="22">
        <v>713.21201358016197</v>
      </c>
      <c r="I26" s="97">
        <f t="shared" si="0"/>
        <v>742.62897318514092</v>
      </c>
      <c r="J26" s="53">
        <v>8.2846006288900487E-2</v>
      </c>
      <c r="K26" s="54">
        <f t="shared" si="1"/>
        <v>0.12750879465881781</v>
      </c>
      <c r="L26" s="84"/>
    </row>
    <row r="27" spans="1:12" ht="15.75" x14ac:dyDescent="0.25">
      <c r="A27" s="9"/>
      <c r="B27" s="10" t="s">
        <v>51</v>
      </c>
      <c r="C27" s="21">
        <v>882</v>
      </c>
      <c r="D27" s="24" t="s">
        <v>60</v>
      </c>
      <c r="E27" s="28">
        <f>'2022 -23 Additional Allocations'!F27</f>
        <v>1006648</v>
      </c>
      <c r="F27" s="11">
        <v>38679.436999999976</v>
      </c>
      <c r="G27" s="22">
        <v>578.11876724569595</v>
      </c>
      <c r="H27" s="22">
        <v>630.98399976050018</v>
      </c>
      <c r="I27" s="97">
        <f t="shared" si="0"/>
        <v>657.00940442189687</v>
      </c>
      <c r="J27" s="53">
        <v>9.1443550201055768E-2</v>
      </c>
      <c r="K27" s="54">
        <f t="shared" si="1"/>
        <v>0.1364609517038442</v>
      </c>
      <c r="L27" s="84"/>
    </row>
    <row r="28" spans="1:12" ht="15.75" x14ac:dyDescent="0.25">
      <c r="A28" s="9"/>
      <c r="B28" s="10" t="s">
        <v>51</v>
      </c>
      <c r="C28" s="21">
        <v>935</v>
      </c>
      <c r="D28" s="24" t="s">
        <v>61</v>
      </c>
      <c r="E28" s="28">
        <f>'2022 -23 Additional Allocations'!F28</f>
        <v>3451629</v>
      </c>
      <c r="F28" s="11">
        <v>148332.29099999994</v>
      </c>
      <c r="G28" s="22">
        <v>522.03694721522015</v>
      </c>
      <c r="H28" s="22">
        <v>564.16895519571312</v>
      </c>
      <c r="I28" s="97">
        <f t="shared" si="0"/>
        <v>587.43852769897876</v>
      </c>
      <c r="J28" s="53">
        <v>8.0706946520249234E-2</v>
      </c>
      <c r="K28" s="54">
        <f t="shared" si="1"/>
        <v>0.12528151662950315</v>
      </c>
      <c r="L28" s="84"/>
    </row>
    <row r="29" spans="1:12" ht="15.75" x14ac:dyDescent="0.25">
      <c r="A29" s="9"/>
      <c r="B29" s="10" t="s">
        <v>51</v>
      </c>
      <c r="C29" s="21">
        <v>883</v>
      </c>
      <c r="D29" s="24" t="s">
        <v>62</v>
      </c>
      <c r="E29" s="28">
        <f>'2022 -23 Additional Allocations'!F29</f>
        <v>1233891</v>
      </c>
      <c r="F29" s="11">
        <v>43730.366999999984</v>
      </c>
      <c r="G29" s="22">
        <v>617.97089906474991</v>
      </c>
      <c r="H29" s="22">
        <v>684.09158783242913</v>
      </c>
      <c r="I29" s="97">
        <f t="shared" si="0"/>
        <v>712.30747268882658</v>
      </c>
      <c r="J29" s="53">
        <v>0.1069964441169442</v>
      </c>
      <c r="K29" s="54">
        <f t="shared" si="1"/>
        <v>0.15265536575726713</v>
      </c>
      <c r="L29" s="84"/>
    </row>
    <row r="30" spans="1:12" ht="15.75" x14ac:dyDescent="0.25">
      <c r="A30" s="9"/>
      <c r="B30" s="10" t="s">
        <v>63</v>
      </c>
      <c r="C30" s="21">
        <v>202</v>
      </c>
      <c r="D30" s="24" t="s">
        <v>64</v>
      </c>
      <c r="E30" s="28">
        <f>'2022 -23 Additional Allocations'!F30</f>
        <v>1676753</v>
      </c>
      <c r="F30" s="11">
        <v>52239.411999999975</v>
      </c>
      <c r="G30" s="22">
        <v>720.55624464439404</v>
      </c>
      <c r="H30" s="22">
        <v>778.20074421594563</v>
      </c>
      <c r="I30" s="97">
        <f t="shared" si="0"/>
        <v>810.29821499145896</v>
      </c>
      <c r="J30" s="53">
        <v>8.0000000000000071E-2</v>
      </c>
      <c r="K30" s="54">
        <f t="shared" si="1"/>
        <v>0.12454540643298984</v>
      </c>
      <c r="L30" s="84"/>
    </row>
    <row r="31" spans="1:12" ht="15.75" x14ac:dyDescent="0.25">
      <c r="A31" s="9"/>
      <c r="B31" s="10" t="s">
        <v>63</v>
      </c>
      <c r="C31" s="21">
        <v>204</v>
      </c>
      <c r="D31" s="24" t="s">
        <v>65</v>
      </c>
      <c r="E31" s="28">
        <f>'2022 -23 Additional Allocations'!F31</f>
        <v>2214703</v>
      </c>
      <c r="F31" s="11">
        <v>59677.214999999938</v>
      </c>
      <c r="G31" s="22">
        <v>833.1131798643795</v>
      </c>
      <c r="H31" s="22">
        <v>899.76223425352987</v>
      </c>
      <c r="I31" s="97">
        <f t="shared" si="0"/>
        <v>936.8736007943445</v>
      </c>
      <c r="J31" s="53">
        <v>8.0000000000000071E-2</v>
      </c>
      <c r="K31" s="54">
        <f t="shared" si="1"/>
        <v>0.12454540804030478</v>
      </c>
      <c r="L31" s="84"/>
    </row>
    <row r="32" spans="1:12" ht="15.75" x14ac:dyDescent="0.25">
      <c r="A32" s="9"/>
      <c r="B32" s="10" t="s">
        <v>63</v>
      </c>
      <c r="C32" s="21">
        <v>205</v>
      </c>
      <c r="D32" s="24" t="s">
        <v>66</v>
      </c>
      <c r="E32" s="28">
        <f>'2022 -23 Additional Allocations'!F32</f>
        <v>1121627</v>
      </c>
      <c r="F32" s="11">
        <v>36375.450999999965</v>
      </c>
      <c r="G32" s="22">
        <v>632.93686087544427</v>
      </c>
      <c r="H32" s="22">
        <v>702.5599155717432</v>
      </c>
      <c r="I32" s="97">
        <f t="shared" si="0"/>
        <v>733.39463979275706</v>
      </c>
      <c r="J32" s="53">
        <v>0.1100000000000001</v>
      </c>
      <c r="K32" s="54">
        <f t="shared" si="1"/>
        <v>0.15871690389206439</v>
      </c>
      <c r="L32" s="84"/>
    </row>
    <row r="33" spans="1:12" ht="15.75" x14ac:dyDescent="0.25">
      <c r="A33" s="9"/>
      <c r="B33" s="10" t="s">
        <v>63</v>
      </c>
      <c r="C33" s="21">
        <v>309</v>
      </c>
      <c r="D33" s="24" t="s">
        <v>67</v>
      </c>
      <c r="E33" s="28">
        <f>'2022 -23 Additional Allocations'!F33</f>
        <v>1876719</v>
      </c>
      <c r="F33" s="11">
        <v>55580.705999999969</v>
      </c>
      <c r="G33" s="22">
        <v>745.86950610526014</v>
      </c>
      <c r="H33" s="22">
        <v>818.64587224060404</v>
      </c>
      <c r="I33" s="97">
        <f t="shared" si="0"/>
        <v>852.41152825799975</v>
      </c>
      <c r="J33" s="53">
        <v>9.7572518436051192E-2</v>
      </c>
      <c r="K33" s="54">
        <f t="shared" si="1"/>
        <v>0.14284271079679178</v>
      </c>
      <c r="L33" s="84"/>
    </row>
    <row r="34" spans="1:12" ht="15.75" x14ac:dyDescent="0.25">
      <c r="A34" s="9"/>
      <c r="B34" s="10" t="s">
        <v>63</v>
      </c>
      <c r="C34" s="21">
        <v>206</v>
      </c>
      <c r="D34" s="24" t="s">
        <v>68</v>
      </c>
      <c r="E34" s="28">
        <f>'2022 -23 Additional Allocations'!F34</f>
        <v>1515506</v>
      </c>
      <c r="F34" s="11">
        <v>40840.036</v>
      </c>
      <c r="G34" s="22">
        <v>833.04529256684702</v>
      </c>
      <c r="H34" s="22">
        <v>899.68891597219488</v>
      </c>
      <c r="I34" s="97">
        <f t="shared" si="0"/>
        <v>936.79725740460697</v>
      </c>
      <c r="J34" s="53">
        <v>8.0000000000000071E-2</v>
      </c>
      <c r="K34" s="54">
        <f t="shared" si="1"/>
        <v>0.12454540679063308</v>
      </c>
      <c r="L34" s="84"/>
    </row>
    <row r="35" spans="1:12" ht="15.75" x14ac:dyDescent="0.25">
      <c r="A35" s="9"/>
      <c r="B35" s="10" t="s">
        <v>63</v>
      </c>
      <c r="C35" s="21">
        <v>207</v>
      </c>
      <c r="D35" s="24" t="s">
        <v>69</v>
      </c>
      <c r="E35" s="28">
        <f>'2022 -23 Additional Allocations'!F35</f>
        <v>778235</v>
      </c>
      <c r="F35" s="11">
        <v>27018.563999999951</v>
      </c>
      <c r="G35" s="22">
        <v>610.43709440127679</v>
      </c>
      <c r="H35" s="22">
        <v>677.58517478541728</v>
      </c>
      <c r="I35" s="97">
        <f t="shared" si="0"/>
        <v>706.38888915010375</v>
      </c>
      <c r="J35" s="53">
        <v>0.1100000000000001</v>
      </c>
      <c r="K35" s="54">
        <f t="shared" si="1"/>
        <v>0.15718539326797876</v>
      </c>
      <c r="L35" s="84"/>
    </row>
    <row r="36" spans="1:12" ht="15.75" x14ac:dyDescent="0.25">
      <c r="A36" s="9"/>
      <c r="B36" s="10" t="s">
        <v>63</v>
      </c>
      <c r="C36" s="21">
        <v>208</v>
      </c>
      <c r="D36" s="24" t="s">
        <v>70</v>
      </c>
      <c r="E36" s="28">
        <f>'2022 -23 Additional Allocations'!F36</f>
        <v>2179757</v>
      </c>
      <c r="F36" s="11">
        <v>58055.52899999993</v>
      </c>
      <c r="G36" s="22">
        <v>829.97133045702674</v>
      </c>
      <c r="H36" s="22">
        <v>910.30169216172101</v>
      </c>
      <c r="I36" s="97">
        <f t="shared" si="0"/>
        <v>947.84776292442132</v>
      </c>
      <c r="J36" s="53">
        <v>9.6786911495436945E-2</v>
      </c>
      <c r="K36" s="54">
        <f t="shared" si="1"/>
        <v>0.1420247039165623</v>
      </c>
      <c r="L36" s="84"/>
    </row>
    <row r="37" spans="1:12" ht="15.75" x14ac:dyDescent="0.25">
      <c r="A37" s="9"/>
      <c r="B37" s="10" t="s">
        <v>63</v>
      </c>
      <c r="C37" s="21">
        <v>209</v>
      </c>
      <c r="D37" s="24" t="s">
        <v>71</v>
      </c>
      <c r="E37" s="28">
        <f>'2022 -23 Additional Allocations'!F37</f>
        <v>2632908</v>
      </c>
      <c r="F37" s="11">
        <v>63254.111999999979</v>
      </c>
      <c r="G37" s="22">
        <v>934.42410353385742</v>
      </c>
      <c r="H37" s="22">
        <v>1009.1780318165661</v>
      </c>
      <c r="I37" s="97">
        <f t="shared" si="0"/>
        <v>1050.8023296962044</v>
      </c>
      <c r="J37" s="53">
        <v>8.0000000000000071E-2</v>
      </c>
      <c r="K37" s="54">
        <f t="shared" si="1"/>
        <v>0.12454540258777702</v>
      </c>
      <c r="L37" s="84"/>
    </row>
    <row r="38" spans="1:12" ht="15.75" x14ac:dyDescent="0.25">
      <c r="A38" s="9"/>
      <c r="B38" s="10" t="s">
        <v>63</v>
      </c>
      <c r="C38" s="21">
        <v>316</v>
      </c>
      <c r="D38" s="24" t="s">
        <v>72</v>
      </c>
      <c r="E38" s="28">
        <f>'2022 -23 Additional Allocations'!F38</f>
        <v>2642693</v>
      </c>
      <c r="F38" s="11">
        <v>80616.332000000009</v>
      </c>
      <c r="G38" s="22">
        <v>735.90316593678745</v>
      </c>
      <c r="H38" s="22">
        <v>794.77541921173054</v>
      </c>
      <c r="I38" s="97">
        <f t="shared" si="0"/>
        <v>827.55653110851097</v>
      </c>
      <c r="J38" s="53">
        <v>8.0000000000000071E-2</v>
      </c>
      <c r="K38" s="54">
        <f t="shared" si="1"/>
        <v>0.12454541495965832</v>
      </c>
      <c r="L38" s="84"/>
    </row>
    <row r="39" spans="1:12" ht="15.75" x14ac:dyDescent="0.25">
      <c r="A39" s="9"/>
      <c r="B39" s="10" t="s">
        <v>63</v>
      </c>
      <c r="C39" s="21">
        <v>210</v>
      </c>
      <c r="D39" s="24" t="s">
        <v>73</v>
      </c>
      <c r="E39" s="28">
        <f>'2022 -23 Additional Allocations'!F39</f>
        <v>2409194</v>
      </c>
      <c r="F39" s="11">
        <v>62072.405999999966</v>
      </c>
      <c r="G39" s="22">
        <v>800.80031163411991</v>
      </c>
      <c r="H39" s="22">
        <v>888.8883459138732</v>
      </c>
      <c r="I39" s="97">
        <f t="shared" si="0"/>
        <v>927.70098675141378</v>
      </c>
      <c r="J39" s="53">
        <v>0.1100000000000001</v>
      </c>
      <c r="K39" s="54">
        <f t="shared" si="1"/>
        <v>0.15846731485198751</v>
      </c>
      <c r="L39" s="84"/>
    </row>
    <row r="40" spans="1:12" ht="15.75" x14ac:dyDescent="0.25">
      <c r="A40" s="9"/>
      <c r="B40" s="10" t="s">
        <v>63</v>
      </c>
      <c r="C40" s="21">
        <v>211</v>
      </c>
      <c r="D40" s="24" t="s">
        <v>74</v>
      </c>
      <c r="E40" s="28">
        <f>'2022 -23 Additional Allocations'!F40</f>
        <v>2638877</v>
      </c>
      <c r="F40" s="11">
        <v>71417.390999999989</v>
      </c>
      <c r="G40" s="22">
        <v>829.49208079910477</v>
      </c>
      <c r="H40" s="22">
        <v>895.85144726303326</v>
      </c>
      <c r="I40" s="97">
        <f t="shared" si="0"/>
        <v>932.8015089083824</v>
      </c>
      <c r="J40" s="53">
        <v>8.0000000000000071E-2</v>
      </c>
      <c r="K40" s="54">
        <f t="shared" si="1"/>
        <v>0.12454540615957765</v>
      </c>
      <c r="L40" s="84"/>
    </row>
    <row r="41" spans="1:12" ht="15.75" x14ac:dyDescent="0.25">
      <c r="A41" s="9"/>
      <c r="B41" s="10" t="s">
        <v>63</v>
      </c>
      <c r="C41" s="21">
        <v>212</v>
      </c>
      <c r="D41" s="24" t="s">
        <v>75</v>
      </c>
      <c r="E41" s="28">
        <f>'2022 -23 Additional Allocations'!F41</f>
        <v>2012121</v>
      </c>
      <c r="F41" s="11">
        <v>59804.79</v>
      </c>
      <c r="G41" s="22">
        <v>755.2925080020716</v>
      </c>
      <c r="H41" s="22">
        <v>815.71590864223742</v>
      </c>
      <c r="I41" s="97">
        <f t="shared" si="0"/>
        <v>849.36072204263564</v>
      </c>
      <c r="J41" s="53">
        <v>8.0000000000000071E-2</v>
      </c>
      <c r="K41" s="54">
        <f t="shared" si="1"/>
        <v>0.12454540862505947</v>
      </c>
      <c r="L41" s="84"/>
    </row>
    <row r="42" spans="1:12" ht="15.75" x14ac:dyDescent="0.25">
      <c r="A42" s="9"/>
      <c r="B42" s="10" t="s">
        <v>63</v>
      </c>
      <c r="C42" s="21">
        <v>213</v>
      </c>
      <c r="D42" s="24" t="s">
        <v>76</v>
      </c>
      <c r="E42" s="28">
        <f>'2022 -23 Additional Allocations'!F42</f>
        <v>1358289</v>
      </c>
      <c r="F42" s="11">
        <v>48971.343999999983</v>
      </c>
      <c r="G42" s="22">
        <v>622.65462405536846</v>
      </c>
      <c r="H42" s="22">
        <v>672.46699397979796</v>
      </c>
      <c r="I42" s="97">
        <f t="shared" si="0"/>
        <v>700.2033983553855</v>
      </c>
      <c r="J42" s="53">
        <v>8.0000000000000071E-2</v>
      </c>
      <c r="K42" s="54">
        <f t="shared" si="1"/>
        <v>0.12454540816695392</v>
      </c>
      <c r="L42" s="84"/>
    </row>
    <row r="43" spans="1:12" ht="15.75" x14ac:dyDescent="0.25">
      <c r="A43" s="9"/>
      <c r="B43" s="10" t="s">
        <v>77</v>
      </c>
      <c r="C43" s="21">
        <v>840</v>
      </c>
      <c r="D43" s="24" t="s">
        <v>78</v>
      </c>
      <c r="E43" s="28">
        <f>'2022 -23 Additional Allocations'!F43</f>
        <v>2881101</v>
      </c>
      <c r="F43" s="11">
        <v>98893.350999999981</v>
      </c>
      <c r="G43" s="22">
        <v>631.57540423199862</v>
      </c>
      <c r="H43" s="22">
        <v>701.04869869751849</v>
      </c>
      <c r="I43" s="97">
        <f t="shared" si="0"/>
        <v>730.18211333931777</v>
      </c>
      <c r="J43" s="53">
        <v>0.1100000000000001</v>
      </c>
      <c r="K43" s="54">
        <f t="shared" si="1"/>
        <v>0.15612816529362128</v>
      </c>
      <c r="L43" s="84"/>
    </row>
    <row r="44" spans="1:12" ht="15.75" x14ac:dyDescent="0.25">
      <c r="A44" s="9"/>
      <c r="B44" s="10" t="s">
        <v>77</v>
      </c>
      <c r="C44" s="21">
        <v>841</v>
      </c>
      <c r="D44" s="24" t="s">
        <v>79</v>
      </c>
      <c r="E44" s="28">
        <f>'2022 -23 Additional Allocations'!F44</f>
        <v>648933</v>
      </c>
      <c r="F44" s="11">
        <v>21332.562999999976</v>
      </c>
      <c r="G44" s="22">
        <v>651.14459672555961</v>
      </c>
      <c r="H44" s="22">
        <v>722.77050236537127</v>
      </c>
      <c r="I44" s="97">
        <f t="shared" si="0"/>
        <v>753.19033518152185</v>
      </c>
      <c r="J44" s="53">
        <v>0.1100000000000001</v>
      </c>
      <c r="K44" s="54">
        <f t="shared" si="1"/>
        <v>0.15671747714582018</v>
      </c>
      <c r="L44" s="84"/>
    </row>
    <row r="45" spans="1:12" ht="15.75" x14ac:dyDescent="0.25">
      <c r="A45" s="9"/>
      <c r="B45" s="10" t="s">
        <v>77</v>
      </c>
      <c r="C45" s="21">
        <v>390</v>
      </c>
      <c r="D45" s="24" t="s">
        <v>80</v>
      </c>
      <c r="E45" s="28">
        <f>'2022 -23 Additional Allocations'!F45</f>
        <v>1122531</v>
      </c>
      <c r="F45" s="11">
        <v>37277.275000000001</v>
      </c>
      <c r="G45" s="22">
        <v>662.86410923620645</v>
      </c>
      <c r="H45" s="22">
        <v>730.08767783416806</v>
      </c>
      <c r="I45" s="97">
        <f t="shared" si="0"/>
        <v>760.20068904542211</v>
      </c>
      <c r="J45" s="53">
        <v>0.10141380059846772</v>
      </c>
      <c r="K45" s="54">
        <f t="shared" si="1"/>
        <v>0.14684243490173721</v>
      </c>
      <c r="L45" s="84"/>
    </row>
    <row r="46" spans="1:12" ht="15.75" x14ac:dyDescent="0.25">
      <c r="A46" s="9"/>
      <c r="B46" s="10" t="s">
        <v>77</v>
      </c>
      <c r="C46" s="21">
        <v>805</v>
      </c>
      <c r="D46" s="24" t="s">
        <v>81</v>
      </c>
      <c r="E46" s="28">
        <f>'2022 -23 Additional Allocations'!F46</f>
        <v>615849</v>
      </c>
      <c r="F46" s="11">
        <v>19218.900999999994</v>
      </c>
      <c r="G46" s="22">
        <v>697.72202392060035</v>
      </c>
      <c r="H46" s="22">
        <v>774.47144655186651</v>
      </c>
      <c r="I46" s="97">
        <f t="shared" si="0"/>
        <v>806.51537039537868</v>
      </c>
      <c r="J46" s="53">
        <v>0.1100000000000001</v>
      </c>
      <c r="K46" s="54">
        <f t="shared" si="1"/>
        <v>0.1559264904144102</v>
      </c>
      <c r="L46" s="84"/>
    </row>
    <row r="47" spans="1:12" ht="15.75" x14ac:dyDescent="0.25">
      <c r="A47" s="9"/>
      <c r="B47" s="10" t="s">
        <v>77</v>
      </c>
      <c r="C47" s="21">
        <v>806</v>
      </c>
      <c r="D47" s="24" t="s">
        <v>82</v>
      </c>
      <c r="E47" s="28">
        <f>'2022 -23 Additional Allocations'!F47</f>
        <v>1129430</v>
      </c>
      <c r="F47" s="11">
        <v>30977.066999999985</v>
      </c>
      <c r="G47" s="22">
        <v>795.27809756113106</v>
      </c>
      <c r="H47" s="22">
        <v>882.7586882928556</v>
      </c>
      <c r="I47" s="97">
        <f t="shared" si="0"/>
        <v>919.21888641296812</v>
      </c>
      <c r="J47" s="53">
        <v>0.1100000000000001</v>
      </c>
      <c r="K47" s="54">
        <f t="shared" si="1"/>
        <v>0.15584584717210825</v>
      </c>
      <c r="L47" s="84"/>
    </row>
    <row r="48" spans="1:12" ht="15.75" x14ac:dyDescent="0.25">
      <c r="A48" s="9"/>
      <c r="B48" s="10" t="s">
        <v>77</v>
      </c>
      <c r="C48" s="21">
        <v>391</v>
      </c>
      <c r="D48" s="24" t="s">
        <v>83</v>
      </c>
      <c r="E48" s="28">
        <f>'2022 -23 Additional Allocations'!F48</f>
        <v>1813418</v>
      </c>
      <c r="F48" s="11">
        <v>56993.946999999993</v>
      </c>
      <c r="G48" s="22">
        <v>714.27607981177891</v>
      </c>
      <c r="H48" s="22">
        <v>771.41816619672124</v>
      </c>
      <c r="I48" s="97">
        <f t="shared" si="0"/>
        <v>803.23589589352571</v>
      </c>
      <c r="J48" s="53">
        <v>8.0000000000000071E-2</v>
      </c>
      <c r="K48" s="54">
        <f t="shared" si="1"/>
        <v>0.12454542241592192</v>
      </c>
      <c r="L48" s="84"/>
    </row>
    <row r="49" spans="1:12" ht="15.75" x14ac:dyDescent="0.25">
      <c r="A49" s="9"/>
      <c r="B49" s="10" t="s">
        <v>77</v>
      </c>
      <c r="C49" s="21">
        <v>392</v>
      </c>
      <c r="D49" s="24" t="s">
        <v>84</v>
      </c>
      <c r="E49" s="28">
        <f>'2022 -23 Additional Allocations'!F49</f>
        <v>1073017</v>
      </c>
      <c r="F49" s="11">
        <v>40148.886999999981</v>
      </c>
      <c r="G49" s="22">
        <v>598.33542277758193</v>
      </c>
      <c r="H49" s="22">
        <v>647.96824135236807</v>
      </c>
      <c r="I49" s="97">
        <f t="shared" si="0"/>
        <v>674.69418770301036</v>
      </c>
      <c r="J49" s="53">
        <v>8.2951496243330425E-2</v>
      </c>
      <c r="K49" s="54">
        <f t="shared" si="1"/>
        <v>0.12761866006688538</v>
      </c>
      <c r="L49" s="84"/>
    </row>
    <row r="50" spans="1:12" ht="15.75" x14ac:dyDescent="0.25">
      <c r="A50" s="9"/>
      <c r="B50" s="10" t="s">
        <v>77</v>
      </c>
      <c r="C50" s="21">
        <v>929</v>
      </c>
      <c r="D50" s="24" t="s">
        <v>85</v>
      </c>
      <c r="E50" s="28">
        <f>'2022 -23 Additional Allocations'!F50</f>
        <v>1646350</v>
      </c>
      <c r="F50" s="11">
        <v>56711.11299999999</v>
      </c>
      <c r="G50" s="22">
        <v>649.24428706505068</v>
      </c>
      <c r="H50" s="22">
        <v>703.84130328261767</v>
      </c>
      <c r="I50" s="97">
        <f t="shared" si="0"/>
        <v>732.87176861663431</v>
      </c>
      <c r="J50" s="53">
        <v>8.4093179262887618E-2</v>
      </c>
      <c r="K50" s="54">
        <f t="shared" si="1"/>
        <v>0.12880741997688872</v>
      </c>
      <c r="L50" s="84"/>
    </row>
    <row r="51" spans="1:12" ht="15.75" x14ac:dyDescent="0.25">
      <c r="A51" s="9"/>
      <c r="B51" s="10" t="s">
        <v>77</v>
      </c>
      <c r="C51" s="21">
        <v>807</v>
      </c>
      <c r="D51" s="24" t="s">
        <v>86</v>
      </c>
      <c r="E51" s="28">
        <f>'2022 -23 Additional Allocations'!F51</f>
        <v>872331</v>
      </c>
      <c r="F51" s="11">
        <v>27038.218999999939</v>
      </c>
      <c r="G51" s="22">
        <v>713.15263602622792</v>
      </c>
      <c r="H51" s="22">
        <v>782.21097397255471</v>
      </c>
      <c r="I51" s="97">
        <f t="shared" si="0"/>
        <v>814.47386081432489</v>
      </c>
      <c r="J51" s="53">
        <v>9.6835283861710364E-2</v>
      </c>
      <c r="K51" s="54">
        <f t="shared" si="1"/>
        <v>0.14207508977695293</v>
      </c>
      <c r="L51" s="84"/>
    </row>
    <row r="52" spans="1:12" ht="15.75" x14ac:dyDescent="0.25">
      <c r="A52" s="9"/>
      <c r="B52" s="10" t="s">
        <v>77</v>
      </c>
      <c r="C52" s="21">
        <v>393</v>
      </c>
      <c r="D52" s="24" t="s">
        <v>87</v>
      </c>
      <c r="E52" s="28">
        <f>'2022 -23 Additional Allocations'!F52</f>
        <v>908017</v>
      </c>
      <c r="F52" s="11">
        <v>29327.405999999981</v>
      </c>
      <c r="G52" s="22">
        <v>689.37982718242722</v>
      </c>
      <c r="H52" s="22">
        <v>750.65588096229203</v>
      </c>
      <c r="I52" s="97">
        <f t="shared" si="0"/>
        <v>781.61726227231998</v>
      </c>
      <c r="J52" s="53">
        <v>8.8885765674790562E-2</v>
      </c>
      <c r="K52" s="54">
        <f t="shared" si="1"/>
        <v>0.13379769969028188</v>
      </c>
      <c r="L52" s="84"/>
    </row>
    <row r="53" spans="1:12" ht="15.75" x14ac:dyDescent="0.25">
      <c r="A53" s="9"/>
      <c r="B53" s="10" t="s">
        <v>77</v>
      </c>
      <c r="C53" s="21">
        <v>808</v>
      </c>
      <c r="D53" s="24" t="s">
        <v>88</v>
      </c>
      <c r="E53" s="28">
        <f>'2022 -23 Additional Allocations'!F53</f>
        <v>1288293</v>
      </c>
      <c r="F53" s="11">
        <v>42288.758999999962</v>
      </c>
      <c r="G53" s="22">
        <v>677.26632714499215</v>
      </c>
      <c r="H53" s="22">
        <v>738.60165363604426</v>
      </c>
      <c r="I53" s="97">
        <f t="shared" si="0"/>
        <v>769.06584862459908</v>
      </c>
      <c r="J53" s="53">
        <v>9.0563082841591092E-2</v>
      </c>
      <c r="K53" s="54">
        <f t="shared" si="1"/>
        <v>0.13554419849365118</v>
      </c>
      <c r="L53" s="84"/>
    </row>
    <row r="54" spans="1:12" ht="15.75" x14ac:dyDescent="0.25">
      <c r="A54" s="9"/>
      <c r="B54" s="10" t="s">
        <v>77</v>
      </c>
      <c r="C54" s="21">
        <v>394</v>
      </c>
      <c r="D54" s="24" t="s">
        <v>89</v>
      </c>
      <c r="E54" s="28">
        <f>'2022 -23 Additional Allocations'!F54</f>
        <v>1478492</v>
      </c>
      <c r="F54" s="11">
        <v>52601.58499999997</v>
      </c>
      <c r="G54" s="22">
        <v>545.02259766405359</v>
      </c>
      <c r="H54" s="22">
        <v>604.97508340709953</v>
      </c>
      <c r="I54" s="97">
        <f t="shared" si="0"/>
        <v>633.08244937335326</v>
      </c>
      <c r="J54" s="53">
        <v>0.1100000000000001</v>
      </c>
      <c r="K54" s="54">
        <f t="shared" si="1"/>
        <v>0.16157101024199894</v>
      </c>
      <c r="L54" s="84"/>
    </row>
    <row r="55" spans="1:12" ht="15.75" x14ac:dyDescent="0.25">
      <c r="A55" s="9"/>
      <c r="B55" s="10" t="s">
        <v>90</v>
      </c>
      <c r="C55" s="21">
        <v>889</v>
      </c>
      <c r="D55" s="24" t="s">
        <v>91</v>
      </c>
      <c r="E55" s="28">
        <f>'2022 -23 Additional Allocations'!F55</f>
        <v>1061523</v>
      </c>
      <c r="F55" s="11">
        <v>36356.526000000005</v>
      </c>
      <c r="G55" s="22">
        <v>630.9483689494989</v>
      </c>
      <c r="H55" s="22">
        <v>700.35268953394382</v>
      </c>
      <c r="I55" s="97">
        <f t="shared" si="0"/>
        <v>729.5502811850273</v>
      </c>
      <c r="J55" s="53">
        <v>0.1100000000000001</v>
      </c>
      <c r="K55" s="54">
        <f t="shared" si="1"/>
        <v>0.1562757225281306</v>
      </c>
      <c r="L55" s="84"/>
    </row>
    <row r="56" spans="1:12" ht="15.75" x14ac:dyDescent="0.25">
      <c r="A56" s="9"/>
      <c r="B56" s="10" t="s">
        <v>90</v>
      </c>
      <c r="C56" s="21">
        <v>890</v>
      </c>
      <c r="D56" s="24" t="s">
        <v>92</v>
      </c>
      <c r="E56" s="28">
        <f>'2022 -23 Additional Allocations'!F56</f>
        <v>946172</v>
      </c>
      <c r="F56" s="11">
        <v>27857.25999999998</v>
      </c>
      <c r="G56" s="22">
        <v>742.47524344723104</v>
      </c>
      <c r="H56" s="22">
        <v>823.47878869372653</v>
      </c>
      <c r="I56" s="97">
        <f t="shared" si="0"/>
        <v>857.44379458447099</v>
      </c>
      <c r="J56" s="53">
        <v>0.10909932144054379</v>
      </c>
      <c r="K56" s="54">
        <f t="shared" si="1"/>
        <v>0.15484496237673007</v>
      </c>
      <c r="L56" s="84"/>
    </row>
    <row r="57" spans="1:12" ht="15.75" x14ac:dyDescent="0.25">
      <c r="A57" s="9"/>
      <c r="B57" s="10" t="s">
        <v>90</v>
      </c>
      <c r="C57" s="21">
        <v>350</v>
      </c>
      <c r="D57" s="24" t="s">
        <v>93</v>
      </c>
      <c r="E57" s="28">
        <f>'2022 -23 Additional Allocations'!F57</f>
        <v>1921309</v>
      </c>
      <c r="F57" s="11">
        <v>65584.858999999982</v>
      </c>
      <c r="G57" s="22">
        <v>642.51624150284567</v>
      </c>
      <c r="H57" s="22">
        <v>710.25527553916515</v>
      </c>
      <c r="I57" s="97">
        <f t="shared" si="0"/>
        <v>739.55028401055642</v>
      </c>
      <c r="J57" s="53">
        <v>0.10542773810336348</v>
      </c>
      <c r="K57" s="54">
        <f t="shared" si="1"/>
        <v>0.15102192947021553</v>
      </c>
      <c r="L57" s="84"/>
    </row>
    <row r="58" spans="1:12" ht="15.75" x14ac:dyDescent="0.25">
      <c r="A58" s="9"/>
      <c r="B58" s="10" t="s">
        <v>90</v>
      </c>
      <c r="C58" s="21">
        <v>351</v>
      </c>
      <c r="D58" s="24" t="s">
        <v>94</v>
      </c>
      <c r="E58" s="28">
        <f>'2022 -23 Additional Allocations'!F58</f>
        <v>1502604</v>
      </c>
      <c r="F58" s="11">
        <v>41626.262999999977</v>
      </c>
      <c r="G58" s="22">
        <v>810.35282492127237</v>
      </c>
      <c r="H58" s="22">
        <v>875.18105091497421</v>
      </c>
      <c r="I58" s="97">
        <f t="shared" si="0"/>
        <v>911.27855022688698</v>
      </c>
      <c r="J58" s="53">
        <v>8.0000000000000071E-2</v>
      </c>
      <c r="K58" s="54">
        <f t="shared" si="1"/>
        <v>0.12454541059373714</v>
      </c>
      <c r="L58" s="84"/>
    </row>
    <row r="59" spans="1:12" ht="15.75" x14ac:dyDescent="0.25">
      <c r="A59" s="9"/>
      <c r="B59" s="10" t="s">
        <v>90</v>
      </c>
      <c r="C59" s="21">
        <v>895</v>
      </c>
      <c r="D59" s="24" t="s">
        <v>95</v>
      </c>
      <c r="E59" s="28">
        <f>'2022 -23 Additional Allocations'!F59</f>
        <v>1838575</v>
      </c>
      <c r="F59" s="11">
        <v>75253.95299999998</v>
      </c>
      <c r="G59" s="22">
        <v>548.46515850531068</v>
      </c>
      <c r="H59" s="22">
        <v>592.3423711857356</v>
      </c>
      <c r="I59" s="97">
        <f t="shared" si="0"/>
        <v>616.77397812072275</v>
      </c>
      <c r="J59" s="53">
        <v>8.0000000000000071E-2</v>
      </c>
      <c r="K59" s="54">
        <f t="shared" si="1"/>
        <v>0.12454541287831078</v>
      </c>
      <c r="L59" s="84"/>
    </row>
    <row r="60" spans="1:12" ht="15.75" x14ac:dyDescent="0.25">
      <c r="A60" s="9"/>
      <c r="B60" s="10" t="s">
        <v>90</v>
      </c>
      <c r="C60" s="21">
        <v>896</v>
      </c>
      <c r="D60" s="24" t="s">
        <v>96</v>
      </c>
      <c r="E60" s="28">
        <f>'2022 -23 Additional Allocations'!F60</f>
        <v>1817622</v>
      </c>
      <c r="F60" s="11">
        <v>67962.14</v>
      </c>
      <c r="G60" s="22">
        <v>600.39002100938535</v>
      </c>
      <c r="H60" s="22">
        <v>648.42122269013623</v>
      </c>
      <c r="I60" s="97">
        <f t="shared" si="0"/>
        <v>675.16584844794784</v>
      </c>
      <c r="J60" s="53">
        <v>8.0000000000000071E-2</v>
      </c>
      <c r="K60" s="54">
        <f t="shared" si="1"/>
        <v>0.12454542018011594</v>
      </c>
      <c r="L60" s="84"/>
    </row>
    <row r="61" spans="1:12" ht="15.75" x14ac:dyDescent="0.25">
      <c r="A61" s="9"/>
      <c r="B61" s="10" t="s">
        <v>90</v>
      </c>
      <c r="C61" s="21">
        <v>909</v>
      </c>
      <c r="D61" s="24" t="s">
        <v>97</v>
      </c>
      <c r="E61" s="28">
        <f>'2022 -23 Additional Allocations'!F61</f>
        <v>2230389</v>
      </c>
      <c r="F61" s="11">
        <v>88670.371999999901</v>
      </c>
      <c r="G61" s="22">
        <v>564.67581999042432</v>
      </c>
      <c r="H61" s="22">
        <v>609.84988558965836</v>
      </c>
      <c r="I61" s="97">
        <f t="shared" si="0"/>
        <v>635.00359758716752</v>
      </c>
      <c r="J61" s="53">
        <v>8.0000000000000071E-2</v>
      </c>
      <c r="K61" s="54">
        <f t="shared" si="1"/>
        <v>0.12454540305610351</v>
      </c>
      <c r="L61" s="84"/>
    </row>
    <row r="62" spans="1:12" ht="15.75" x14ac:dyDescent="0.25">
      <c r="A62" s="9"/>
      <c r="B62" s="10" t="s">
        <v>90</v>
      </c>
      <c r="C62" s="21">
        <v>876</v>
      </c>
      <c r="D62" s="24" t="s">
        <v>98</v>
      </c>
      <c r="E62" s="28">
        <f>'2022 -23 Additional Allocations'!F62</f>
        <v>864263</v>
      </c>
      <c r="F62" s="11">
        <v>27638.031999999992</v>
      </c>
      <c r="G62" s="22">
        <v>701.99772496344281</v>
      </c>
      <c r="H62" s="22">
        <v>758.1575429605183</v>
      </c>
      <c r="I62" s="97">
        <f t="shared" si="0"/>
        <v>789.428329534613</v>
      </c>
      <c r="J62" s="53">
        <v>8.0000000000000071E-2</v>
      </c>
      <c r="K62" s="54">
        <f t="shared" si="1"/>
        <v>0.12454542438256944</v>
      </c>
      <c r="L62" s="84"/>
    </row>
    <row r="63" spans="1:12" ht="15.75" x14ac:dyDescent="0.25">
      <c r="A63" s="9"/>
      <c r="B63" s="10" t="s">
        <v>90</v>
      </c>
      <c r="C63" s="21">
        <v>340</v>
      </c>
      <c r="D63" s="24" t="s">
        <v>99</v>
      </c>
      <c r="E63" s="28">
        <f>'2022 -23 Additional Allocations'!F63</f>
        <v>1120163</v>
      </c>
      <c r="F63" s="11">
        <v>32709.121999999985</v>
      </c>
      <c r="G63" s="22">
        <v>753.39551805043982</v>
      </c>
      <c r="H63" s="22">
        <v>830.29624154698342</v>
      </c>
      <c r="I63" s="97">
        <f t="shared" si="0"/>
        <v>864.54243745526855</v>
      </c>
      <c r="J63" s="53">
        <v>0.10207218075246782</v>
      </c>
      <c r="K63" s="54">
        <f t="shared" si="1"/>
        <v>0.14752798064480577</v>
      </c>
      <c r="L63" s="84"/>
    </row>
    <row r="64" spans="1:12" ht="15.75" x14ac:dyDescent="0.25">
      <c r="A64" s="9"/>
      <c r="B64" s="10" t="s">
        <v>90</v>
      </c>
      <c r="C64" s="21">
        <v>888</v>
      </c>
      <c r="D64" s="24" t="s">
        <v>100</v>
      </c>
      <c r="E64" s="28">
        <f>'2022 -23 Additional Allocations'!F64</f>
        <v>6247743</v>
      </c>
      <c r="F64" s="11">
        <v>244899.07899999991</v>
      </c>
      <c r="G64" s="22">
        <v>561.36246410208673</v>
      </c>
      <c r="H64" s="22">
        <v>618.52442328148391</v>
      </c>
      <c r="I64" s="97">
        <f t="shared" si="0"/>
        <v>644.03592387802144</v>
      </c>
      <c r="J64" s="53">
        <v>0.10182718445706751</v>
      </c>
      <c r="K64" s="54">
        <f t="shared" si="1"/>
        <v>0.14727286746571666</v>
      </c>
      <c r="L64" s="84"/>
    </row>
    <row r="65" spans="1:12" ht="15.75" x14ac:dyDescent="0.25">
      <c r="A65" s="9"/>
      <c r="B65" s="10" t="s">
        <v>90</v>
      </c>
      <c r="C65" s="21">
        <v>341</v>
      </c>
      <c r="D65" s="24" t="s">
        <v>101</v>
      </c>
      <c r="E65" s="28">
        <f>'2022 -23 Additional Allocations'!F65</f>
        <v>2947534</v>
      </c>
      <c r="F65" s="11">
        <v>94367.82799999995</v>
      </c>
      <c r="G65" s="22">
        <v>631.16864077891159</v>
      </c>
      <c r="H65" s="22">
        <v>700.59719126459197</v>
      </c>
      <c r="I65" s="97">
        <f t="shared" si="0"/>
        <v>731.8317132671541</v>
      </c>
      <c r="J65" s="53">
        <v>0.1100000000000001</v>
      </c>
      <c r="K65" s="54">
        <f t="shared" si="1"/>
        <v>0.15948680904681267</v>
      </c>
      <c r="L65" s="84"/>
    </row>
    <row r="66" spans="1:12" ht="15.75" x14ac:dyDescent="0.25">
      <c r="A66" s="9"/>
      <c r="B66" s="10" t="s">
        <v>90</v>
      </c>
      <c r="C66" s="21">
        <v>352</v>
      </c>
      <c r="D66" s="24" t="s">
        <v>102</v>
      </c>
      <c r="E66" s="28">
        <f>'2022 -23 Additional Allocations'!F66</f>
        <v>4034195</v>
      </c>
      <c r="F66" s="11">
        <v>117712.19199999998</v>
      </c>
      <c r="G66" s="22">
        <v>766.6000284455738</v>
      </c>
      <c r="H66" s="22">
        <v>830.91434270139803</v>
      </c>
      <c r="I66" s="97">
        <f t="shared" si="0"/>
        <v>865.18602630066357</v>
      </c>
      <c r="J66" s="53">
        <v>8.3895528136404662E-2</v>
      </c>
      <c r="K66" s="54">
        <f t="shared" si="1"/>
        <v>0.12860160996209657</v>
      </c>
      <c r="L66" s="84"/>
    </row>
    <row r="67" spans="1:12" ht="15.75" x14ac:dyDescent="0.25">
      <c r="A67" s="9"/>
      <c r="B67" s="10" t="s">
        <v>90</v>
      </c>
      <c r="C67" s="21">
        <v>353</v>
      </c>
      <c r="D67" s="24" t="s">
        <v>103</v>
      </c>
      <c r="E67" s="28">
        <f>'2022 -23 Additional Allocations'!F67</f>
        <v>1755815</v>
      </c>
      <c r="F67" s="11">
        <v>56805.240999999973</v>
      </c>
      <c r="G67" s="22">
        <v>671.06788460507846</v>
      </c>
      <c r="H67" s="22">
        <v>744.88535191163714</v>
      </c>
      <c r="I67" s="97">
        <f t="shared" si="0"/>
        <v>775.79473578345278</v>
      </c>
      <c r="J67" s="53">
        <v>0.1100000000000001</v>
      </c>
      <c r="K67" s="54">
        <f t="shared" si="1"/>
        <v>0.15605999568882023</v>
      </c>
      <c r="L67" s="84"/>
    </row>
    <row r="68" spans="1:12" ht="15.75" x14ac:dyDescent="0.25">
      <c r="A68" s="9"/>
      <c r="B68" s="10" t="s">
        <v>90</v>
      </c>
      <c r="C68" s="21">
        <v>354</v>
      </c>
      <c r="D68" s="24" t="s">
        <v>104</v>
      </c>
      <c r="E68" s="28">
        <f>'2022 -23 Additional Allocations'!F68</f>
        <v>1438470</v>
      </c>
      <c r="F68" s="11">
        <v>51556.558999999965</v>
      </c>
      <c r="G68" s="22">
        <v>568.63511488336599</v>
      </c>
      <c r="H68" s="22">
        <v>631.18497752053634</v>
      </c>
      <c r="I68" s="97">
        <f t="shared" si="0"/>
        <v>659.08579223549827</v>
      </c>
      <c r="J68" s="53">
        <v>0.1100000000000001</v>
      </c>
      <c r="K68" s="54">
        <f t="shared" si="1"/>
        <v>0.15906628870551698</v>
      </c>
      <c r="L68" s="84"/>
    </row>
    <row r="69" spans="1:12" ht="15.75" x14ac:dyDescent="0.25">
      <c r="A69" s="9"/>
      <c r="B69" s="10" t="s">
        <v>90</v>
      </c>
      <c r="C69" s="21">
        <v>355</v>
      </c>
      <c r="D69" s="24" t="s">
        <v>105</v>
      </c>
      <c r="E69" s="28">
        <f>'2022 -23 Additional Allocations'!F69</f>
        <v>1792821</v>
      </c>
      <c r="F69" s="11">
        <v>55440.377999999946</v>
      </c>
      <c r="G69" s="22">
        <v>687.09922472933681</v>
      </c>
      <c r="H69" s="22">
        <v>762.68013944956397</v>
      </c>
      <c r="I69" s="97">
        <f t="shared" si="0"/>
        <v>795.01796008996439</v>
      </c>
      <c r="J69" s="53">
        <v>0.1100000000000001</v>
      </c>
      <c r="K69" s="54">
        <f t="shared" si="1"/>
        <v>0.15706426594083123</v>
      </c>
      <c r="L69" s="84"/>
    </row>
    <row r="70" spans="1:12" ht="15.75" x14ac:dyDescent="0.25">
      <c r="A70" s="9"/>
      <c r="B70" s="10" t="s">
        <v>90</v>
      </c>
      <c r="C70" s="21">
        <v>343</v>
      </c>
      <c r="D70" s="24" t="s">
        <v>106</v>
      </c>
      <c r="E70" s="28">
        <f>'2022 -23 Additional Allocations'!F70</f>
        <v>1478381</v>
      </c>
      <c r="F70" s="11">
        <v>52505.48899999998</v>
      </c>
      <c r="G70" s="22">
        <v>623.87232689617247</v>
      </c>
      <c r="H70" s="22">
        <v>682.65671928726965</v>
      </c>
      <c r="I70" s="97">
        <f t="shared" si="0"/>
        <v>710.8134135330846</v>
      </c>
      <c r="J70" s="53">
        <v>9.4225035887639752E-2</v>
      </c>
      <c r="K70" s="54">
        <f t="shared" si="1"/>
        <v>0.1393571775646032</v>
      </c>
      <c r="L70" s="84"/>
    </row>
    <row r="71" spans="1:12" ht="15.75" x14ac:dyDescent="0.25">
      <c r="A71" s="9"/>
      <c r="B71" s="10" t="s">
        <v>90</v>
      </c>
      <c r="C71" s="21">
        <v>342</v>
      </c>
      <c r="D71" s="24" t="s">
        <v>107</v>
      </c>
      <c r="E71" s="28">
        <f>'2022 -23 Additional Allocations'!F71</f>
        <v>1101397</v>
      </c>
      <c r="F71" s="11">
        <v>35800.783999999963</v>
      </c>
      <c r="G71" s="22">
        <v>690.63450295769678</v>
      </c>
      <c r="H71" s="22">
        <v>745.88526319431253</v>
      </c>
      <c r="I71" s="97">
        <f t="shared" si="0"/>
        <v>776.64986879624576</v>
      </c>
      <c r="J71" s="53">
        <v>8.0000000000000071E-2</v>
      </c>
      <c r="K71" s="54">
        <f t="shared" si="1"/>
        <v>0.12454542231843524</v>
      </c>
      <c r="L71" s="84"/>
    </row>
    <row r="72" spans="1:12" ht="15.75" x14ac:dyDescent="0.25">
      <c r="A72" s="9"/>
      <c r="B72" s="10" t="s">
        <v>90</v>
      </c>
      <c r="C72" s="21">
        <v>356</v>
      </c>
      <c r="D72" s="24" t="s">
        <v>108</v>
      </c>
      <c r="E72" s="28">
        <f>'2022 -23 Additional Allocations'!F72</f>
        <v>1565747</v>
      </c>
      <c r="F72" s="11">
        <v>61424.466</v>
      </c>
      <c r="G72" s="22">
        <v>570.92553227717622</v>
      </c>
      <c r="H72" s="22">
        <v>618.01764875652907</v>
      </c>
      <c r="I72" s="97">
        <f t="shared" si="0"/>
        <v>643.50825701024996</v>
      </c>
      <c r="J72" s="53">
        <v>8.2483815869160093E-2</v>
      </c>
      <c r="K72" s="54">
        <f t="shared" si="1"/>
        <v>0.12713168465871982</v>
      </c>
      <c r="L72" s="84"/>
    </row>
    <row r="73" spans="1:12" ht="15.75" x14ac:dyDescent="0.25">
      <c r="A73" s="9"/>
      <c r="B73" s="10" t="s">
        <v>90</v>
      </c>
      <c r="C73" s="21">
        <v>357</v>
      </c>
      <c r="D73" s="24" t="s">
        <v>109</v>
      </c>
      <c r="E73" s="28">
        <f>'2022 -23 Additional Allocations'!F73</f>
        <v>1300087</v>
      </c>
      <c r="F73" s="11">
        <v>48783.651999999951</v>
      </c>
      <c r="G73" s="22">
        <v>526.91885527373029</v>
      </c>
      <c r="H73" s="22">
        <v>584.87992935384068</v>
      </c>
      <c r="I73" s="97">
        <f t="shared" si="0"/>
        <v>611.52998417138497</v>
      </c>
      <c r="J73" s="53">
        <v>0.1100000000000001</v>
      </c>
      <c r="K73" s="54">
        <f t="shared" si="1"/>
        <v>0.16057715158760044</v>
      </c>
      <c r="L73" s="84"/>
    </row>
    <row r="74" spans="1:12" ht="15.75" x14ac:dyDescent="0.25">
      <c r="A74" s="9"/>
      <c r="B74" s="10" t="s">
        <v>90</v>
      </c>
      <c r="C74" s="21">
        <v>358</v>
      </c>
      <c r="D74" s="24" t="s">
        <v>110</v>
      </c>
      <c r="E74" s="28">
        <f>'2022 -23 Additional Allocations'!F74</f>
        <v>1313268</v>
      </c>
      <c r="F74" s="11">
        <v>55339.652999999955</v>
      </c>
      <c r="G74" s="22">
        <v>532.73839843658129</v>
      </c>
      <c r="H74" s="22">
        <v>575.35747031150788</v>
      </c>
      <c r="I74" s="97">
        <f t="shared" ref="I74:I137" si="2">H74+E74/F74</f>
        <v>599.08851900456716</v>
      </c>
      <c r="J74" s="53">
        <v>8.0000000000000071E-2</v>
      </c>
      <c r="K74" s="54">
        <f t="shared" ref="K74:K137" si="3">I74/G74-1</f>
        <v>0.1245454068313876</v>
      </c>
      <c r="L74" s="84"/>
    </row>
    <row r="75" spans="1:12" ht="15.75" x14ac:dyDescent="0.25">
      <c r="A75" s="9"/>
      <c r="B75" s="10" t="s">
        <v>90</v>
      </c>
      <c r="C75" s="21">
        <v>877</v>
      </c>
      <c r="D75" s="24" t="s">
        <v>111</v>
      </c>
      <c r="E75" s="28">
        <f>'2022 -23 Additional Allocations'!F75</f>
        <v>1097014</v>
      </c>
      <c r="F75" s="11">
        <v>42510.960999999996</v>
      </c>
      <c r="G75" s="22">
        <v>555.72700257706572</v>
      </c>
      <c r="H75" s="22">
        <v>616.85697286054301</v>
      </c>
      <c r="I75" s="97">
        <f t="shared" si="2"/>
        <v>642.66241160374148</v>
      </c>
      <c r="J75" s="53">
        <v>0.1100000000000001</v>
      </c>
      <c r="K75" s="54">
        <f t="shared" si="3"/>
        <v>0.15643545953954252</v>
      </c>
      <c r="L75" s="84"/>
    </row>
    <row r="76" spans="1:12" ht="15.75" x14ac:dyDescent="0.25">
      <c r="A76" s="9"/>
      <c r="B76" s="10" t="s">
        <v>90</v>
      </c>
      <c r="C76" s="21">
        <v>359</v>
      </c>
      <c r="D76" s="24" t="s">
        <v>112</v>
      </c>
      <c r="E76" s="28">
        <f>'2022 -23 Additional Allocations'!F76</f>
        <v>1666973</v>
      </c>
      <c r="F76" s="11">
        <v>65626.048999999985</v>
      </c>
      <c r="G76" s="22">
        <v>549.53714178071095</v>
      </c>
      <c r="H76" s="22">
        <v>609.98622737658923</v>
      </c>
      <c r="I76" s="97">
        <f t="shared" si="2"/>
        <v>635.38731467958996</v>
      </c>
      <c r="J76" s="53">
        <v>0.1100000000000001</v>
      </c>
      <c r="K76" s="54">
        <f t="shared" si="3"/>
        <v>0.15622269428539726</v>
      </c>
      <c r="L76" s="84"/>
    </row>
    <row r="77" spans="1:12" ht="15.75" x14ac:dyDescent="0.25">
      <c r="A77" s="9"/>
      <c r="B77" s="10" t="s">
        <v>90</v>
      </c>
      <c r="C77" s="21">
        <v>344</v>
      </c>
      <c r="D77" s="24" t="s">
        <v>113</v>
      </c>
      <c r="E77" s="28">
        <f>'2022 -23 Additional Allocations'!F77</f>
        <v>1867888</v>
      </c>
      <c r="F77" s="11">
        <v>64688.80399999996</v>
      </c>
      <c r="G77" s="22">
        <v>646.52392059160331</v>
      </c>
      <c r="H77" s="22">
        <v>700.07174152305868</v>
      </c>
      <c r="I77" s="97">
        <f t="shared" si="2"/>
        <v>728.94672273309925</v>
      </c>
      <c r="J77" s="53">
        <v>8.282419138097219E-2</v>
      </c>
      <c r="K77" s="54">
        <f t="shared" si="3"/>
        <v>0.12748608290637531</v>
      </c>
      <c r="L77" s="84"/>
    </row>
    <row r="78" spans="1:12" ht="15.75" x14ac:dyDescent="0.25">
      <c r="A78" s="9"/>
      <c r="B78" s="10" t="s">
        <v>114</v>
      </c>
      <c r="C78" s="21">
        <v>301</v>
      </c>
      <c r="D78" s="24" t="s">
        <v>115</v>
      </c>
      <c r="E78" s="28">
        <f>'2022 -23 Additional Allocations'!F78</f>
        <v>1860409</v>
      </c>
      <c r="F78" s="11">
        <v>59573.575999999965</v>
      </c>
      <c r="G78" s="22">
        <v>644.6651708598672</v>
      </c>
      <c r="H78" s="22">
        <v>715.57833965445263</v>
      </c>
      <c r="I78" s="97">
        <f t="shared" si="2"/>
        <v>746.80710121142215</v>
      </c>
      <c r="J78" s="53">
        <v>0.1100000000000001</v>
      </c>
      <c r="K78" s="54">
        <f t="shared" si="3"/>
        <v>0.15844183146317037</v>
      </c>
      <c r="L78" s="84"/>
    </row>
    <row r="79" spans="1:12" ht="15.75" x14ac:dyDescent="0.25">
      <c r="A79" s="9"/>
      <c r="B79" s="10" t="s">
        <v>114</v>
      </c>
      <c r="C79" s="21">
        <v>302</v>
      </c>
      <c r="D79" s="24" t="s">
        <v>116</v>
      </c>
      <c r="E79" s="28">
        <f>'2022 -23 Additional Allocations'!F79</f>
        <v>2453250</v>
      </c>
      <c r="F79" s="11">
        <v>90294.475999999981</v>
      </c>
      <c r="G79" s="22">
        <v>609.92673988637682</v>
      </c>
      <c r="H79" s="22">
        <v>658.72087907728701</v>
      </c>
      <c r="I79" s="97">
        <f t="shared" si="2"/>
        <v>685.89031522308176</v>
      </c>
      <c r="J79" s="53">
        <v>8.0000000000000071E-2</v>
      </c>
      <c r="K79" s="54">
        <f t="shared" si="3"/>
        <v>0.12454540909430567</v>
      </c>
      <c r="L79" s="84"/>
    </row>
    <row r="80" spans="1:12" ht="15.75" x14ac:dyDescent="0.25">
      <c r="A80" s="9"/>
      <c r="B80" s="10" t="s">
        <v>114</v>
      </c>
      <c r="C80" s="21">
        <v>303</v>
      </c>
      <c r="D80" s="24" t="s">
        <v>117</v>
      </c>
      <c r="E80" s="28">
        <f>'2022 -23 Additional Allocations'!F80</f>
        <v>1658457</v>
      </c>
      <c r="F80" s="11">
        <v>54732.361999999943</v>
      </c>
      <c r="G80" s="22">
        <v>680.23213715688712</v>
      </c>
      <c r="H80" s="22">
        <v>734.65070812943816</v>
      </c>
      <c r="I80" s="97">
        <f t="shared" si="2"/>
        <v>764.95192187935822</v>
      </c>
      <c r="J80" s="53">
        <v>8.0000000000000071E-2</v>
      </c>
      <c r="K80" s="54">
        <f t="shared" si="3"/>
        <v>0.12454540162799099</v>
      </c>
      <c r="L80" s="84"/>
    </row>
    <row r="81" spans="1:12" ht="15.75" x14ac:dyDescent="0.25">
      <c r="A81" s="9"/>
      <c r="B81" s="10" t="s">
        <v>114</v>
      </c>
      <c r="C81" s="21">
        <v>304</v>
      </c>
      <c r="D81" s="24" t="s">
        <v>118</v>
      </c>
      <c r="E81" s="28">
        <f>'2022 -23 Additional Allocations'!F81</f>
        <v>2874102</v>
      </c>
      <c r="F81" s="11">
        <v>73772.999999999985</v>
      </c>
      <c r="G81" s="22">
        <v>874.5844531396084</v>
      </c>
      <c r="H81" s="22">
        <v>944.5512093907771</v>
      </c>
      <c r="I81" s="97">
        <f t="shared" si="2"/>
        <v>983.50993412746936</v>
      </c>
      <c r="J81" s="53">
        <v>8.0000000000000071E-2</v>
      </c>
      <c r="K81" s="54">
        <f t="shared" si="3"/>
        <v>0.12454541193459034</v>
      </c>
      <c r="L81" s="84"/>
    </row>
    <row r="82" spans="1:12" ht="15.75" x14ac:dyDescent="0.25">
      <c r="A82" s="9"/>
      <c r="B82" s="10" t="s">
        <v>114</v>
      </c>
      <c r="C82" s="21">
        <v>305</v>
      </c>
      <c r="D82" s="24" t="s">
        <v>119</v>
      </c>
      <c r="E82" s="28">
        <f>'2022 -23 Additional Allocations'!F82</f>
        <v>2359818</v>
      </c>
      <c r="F82" s="11">
        <v>73199.574999999997</v>
      </c>
      <c r="G82" s="22">
        <v>723.71393453317046</v>
      </c>
      <c r="H82" s="22">
        <v>781.61104929582416</v>
      </c>
      <c r="I82" s="97">
        <f t="shared" si="2"/>
        <v>813.84918729047786</v>
      </c>
      <c r="J82" s="53">
        <v>8.0000000000000071E-2</v>
      </c>
      <c r="K82" s="54">
        <f t="shared" si="3"/>
        <v>0.12454541560740973</v>
      </c>
      <c r="L82" s="84"/>
    </row>
    <row r="83" spans="1:12" ht="15.75" x14ac:dyDescent="0.25">
      <c r="A83" s="9"/>
      <c r="B83" s="10" t="s">
        <v>114</v>
      </c>
      <c r="C83" s="21">
        <v>306</v>
      </c>
      <c r="D83" s="24" t="s">
        <v>120</v>
      </c>
      <c r="E83" s="28">
        <f>'2022 -23 Additional Allocations'!F83</f>
        <v>3030941</v>
      </c>
      <c r="F83" s="11">
        <v>88823.63999999997</v>
      </c>
      <c r="G83" s="22">
        <v>766.03038076188079</v>
      </c>
      <c r="H83" s="22">
        <v>827.31281122283133</v>
      </c>
      <c r="I83" s="97">
        <f t="shared" si="2"/>
        <v>861.43594555959123</v>
      </c>
      <c r="J83" s="53">
        <v>8.0000000000000071E-2</v>
      </c>
      <c r="K83" s="54">
        <f t="shared" si="3"/>
        <v>0.12454540602269804</v>
      </c>
      <c r="L83" s="84"/>
    </row>
    <row r="84" spans="1:12" ht="15.75" x14ac:dyDescent="0.25">
      <c r="A84" s="9"/>
      <c r="B84" s="10" t="s">
        <v>114</v>
      </c>
      <c r="C84" s="21">
        <v>307</v>
      </c>
      <c r="D84" s="24" t="s">
        <v>121</v>
      </c>
      <c r="E84" s="28">
        <f>'2022 -23 Additional Allocations'!F84</f>
        <v>2664528</v>
      </c>
      <c r="F84" s="11">
        <v>75526.749999999985</v>
      </c>
      <c r="G84" s="22">
        <v>791.98433427420321</v>
      </c>
      <c r="H84" s="22">
        <v>855.34308101613954</v>
      </c>
      <c r="I84" s="97">
        <f t="shared" si="2"/>
        <v>890.62234299947659</v>
      </c>
      <c r="J84" s="53">
        <v>8.0000000000000071E-2</v>
      </c>
      <c r="K84" s="54">
        <f t="shared" si="3"/>
        <v>0.12454540381239743</v>
      </c>
      <c r="L84" s="84"/>
    </row>
    <row r="85" spans="1:12" ht="15.75" x14ac:dyDescent="0.25">
      <c r="A85" s="9"/>
      <c r="B85" s="10" t="s">
        <v>114</v>
      </c>
      <c r="C85" s="21">
        <v>308</v>
      </c>
      <c r="D85" s="24" t="s">
        <v>122</v>
      </c>
      <c r="E85" s="28">
        <f>'2022 -23 Additional Allocations'!F85</f>
        <v>2497559</v>
      </c>
      <c r="F85" s="11">
        <v>79965.89899999999</v>
      </c>
      <c r="G85" s="22">
        <v>701.14509025173686</v>
      </c>
      <c r="H85" s="22">
        <v>757.23669747187591</v>
      </c>
      <c r="I85" s="97">
        <f t="shared" si="2"/>
        <v>788.46949834365751</v>
      </c>
      <c r="J85" s="53">
        <v>8.0000000000000071E-2</v>
      </c>
      <c r="K85" s="54">
        <f t="shared" si="3"/>
        <v>0.12454541764040306</v>
      </c>
      <c r="L85" s="84"/>
    </row>
    <row r="86" spans="1:12" ht="15.75" x14ac:dyDescent="0.25">
      <c r="A86" s="9"/>
      <c r="B86" s="10" t="s">
        <v>114</v>
      </c>
      <c r="C86" s="21">
        <v>203</v>
      </c>
      <c r="D86" s="24" t="s">
        <v>123</v>
      </c>
      <c r="E86" s="28">
        <f>'2022 -23 Additional Allocations'!F86</f>
        <v>2361270</v>
      </c>
      <c r="F86" s="11">
        <v>65643.429000000004</v>
      </c>
      <c r="G86" s="22">
        <v>807.51651597145928</v>
      </c>
      <c r="H86" s="22">
        <v>872.11783724917609</v>
      </c>
      <c r="I86" s="97">
        <f t="shared" si="2"/>
        <v>908.08899286933729</v>
      </c>
      <c r="J86" s="53">
        <v>8.0000000000000071E-2</v>
      </c>
      <c r="K86" s="54">
        <f t="shared" si="3"/>
        <v>0.12454541165252486</v>
      </c>
      <c r="L86" s="84"/>
    </row>
    <row r="87" spans="1:12" ht="15.75" x14ac:dyDescent="0.25">
      <c r="A87" s="9"/>
      <c r="B87" s="10" t="s">
        <v>114</v>
      </c>
      <c r="C87" s="21">
        <v>310</v>
      </c>
      <c r="D87" s="24" t="s">
        <v>124</v>
      </c>
      <c r="E87" s="28">
        <f>'2022 -23 Additional Allocations'!F87</f>
        <v>1634530</v>
      </c>
      <c r="F87" s="11">
        <v>55292.604999999967</v>
      </c>
      <c r="G87" s="22">
        <v>663.62530961354742</v>
      </c>
      <c r="H87" s="22">
        <v>716.71533438263123</v>
      </c>
      <c r="I87" s="97">
        <f t="shared" si="2"/>
        <v>746.27679201335786</v>
      </c>
      <c r="J87" s="53">
        <v>8.0000000000000071E-2</v>
      </c>
      <c r="K87" s="54">
        <f t="shared" si="3"/>
        <v>0.12454540416480109</v>
      </c>
      <c r="L87" s="84"/>
    </row>
    <row r="88" spans="1:12" ht="15.75" x14ac:dyDescent="0.25">
      <c r="A88" s="9"/>
      <c r="B88" s="10" t="s">
        <v>114</v>
      </c>
      <c r="C88" s="21">
        <v>311</v>
      </c>
      <c r="D88" s="24" t="s">
        <v>125</v>
      </c>
      <c r="E88" s="28">
        <f>'2022 -23 Additional Allocations'!F88</f>
        <v>1411237</v>
      </c>
      <c r="F88" s="11">
        <v>56766.329999999987</v>
      </c>
      <c r="G88" s="22">
        <v>552.46906743546128</v>
      </c>
      <c r="H88" s="22">
        <v>602.7399410416167</v>
      </c>
      <c r="I88" s="97">
        <f t="shared" si="2"/>
        <v>627.60039969730224</v>
      </c>
      <c r="J88" s="53">
        <v>9.0993100916058056E-2</v>
      </c>
      <c r="K88" s="54">
        <f t="shared" si="3"/>
        <v>0.1359919255038069</v>
      </c>
      <c r="L88" s="84"/>
    </row>
    <row r="89" spans="1:12" ht="15.75" x14ac:dyDescent="0.25">
      <c r="A89" s="9"/>
      <c r="B89" s="10" t="s">
        <v>114</v>
      </c>
      <c r="C89" s="21">
        <v>312</v>
      </c>
      <c r="D89" s="24" t="s">
        <v>126</v>
      </c>
      <c r="E89" s="28">
        <f>'2022 -23 Additional Allocations'!F89</f>
        <v>1961173</v>
      </c>
      <c r="F89" s="11">
        <v>70822.488999999972</v>
      </c>
      <c r="G89" s="22">
        <v>620.74025060049166</v>
      </c>
      <c r="H89" s="22">
        <v>671.37559439865788</v>
      </c>
      <c r="I89" s="97">
        <f t="shared" si="2"/>
        <v>699.06698208767284</v>
      </c>
      <c r="J89" s="53">
        <v>8.1572515636262777E-2</v>
      </c>
      <c r="K89" s="54">
        <f t="shared" si="3"/>
        <v>0.12618278162469654</v>
      </c>
      <c r="L89" s="84"/>
    </row>
    <row r="90" spans="1:12" ht="15.75" x14ac:dyDescent="0.25">
      <c r="A90" s="9"/>
      <c r="B90" s="10" t="s">
        <v>114</v>
      </c>
      <c r="C90" s="21">
        <v>313</v>
      </c>
      <c r="D90" s="24" t="s">
        <v>127</v>
      </c>
      <c r="E90" s="28">
        <f>'2022 -23 Additional Allocations'!F90</f>
        <v>2385522</v>
      </c>
      <c r="F90" s="11">
        <v>61758.986999999994</v>
      </c>
      <c r="G90" s="22">
        <v>867.12234287487559</v>
      </c>
      <c r="H90" s="22">
        <v>936.49213030486567</v>
      </c>
      <c r="I90" s="97">
        <f t="shared" si="2"/>
        <v>975.11844391328032</v>
      </c>
      <c r="J90" s="53">
        <v>8.0000000000000071E-2</v>
      </c>
      <c r="K90" s="54">
        <f t="shared" si="3"/>
        <v>0.12454540230200073</v>
      </c>
      <c r="L90" s="84"/>
    </row>
    <row r="91" spans="1:12" ht="15.75" x14ac:dyDescent="0.25">
      <c r="A91" s="9"/>
      <c r="B91" s="10" t="s">
        <v>114</v>
      </c>
      <c r="C91" s="21">
        <v>314</v>
      </c>
      <c r="D91" s="24" t="s">
        <v>128</v>
      </c>
      <c r="E91" s="28">
        <f>'2022 -23 Additional Allocations'!F91</f>
        <v>1036478</v>
      </c>
      <c r="F91" s="11">
        <v>38063.092999999993</v>
      </c>
      <c r="G91" s="22">
        <v>611.29786398165959</v>
      </c>
      <c r="H91" s="22">
        <v>660.20169310019241</v>
      </c>
      <c r="I91" s="97">
        <f t="shared" si="2"/>
        <v>687.43221795533225</v>
      </c>
      <c r="J91" s="53">
        <v>8.0000000000000071E-2</v>
      </c>
      <c r="K91" s="54">
        <f t="shared" si="3"/>
        <v>0.12454542778503286</v>
      </c>
      <c r="L91" s="84"/>
    </row>
    <row r="92" spans="1:12" ht="15.75" x14ac:dyDescent="0.25">
      <c r="A92" s="9"/>
      <c r="B92" s="10" t="s">
        <v>114</v>
      </c>
      <c r="C92" s="21">
        <v>315</v>
      </c>
      <c r="D92" s="24" t="s">
        <v>129</v>
      </c>
      <c r="E92" s="28">
        <f>'2022 -23 Additional Allocations'!F92</f>
        <v>1692289</v>
      </c>
      <c r="F92" s="11">
        <v>43765.312999999966</v>
      </c>
      <c r="G92" s="22">
        <v>868.04348359048333</v>
      </c>
      <c r="H92" s="22">
        <v>937.48696227772211</v>
      </c>
      <c r="I92" s="97">
        <f t="shared" si="2"/>
        <v>976.15431968928692</v>
      </c>
      <c r="J92" s="53">
        <v>8.0000000000000071E-2</v>
      </c>
      <c r="K92" s="54">
        <f t="shared" si="3"/>
        <v>0.12454541522692542</v>
      </c>
      <c r="L92" s="84"/>
    </row>
    <row r="93" spans="1:12" ht="15.75" x14ac:dyDescent="0.25">
      <c r="A93" s="9"/>
      <c r="B93" s="10" t="s">
        <v>114</v>
      </c>
      <c r="C93" s="21">
        <v>317</v>
      </c>
      <c r="D93" s="24" t="s">
        <v>130</v>
      </c>
      <c r="E93" s="28">
        <f>'2022 -23 Additional Allocations'!F93</f>
        <v>2190805</v>
      </c>
      <c r="F93" s="11">
        <v>70128.772999999986</v>
      </c>
      <c r="G93" s="22">
        <v>701.30105657825675</v>
      </c>
      <c r="H93" s="22">
        <v>757.40514110451738</v>
      </c>
      <c r="I93" s="97">
        <f t="shared" si="2"/>
        <v>788.64488630867208</v>
      </c>
      <c r="J93" s="53">
        <v>8.0000000000000071E-2</v>
      </c>
      <c r="K93" s="54">
        <f t="shared" si="3"/>
        <v>0.1245454130021959</v>
      </c>
      <c r="L93" s="84"/>
    </row>
    <row r="94" spans="1:12" ht="15.75" x14ac:dyDescent="0.25">
      <c r="A94" s="9"/>
      <c r="B94" s="10" t="s">
        <v>114</v>
      </c>
      <c r="C94" s="21">
        <v>318</v>
      </c>
      <c r="D94" s="24" t="s">
        <v>131</v>
      </c>
      <c r="E94" s="28">
        <f>'2022 -23 Additional Allocations'!F94</f>
        <v>1246473</v>
      </c>
      <c r="F94" s="11">
        <v>43477.834999999977</v>
      </c>
      <c r="G94" s="22">
        <v>643.59380527586609</v>
      </c>
      <c r="H94" s="22">
        <v>695.08130969793547</v>
      </c>
      <c r="I94" s="97">
        <f t="shared" si="2"/>
        <v>723.75046951235583</v>
      </c>
      <c r="J94" s="53">
        <v>8.0000000000000071E-2</v>
      </c>
      <c r="K94" s="54">
        <f t="shared" si="3"/>
        <v>0.12454542535898372</v>
      </c>
      <c r="L94" s="84"/>
    </row>
    <row r="95" spans="1:12" ht="15.75" x14ac:dyDescent="0.25">
      <c r="A95" s="9"/>
      <c r="B95" s="10" t="s">
        <v>114</v>
      </c>
      <c r="C95" s="21">
        <v>319</v>
      </c>
      <c r="D95" s="24" t="s">
        <v>132</v>
      </c>
      <c r="E95" s="28">
        <f>'2022 -23 Additional Allocations'!F95</f>
        <v>1923401</v>
      </c>
      <c r="F95" s="11">
        <v>46904.89699999999</v>
      </c>
      <c r="G95" s="22">
        <v>920.55290147273922</v>
      </c>
      <c r="H95" s="22">
        <v>994.19713359055845</v>
      </c>
      <c r="I95" s="97">
        <f t="shared" si="2"/>
        <v>1035.2035342655242</v>
      </c>
      <c r="J95" s="53">
        <v>8.0000000000000071E-2</v>
      </c>
      <c r="K95" s="54">
        <f t="shared" si="3"/>
        <v>0.12454540375611445</v>
      </c>
      <c r="L95" s="84"/>
    </row>
    <row r="96" spans="1:12" ht="15.75" x14ac:dyDescent="0.25">
      <c r="A96" s="9"/>
      <c r="B96" s="10" t="s">
        <v>114</v>
      </c>
      <c r="C96" s="21">
        <v>320</v>
      </c>
      <c r="D96" s="24" t="s">
        <v>133</v>
      </c>
      <c r="E96" s="28">
        <f>'2022 -23 Additional Allocations'!F96</f>
        <v>1839321</v>
      </c>
      <c r="F96" s="11">
        <v>62022.070999999989</v>
      </c>
      <c r="G96" s="22">
        <v>663.78206704264642</v>
      </c>
      <c r="H96" s="22">
        <v>719.00529634169561</v>
      </c>
      <c r="I96" s="97">
        <f t="shared" si="2"/>
        <v>748.66120705773733</v>
      </c>
      <c r="J96" s="53">
        <v>8.3194819566436484E-2</v>
      </c>
      <c r="K96" s="54">
        <f t="shared" si="3"/>
        <v>0.12787199930431026</v>
      </c>
      <c r="L96" s="84"/>
    </row>
    <row r="97" spans="1:12" ht="15.75" x14ac:dyDescent="0.25">
      <c r="A97" s="9"/>
      <c r="B97" s="10" t="s">
        <v>134</v>
      </c>
      <c r="C97" s="21">
        <v>867</v>
      </c>
      <c r="D97" s="24" t="s">
        <v>135</v>
      </c>
      <c r="E97" s="28">
        <f>'2022 -23 Additional Allocations'!F97</f>
        <v>846472</v>
      </c>
      <c r="F97" s="11">
        <v>27568.235999999968</v>
      </c>
      <c r="G97" s="22">
        <v>689.28755836587766</v>
      </c>
      <c r="H97" s="22">
        <v>744.43056303514788</v>
      </c>
      <c r="I97" s="97">
        <f t="shared" si="2"/>
        <v>775.13517540135081</v>
      </c>
      <c r="J97" s="53">
        <v>8.0000000000000071E-2</v>
      </c>
      <c r="K97" s="54">
        <f t="shared" si="3"/>
        <v>0.12454543244476324</v>
      </c>
      <c r="L97" s="84"/>
    </row>
    <row r="98" spans="1:12" ht="15.75" x14ac:dyDescent="0.25">
      <c r="A98" s="9"/>
      <c r="B98" s="10" t="s">
        <v>134</v>
      </c>
      <c r="C98" s="21">
        <v>846</v>
      </c>
      <c r="D98" s="24" t="s">
        <v>136</v>
      </c>
      <c r="E98" s="28">
        <f>'2022 -23 Additional Allocations'!F98</f>
        <v>1286962</v>
      </c>
      <c r="F98" s="11">
        <v>48886.589999999975</v>
      </c>
      <c r="G98" s="22">
        <v>590.98031632237723</v>
      </c>
      <c r="H98" s="22">
        <v>638.2587416281674</v>
      </c>
      <c r="I98" s="97">
        <f t="shared" si="2"/>
        <v>664.58420225039526</v>
      </c>
      <c r="J98" s="53">
        <v>8.0000000000000071E-2</v>
      </c>
      <c r="K98" s="54">
        <f t="shared" si="3"/>
        <v>0.12454541021949606</v>
      </c>
      <c r="L98" s="84"/>
    </row>
    <row r="99" spans="1:12" ht="15.75" x14ac:dyDescent="0.25">
      <c r="A99" s="9"/>
      <c r="B99" s="10" t="s">
        <v>134</v>
      </c>
      <c r="C99" s="21">
        <v>825</v>
      </c>
      <c r="D99" s="24" t="s">
        <v>137</v>
      </c>
      <c r="E99" s="28">
        <f>'2022 -23 Additional Allocations'!F99</f>
        <v>4135990</v>
      </c>
      <c r="F99" s="11">
        <v>122767.10699999996</v>
      </c>
      <c r="G99" s="22">
        <v>756.30082120531586</v>
      </c>
      <c r="H99" s="22">
        <v>816.80488690174116</v>
      </c>
      <c r="I99" s="97">
        <f t="shared" si="2"/>
        <v>850.49461129998735</v>
      </c>
      <c r="J99" s="53">
        <v>8.0000000000000071E-2</v>
      </c>
      <c r="K99" s="54">
        <f t="shared" si="3"/>
        <v>0.12454540237647094</v>
      </c>
      <c r="L99" s="84"/>
    </row>
    <row r="100" spans="1:12" ht="15.75" x14ac:dyDescent="0.25">
      <c r="A100" s="9"/>
      <c r="B100" s="10" t="s">
        <v>134</v>
      </c>
      <c r="C100" s="21">
        <v>845</v>
      </c>
      <c r="D100" s="24" t="s">
        <v>138</v>
      </c>
      <c r="E100" s="28">
        <f>'2022 -23 Additional Allocations'!F100</f>
        <v>2724769</v>
      </c>
      <c r="F100" s="11">
        <v>103204.36099999995</v>
      </c>
      <c r="G100" s="22">
        <v>592.69146168026521</v>
      </c>
      <c r="H100" s="22">
        <v>640.1067786146865</v>
      </c>
      <c r="I100" s="97">
        <f t="shared" si="2"/>
        <v>666.50846332644016</v>
      </c>
      <c r="J100" s="53">
        <v>8.0000000000000071E-2</v>
      </c>
      <c r="K100" s="54">
        <f t="shared" si="3"/>
        <v>0.12454541092410154</v>
      </c>
      <c r="L100" s="84"/>
    </row>
    <row r="101" spans="1:12" ht="15.75" x14ac:dyDescent="0.25">
      <c r="A101" s="9"/>
      <c r="B101" s="10" t="s">
        <v>134</v>
      </c>
      <c r="C101" s="21">
        <v>850</v>
      </c>
      <c r="D101" s="24" t="s">
        <v>139</v>
      </c>
      <c r="E101" s="28">
        <f>'2022 -23 Additional Allocations'!F101</f>
        <v>6202830</v>
      </c>
      <c r="F101" s="11">
        <v>275940.76399999973</v>
      </c>
      <c r="G101" s="22">
        <v>487.02559247523385</v>
      </c>
      <c r="H101" s="22">
        <v>540.59840764750959</v>
      </c>
      <c r="I101" s="97">
        <f t="shared" si="2"/>
        <v>563.07725386828758</v>
      </c>
      <c r="J101" s="53">
        <v>0.1100000000000001</v>
      </c>
      <c r="K101" s="54">
        <f t="shared" si="3"/>
        <v>0.1561553695906055</v>
      </c>
      <c r="L101" s="84"/>
    </row>
    <row r="102" spans="1:12" ht="15.75" x14ac:dyDescent="0.25">
      <c r="A102" s="9"/>
      <c r="B102" s="10" t="s">
        <v>134</v>
      </c>
      <c r="C102" s="21">
        <v>921</v>
      </c>
      <c r="D102" s="24" t="s">
        <v>140</v>
      </c>
      <c r="E102" s="28">
        <f>'2022 -23 Additional Allocations'!F102</f>
        <v>744740</v>
      </c>
      <c r="F102" s="11">
        <v>23928.554</v>
      </c>
      <c r="G102" s="22">
        <v>698.6274574024709</v>
      </c>
      <c r="H102" s="22">
        <v>754.58594524447562</v>
      </c>
      <c r="I102" s="97">
        <f t="shared" si="2"/>
        <v>785.70943060008881</v>
      </c>
      <c r="J102" s="53">
        <v>8.009775059523272E-2</v>
      </c>
      <c r="K102" s="54">
        <f t="shared" si="3"/>
        <v>0.1246472240318075</v>
      </c>
      <c r="L102" s="84"/>
    </row>
    <row r="103" spans="1:12" ht="15.75" x14ac:dyDescent="0.25">
      <c r="A103" s="9"/>
      <c r="B103" s="10" t="s">
        <v>134</v>
      </c>
      <c r="C103" s="21">
        <v>886</v>
      </c>
      <c r="D103" s="24" t="s">
        <v>141</v>
      </c>
      <c r="E103" s="28">
        <f>'2022 -23 Additional Allocations'!F103</f>
        <v>9854841</v>
      </c>
      <c r="F103" s="11">
        <v>338242.8799999996</v>
      </c>
      <c r="G103" s="22">
        <v>654.06073017449421</v>
      </c>
      <c r="H103" s="22">
        <v>706.38558858845374</v>
      </c>
      <c r="I103" s="97">
        <f t="shared" si="2"/>
        <v>735.52098679698372</v>
      </c>
      <c r="J103" s="53">
        <v>8.0000000000000071E-2</v>
      </c>
      <c r="K103" s="54">
        <f t="shared" si="3"/>
        <v>0.12454540207720011</v>
      </c>
      <c r="L103" s="84"/>
    </row>
    <row r="104" spans="1:12" ht="15.75" x14ac:dyDescent="0.25">
      <c r="A104" s="9"/>
      <c r="B104" s="10" t="s">
        <v>134</v>
      </c>
      <c r="C104" s="21">
        <v>887</v>
      </c>
      <c r="D104" s="24" t="s">
        <v>142</v>
      </c>
      <c r="E104" s="28">
        <f>'2022 -23 Additional Allocations'!F104</f>
        <v>1815707</v>
      </c>
      <c r="F104" s="11">
        <v>62646.755999999972</v>
      </c>
      <c r="G104" s="22">
        <v>650.64505932568238</v>
      </c>
      <c r="H104" s="22">
        <v>702.69666407173702</v>
      </c>
      <c r="I104" s="97">
        <f t="shared" si="2"/>
        <v>731.67992060300901</v>
      </c>
      <c r="J104" s="53">
        <v>8.0000000000000071E-2</v>
      </c>
      <c r="K104" s="54">
        <f t="shared" si="3"/>
        <v>0.12454541860551394</v>
      </c>
      <c r="L104" s="84"/>
    </row>
    <row r="105" spans="1:12" ht="15.75" x14ac:dyDescent="0.25">
      <c r="A105" s="9"/>
      <c r="B105" s="10" t="s">
        <v>134</v>
      </c>
      <c r="C105" s="21">
        <v>826</v>
      </c>
      <c r="D105" s="24" t="s">
        <v>143</v>
      </c>
      <c r="E105" s="28">
        <f>'2022 -23 Additional Allocations'!F105</f>
        <v>1974688</v>
      </c>
      <c r="F105" s="11">
        <v>65695.263999999981</v>
      </c>
      <c r="G105" s="22">
        <v>674.77875304068095</v>
      </c>
      <c r="H105" s="22">
        <v>728.76105328393544</v>
      </c>
      <c r="I105" s="97">
        <f t="shared" si="2"/>
        <v>758.81935398579424</v>
      </c>
      <c r="J105" s="53">
        <v>8.0000000000000071E-2</v>
      </c>
      <c r="K105" s="54">
        <f t="shared" si="3"/>
        <v>0.12454541665162155</v>
      </c>
      <c r="L105" s="84"/>
    </row>
    <row r="106" spans="1:12" ht="15.75" x14ac:dyDescent="0.25">
      <c r="A106" s="9"/>
      <c r="B106" s="10" t="s">
        <v>134</v>
      </c>
      <c r="C106" s="21">
        <v>931</v>
      </c>
      <c r="D106" s="24" t="s">
        <v>144</v>
      </c>
      <c r="E106" s="28">
        <f>'2022 -23 Additional Allocations'!F106</f>
        <v>3167613</v>
      </c>
      <c r="F106" s="11">
        <v>141906.48899999986</v>
      </c>
      <c r="G106" s="22">
        <v>496.8390233917271</v>
      </c>
      <c r="H106" s="22">
        <v>541.19118005054463</v>
      </c>
      <c r="I106" s="97">
        <f t="shared" si="2"/>
        <v>563.51301340941245</v>
      </c>
      <c r="J106" s="53">
        <v>8.9268665645549694E-2</v>
      </c>
      <c r="K106" s="54">
        <f t="shared" si="3"/>
        <v>0.13419636316513128</v>
      </c>
      <c r="L106" s="84"/>
    </row>
    <row r="107" spans="1:12" ht="15.75" x14ac:dyDescent="0.25">
      <c r="A107" s="9"/>
      <c r="B107" s="10" t="s">
        <v>134</v>
      </c>
      <c r="C107" s="21">
        <v>851</v>
      </c>
      <c r="D107" s="24" t="s">
        <v>145</v>
      </c>
      <c r="E107" s="28">
        <f>'2022 -23 Additional Allocations'!F107</f>
        <v>1139108</v>
      </c>
      <c r="F107" s="11">
        <v>42294.588999999993</v>
      </c>
      <c r="G107" s="22">
        <v>570.38340467359012</v>
      </c>
      <c r="H107" s="22">
        <v>633.12557918768505</v>
      </c>
      <c r="I107" s="97">
        <f t="shared" si="2"/>
        <v>660.05829154954301</v>
      </c>
      <c r="J107" s="53">
        <v>0.1100000000000001</v>
      </c>
      <c r="K107" s="54">
        <f t="shared" si="3"/>
        <v>0.15721861144833027</v>
      </c>
      <c r="L107" s="84"/>
    </row>
    <row r="108" spans="1:12" ht="15.75" x14ac:dyDescent="0.25">
      <c r="A108" s="9"/>
      <c r="B108" s="10" t="s">
        <v>134</v>
      </c>
      <c r="C108" s="21">
        <v>870</v>
      </c>
      <c r="D108" s="24" t="s">
        <v>146</v>
      </c>
      <c r="E108" s="28">
        <f>'2022 -23 Additional Allocations'!F108</f>
        <v>1099853</v>
      </c>
      <c r="F108" s="11">
        <v>34756.782999999981</v>
      </c>
      <c r="G108" s="22">
        <v>710.38205456850676</v>
      </c>
      <c r="H108" s="22">
        <v>767.2126189339873</v>
      </c>
      <c r="I108" s="97">
        <f t="shared" si="2"/>
        <v>798.85688819791778</v>
      </c>
      <c r="J108" s="53">
        <v>8.0000000000000071E-2</v>
      </c>
      <c r="K108" s="54">
        <f t="shared" si="3"/>
        <v>0.12454542321336026</v>
      </c>
      <c r="L108" s="84"/>
    </row>
    <row r="109" spans="1:12" ht="15.75" x14ac:dyDescent="0.25">
      <c r="A109" s="9"/>
      <c r="B109" s="10" t="s">
        <v>134</v>
      </c>
      <c r="C109" s="21">
        <v>871</v>
      </c>
      <c r="D109" s="24" t="s">
        <v>147</v>
      </c>
      <c r="E109" s="28">
        <f>'2022 -23 Additional Allocations'!F109</f>
        <v>1185894</v>
      </c>
      <c r="F109" s="11">
        <v>41037.321999999993</v>
      </c>
      <c r="G109" s="22">
        <v>648.72981094056001</v>
      </c>
      <c r="H109" s="22">
        <v>700.62819581580482</v>
      </c>
      <c r="I109" s="97">
        <f t="shared" si="2"/>
        <v>729.52613413643894</v>
      </c>
      <c r="J109" s="53">
        <v>8.0000000000000071E-2</v>
      </c>
      <c r="K109" s="54">
        <f t="shared" si="3"/>
        <v>0.12454541449041234</v>
      </c>
      <c r="L109" s="84"/>
    </row>
    <row r="110" spans="1:12" ht="15.75" x14ac:dyDescent="0.25">
      <c r="A110" s="9"/>
      <c r="B110" s="10" t="s">
        <v>134</v>
      </c>
      <c r="C110" s="21">
        <v>852</v>
      </c>
      <c r="D110" s="24" t="s">
        <v>148</v>
      </c>
      <c r="E110" s="28">
        <f>'2022 -23 Additional Allocations'!F110</f>
        <v>1422009</v>
      </c>
      <c r="F110" s="11">
        <v>50008.996999999988</v>
      </c>
      <c r="G110" s="22">
        <v>610.97195413584586</v>
      </c>
      <c r="H110" s="22">
        <v>678.17886909078902</v>
      </c>
      <c r="I110" s="97">
        <f t="shared" si="2"/>
        <v>706.61393248548177</v>
      </c>
      <c r="J110" s="53">
        <v>0.1100000000000001</v>
      </c>
      <c r="K110" s="54">
        <f t="shared" si="3"/>
        <v>0.15654070158574007</v>
      </c>
      <c r="L110" s="84"/>
    </row>
    <row r="111" spans="1:12" ht="15.75" x14ac:dyDescent="0.25">
      <c r="A111" s="9"/>
      <c r="B111" s="10" t="s">
        <v>134</v>
      </c>
      <c r="C111" s="21">
        <v>936</v>
      </c>
      <c r="D111" s="24" t="s">
        <v>149</v>
      </c>
      <c r="E111" s="28">
        <f>'2022 -23 Additional Allocations'!F111</f>
        <v>7159977</v>
      </c>
      <c r="F111" s="11">
        <v>255164.96399999992</v>
      </c>
      <c r="G111" s="22">
        <v>629.92329656308925</v>
      </c>
      <c r="H111" s="22">
        <v>680.31716028813639</v>
      </c>
      <c r="I111" s="97">
        <f t="shared" si="2"/>
        <v>708.37734883345718</v>
      </c>
      <c r="J111" s="53">
        <v>8.0000000000000071E-2</v>
      </c>
      <c r="K111" s="54">
        <f t="shared" si="3"/>
        <v>0.1245454052873094</v>
      </c>
      <c r="L111" s="84"/>
    </row>
    <row r="112" spans="1:12" ht="15.75" x14ac:dyDescent="0.25">
      <c r="A112" s="9"/>
      <c r="B112" s="10" t="s">
        <v>134</v>
      </c>
      <c r="C112" s="21">
        <v>869</v>
      </c>
      <c r="D112" s="24" t="s">
        <v>150</v>
      </c>
      <c r="E112" s="28">
        <f>'2022 -23 Additional Allocations'!F112</f>
        <v>910383</v>
      </c>
      <c r="F112" s="11">
        <v>33914.85699999996</v>
      </c>
      <c r="G112" s="22">
        <v>602.60284678975813</v>
      </c>
      <c r="H112" s="22">
        <v>650.81107453293885</v>
      </c>
      <c r="I112" s="97">
        <f t="shared" si="2"/>
        <v>677.65426599914497</v>
      </c>
      <c r="J112" s="53">
        <v>8.0000000000000071E-2</v>
      </c>
      <c r="K112" s="54">
        <f t="shared" si="3"/>
        <v>0.12454541097707672</v>
      </c>
      <c r="L112" s="84"/>
    </row>
    <row r="113" spans="1:12" ht="15.75" x14ac:dyDescent="0.25">
      <c r="A113" s="9"/>
      <c r="B113" s="10" t="s">
        <v>134</v>
      </c>
      <c r="C113" s="21">
        <v>938</v>
      </c>
      <c r="D113" s="24" t="s">
        <v>151</v>
      </c>
      <c r="E113" s="28">
        <f>'2022 -23 Additional Allocations'!F113</f>
        <v>3994907</v>
      </c>
      <c r="F113" s="11">
        <v>171725.92499999987</v>
      </c>
      <c r="G113" s="22">
        <v>522.23726601767362</v>
      </c>
      <c r="H113" s="22">
        <v>564.01624729908758</v>
      </c>
      <c r="I113" s="97">
        <f t="shared" si="2"/>
        <v>587.27951986553319</v>
      </c>
      <c r="J113" s="53">
        <v>8.0000000000000071E-2</v>
      </c>
      <c r="K113" s="54">
        <f t="shared" si="3"/>
        <v>0.12454540891698529</v>
      </c>
      <c r="L113" s="84"/>
    </row>
    <row r="114" spans="1:12" ht="15.75" x14ac:dyDescent="0.25">
      <c r="A114" s="9"/>
      <c r="B114" s="10" t="s">
        <v>134</v>
      </c>
      <c r="C114" s="21">
        <v>868</v>
      </c>
      <c r="D114" s="24" t="s">
        <v>152</v>
      </c>
      <c r="E114" s="28">
        <f>'2022 -23 Additional Allocations'!F114</f>
        <v>910585</v>
      </c>
      <c r="F114" s="11">
        <v>33761.24099999998</v>
      </c>
      <c r="G114" s="22">
        <v>605.47880231912973</v>
      </c>
      <c r="H114" s="22">
        <v>653.91710650466018</v>
      </c>
      <c r="I114" s="97">
        <f t="shared" si="2"/>
        <v>680.88841955562293</v>
      </c>
      <c r="J114" s="53">
        <v>8.0000000000000071E-2</v>
      </c>
      <c r="K114" s="54">
        <f t="shared" si="3"/>
        <v>0.1245454290846455</v>
      </c>
      <c r="L114" s="84"/>
    </row>
    <row r="115" spans="1:12" ht="15.75" x14ac:dyDescent="0.25">
      <c r="A115" s="9"/>
      <c r="B115" s="10" t="s">
        <v>134</v>
      </c>
      <c r="C115" s="21">
        <v>872</v>
      </c>
      <c r="D115" s="24" t="s">
        <v>153</v>
      </c>
      <c r="E115" s="28">
        <f>'2022 -23 Additional Allocations'!F115</f>
        <v>964507</v>
      </c>
      <c r="F115" s="11">
        <v>40245.926000000007</v>
      </c>
      <c r="G115" s="22">
        <v>537.99759690756616</v>
      </c>
      <c r="H115" s="22">
        <v>581.03740466017155</v>
      </c>
      <c r="I115" s="97">
        <f t="shared" si="2"/>
        <v>605.00273720091116</v>
      </c>
      <c r="J115" s="53">
        <v>8.0000000000000071E-2</v>
      </c>
      <c r="K115" s="54">
        <f t="shared" si="3"/>
        <v>0.12454542674259783</v>
      </c>
      <c r="L115" s="84"/>
    </row>
    <row r="116" spans="1:12" ht="15.75" x14ac:dyDescent="0.25">
      <c r="A116" s="9"/>
      <c r="B116" s="10" t="s">
        <v>154</v>
      </c>
      <c r="C116" s="21">
        <v>800</v>
      </c>
      <c r="D116" s="24" t="s">
        <v>155</v>
      </c>
      <c r="E116" s="28">
        <f>'2022 -23 Additional Allocations'!F116</f>
        <v>1155373</v>
      </c>
      <c r="F116" s="11">
        <v>36723.588999999993</v>
      </c>
      <c r="G116" s="22">
        <v>706.27542614732624</v>
      </c>
      <c r="H116" s="22">
        <v>762.77746023911243</v>
      </c>
      <c r="I116" s="97">
        <f t="shared" si="2"/>
        <v>794.23879153764096</v>
      </c>
      <c r="J116" s="53">
        <v>8.0000000000000071E-2</v>
      </c>
      <c r="K116" s="54">
        <f t="shared" si="3"/>
        <v>0.12454541406055641</v>
      </c>
      <c r="L116" s="84"/>
    </row>
    <row r="117" spans="1:12" ht="15.75" x14ac:dyDescent="0.25">
      <c r="A117" s="9"/>
      <c r="B117" s="10" t="s">
        <v>154</v>
      </c>
      <c r="C117" s="21">
        <v>839</v>
      </c>
      <c r="D117" s="24" t="s">
        <v>156</v>
      </c>
      <c r="E117" s="28">
        <f>'2022 -23 Additional Allocations'!F117</f>
        <v>1947290</v>
      </c>
      <c r="F117" s="11">
        <v>73602.785999999949</v>
      </c>
      <c r="G117" s="22">
        <v>593.92745547256891</v>
      </c>
      <c r="H117" s="22">
        <v>641.4416519103745</v>
      </c>
      <c r="I117" s="97">
        <f t="shared" si="2"/>
        <v>667.89839500159394</v>
      </c>
      <c r="J117" s="53">
        <v>8.0000000000000071E-2</v>
      </c>
      <c r="K117" s="54">
        <f t="shared" si="3"/>
        <v>0.12454541181324696</v>
      </c>
      <c r="L117" s="84"/>
    </row>
    <row r="118" spans="1:12" ht="15.75" x14ac:dyDescent="0.25">
      <c r="A118" s="9"/>
      <c r="B118" s="10" t="s">
        <v>154</v>
      </c>
      <c r="C118" s="21">
        <v>801</v>
      </c>
      <c r="D118" s="24" t="s">
        <v>157</v>
      </c>
      <c r="E118" s="28">
        <f>'2022 -23 Additional Allocations'!F118</f>
        <v>2690570</v>
      </c>
      <c r="F118" s="11">
        <v>89362.537999999986</v>
      </c>
      <c r="G118" s="22">
        <v>661.51318119186863</v>
      </c>
      <c r="H118" s="22">
        <v>729.97760152277306</v>
      </c>
      <c r="I118" s="97">
        <f t="shared" si="2"/>
        <v>760.08607941761534</v>
      </c>
      <c r="J118" s="53">
        <v>0.10349668347885377</v>
      </c>
      <c r="K118" s="54">
        <f t="shared" si="3"/>
        <v>0.14901123821621343</v>
      </c>
      <c r="L118" s="84"/>
    </row>
    <row r="119" spans="1:12" ht="15.75" x14ac:dyDescent="0.25">
      <c r="A119" s="9"/>
      <c r="B119" s="10" t="s">
        <v>154</v>
      </c>
      <c r="C119" s="21">
        <v>908</v>
      </c>
      <c r="D119" s="24" t="s">
        <v>158</v>
      </c>
      <c r="E119" s="28">
        <f>'2022 -23 Additional Allocations'!F119</f>
        <v>2506000</v>
      </c>
      <c r="F119" s="11">
        <v>107801.36899999995</v>
      </c>
      <c r="G119" s="22">
        <v>504.39019721087692</v>
      </c>
      <c r="H119" s="22">
        <v>559.87311890407341</v>
      </c>
      <c r="I119" s="97">
        <f t="shared" si="2"/>
        <v>583.11957693374836</v>
      </c>
      <c r="J119" s="53">
        <v>0.1100000000000001</v>
      </c>
      <c r="K119" s="54">
        <f t="shared" si="3"/>
        <v>0.15608824310666769</v>
      </c>
      <c r="L119" s="84"/>
    </row>
    <row r="120" spans="1:12" ht="15.75" x14ac:dyDescent="0.25">
      <c r="A120" s="9"/>
      <c r="B120" s="10" t="s">
        <v>154</v>
      </c>
      <c r="C120" s="21">
        <v>878</v>
      </c>
      <c r="D120" s="24" t="s">
        <v>159</v>
      </c>
      <c r="E120" s="28">
        <f>'2022 -23 Additional Allocations'!F120</f>
        <v>3554583</v>
      </c>
      <c r="F120" s="11">
        <v>145955.00099999987</v>
      </c>
      <c r="G120" s="22">
        <v>538.62612108966255</v>
      </c>
      <c r="H120" s="22">
        <v>590.4600871839383</v>
      </c>
      <c r="I120" s="97">
        <f t="shared" si="2"/>
        <v>614.81405228034498</v>
      </c>
      <c r="J120" s="53">
        <v>9.6233665737215812E-2</v>
      </c>
      <c r="K120" s="54">
        <f t="shared" si="3"/>
        <v>0.14144863794676565</v>
      </c>
      <c r="L120" s="84"/>
    </row>
    <row r="121" spans="1:12" ht="15.75" x14ac:dyDescent="0.25">
      <c r="A121" s="9"/>
      <c r="B121" s="10" t="s">
        <v>154</v>
      </c>
      <c r="C121" s="21">
        <v>838</v>
      </c>
      <c r="D121" s="24" t="s">
        <v>160</v>
      </c>
      <c r="E121" s="28">
        <f>'2022 -23 Additional Allocations'!F121</f>
        <v>1791805</v>
      </c>
      <c r="F121" s="11">
        <v>66407.635999999969</v>
      </c>
      <c r="G121" s="22">
        <v>581.08093077723117</v>
      </c>
      <c r="H121" s="22">
        <v>644.99983316272665</v>
      </c>
      <c r="I121" s="97">
        <f t="shared" si="2"/>
        <v>671.98174530307153</v>
      </c>
      <c r="J121" s="53">
        <v>0.1100000000000001</v>
      </c>
      <c r="K121" s="54">
        <f t="shared" si="3"/>
        <v>0.15643400034527888</v>
      </c>
      <c r="L121" s="84"/>
    </row>
    <row r="122" spans="1:12" ht="15.75" x14ac:dyDescent="0.25">
      <c r="A122" s="9"/>
      <c r="B122" s="10" t="s">
        <v>154</v>
      </c>
      <c r="C122" s="21">
        <v>916</v>
      </c>
      <c r="D122" s="24" t="s">
        <v>161</v>
      </c>
      <c r="E122" s="28">
        <f>'2022 -23 Additional Allocations'!F122</f>
        <v>2988664</v>
      </c>
      <c r="F122" s="11">
        <v>126935.38999999984</v>
      </c>
      <c r="G122" s="22">
        <v>526.03331229777007</v>
      </c>
      <c r="H122" s="22">
        <v>570.84101239479082</v>
      </c>
      <c r="I122" s="97">
        <f t="shared" si="2"/>
        <v>594.38577796410925</v>
      </c>
      <c r="J122" s="53">
        <v>8.5180347041703408E-2</v>
      </c>
      <c r="K122" s="54">
        <f t="shared" si="3"/>
        <v>0.12993942411701687</v>
      </c>
      <c r="L122" s="84"/>
    </row>
    <row r="123" spans="1:12" ht="15.75" x14ac:dyDescent="0.25">
      <c r="A123" s="9"/>
      <c r="B123" s="10" t="s">
        <v>154</v>
      </c>
      <c r="C123" s="21">
        <v>802</v>
      </c>
      <c r="D123" s="24" t="s">
        <v>162</v>
      </c>
      <c r="E123" s="28">
        <f>'2022 -23 Additional Allocations'!F123</f>
        <v>1192368</v>
      </c>
      <c r="F123" s="11">
        <v>42556.37999999999</v>
      </c>
      <c r="G123" s="22">
        <v>628.98808626238258</v>
      </c>
      <c r="H123" s="22">
        <v>679.30713316337324</v>
      </c>
      <c r="I123" s="97">
        <f t="shared" si="2"/>
        <v>707.32568173352888</v>
      </c>
      <c r="J123" s="53">
        <v>8.0000000000000071E-2</v>
      </c>
      <c r="K123" s="54">
        <f t="shared" si="3"/>
        <v>0.12454543604577561</v>
      </c>
      <c r="L123" s="84"/>
    </row>
    <row r="124" spans="1:12" ht="15.75" x14ac:dyDescent="0.25">
      <c r="A124" s="9"/>
      <c r="B124" s="10" t="s">
        <v>154</v>
      </c>
      <c r="C124" s="21">
        <v>879</v>
      </c>
      <c r="D124" s="24" t="s">
        <v>163</v>
      </c>
      <c r="E124" s="28">
        <f>'2022 -23 Additional Allocations'!F124</f>
        <v>1493690</v>
      </c>
      <c r="F124" s="11">
        <v>51101.477999999966</v>
      </c>
      <c r="G124" s="22">
        <v>656.18164354117891</v>
      </c>
      <c r="H124" s="22">
        <v>708.67617502447331</v>
      </c>
      <c r="I124" s="97">
        <f t="shared" si="2"/>
        <v>737.9060536592948</v>
      </c>
      <c r="J124" s="53">
        <v>8.0000000000000071E-2</v>
      </c>
      <c r="K124" s="54">
        <f t="shared" si="3"/>
        <v>0.12454540739219455</v>
      </c>
      <c r="L124" s="84"/>
    </row>
    <row r="125" spans="1:12" ht="15.75" x14ac:dyDescent="0.25">
      <c r="A125" s="9"/>
      <c r="B125" s="10" t="s">
        <v>154</v>
      </c>
      <c r="C125" s="21">
        <v>933</v>
      </c>
      <c r="D125" s="24" t="s">
        <v>164</v>
      </c>
      <c r="E125" s="28">
        <f>'2022 -23 Additional Allocations'!F125</f>
        <v>2672986</v>
      </c>
      <c r="F125" s="11">
        <v>108925.25399999993</v>
      </c>
      <c r="G125" s="22">
        <v>542.43160386049567</v>
      </c>
      <c r="H125" s="22">
        <v>594.96146660944646</v>
      </c>
      <c r="I125" s="97">
        <f t="shared" si="2"/>
        <v>619.50110183490119</v>
      </c>
      <c r="J125" s="53">
        <v>9.6841449456659179E-2</v>
      </c>
      <c r="K125" s="54">
        <f t="shared" si="3"/>
        <v>0.14208150378020101</v>
      </c>
      <c r="L125" s="84"/>
    </row>
    <row r="126" spans="1:12" ht="15.75" x14ac:dyDescent="0.25">
      <c r="A126" s="9"/>
      <c r="B126" s="10" t="s">
        <v>154</v>
      </c>
      <c r="C126" s="21">
        <v>803</v>
      </c>
      <c r="D126" s="24" t="s">
        <v>165</v>
      </c>
      <c r="E126" s="28">
        <f>'2022 -23 Additional Allocations'!F126</f>
        <v>1621399</v>
      </c>
      <c r="F126" s="11">
        <v>58471.901999999958</v>
      </c>
      <c r="G126" s="22">
        <v>622.50042254915093</v>
      </c>
      <c r="H126" s="22">
        <v>672.30045635308306</v>
      </c>
      <c r="I126" s="97">
        <f t="shared" si="2"/>
        <v>700.02999728712007</v>
      </c>
      <c r="J126" s="53">
        <v>8.0000000000000071E-2</v>
      </c>
      <c r="K126" s="54">
        <f t="shared" si="3"/>
        <v>0.12454541704643995</v>
      </c>
      <c r="L126" s="84"/>
    </row>
    <row r="127" spans="1:12" ht="15.75" x14ac:dyDescent="0.25">
      <c r="A127" s="9"/>
      <c r="B127" s="10" t="s">
        <v>154</v>
      </c>
      <c r="C127" s="21">
        <v>866</v>
      </c>
      <c r="D127" s="24" t="s">
        <v>166</v>
      </c>
      <c r="E127" s="28">
        <f>'2022 -23 Additional Allocations'!F127</f>
        <v>1502354</v>
      </c>
      <c r="F127" s="11">
        <v>48640.078999999976</v>
      </c>
      <c r="G127" s="22">
        <v>693.38587399846301</v>
      </c>
      <c r="H127" s="22">
        <v>748.85674391834016</v>
      </c>
      <c r="I127" s="97">
        <f t="shared" si="2"/>
        <v>779.74390592315513</v>
      </c>
      <c r="J127" s="53">
        <v>8.0000000000000071E-2</v>
      </c>
      <c r="K127" s="54">
        <f t="shared" si="3"/>
        <v>0.12454541571016131</v>
      </c>
      <c r="L127" s="84"/>
    </row>
    <row r="128" spans="1:12" ht="15.75" x14ac:dyDescent="0.25">
      <c r="A128" s="9"/>
      <c r="B128" s="10" t="s">
        <v>154</v>
      </c>
      <c r="C128" s="21">
        <v>880</v>
      </c>
      <c r="D128" s="24" t="s">
        <v>167</v>
      </c>
      <c r="E128" s="28">
        <f>'2022 -23 Additional Allocations'!F128</f>
        <v>830496</v>
      </c>
      <c r="F128" s="11">
        <v>24822.741999999995</v>
      </c>
      <c r="G128" s="22">
        <v>727.61419692966274</v>
      </c>
      <c r="H128" s="22">
        <v>807.65175859192573</v>
      </c>
      <c r="I128" s="97">
        <f t="shared" si="2"/>
        <v>841.10881986259437</v>
      </c>
      <c r="J128" s="53">
        <v>0.1100000000000001</v>
      </c>
      <c r="K128" s="54">
        <f t="shared" si="3"/>
        <v>0.15598186980387219</v>
      </c>
      <c r="L128" s="84"/>
    </row>
    <row r="129" spans="1:12" ht="15.75" x14ac:dyDescent="0.25">
      <c r="A129" s="9"/>
      <c r="B129" s="10" t="s">
        <v>154</v>
      </c>
      <c r="C129" s="21">
        <v>865</v>
      </c>
      <c r="D129" s="24" t="s">
        <v>168</v>
      </c>
      <c r="E129" s="28">
        <f>'2022 -23 Additional Allocations'!F129</f>
        <v>2414704</v>
      </c>
      <c r="F129" s="11">
        <v>104837.26399999997</v>
      </c>
      <c r="G129" s="22">
        <v>517.06508850722537</v>
      </c>
      <c r="H129" s="22">
        <v>558.43029558780347</v>
      </c>
      <c r="I129" s="97">
        <f t="shared" si="2"/>
        <v>581.46317443134137</v>
      </c>
      <c r="J129" s="53">
        <v>8.0000000000000071E-2</v>
      </c>
      <c r="K129" s="54">
        <f t="shared" si="3"/>
        <v>0.12454541479494252</v>
      </c>
      <c r="L129" s="84"/>
    </row>
    <row r="130" spans="1:12" ht="15.75" x14ac:dyDescent="0.25">
      <c r="A130" s="9"/>
      <c r="B130" s="10" t="s">
        <v>169</v>
      </c>
      <c r="C130" s="21">
        <v>330</v>
      </c>
      <c r="D130" s="24" t="s">
        <v>170</v>
      </c>
      <c r="E130" s="28">
        <f>'2022 -23 Additional Allocations'!F130</f>
        <v>8730410</v>
      </c>
      <c r="F130" s="11">
        <v>275651.22199999978</v>
      </c>
      <c r="G130" s="22">
        <v>681.95088989118028</v>
      </c>
      <c r="H130" s="22">
        <v>756.96548777921021</v>
      </c>
      <c r="I130" s="97">
        <f t="shared" si="2"/>
        <v>788.63743153718133</v>
      </c>
      <c r="J130" s="53">
        <v>0.1100000000000001</v>
      </c>
      <c r="K130" s="54">
        <f t="shared" si="3"/>
        <v>0.1564431445540384</v>
      </c>
      <c r="L130" s="84"/>
    </row>
    <row r="131" spans="1:12" ht="15.75" x14ac:dyDescent="0.25">
      <c r="A131" s="9"/>
      <c r="B131" s="10" t="s">
        <v>169</v>
      </c>
      <c r="C131" s="21">
        <v>331</v>
      </c>
      <c r="D131" s="24" t="s">
        <v>171</v>
      </c>
      <c r="E131" s="28">
        <f>'2022 -23 Additional Allocations'!F131</f>
        <v>2090927</v>
      </c>
      <c r="F131" s="11">
        <v>79070.256999999954</v>
      </c>
      <c r="G131" s="22">
        <v>593.63938450921216</v>
      </c>
      <c r="H131" s="22">
        <v>641.13053526994918</v>
      </c>
      <c r="I131" s="97">
        <f t="shared" si="2"/>
        <v>667.57444830794532</v>
      </c>
      <c r="J131" s="53">
        <v>8.0000000000000071E-2</v>
      </c>
      <c r="K131" s="54">
        <f t="shared" si="3"/>
        <v>0.12454541549641029</v>
      </c>
      <c r="L131" s="84"/>
    </row>
    <row r="132" spans="1:12" ht="15.75" x14ac:dyDescent="0.25">
      <c r="A132" s="9"/>
      <c r="B132" s="10" t="s">
        <v>169</v>
      </c>
      <c r="C132" s="21">
        <v>332</v>
      </c>
      <c r="D132" s="24" t="s">
        <v>172</v>
      </c>
      <c r="E132" s="28">
        <f>'2022 -23 Additional Allocations'!F132</f>
        <v>1758993</v>
      </c>
      <c r="F132" s="11">
        <v>67464.609999999986</v>
      </c>
      <c r="G132" s="22">
        <v>540.52075822742097</v>
      </c>
      <c r="H132" s="22">
        <v>599.97804163243734</v>
      </c>
      <c r="I132" s="97">
        <f t="shared" si="2"/>
        <v>626.05086707380576</v>
      </c>
      <c r="J132" s="53">
        <v>0.1100000000000001</v>
      </c>
      <c r="K132" s="54">
        <f t="shared" si="3"/>
        <v>0.15823649239091475</v>
      </c>
      <c r="L132" s="84"/>
    </row>
    <row r="133" spans="1:12" ht="15.75" x14ac:dyDescent="0.25">
      <c r="A133" s="9"/>
      <c r="B133" s="10" t="s">
        <v>169</v>
      </c>
      <c r="C133" s="21">
        <v>884</v>
      </c>
      <c r="D133" s="24" t="s">
        <v>173</v>
      </c>
      <c r="E133" s="28">
        <f>'2022 -23 Additional Allocations'!F133</f>
        <v>806008</v>
      </c>
      <c r="F133" s="11">
        <v>35473.727999999981</v>
      </c>
      <c r="G133" s="22">
        <v>497.51451073364689</v>
      </c>
      <c r="H133" s="22">
        <v>550.87530391415498</v>
      </c>
      <c r="I133" s="97">
        <f t="shared" si="2"/>
        <v>573.59656963508519</v>
      </c>
      <c r="J133" s="53">
        <v>0.10725474740791174</v>
      </c>
      <c r="K133" s="54">
        <f t="shared" si="3"/>
        <v>0.15292430122137723</v>
      </c>
      <c r="L133" s="84"/>
    </row>
    <row r="134" spans="1:12" ht="15.75" x14ac:dyDescent="0.25">
      <c r="A134" s="9"/>
      <c r="B134" s="10" t="s">
        <v>169</v>
      </c>
      <c r="C134" s="21">
        <v>333</v>
      </c>
      <c r="D134" s="24" t="s">
        <v>174</v>
      </c>
      <c r="E134" s="28">
        <f>'2022 -23 Additional Allocations'!F134</f>
        <v>2300544</v>
      </c>
      <c r="F134" s="11">
        <v>79191.417999999991</v>
      </c>
      <c r="G134" s="22">
        <v>650.67740039375087</v>
      </c>
      <c r="H134" s="22">
        <v>704.32532111374007</v>
      </c>
      <c r="I134" s="97">
        <f t="shared" si="2"/>
        <v>733.37574170350649</v>
      </c>
      <c r="J134" s="53">
        <v>8.2449337701793191E-2</v>
      </c>
      <c r="K134" s="54">
        <f t="shared" si="3"/>
        <v>0.12709576398336808</v>
      </c>
      <c r="L134" s="84"/>
    </row>
    <row r="135" spans="1:12" ht="15.75" x14ac:dyDescent="0.25">
      <c r="A135" s="9"/>
      <c r="B135" s="10" t="s">
        <v>169</v>
      </c>
      <c r="C135" s="21">
        <v>893</v>
      </c>
      <c r="D135" s="24" t="s">
        <v>175</v>
      </c>
      <c r="E135" s="28">
        <f>'2022 -23 Additional Allocations'!F135</f>
        <v>1341851</v>
      </c>
      <c r="F135" s="11">
        <v>59129.291000000005</v>
      </c>
      <c r="G135" s="22">
        <v>509.44664667905164</v>
      </c>
      <c r="H135" s="22">
        <v>550.20237841337575</v>
      </c>
      <c r="I135" s="97">
        <f t="shared" si="2"/>
        <v>572.89588576491838</v>
      </c>
      <c r="J135" s="53">
        <v>8.0000000000000071E-2</v>
      </c>
      <c r="K135" s="54">
        <f t="shared" si="3"/>
        <v>0.12454540529312652</v>
      </c>
      <c r="L135" s="84"/>
    </row>
    <row r="136" spans="1:12" ht="15.75" x14ac:dyDescent="0.25">
      <c r="A136" s="9"/>
      <c r="B136" s="10" t="s">
        <v>169</v>
      </c>
      <c r="C136" s="21">
        <v>334</v>
      </c>
      <c r="D136" s="24" t="s">
        <v>176</v>
      </c>
      <c r="E136" s="28">
        <f>'2022 -23 Additional Allocations'!F136</f>
        <v>1318633</v>
      </c>
      <c r="F136" s="11">
        <v>47091.446999999993</v>
      </c>
      <c r="G136" s="22">
        <v>628.60675085165371</v>
      </c>
      <c r="H136" s="22">
        <v>678.89529091978602</v>
      </c>
      <c r="I136" s="97">
        <f t="shared" si="2"/>
        <v>706.89683013772515</v>
      </c>
      <c r="J136" s="53">
        <v>8.0000000000000071E-2</v>
      </c>
      <c r="K136" s="54">
        <f t="shared" si="3"/>
        <v>0.12454540009314541</v>
      </c>
      <c r="L136" s="84"/>
    </row>
    <row r="137" spans="1:12" ht="15.75" x14ac:dyDescent="0.25">
      <c r="A137" s="9"/>
      <c r="B137" s="10" t="s">
        <v>169</v>
      </c>
      <c r="C137" s="21">
        <v>860</v>
      </c>
      <c r="D137" s="24" t="s">
        <v>177</v>
      </c>
      <c r="E137" s="28">
        <f>'2022 -23 Additional Allocations'!F137</f>
        <v>3884344</v>
      </c>
      <c r="F137" s="11">
        <v>165065.19699999993</v>
      </c>
      <c r="G137" s="22">
        <v>518.86827307939075</v>
      </c>
      <c r="H137" s="22">
        <v>570.53594456498206</v>
      </c>
      <c r="I137" s="97">
        <f t="shared" si="2"/>
        <v>594.06812500396336</v>
      </c>
      <c r="J137" s="53">
        <v>9.9577627244296307E-2</v>
      </c>
      <c r="K137" s="54">
        <f t="shared" si="3"/>
        <v>0.14493052635165937</v>
      </c>
      <c r="L137" s="84"/>
    </row>
    <row r="138" spans="1:12" ht="15.75" x14ac:dyDescent="0.25">
      <c r="A138" s="9"/>
      <c r="B138" s="10" t="s">
        <v>169</v>
      </c>
      <c r="C138" s="21">
        <v>861</v>
      </c>
      <c r="D138" s="24" t="s">
        <v>178</v>
      </c>
      <c r="E138" s="28">
        <f>'2022 -23 Additional Allocations'!F138</f>
        <v>1838052</v>
      </c>
      <c r="F138" s="11">
        <v>55324.548999999977</v>
      </c>
      <c r="G138" s="22">
        <v>694.13781798700779</v>
      </c>
      <c r="H138" s="22">
        <v>770.49297796557869</v>
      </c>
      <c r="I138" s="97">
        <f t="shared" ref="I138:I158" si="4">H138+E138/F138</f>
        <v>803.71605945875092</v>
      </c>
      <c r="J138" s="53">
        <v>0.1100000000000001</v>
      </c>
      <c r="K138" s="54">
        <f t="shared" ref="K138:K158" si="5">I138/G138-1</f>
        <v>0.1578623706017328</v>
      </c>
      <c r="L138" s="84"/>
    </row>
    <row r="139" spans="1:12" ht="15.75" x14ac:dyDescent="0.25">
      <c r="A139" s="9"/>
      <c r="B139" s="10" t="s">
        <v>169</v>
      </c>
      <c r="C139" s="21">
        <v>894</v>
      </c>
      <c r="D139" s="24" t="s">
        <v>179</v>
      </c>
      <c r="E139" s="28">
        <f>'2022 -23 Additional Allocations'!F139</f>
        <v>1144948</v>
      </c>
      <c r="F139" s="11">
        <v>40676.284999999989</v>
      </c>
      <c r="G139" s="22">
        <v>625.39635297997131</v>
      </c>
      <c r="H139" s="22">
        <v>682.44130697100786</v>
      </c>
      <c r="I139" s="97">
        <f t="shared" si="4"/>
        <v>710.58910857088358</v>
      </c>
      <c r="J139" s="53">
        <v>9.1214081628748334E-2</v>
      </c>
      <c r="K139" s="54">
        <f t="shared" si="5"/>
        <v>0.13622202173865361</v>
      </c>
      <c r="L139" s="84"/>
    </row>
    <row r="140" spans="1:12" ht="15.75" x14ac:dyDescent="0.25">
      <c r="A140" s="9"/>
      <c r="B140" s="10" t="s">
        <v>169</v>
      </c>
      <c r="C140" s="21">
        <v>335</v>
      </c>
      <c r="D140" s="24" t="s">
        <v>180</v>
      </c>
      <c r="E140" s="28">
        <f>'2022 -23 Additional Allocations'!F140</f>
        <v>1910730</v>
      </c>
      <c r="F140" s="11">
        <v>67176.135999999969</v>
      </c>
      <c r="G140" s="22">
        <v>605.16138514707893</v>
      </c>
      <c r="H140" s="22">
        <v>671.72913751325768</v>
      </c>
      <c r="I140" s="97">
        <f t="shared" si="4"/>
        <v>700.17272051422106</v>
      </c>
      <c r="J140" s="53">
        <v>0.1100000000000001</v>
      </c>
      <c r="K140" s="54">
        <f t="shared" si="5"/>
        <v>0.15700164898004942</v>
      </c>
      <c r="L140" s="84"/>
    </row>
    <row r="141" spans="1:12" ht="15.75" x14ac:dyDescent="0.25">
      <c r="A141" s="9"/>
      <c r="B141" s="10" t="s">
        <v>169</v>
      </c>
      <c r="C141" s="21">
        <v>937</v>
      </c>
      <c r="D141" s="24" t="s">
        <v>181</v>
      </c>
      <c r="E141" s="28">
        <f>'2022 -23 Additional Allocations'!F141</f>
        <v>2995118</v>
      </c>
      <c r="F141" s="11">
        <v>115257.99899999985</v>
      </c>
      <c r="G141" s="22">
        <v>583.3643731454697</v>
      </c>
      <c r="H141" s="22">
        <v>630.0335229971073</v>
      </c>
      <c r="I141" s="97">
        <f t="shared" si="4"/>
        <v>656.01972808470396</v>
      </c>
      <c r="J141" s="53">
        <v>8.0000000000000071E-2</v>
      </c>
      <c r="K141" s="54">
        <f t="shared" si="5"/>
        <v>0.1245454098396177</v>
      </c>
      <c r="L141" s="84"/>
    </row>
    <row r="142" spans="1:12" ht="15.75" x14ac:dyDescent="0.25">
      <c r="A142" s="9"/>
      <c r="B142" s="10" t="s">
        <v>169</v>
      </c>
      <c r="C142" s="21">
        <v>336</v>
      </c>
      <c r="D142" s="24" t="s">
        <v>182</v>
      </c>
      <c r="E142" s="28">
        <f>'2022 -23 Additional Allocations'!F142</f>
        <v>1861259</v>
      </c>
      <c r="F142" s="11">
        <v>60896.176999999967</v>
      </c>
      <c r="G142" s="22">
        <v>686.14177457107689</v>
      </c>
      <c r="H142" s="22">
        <v>741.03311653676315</v>
      </c>
      <c r="I142" s="97">
        <f t="shared" si="4"/>
        <v>771.59758037822894</v>
      </c>
      <c r="J142" s="53">
        <v>8.0000000000000071E-2</v>
      </c>
      <c r="K142" s="54">
        <f t="shared" si="5"/>
        <v>0.12454540588287677</v>
      </c>
      <c r="L142" s="84"/>
    </row>
    <row r="143" spans="1:12" ht="15.75" x14ac:dyDescent="0.25">
      <c r="A143" s="9"/>
      <c r="B143" s="10" t="s">
        <v>169</v>
      </c>
      <c r="C143" s="21">
        <v>885</v>
      </c>
      <c r="D143" s="24" t="s">
        <v>183</v>
      </c>
      <c r="E143" s="28">
        <f>'2022 -23 Additional Allocations'!F143</f>
        <v>2776503</v>
      </c>
      <c r="F143" s="11">
        <v>116496.46699999987</v>
      </c>
      <c r="G143" s="22">
        <v>525.36891152387636</v>
      </c>
      <c r="H143" s="22">
        <v>577.83812740446547</v>
      </c>
      <c r="I143" s="97">
        <f t="shared" si="4"/>
        <v>601.67149395625972</v>
      </c>
      <c r="J143" s="53">
        <v>9.9871185237051296E-2</v>
      </c>
      <c r="K143" s="54">
        <f t="shared" si="5"/>
        <v>0.14523619643016428</v>
      </c>
      <c r="L143" s="84"/>
    </row>
    <row r="144" spans="1:12" ht="15.75" x14ac:dyDescent="0.25">
      <c r="A144" s="9"/>
      <c r="B144" s="10" t="s">
        <v>184</v>
      </c>
      <c r="C144" s="21">
        <v>370</v>
      </c>
      <c r="D144" s="24" t="s">
        <v>185</v>
      </c>
      <c r="E144" s="28">
        <f>'2022 -23 Additional Allocations'!F144</f>
        <v>1439137</v>
      </c>
      <c r="F144" s="11">
        <v>49447.414999999972</v>
      </c>
      <c r="G144" s="22">
        <v>587.25338737507548</v>
      </c>
      <c r="H144" s="22">
        <v>651.85125998633384</v>
      </c>
      <c r="I144" s="97">
        <f t="shared" si="4"/>
        <v>680.95565300667681</v>
      </c>
      <c r="J144" s="53">
        <v>0.1100000000000001</v>
      </c>
      <c r="K144" s="54">
        <f t="shared" si="5"/>
        <v>0.15956019606874428</v>
      </c>
      <c r="L144" s="84"/>
    </row>
    <row r="145" spans="1:12" ht="15.75" x14ac:dyDescent="0.25">
      <c r="A145" s="9"/>
      <c r="B145" s="10" t="s">
        <v>184</v>
      </c>
      <c r="C145" s="21">
        <v>380</v>
      </c>
      <c r="D145" s="24" t="s">
        <v>186</v>
      </c>
      <c r="E145" s="28">
        <f>'2022 -23 Additional Allocations'!F145</f>
        <v>3848101</v>
      </c>
      <c r="F145" s="11">
        <v>135509.11499999993</v>
      </c>
      <c r="G145" s="22">
        <v>624.56169961799094</v>
      </c>
      <c r="H145" s="22">
        <v>688.49180780399422</v>
      </c>
      <c r="I145" s="97">
        <f t="shared" si="4"/>
        <v>716.8891669041551</v>
      </c>
      <c r="J145" s="53">
        <v>0.1023599561502182</v>
      </c>
      <c r="K145" s="54">
        <f t="shared" si="5"/>
        <v>0.14782761629897512</v>
      </c>
      <c r="L145" s="84"/>
    </row>
    <row r="146" spans="1:12" ht="15.75" x14ac:dyDescent="0.25">
      <c r="A146" s="9"/>
      <c r="B146" s="10" t="s">
        <v>184</v>
      </c>
      <c r="C146" s="21">
        <v>381</v>
      </c>
      <c r="D146" s="24" t="s">
        <v>187</v>
      </c>
      <c r="E146" s="28">
        <f>'2022 -23 Additional Allocations'!F146</f>
        <v>1101359</v>
      </c>
      <c r="F146" s="11">
        <v>43948.531999999963</v>
      </c>
      <c r="G146" s="22">
        <v>543.0772301436773</v>
      </c>
      <c r="H146" s="22">
        <v>602.81572545948188</v>
      </c>
      <c r="I146" s="97">
        <f t="shared" si="4"/>
        <v>627.87592542247501</v>
      </c>
      <c r="J146" s="53">
        <v>0.1100000000000001</v>
      </c>
      <c r="K146" s="54">
        <f t="shared" si="5"/>
        <v>0.15614481803327163</v>
      </c>
      <c r="L146" s="84"/>
    </row>
    <row r="147" spans="1:12" ht="15.75" x14ac:dyDescent="0.25">
      <c r="A147" s="9"/>
      <c r="B147" s="10" t="s">
        <v>184</v>
      </c>
      <c r="C147" s="21">
        <v>371</v>
      </c>
      <c r="D147" s="24" t="s">
        <v>188</v>
      </c>
      <c r="E147" s="28">
        <f>'2022 -23 Additional Allocations'!F147</f>
        <v>1754446</v>
      </c>
      <c r="F147" s="11">
        <v>64449.701999999954</v>
      </c>
      <c r="G147" s="22">
        <v>605.03146535878693</v>
      </c>
      <c r="H147" s="22">
        <v>659.9937216157158</v>
      </c>
      <c r="I147" s="97">
        <f t="shared" si="4"/>
        <v>687.21566284362098</v>
      </c>
      <c r="J147" s="53">
        <v>9.0841979969316089E-2</v>
      </c>
      <c r="K147" s="54">
        <f t="shared" si="5"/>
        <v>0.13583458413373317</v>
      </c>
      <c r="L147" s="84"/>
    </row>
    <row r="148" spans="1:12" ht="15.75" x14ac:dyDescent="0.25">
      <c r="A148" s="9"/>
      <c r="B148" s="10" t="s">
        <v>184</v>
      </c>
      <c r="C148" s="21">
        <v>811</v>
      </c>
      <c r="D148" s="24" t="s">
        <v>189</v>
      </c>
      <c r="E148" s="28">
        <f>'2022 -23 Additional Allocations'!F148</f>
        <v>1308754</v>
      </c>
      <c r="F148" s="11">
        <v>61560.210999999937</v>
      </c>
      <c r="G148" s="22">
        <v>475.77908947574565</v>
      </c>
      <c r="H148" s="22">
        <v>515.44050145578728</v>
      </c>
      <c r="I148" s="97">
        <f t="shared" si="4"/>
        <v>536.70024015291426</v>
      </c>
      <c r="J148" s="53">
        <v>8.3360981718940241E-2</v>
      </c>
      <c r="K148" s="54">
        <f t="shared" si="5"/>
        <v>0.12804503607818662</v>
      </c>
      <c r="L148" s="84"/>
    </row>
    <row r="149" spans="1:12" ht="15.75" x14ac:dyDescent="0.25">
      <c r="A149" s="9"/>
      <c r="B149" s="10" t="s">
        <v>184</v>
      </c>
      <c r="C149" s="21">
        <v>810</v>
      </c>
      <c r="D149" s="24" t="s">
        <v>190</v>
      </c>
      <c r="E149" s="28">
        <f>'2022 -23 Additional Allocations'!F149</f>
        <v>1655545</v>
      </c>
      <c r="F149" s="11">
        <v>54257.218999999975</v>
      </c>
      <c r="G149" s="22">
        <v>673.63389889096698</v>
      </c>
      <c r="H149" s="22">
        <v>739.78289135049954</v>
      </c>
      <c r="I149" s="97">
        <f t="shared" si="4"/>
        <v>770.29578955119791</v>
      </c>
      <c r="J149" s="53">
        <v>9.8197244183281907E-2</v>
      </c>
      <c r="K149" s="54">
        <f t="shared" si="5"/>
        <v>0.1434932102130988</v>
      </c>
      <c r="L149" s="84"/>
    </row>
    <row r="150" spans="1:12" ht="15.75" x14ac:dyDescent="0.25">
      <c r="A150" s="9"/>
      <c r="B150" s="10" t="s">
        <v>184</v>
      </c>
      <c r="C150" s="21">
        <v>382</v>
      </c>
      <c r="D150" s="24" t="s">
        <v>191</v>
      </c>
      <c r="E150" s="28">
        <f>'2022 -23 Additional Allocations'!F150</f>
        <v>2408307</v>
      </c>
      <c r="F150" s="11">
        <v>96406.918999999965</v>
      </c>
      <c r="G150" s="22">
        <v>467.87415391995972</v>
      </c>
      <c r="H150" s="22">
        <v>519.34031085115532</v>
      </c>
      <c r="I150" s="97">
        <f t="shared" si="4"/>
        <v>544.32095565321561</v>
      </c>
      <c r="J150" s="53">
        <v>0.1100000000000001</v>
      </c>
      <c r="K150" s="54">
        <f t="shared" si="5"/>
        <v>0.16339180331455916</v>
      </c>
      <c r="L150" s="84"/>
    </row>
    <row r="151" spans="1:12" ht="15.75" x14ac:dyDescent="0.25">
      <c r="A151" s="9"/>
      <c r="B151" s="10" t="s">
        <v>184</v>
      </c>
      <c r="C151" s="21">
        <v>383</v>
      </c>
      <c r="D151" s="24" t="s">
        <v>192</v>
      </c>
      <c r="E151" s="28">
        <f>'2022 -23 Additional Allocations'!F151</f>
        <v>4147256</v>
      </c>
      <c r="F151" s="11">
        <v>163468.47899999999</v>
      </c>
      <c r="G151" s="22">
        <v>543.66150270611638</v>
      </c>
      <c r="H151" s="22">
        <v>603.46426800378924</v>
      </c>
      <c r="I151" s="97">
        <f t="shared" si="4"/>
        <v>628.83463925438366</v>
      </c>
      <c r="J151" s="53">
        <v>0.1100000000000001</v>
      </c>
      <c r="K151" s="54">
        <f t="shared" si="5"/>
        <v>0.15666574904478536</v>
      </c>
      <c r="L151" s="84"/>
    </row>
    <row r="152" spans="1:12" ht="15.75" x14ac:dyDescent="0.25">
      <c r="A152" s="9"/>
      <c r="B152" s="10" t="s">
        <v>184</v>
      </c>
      <c r="C152" s="21">
        <v>812</v>
      </c>
      <c r="D152" s="24" t="s">
        <v>193</v>
      </c>
      <c r="E152" s="28">
        <f>'2022 -23 Additional Allocations'!F152</f>
        <v>970199</v>
      </c>
      <c r="F152" s="11">
        <v>33213.527999999977</v>
      </c>
      <c r="G152" s="22">
        <v>655.75637333837028</v>
      </c>
      <c r="H152" s="22">
        <v>708.2168832054399</v>
      </c>
      <c r="I152" s="97">
        <f t="shared" si="4"/>
        <v>737.42784206533577</v>
      </c>
      <c r="J152" s="53">
        <v>8.0000000000000071E-2</v>
      </c>
      <c r="K152" s="54">
        <f t="shared" si="5"/>
        <v>0.12454544408190293</v>
      </c>
      <c r="L152" s="84"/>
    </row>
    <row r="153" spans="1:12" ht="15.75" x14ac:dyDescent="0.25">
      <c r="A153" s="9"/>
      <c r="B153" s="10" t="s">
        <v>184</v>
      </c>
      <c r="C153" s="21">
        <v>813</v>
      </c>
      <c r="D153" s="24" t="s">
        <v>194</v>
      </c>
      <c r="E153" s="28">
        <f>'2022 -23 Additional Allocations'!F153</f>
        <v>913621</v>
      </c>
      <c r="F153" s="11">
        <v>34543.422999999995</v>
      </c>
      <c r="G153" s="22">
        <v>582.43615930420412</v>
      </c>
      <c r="H153" s="22">
        <v>641.24105275106888</v>
      </c>
      <c r="I153" s="97">
        <f t="shared" si="4"/>
        <v>667.68953181465213</v>
      </c>
      <c r="J153" s="53">
        <v>0.10096367216814772</v>
      </c>
      <c r="K153" s="54">
        <f t="shared" si="5"/>
        <v>0.14637376328470797</v>
      </c>
      <c r="L153" s="84"/>
    </row>
    <row r="154" spans="1:12" ht="15.75" x14ac:dyDescent="0.25">
      <c r="A154" s="9"/>
      <c r="B154" s="10" t="s">
        <v>184</v>
      </c>
      <c r="C154" s="21">
        <v>815</v>
      </c>
      <c r="D154" s="24" t="s">
        <v>195</v>
      </c>
      <c r="E154" s="28">
        <f>'2022 -23 Additional Allocations'!F154</f>
        <v>2630522</v>
      </c>
      <c r="F154" s="11">
        <v>114118.91299999993</v>
      </c>
      <c r="G154" s="22">
        <v>505.87967605228687</v>
      </c>
      <c r="H154" s="22">
        <v>558.86279824900464</v>
      </c>
      <c r="I154" s="97">
        <f t="shared" si="4"/>
        <v>581.9135085199656</v>
      </c>
      <c r="J154" s="53">
        <v>0.10473463296683527</v>
      </c>
      <c r="K154" s="54">
        <f t="shared" si="5"/>
        <v>0.15030023159068362</v>
      </c>
      <c r="L154" s="84"/>
    </row>
    <row r="155" spans="1:12" ht="15.75" x14ac:dyDescent="0.25">
      <c r="A155" s="9"/>
      <c r="B155" s="10" t="s">
        <v>184</v>
      </c>
      <c r="C155" s="21">
        <v>372</v>
      </c>
      <c r="D155" s="24" t="s">
        <v>196</v>
      </c>
      <c r="E155" s="28">
        <f>'2022 -23 Additional Allocations'!F155</f>
        <v>1717667</v>
      </c>
      <c r="F155" s="11">
        <v>55495.054999999971</v>
      </c>
      <c r="G155" s="22">
        <v>663.28013526591099</v>
      </c>
      <c r="H155" s="22">
        <v>736.24095014516126</v>
      </c>
      <c r="I155" s="97">
        <f t="shared" si="4"/>
        <v>767.19266286983554</v>
      </c>
      <c r="J155" s="53">
        <v>0.1100000000000001</v>
      </c>
      <c r="K155" s="54">
        <f t="shared" si="5"/>
        <v>0.15666461586742031</v>
      </c>
      <c r="L155" s="84"/>
    </row>
    <row r="156" spans="1:12" ht="15.75" x14ac:dyDescent="0.25">
      <c r="A156" s="9"/>
      <c r="B156" s="10" t="s">
        <v>184</v>
      </c>
      <c r="C156" s="21">
        <v>373</v>
      </c>
      <c r="D156" s="24" t="s">
        <v>197</v>
      </c>
      <c r="E156" s="28">
        <f>'2022 -23 Additional Allocations'!F156</f>
        <v>3290616</v>
      </c>
      <c r="F156" s="11">
        <v>114543.21400000001</v>
      </c>
      <c r="G156" s="22">
        <v>596.6031511511095</v>
      </c>
      <c r="H156" s="22">
        <v>662.22949777773158</v>
      </c>
      <c r="I156" s="97">
        <f t="shared" si="4"/>
        <v>690.95765970969899</v>
      </c>
      <c r="J156" s="53">
        <v>0.1100000000000001</v>
      </c>
      <c r="K156" s="54">
        <f t="shared" si="5"/>
        <v>0.15815288333046551</v>
      </c>
      <c r="L156" s="84"/>
    </row>
    <row r="157" spans="1:12" ht="15.75" x14ac:dyDescent="0.25">
      <c r="A157" s="9"/>
      <c r="B157" s="10" t="s">
        <v>184</v>
      </c>
      <c r="C157" s="21">
        <v>384</v>
      </c>
      <c r="D157" s="24" t="s">
        <v>198</v>
      </c>
      <c r="E157" s="28">
        <f>'2022 -23 Additional Allocations'!F157</f>
        <v>1872244</v>
      </c>
      <c r="F157" s="11">
        <v>73009.493999999977</v>
      </c>
      <c r="G157" s="22">
        <v>522.80431968691687</v>
      </c>
      <c r="H157" s="22">
        <v>580.31279485247774</v>
      </c>
      <c r="I157" s="97">
        <f t="shared" si="4"/>
        <v>605.95663782994041</v>
      </c>
      <c r="J157" s="53">
        <v>0.1100000000000001</v>
      </c>
      <c r="K157" s="54">
        <f t="shared" si="5"/>
        <v>0.15905055679880298</v>
      </c>
      <c r="L157" s="84"/>
    </row>
    <row r="158" spans="1:12" ht="15.75" x14ac:dyDescent="0.25">
      <c r="A158" s="9"/>
      <c r="B158" s="10" t="s">
        <v>184</v>
      </c>
      <c r="C158" s="21">
        <v>816</v>
      </c>
      <c r="D158" s="24" t="s">
        <v>199</v>
      </c>
      <c r="E158" s="28">
        <f>'2022 -23 Additional Allocations'!F158</f>
        <v>876362</v>
      </c>
      <c r="F158" s="11">
        <v>35583.410999999971</v>
      </c>
      <c r="G158" s="22">
        <v>552.88281883141678</v>
      </c>
      <c r="H158" s="22">
        <v>597.11344433793022</v>
      </c>
      <c r="I158" s="97">
        <f t="shared" si="4"/>
        <v>621.7418308633255</v>
      </c>
      <c r="J158" s="53">
        <v>8.0000000000000071E-2</v>
      </c>
      <c r="K158" s="54">
        <f t="shared" si="5"/>
        <v>0.12454540037516515</v>
      </c>
      <c r="L158" s="84"/>
    </row>
    <row r="159" spans="1:12" ht="16.5" thickBot="1" x14ac:dyDescent="0.3">
      <c r="A159" s="9"/>
      <c r="B159" s="13"/>
      <c r="C159" s="14"/>
      <c r="D159" s="15"/>
      <c r="E159" s="29"/>
      <c r="F159" s="16"/>
      <c r="G159" s="33"/>
      <c r="H159" s="33"/>
      <c r="I159" s="98"/>
      <c r="J159" s="55"/>
      <c r="K159" s="56"/>
      <c r="L159" s="84"/>
    </row>
    <row r="161" spans="2:13" s="85" customFormat="1" ht="15" customHeight="1" x14ac:dyDescent="0.2">
      <c r="B161" s="80"/>
      <c r="C161" s="80"/>
      <c r="D161" s="80"/>
      <c r="E161" s="80"/>
      <c r="F161" s="80"/>
      <c r="G161" s="80"/>
      <c r="H161" s="80"/>
      <c r="I161" s="80"/>
      <c r="J161" s="80"/>
      <c r="K161" s="80"/>
      <c r="L161" s="80"/>
      <c r="M161" s="80"/>
    </row>
  </sheetData>
  <hyperlinks>
    <hyperlink ref="A4" r:id="rId1" xr:uid="{B6F06639-6BB9-408B-9B23-60AD5B42B31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Information</vt:lpstr>
      <vt:lpstr>Details</vt:lpstr>
      <vt:lpstr>2022 -23 Additional Allocations</vt:lpstr>
      <vt:lpstr>2022-23 Per Head % Increases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2021-12-14T14:48:16Z</dcterms:created>
  <dcterms:modified xsi:type="dcterms:W3CDTF">2022-01-12T15:54:32Z</dcterms:modified>
  <cp:category/>
  <cp:contentStatus/>
</cp:coreProperties>
</file>